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E3F2197-E275-4D5A-808F-9007D50DCEA0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N10" i="431"/>
  <c r="N18" i="431"/>
  <c r="O13" i="431"/>
  <c r="P16" i="431"/>
  <c r="Q19" i="431"/>
  <c r="N19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M16" i="431"/>
  <c r="N11" i="431"/>
  <c r="O14" i="431"/>
  <c r="P17" i="431"/>
  <c r="Q2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M11" i="431"/>
  <c r="P12" i="431"/>
  <c r="Q15" i="431"/>
  <c r="L17" i="431"/>
  <c r="O18" i="431"/>
  <c r="P21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9" i="431"/>
  <c r="N14" i="431"/>
  <c r="O9" i="431"/>
  <c r="O17" i="431"/>
  <c r="P20" i="431"/>
  <c r="O10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M12" i="431"/>
  <c r="M20" i="431"/>
  <c r="N15" i="431"/>
  <c r="P13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M15" i="431"/>
  <c r="O21" i="431"/>
  <c r="Q11" i="431"/>
  <c r="L21" i="431"/>
  <c r="P9" i="431"/>
  <c r="Q12" i="431"/>
  <c r="S12" i="431" l="1"/>
  <c r="R12" i="431"/>
  <c r="S11" i="431"/>
  <c r="R11" i="431"/>
  <c r="S18" i="431"/>
  <c r="R18" i="431"/>
  <c r="S10" i="431"/>
  <c r="R10" i="431"/>
  <c r="R17" i="431"/>
  <c r="S17" i="431"/>
  <c r="S9" i="431"/>
  <c r="R9" i="431"/>
  <c r="R16" i="431"/>
  <c r="S16" i="431"/>
  <c r="S15" i="431"/>
  <c r="R15" i="431"/>
  <c r="S14" i="431"/>
  <c r="R14" i="431"/>
  <c r="S21" i="431"/>
  <c r="R21" i="431"/>
  <c r="S13" i="431"/>
  <c r="R13" i="431"/>
  <c r="S20" i="431"/>
  <c r="R20" i="431"/>
  <c r="R19" i="431"/>
  <c r="S19" i="431"/>
  <c r="P8" i="431"/>
  <c r="K8" i="431"/>
  <c r="F8" i="431"/>
  <c r="H8" i="431"/>
  <c r="E8" i="431"/>
  <c r="D8" i="431"/>
  <c r="Q8" i="431"/>
  <c r="M8" i="431"/>
  <c r="C8" i="431"/>
  <c r="O8" i="431"/>
  <c r="N8" i="431"/>
  <c r="J8" i="431"/>
  <c r="L8" i="431"/>
  <c r="G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13" i="414"/>
  <c r="A14" i="414"/>
  <c r="A4" i="414"/>
  <c r="A6" i="339" l="1"/>
  <c r="A5" i="339"/>
  <c r="D14" i="414"/>
  <c r="C14" i="414"/>
  <c r="D17" i="414"/>
  <c r="D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H3" i="387" s="1"/>
  <c r="L3" i="387"/>
  <c r="J3" i="387"/>
  <c r="I3" i="387"/>
  <c r="G3" i="387"/>
  <c r="F3" i="387"/>
  <c r="N3" i="220"/>
  <c r="L3" i="220" s="1"/>
  <c r="D21" i="414"/>
  <c r="C21" i="414"/>
  <c r="K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J13" i="339"/>
  <c r="B15" i="339"/>
  <c r="G15" i="339"/>
  <c r="H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<sst xmlns="http://schemas.openxmlformats.org/spreadsheetml/2006/main" count="9286" uniqueCount="2010">
  <si>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</si>
  <si>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</si>
  <si>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</si>
  <si>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</si>
  <si>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</si>
  <si>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</si>
  <si>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</si>
  <si>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</si>
  <si>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</si>
  <si>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</si>
  <si>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</si>
  <si>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</si>
  <si>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</si>
  <si>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</si>
  <si>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</si>
  <si>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</si>
  <si>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</si>
  <si>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</si>
  <si>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</si>
  <si>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</si>
  <si>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</si>
  <si>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</si>
  <si>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</si>
  <si>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</si>
  <si>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</si>
  <si>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</si>
  <si>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</si>
  <si>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</si>
  <si>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</si>
  <si>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</si>
  <si>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</si>
  <si>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</si>
  <si>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</si>
  <si>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</si>
  <si>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</si>
  <si>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</si>
  <si>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</si>
  <si>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</si>
  <si>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</si>
  <si>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</si>
  <si>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</si>
  <si>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</si>
  <si>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</si>
  <si>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</si>
  <si>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</si>
  <si>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</si>
  <si>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</si>
  <si>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</si>
  <si>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</si>
  <si>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</si>
  <si>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</si>
  <si>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</si>
  <si>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</si>
  <si>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</si>
  <si>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</si>
  <si>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</si>
  <si>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</si>
  <si>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</si>
  <si>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</si>
  <si>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</si>
  <si>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</si>
  <si>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</si>
  <si>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</si>
  <si>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</si>
  <si>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</si>
  <si>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</si>
  <si>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</si>
  <si>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</si>
  <si>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</si>
  <si>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</si>
  <si>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</si>
  <si>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</si>
  <si>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</si>
  <si>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</si>
  <si>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</si>
  <si>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</si>
  <si>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</si>
  <si>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</si>
  <si>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</si>
  <si>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</si>
  <si>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</si>
  <si>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</si>
  <si>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</si>
  <si>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</si>
  <si>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</si>
  <si>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</si>
  <si>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</si>
  <si>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</si>
  <si>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</si>
  <si>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</si>
  <si>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</si>
  <si>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</si>
  <si>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</si>
  <si>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</si>
  <si>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</si>
  <si>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</si>
  <si>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</si>
  <si>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</si>
  <si>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</si>
  <si>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</si>
  <si>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</si>
  <si>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</si>
  <si>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</si>
  <si>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</si>
  <si>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</si>
  <si>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</si>
  <si>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</si>
  <si>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</si>
  <si>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</si>
  <si>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</si>
  <si>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</si>
  <si>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</si>
  <si>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</si>
  <si>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</si>
  <si>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</si>
  <si>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</si>
  <si>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</si>
  <si>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</si>
  <si>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</si>
  <si>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</si>
  <si>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</si>
  <si>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</si>
  <si>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</si>
  <si>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</si>
  <si>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</si>
  <si>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</si>
  <si>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</si>
  <si>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</si>
  <si>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</si>
  <si>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</si>
  <si>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</si>
  <si>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</si>
  <si>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</si>
  <si>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</si>
  <si>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</si>
  <si>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</si>
  <si>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</si>
  <si>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</si>
  <si>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</si>
  <si>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</si>
  <si>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</si>
  <si>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</si>
  <si>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</si>
  <si>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</si>
  <si>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</si>
  <si>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</si>
  <si>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</si>
  <si>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</si>
  <si>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</si>
  <si>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</si>
  <si>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</si>
  <si>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</si>
  <si>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</si>
  <si>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</si>
  <si>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</si>
  <si>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</si>
  <si>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</si>
  <si>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</si>
  <si>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</si>
  <si>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</si>
  <si>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</si>
  <si>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</si>
  <si>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</si>
  <si>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</si>
  <si>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</si>
  <si>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</si>
  <si>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</si>
  <si>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</si>
  <si>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</si>
  <si>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</si>
  <si>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</si>
  <si>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</si>
  <si>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</si>
  <si>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</si>
  <si>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</si>
  <si>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</si>
  <si>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</si>
  <si>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</si>
  <si>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</si>
  <si>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</si>
  <si>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</si>
  <si>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</si>
  <si>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</si>
  <si>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</si>
  <si>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</si>
  <si>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</si>
  <si>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</si>
  <si>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</si>
  <si>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</si>
  <si>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</si>
  <si>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</si>
  <si>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</si>
  <si>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</si>
  <si>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</si>
  <si>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</si>
  <si>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</si>
  <si>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</si>
  <si>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</si>
  <si>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</si>
  <si>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</si>
  <si>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</si>
  <si>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</si>
  <si>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</si>
  <si>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</si>
  <si>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</si>
  <si>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</si>
  <si>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</si>
  <si>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</si>
  <si>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</si>
  <si>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</si>
  <si>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</si>
  <si>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</si>
  <si>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</si>
  <si>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</si>
  <si>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</si>
  <si>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</si>
  <si>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</si>
  <si>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</si>
  <si>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</si>
  <si>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</si>
  <si>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</si>
  <si>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</si>
  <si>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</si>
  <si>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</si>
  <si>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</si>
  <si>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</si>
  <si>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</si>
  <si>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</si>
  <si>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</si>
  <si>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</si>
  <si>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</si>
  <si>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</si>
  <si>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</si>
  <si>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</si>
  <si>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</si>
  <si>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</si>
  <si>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</si>
  <si>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</si>
  <si>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</si>
  <si>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</si>
  <si>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</si>
  <si>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</si>
  <si>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</si>
  <si>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</si>
  <si>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</si>
  <si>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</si>
  <si>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</si>
  <si>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</si>
  <si>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</si>
  <si>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</si>
  <si>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</si>
  <si>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</si>
  <si>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</si>
  <si>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</si>
  <si>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</si>
  <si>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</si>
  <si>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</si>
  <si>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</si>
  <si>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</si>
  <si>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</si>
  <si>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</si>
  <si>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</si>
  <si>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</si>
  <si>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</si>
  <si>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</si>
  <si>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</si>
  <si>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</si>
  <si>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</si>
  <si>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</si>
  <si>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</si>
  <si>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</si>
  <si>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</si>
  <si>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</si>
  <si>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</si>
  <si>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</si>
  <si>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</si>
  <si>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</si>
  <si>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</si>
  <si>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</si>
  <si>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</si>
  <si>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</si>
  <si>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</si>
  <si>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</si>
  <si>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</si>
  <si>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</si>
  <si>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</si>
  <si>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</si>
  <si>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</si>
  <si>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</si>
  <si>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</si>
  <si>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</si>
  <si>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</si>
  <si>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</si>
  <si>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</si>
  <si>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</si>
  <si>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</si>
  <si>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</si>
  <si>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</si>
  <si>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</si>
  <si>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</si>
  <si>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</si>
  <si>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</si>
  <si>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</si>
  <si>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</si>
  <si>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</si>
  <si>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</si>
  <si>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</si>
  <si>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</si>
  <si>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</si>
  <si>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</si>
  <si>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</si>
  <si>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</si>
  <si>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</si>
  <si>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</si>
  <si>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</si>
  <si>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</si>
  <si>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</si>
  <si>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</si>
  <si>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</si>
  <si>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</si>
  <si>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</si>
  <si>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</si>
  <si>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</si>
  <si>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</si>
  <si>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</si>
  <si>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</si>
  <si>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</si>
  <si>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</si>
  <si>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</si>
  <si>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</si>
  <si>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</si>
  <si>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</si>
  <si>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</si>
  <si>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</si>
  <si>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</si>
  <si>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</si>
  <si>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</si>
  <si>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</si>
  <si>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</si>
  <si>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</si>
  <si>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</si>
  <si>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</si>
  <si>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</si>
  <si>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</si>
  <si>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</si>
  <si>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</si>
  <si>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</si>
  <si>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</si>
  <si>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</si>
  <si>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</si>
  <si>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</si>
  <si>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</si>
  <si>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</si>
  <si>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</si>
  <si>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</si>
  <si>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</si>
  <si>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</si>
  <si>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</si>
  <si>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</si>
  <si>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</si>
  <si>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</si>
  <si>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</si>
  <si>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</si>
  <si>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</si>
  <si>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</si>
  <si>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</si>
  <si>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</si>
  <si>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</si>
  <si>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</si>
  <si>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</si>
  <si>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</si>
  <si>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</si>
  <si>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</si>
  <si>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</si>
  <si>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</si>
  <si>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</si>
  <si>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</si>
  <si>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</si>
  <si>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</si>
  <si>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</si>
  <si>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</si>
  <si>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</si>
  <si>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</si>
  <si>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</si>
  <si>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</si>
  <si>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</si>
  <si>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</si>
  <si>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</si>
  <si>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</si>
  <si>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</si>
  <si>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</si>
  <si>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</si>
  <si>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</si>
  <si>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</si>
  <si>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</si>
  <si>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</si>
  <si>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</si>
  <si>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</si>
  <si>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</si>
  <si>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</si>
  <si>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</si>
  <si>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</si>
  <si>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</si>
  <si>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</si>
  <si>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</si>
  <si>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</si>
  <si>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</si>
  <si>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</si>
  <si>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</si>
  <si>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</si>
  <si>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</si>
  <si>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</si>
  <si>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</si>
  <si>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</si>
  <si>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</si>
  <si>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</si>
  <si>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</si>
  <si>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</si>
  <si>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</si>
  <si>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</si>
  <si>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</si>
  <si>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</si>
  <si>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</si>
  <si>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</si>
  <si>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</si>
  <si>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</si>
  <si>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</si>
  <si>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</si>
  <si>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</si>
  <si>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</si>
  <si>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</si>
  <si>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</si>
  <si>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</si>
  <si>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</si>
  <si>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</si>
  <si>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</si>
  <si>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</si>
  <si>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</si>
  <si>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</si>
  <si>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</si>
  <si>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</si>
  <si>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</si>
  <si>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</si>
  <si>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</si>
  <si>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</si>
  <si>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</si>
  <si>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</si>
  <si>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</si>
  <si>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</si>
  <si>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</si>
  <si>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</si>
  <si>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</si>
  <si>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</si>
  <si>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</si>
  <si>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</si>
  <si>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</si>
  <si>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</si>
  <si>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</si>
  <si>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</si>
  <si>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</si>
  <si>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</si>
  <si>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</si>
  <si>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</si>
  <si>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</si>
  <si>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</si>
  <si>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</si>
  <si>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</si>
  <si>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</si>
  <si>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</si>
  <si>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ARDEANUTRISOL G 40</t>
  </si>
  <si>
    <t>400G/L INF SOL 20X80ML</t>
  </si>
  <si>
    <t>ATROPIN BIOTIKA 1MG</t>
  </si>
  <si>
    <t>INJ 10X1ML/1MG</t>
  </si>
  <si>
    <t>AULIN</t>
  </si>
  <si>
    <t>POR GRA SOL30SÁČKŮ</t>
  </si>
  <si>
    <t>POR TBL NOB 30X100MG</t>
  </si>
  <si>
    <t>GRA 15X100MG(SACKY)</t>
  </si>
  <si>
    <t>BUPIVACAINE GRINDEKS</t>
  </si>
  <si>
    <t>5MG/ML INJ SOL 5X10ML</t>
  </si>
  <si>
    <t>CARBOSORB</t>
  </si>
  <si>
    <t>320MG TBL NOB 20</t>
  </si>
  <si>
    <t>DEGAN</t>
  </si>
  <si>
    <t>TBL 40X10MG</t>
  </si>
  <si>
    <t>DIAZEPAM SLOVAKOFARMA</t>
  </si>
  <si>
    <t>5MG TBL NOB 20(1X20)</t>
  </si>
  <si>
    <t>DOLMINA INJ.</t>
  </si>
  <si>
    <t>INJ 5X3ML/75MG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</si>
  <si>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</si>
  <si>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</si>
  <si>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</si>
  <si>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</si>
  <si>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</si>
  <si>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</si>
  <si>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</si>
  <si>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10X250MLPELAH</t>
  </si>
  <si>
    <t>INF SOL 10X500MLPELAH</t>
  </si>
  <si>
    <t>IBALGIN 400</t>
  </si>
  <si>
    <t>400MG TBL FLM 24</t>
  </si>
  <si>
    <t>400MG TBL FLM 36</t>
  </si>
  <si>
    <t>INFADOLAN</t>
  </si>
  <si>
    <t>1600IU/G+300IU/G UNG 30G II</t>
  </si>
  <si>
    <t>IR  AQUA STERILE OPLACH.1x1000 ml ECOTAINER</t>
  </si>
  <si>
    <t>IR OPLACH</t>
  </si>
  <si>
    <t>KAMISTAD SENZITIV</t>
  </si>
  <si>
    <t>ORM GEL 1X10GM</t>
  </si>
  <si>
    <t>KL BENZINUM 500 ml/330g HVLP</t>
  </si>
  <si>
    <t>KL BENZINUM 900ml/ 600g</t>
  </si>
  <si>
    <t>KL ETHANOL.C.BENZINO 100g ROZPRAŠOVAČ</t>
  </si>
  <si>
    <t>KL ETHANOL.C.BENZINO 10G</t>
  </si>
  <si>
    <t>KL ETHANOL.C.BENZINO 200G</t>
  </si>
  <si>
    <t>KL ETHANOL.C.BENZINO 75G</t>
  </si>
  <si>
    <t>KL ETHANOLUM BENZ.DENAT. 500ml  /400g/</t>
  </si>
  <si>
    <t>KL ETHANOLUM BENZ.DENAT. 900ml /720g/</t>
  </si>
  <si>
    <t>KL ETHANOLUM BENZ.DENAT. SPRAY 100g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</si>
  <si>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</si>
  <si>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</si>
  <si>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</si>
  <si>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</si>
  <si>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</si>
  <si>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</si>
  <si>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</si>
  <si>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</si>
  <si>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PRIPRAVEK</t>
  </si>
  <si>
    <t>KL ROZTOK</t>
  </si>
  <si>
    <t>KL SIGNATURY</t>
  </si>
  <si>
    <t>KL SOL.ARG.NITR.10% 10G</t>
  </si>
  <si>
    <t>KL SOL.HYD.PEROX.3% 100G v sirokohrdle lahvi</t>
  </si>
  <si>
    <t>KL SOL.HYD.PEROX.3% 10G</t>
  </si>
  <si>
    <t>KL SOL.HYD.PEROX.3% 200G v sirokohrdle lahvi</t>
  </si>
  <si>
    <t>KL SOL.HYD.PEROX.3% 300 G</t>
  </si>
  <si>
    <t>KL SOL.HYD.PEROX.3% 300G v sirokohrdle lahvi</t>
  </si>
  <si>
    <t>KL SOL.METHYLROS.CHL.1% 10G</t>
  </si>
  <si>
    <t>KL SOL.PHENOLI CAMPHOR. 10g</t>
  </si>
  <si>
    <t>KL SOL.ZINCI CHLOR.10% 10 g</t>
  </si>
  <si>
    <t>KL SOL.ZINCI CHLOR.10% 5G</t>
  </si>
  <si>
    <t>KL UNGUENTUM</t>
  </si>
  <si>
    <t>KL VASELINUM ALBUM, 20G</t>
  </si>
  <si>
    <t>KL VASELINUM ALBUM, 30G</t>
  </si>
  <si>
    <t>KL VASELINUM ALBUM, 50G</t>
  </si>
  <si>
    <t>LIDOCAIN EGIS 10 %</t>
  </si>
  <si>
    <t>DRM SPR SOL 1X38GM</t>
  </si>
  <si>
    <t>MAGNESIUM SULFATE KALCEKS</t>
  </si>
  <si>
    <t>200MG/ML INJ/INF SOL 5X10ML</t>
  </si>
  <si>
    <t>100MG/ML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</si>
  <si>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</si>
  <si>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</si>
  <si>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</si>
  <si>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</si>
  <si>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</si>
  <si>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</si>
  <si>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</si>
  <si>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INJ 10X10ML 1%</t>
  </si>
  <si>
    <t>NIMESIL</t>
  </si>
  <si>
    <t>PORGRASUS30X100MG-S</t>
  </si>
  <si>
    <t>OPHTHALMO-SEPTONEX</t>
  </si>
  <si>
    <t>OPH GTT SOL 1X10ML PLAST</t>
  </si>
  <si>
    <t>OXAZEPAM TBL.20X10MG</t>
  </si>
  <si>
    <t>TBL 20X10MG(BLISTR)</t>
  </si>
  <si>
    <t>PARALEN 500</t>
  </si>
  <si>
    <t>POR TBL NOB 24X500MG</t>
  </si>
  <si>
    <t>SEPTANEST S ADRENALINEM 1:200 000</t>
  </si>
  <si>
    <t>40MG/ML+5MCG/ML INJ SOL 50X1,7ML+BLISTR</t>
  </si>
  <si>
    <t>SOLCOSERYL (orální pasta)</t>
  </si>
  <si>
    <t>2,125MG/G+10MG/G ORM PST 1X5G</t>
  </si>
  <si>
    <t>SUPRACAIN 4%</t>
  </si>
  <si>
    <t>INJ 10X2ML</t>
  </si>
  <si>
    <t>TANTUM VERDE</t>
  </si>
  <si>
    <t>1,5MG/ML GGR 240 ML</t>
  </si>
  <si>
    <t>P</t>
  </si>
  <si>
    <t>VENTOLIN INHALER N</t>
  </si>
  <si>
    <t>100MCG/DÁV INH SUS PSS 200DÁV</t>
  </si>
  <si>
    <t>VITAMIN B12 LECIVA 1000RG</t>
  </si>
  <si>
    <t>INJ 5X1ML/1000RG</t>
  </si>
  <si>
    <t>ZODAC</t>
  </si>
  <si>
    <t>TBL OBD 30X10MG</t>
  </si>
  <si>
    <t>léky - antibiotika (LEK)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</si>
  <si>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</si>
  <si>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</si>
  <si>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</si>
  <si>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</si>
  <si>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</si>
  <si>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</si>
  <si>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>2421 - ZUBNI: ambulance</t>
  </si>
  <si>
    <t>R03AC02 - SALBUTAMOL</t>
  </si>
  <si>
    <t>R06AE07 - CETIRIZIN</t>
  </si>
  <si>
    <t>J01CR02 - AMOXICILIN A  INHIBITOR BETA-LAKTAMASY</t>
  </si>
  <si>
    <t>J01CR02</t>
  </si>
  <si>
    <t>5951</t>
  </si>
  <si>
    <t>875MG/125MG TBL FLM 14</t>
  </si>
  <si>
    <t>R03AC02</t>
  </si>
  <si>
    <t>231956</t>
  </si>
  <si>
    <t>R06AE07</t>
  </si>
  <si>
    <t>66030</t>
  </si>
  <si>
    <t>10MG TBL FLM 30</t>
  </si>
  <si>
    <t>Přehled plnění pozitivního listu - spotřeba léčivých přípravků - orientační přehled</t>
  </si>
  <si>
    <t>24 - ZUBNI: Klinika zubního lékařství</t>
  </si>
  <si>
    <t xml:space="preserve">2421 - ZUBNI: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</si>
  <si>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</si>
  <si>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</si>
  <si>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</si>
  <si>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</si>
  <si>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</si>
  <si>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</si>
  <si>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</si>
  <si>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</si>
  <si>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</si>
  <si>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50115050</t>
  </si>
  <si>
    <t>obvazový materiál (Z502)</t>
  </si>
  <si>
    <t>ZA616</t>
  </si>
  <si>
    <t>DrenĂˇĹľ zubnĂ­ sterilnĂ­ 1 x 6 cm 0360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</si>
  <si>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</si>
  <si>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</si>
  <si>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</si>
  <si>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</si>
  <si>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</si>
  <si>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</si>
  <si>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ZN200</t>
  </si>
  <si>
    <t>KrytĂ­ hemostatickĂ© traumacel new dent kostky bal. Ăˇ 50 ks 10115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</si>
  <si>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</si>
  <si>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</si>
  <si>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</si>
  <si>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</si>
  <si>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</si>
  <si>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</si>
  <si>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ZD111</t>
  </si>
  <si>
    <t>NĂˇplast omnifix E 5 cm x 10 m 9006493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</si>
  <si>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</si>
  <si>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</si>
  <si>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</si>
  <si>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</si>
  <si>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</si>
  <si>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</si>
  <si>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</si>
  <si>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</si>
  <si>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</si>
  <si>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</si>
  <si>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</si>
  <si>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</si>
  <si>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</si>
  <si>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</si>
  <si>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</si>
  <si>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</si>
  <si>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</si>
  <si>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</si>
  <si>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</si>
  <si>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</si>
  <si>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</si>
  <si>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</si>
  <si>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</si>
  <si>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</si>
  <si>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ZD131</t>
  </si>
  <si>
    <t>ÄŚepelka skalpelovĂˇ 12 BB512</t>
  </si>
  <si>
    <t>ZC752</t>
  </si>
  <si>
    <t>ÄŚepelka skalpelovĂˇ 15 BB515</t>
  </si>
  <si>
    <t>ZK979</t>
  </si>
  <si>
    <t>CĂ©vka odsĂˇvacĂ­ CH18 s pĹ™eruĹˇovaÄŤem sĂˇnĂ­, dĂ©lka 50 cm, P01177a</t>
  </si>
  <si>
    <t>ZN249</t>
  </si>
  <si>
    <t>DrĹľĂˇk skalpelovĂ˝ch ÄŤepelek ÄŤ. 3 PL87-103</t>
  </si>
  <si>
    <t>ZS008</t>
  </si>
  <si>
    <t>DrĹľĂˇtko skalpelovĂ˝ch ÄŤepelek ÄŤ.3 B39711291003</t>
  </si>
  <si>
    <t>ZI496</t>
  </si>
  <si>
    <t>Elektroda defibrilaÄŤnĂ­ pro dospÄ›lĂ© QC 11996-000017</t>
  </si>
  <si>
    <t>ZA708</t>
  </si>
  <si>
    <t>HadiÄŤka spojovacĂ­ Gamaplus HY 3,0 x 150LL 606371</t>
  </si>
  <si>
    <t>ZA728</t>
  </si>
  <si>
    <t>Lopatka ĂşstnĂ­ dĹ™evÄ›nĂˇ lĂ©kaĹ™skĂˇ nesterilnĂ­ bal. Ăˇ 100 ks 1320100655</t>
  </si>
  <si>
    <t>ZF549</t>
  </si>
  <si>
    <t>NĂˇĂşstek s filtrem vĂ˝mÄ›nnĂ˝ k plynu Entonox 1043178 (ref.828-0002)</t>
  </si>
  <si>
    <t>ZH808</t>
  </si>
  <si>
    <t>NĂˇdoba na histologickĂ˝ mat. s pufrovanĂ˝m formalĂ­nem HISTOFOR 20 ml bal. Ăˇ 100 ks BFS-20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</si>
  <si>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</si>
  <si>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</si>
  <si>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</si>
  <si>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</si>
  <si>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</si>
  <si>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ZM705</t>
  </si>
  <si>
    <t>Pinzeta zubnĂ­ s rĂ˝hovanou ÄŤelistĂ­ lomenĂˇ 157 mm 397114500021</t>
  </si>
  <si>
    <t>ZS089</t>
  </si>
  <si>
    <t>Sonda Nabersova 172 mm 397133580230</t>
  </si>
  <si>
    <t>ZB923</t>
  </si>
  <si>
    <t>Sonda parodontologickĂˇ 133500106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</si>
  <si>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</si>
  <si>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</si>
  <si>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</si>
  <si>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</si>
  <si>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</si>
  <si>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</si>
  <si>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ZA754</t>
  </si>
  <si>
    <t>StĹ™Ă­kaÄŤka injekÄŤnĂ­ 3-dĂ­lnĂˇ 10 ml LL Omnifix Solo se zĂˇvitem 4617100V</t>
  </si>
  <si>
    <t>ZB035</t>
  </si>
  <si>
    <t>Vzduchovod ĂşstnĂ­ ÄŤ. 4 ÄŤervenĂ˝ vel. 10 jednorĂˇzovĂ˝ sterilnĂ­ bal. Ăˇ 25 ks 73.900.00.400</t>
  </si>
  <si>
    <t>ZC705</t>
  </si>
  <si>
    <t>Vzduchovod ĂşstnĂ­ vel. 2 80 mm bal. Ăˇ 10 ks P03050a</t>
  </si>
  <si>
    <t>ZA810</t>
  </si>
  <si>
    <t>Vzduchovod ĂşstnĂ­ vel. 3 90 mm bal. Ăˇ 5 ks P03051a</t>
  </si>
  <si>
    <t>ZS138</t>
  </si>
  <si>
    <t>Zkumavka s mediem +  flokovanĂ˝ tampon eSwab normal -bĂ­lĂ˝ (kit 1 ml tekutĂ©ho Amies mĂ©dia) 220245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</si>
  <si>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</si>
  <si>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</si>
  <si>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</si>
  <si>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ZB830</t>
  </si>
  <si>
    <t>ZrcĂˇtko zubnĂ­ zvÄ›tĹˇovacĂ­ 24 mm B397122510020</t>
  </si>
  <si>
    <t>50115064</t>
  </si>
  <si>
    <t>ZPr - šicí materiál (Z529)</t>
  </si>
  <si>
    <t>ZC992</t>
  </si>
  <si>
    <t>Ĺ itĂ­ dafilon modrĂ˝ 4/0 (1.5) bal. Ăˇ 36 ks C0932132</t>
  </si>
  <si>
    <t>ZO261</t>
  </si>
  <si>
    <t>Ĺ itĂ­ Glycolon violet , sĂ­la vlĂˇkna 4-0, dĂ©lka vlĂˇkna 70 cm, jehla HRT 18, bal. Ăˇ 24 ks PB40605</t>
  </si>
  <si>
    <t>ZP245</t>
  </si>
  <si>
    <t>Ĺ itĂ­ GLYCOLON violet HR 12 6/0 USP 45 cm bal. Ăˇ 24 ks PB40204</t>
  </si>
  <si>
    <t>ZQ686</t>
  </si>
  <si>
    <t>Ĺ itĂ­ mopylen 2 x HRT 18, sĂ­la 5-0, dĂ©lka 0,90 m, PP, nevstĹ™ebatelnĂ©, barva modrĂˇ, bal. Ăˇ 36 ks 70612</t>
  </si>
  <si>
    <t>ZH392</t>
  </si>
  <si>
    <t>Ĺ itĂ­ novosyn quick undy 3/0 (2) bal. Ăˇ 36 ks C3046030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</si>
  <si>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</si>
  <si>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</si>
  <si>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</si>
  <si>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</si>
  <si>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50115065</t>
  </si>
  <si>
    <t>ZPr - vpichovací materiál (Z530)</t>
  </si>
  <si>
    <t>ZC305</t>
  </si>
  <si>
    <t>Jehla injekÄŤnĂ­ 0,4 x 20 mm ĹˇedĂˇ 4657705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</si>
  <si>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</si>
  <si>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</si>
  <si>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</si>
  <si>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</si>
  <si>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</si>
  <si>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</si>
  <si>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ZA360</t>
  </si>
  <si>
    <t>Jehla sterican 0,5 x 25 mm oranĹľovĂˇ 9186158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</si>
  <si>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</si>
  <si>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</si>
  <si>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</si>
  <si>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</si>
  <si>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</si>
  <si>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</si>
  <si>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</si>
  <si>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</si>
  <si>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</si>
  <si>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</si>
  <si>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</si>
  <si>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</si>
  <si>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ZC063</t>
  </si>
  <si>
    <t>Rukavice vyĹˇetĹ™ovacĂ­ latex bez pudru nesterilnĂ­ M 9421615 - povoleno pouze pro ĂšÄŚOCH a KZL</t>
  </si>
  <si>
    <t>ZP363</t>
  </si>
  <si>
    <t>Rukavice vyĹˇetĹ™ovacĂ­ latex bez pudru nesterilnĂ­ superlife XS bal. Ăˇ 100 ks 8951480 - povoleno pouze pro ĂšÄŚOCH a KZL</t>
  </si>
  <si>
    <t>ZA568</t>
  </si>
  <si>
    <t>Rukavice vyĹˇetĹ™ovacĂ­ latex s pudrem nesterilnĂ­ premium  XS bal. Ăˇ 100 ks 1016863 - povoleno pouze pro ĂšÄŚOCH a KZL</t>
  </si>
  <si>
    <t>ZP181</t>
  </si>
  <si>
    <t>Rukavice vyĹˇetĹ™ovacĂ­ latex s pudrem nesterilnĂ­ superlife M bal. Ăˇ 100 ks 8951472 - povoleno pouze pro ĂšÄŚOCH a KZL</t>
  </si>
  <si>
    <t>ZP111</t>
  </si>
  <si>
    <t>Rukavice vyĹˇetĹ™ovacĂ­ latex s pudrem nesterilnĂ­ superlife S bal. Ăˇ 100 ks 8951471 - povoleno pouze pro ĂšÄŚOCH a KZL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</si>
  <si>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</si>
  <si>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</si>
  <si>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</si>
  <si>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</si>
  <si>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</si>
  <si>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</si>
  <si>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</si>
  <si>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</si>
  <si>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ZP950</t>
  </si>
  <si>
    <t>Rukavice vyĹˇetĹ™ovacĂ­ nitril basic bez pudru modrĂ© XS bal. Ăˇ 200 ks 44749</t>
  </si>
  <si>
    <t>ZA034</t>
  </si>
  <si>
    <t>Rukavice vyĹˇetĹ™ovacĂ­ nitril bez pudru nesterilnĂ­ sempercare  XS bal. Ăˇ 200 ks 32615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</si>
  <si>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</si>
  <si>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</si>
  <si>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</si>
  <si>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ZI758</t>
  </si>
  <si>
    <t>Rukavice vyĹˇetĹ™ovacĂ­ vinyl bez pudru nesterilnĂ­ M Ăˇ 100 ks EFEKTVR03</t>
  </si>
  <si>
    <t>ZB391</t>
  </si>
  <si>
    <t>Rukavice vyĹˇetĹ™ovacĂ­ vinyl CureGuard L bal. Ăˇ 100 ks 4160 COVID 19</t>
  </si>
  <si>
    <t>50115090</t>
  </si>
  <si>
    <t>ZPr - zubolékařský materiál (Z509)</t>
  </si>
  <si>
    <t>ZG556</t>
  </si>
  <si>
    <t>Adhesor carbofine 80 g prĂˇĹˇek 40 g tekutina 4111420</t>
  </si>
  <si>
    <t>ZC307</t>
  </si>
  <si>
    <t>Adhesor orig. 80 G N 2 4111112</t>
  </si>
  <si>
    <t>ZC306</t>
  </si>
  <si>
    <t>Adhesor orig. 80 g N-1 prĂˇĹˇek 55 g tekutina N-1</t>
  </si>
  <si>
    <t>ZL331</t>
  </si>
  <si>
    <t>Adhezivum dentĂˇlnĂ­ single bond universal  kit 9020890</t>
  </si>
  <si>
    <t>ZJ299</t>
  </si>
  <si>
    <t>Adisil Rose 1:1 silikon 2x1 101201</t>
  </si>
  <si>
    <t>ZE370</t>
  </si>
  <si>
    <t>Alphaflex 0040</t>
  </si>
  <si>
    <t>ZD415</t>
  </si>
  <si>
    <t>AmalgĂˇm kapslovĂ˝ ÄŤ.2 YDM-I600</t>
  </si>
  <si>
    <t>ZI927</t>
  </si>
  <si>
    <t>AmalgĂˇm YDM ÄŤ.1 ,bal.Ăˇ 50 ks, Ag-43/400 (YDM-I/400)</t>
  </si>
  <si>
    <t>ZB722</t>
  </si>
  <si>
    <t>Amalgam Kit 0990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</si>
  <si>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</si>
  <si>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</si>
  <si>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</si>
  <si>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</si>
  <si>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</si>
  <si>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</si>
  <si>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ZC379</t>
  </si>
  <si>
    <t>Aquasil ultra LV Regular 4 x 50 ml DT678779</t>
  </si>
  <si>
    <t>ZE584</t>
  </si>
  <si>
    <t>Aquasil ultra XLV/regular set 678781</t>
  </si>
  <si>
    <t>ZN452</t>
  </si>
  <si>
    <t>Aquasil Ultra+Putty Soft stand.tuh. DT678622</t>
  </si>
  <si>
    <t>ZD767</t>
  </si>
  <si>
    <t>Aquasil Ultra+Putty stand.tuhnoucĂ­ DT678709</t>
  </si>
  <si>
    <t>ZL962</t>
  </si>
  <si>
    <t>Aquasil Ultra+XLV stand.tuhnoucĂ­ DT678707</t>
  </si>
  <si>
    <t>ZI895</t>
  </si>
  <si>
    <t>ÄŚep 04 papĂ­rovĂ˝ 25 dentaclean 9019125</t>
  </si>
  <si>
    <t>ZI489</t>
  </si>
  <si>
    <t>ÄŚep 04 papĂ­rovĂ˝ 35 dentaclean 9019127</t>
  </si>
  <si>
    <t>ZI730</t>
  </si>
  <si>
    <t>ÄŚep 04 papĂ­rovĂ˝ 40 dentaclean 9019128</t>
  </si>
  <si>
    <t>ZI514</t>
  </si>
  <si>
    <t>ÄŚep 06 papĂ­rovĂ˝ 15 dentaclean 9019136</t>
  </si>
  <si>
    <t>ZI515</t>
  </si>
  <si>
    <t>ÄŚep 06 papĂ­rovĂ˝ 20 dentaclean Ăˇ 100 ks 9019137</t>
  </si>
  <si>
    <t>ZI516</t>
  </si>
  <si>
    <t>ÄŚep 06 papĂ­rovĂ˝ 25 dentaclean Ăˇ 100 ks 9019138</t>
  </si>
  <si>
    <t>ZE911</t>
  </si>
  <si>
    <t>ÄŚep 06 papĂ­rovĂ˝ 30 dentaclean Ăˇ 100 ks P64030 9019139</t>
  </si>
  <si>
    <t>ZC253</t>
  </si>
  <si>
    <t>ÄŚep 06 papĂ­rovĂ˝ 35 dentaclean 9019140</t>
  </si>
  <si>
    <t>ZM836</t>
  </si>
  <si>
    <t>ÄŚep 06 papĂ­rovĂ˝ 40 dentacean 9019141</t>
  </si>
  <si>
    <t>ZK680</t>
  </si>
  <si>
    <t>ÄŚep 06 papĂ­rovĂ˝ 45 dentacean 9019142</t>
  </si>
  <si>
    <t>ZK681</t>
  </si>
  <si>
    <t>ÄŚep 06 papĂ­rovĂ˝ 50 dentacean 9019143</t>
  </si>
  <si>
    <t>ZK682</t>
  </si>
  <si>
    <t>ÄŚep 06 papĂ­rovĂ˝ 60 dentacean 9019144</t>
  </si>
  <si>
    <t>ZI056</t>
  </si>
  <si>
    <t>ÄŚep gutaperÄŤovĂ˝ 04 vel. 35 dentaclean 9003560</t>
  </si>
  <si>
    <t>ZF372</t>
  </si>
  <si>
    <t>ÄŚep gutaperÄŤovĂ˝ 06 vel. 35 dentaclean 9003561</t>
  </si>
  <si>
    <t>ZM870</t>
  </si>
  <si>
    <t>ÄŚep gutaperÄŤovĂ˝ Dentaclean .06  vel. 15 bal. Ăˇ 60 ks 9003553</t>
  </si>
  <si>
    <t>ZH113</t>
  </si>
  <si>
    <t>ÄŚep gutaperÄŤovĂ˝ ProTaper F1 bal. Ăˇ 60 ks 0488675</t>
  </si>
  <si>
    <t>ZH114</t>
  </si>
  <si>
    <t>ÄŚep gutaperÄŤovĂ˝ ProTaper F2 bal. Ăˇ 60 ks 0488676</t>
  </si>
  <si>
    <t>ZH115</t>
  </si>
  <si>
    <t>ÄŚep gutaperÄŤovĂ˝ ProTaper F3 bal. Ăˇ 60 ks 0488677</t>
  </si>
  <si>
    <t>ZI932</t>
  </si>
  <si>
    <t>ÄŚep gutaperÄŤovĂ˝ ProTaper F4-F5 bal. Ăˇ 60 ks 0488679</t>
  </si>
  <si>
    <t>ZI549</t>
  </si>
  <si>
    <t>ÄŚep papĂ­rovĂ˝ 02% VDW550230</t>
  </si>
  <si>
    <t>ÄŚep papĂ­rovĂ˝ 04  40 dentaclean 9019128</t>
  </si>
  <si>
    <t>ZI896</t>
  </si>
  <si>
    <t>ÄŚep papĂ­rovĂ˝ 04  50 dentaclean 9019130</t>
  </si>
  <si>
    <t>ZI897</t>
  </si>
  <si>
    <t>ÄŚep papĂ­rovĂ˝ 04  60 dentaclean 9019131</t>
  </si>
  <si>
    <t>ZS870</t>
  </si>
  <si>
    <t>ÄŚep papĂ­rovĂ˝ 04  70 Dentaclean, bal. Ăˇ 100ks 9019132</t>
  </si>
  <si>
    <t>ZS871</t>
  </si>
  <si>
    <t>ÄŚep papĂ­rovĂ˝ 04  80 Dentaclean, bal. Ăˇ 100ks 9019133</t>
  </si>
  <si>
    <t>ZJ069</t>
  </si>
  <si>
    <t>ÄŚep papĂ­rovĂ˝ 04 45 dentaclean bal. Ăˇ 100 ks 9019129</t>
  </si>
  <si>
    <t>ZI091</t>
  </si>
  <si>
    <t>ÄŚep papĂ­rovĂ˝ 04% 258-0606 030 (VDW558030)</t>
  </si>
  <si>
    <t>ZI262</t>
  </si>
  <si>
    <t>ÄŚep papĂ­rovĂ˝ 04% 258-608 040 (VDW558040)</t>
  </si>
  <si>
    <t>ZI090</t>
  </si>
  <si>
    <t>ÄŚep papĂ­rovĂ˝ 04% VDW558020 1569321</t>
  </si>
  <si>
    <t>ZI092</t>
  </si>
  <si>
    <t>ÄŚep papĂ­rovĂ˝ 04% VDW558025 258-605 25</t>
  </si>
  <si>
    <t>ZC463</t>
  </si>
  <si>
    <t>ÄŚep papĂ­rovĂ˝ 040 04% 258-691</t>
  </si>
  <si>
    <t>ÄŚep papĂ­rovĂ˝ 06  25 dentaclean Ăˇ 100 ks 9019138</t>
  </si>
  <si>
    <t>ZS869</t>
  </si>
  <si>
    <t>ÄŚep papĂ­rovĂ˝ 06  80 Dentaclean, bal. Ăˇ 100ks 9019146</t>
  </si>
  <si>
    <t>ÄŚep papĂ­rovĂ˝ 06 15 dentaclean 9019136</t>
  </si>
  <si>
    <t>ÄŚep papĂ­rovĂ˝ 06 20 dentaclean Ăˇ 100 ks 9019137</t>
  </si>
  <si>
    <t>ZD768</t>
  </si>
  <si>
    <t>ÄŚep papĂ­rovĂ˝ ISO 45</t>
  </si>
  <si>
    <t>ZL620</t>
  </si>
  <si>
    <t>ÄŚep papĂ­rovĂ˝ Safety Color 45  BT937.45</t>
  </si>
  <si>
    <t>ZD524</t>
  </si>
  <si>
    <t>ÄŚep vodĂ­cĂ­ stĹ™ednĂ­ 302</t>
  </si>
  <si>
    <t>ZC524</t>
  </si>
  <si>
    <t>Begosol HE 5 lit. BG51096</t>
  </si>
  <si>
    <t>ZC547</t>
  </si>
  <si>
    <t>Bellavest SH 12,8 kg 1BG54252</t>
  </si>
  <si>
    <t>ZN626</t>
  </si>
  <si>
    <t>Brousek diamantovĂ˝ kuliÄŤka 1 mm; RA 8 06.204.001.524.021 397146511010</t>
  </si>
  <si>
    <t>ZN627</t>
  </si>
  <si>
    <t>Brousek diamantovĂ˝ kuliÄŤka 2 mm; RA 8 06.204.001.524.025 397146511020</t>
  </si>
  <si>
    <t>ZN628</t>
  </si>
  <si>
    <t>Brousek diamantovĂ˝ kuliÄŤka 3 mm; RA 8 06.204.001.524.029 397146511030</t>
  </si>
  <si>
    <t>ZS349</t>
  </si>
  <si>
    <t>Brousek diamantovĂ˝ kuliÄŤka FG 8 06.314.001.524.018, bal Ăˇ 5 ks 397146514680</t>
  </si>
  <si>
    <t>ZI121</t>
  </si>
  <si>
    <t>Brousek diamantovĂ˝ ĹˇpiÄŤka FG 8 06.314.160.504.014, bal Ăˇ 5 ks 397146517270</t>
  </si>
  <si>
    <t>ZS351</t>
  </si>
  <si>
    <t>Brousek diamantovĂ˝ ĹˇpiÄŤka FG 8 06.314.160.514.014, bal Ăˇ 5 ks 397146517320</t>
  </si>
  <si>
    <t>ZS352</t>
  </si>
  <si>
    <t>Brousek diamantovĂ˝ vajĂ­ÄŤko FG 8 06.314.277.524.018, bal Ăˇ 5 ks 397146518870</t>
  </si>
  <si>
    <t>ZS353</t>
  </si>
  <si>
    <t>Brousek diamantovĂ˝ vajĂ­ÄŤko FG 8 06.314.277.524.023, bal Ăˇ 5 ks 397146518880</t>
  </si>
  <si>
    <t>ZS350</t>
  </si>
  <si>
    <t>Brousek diamantovĂ˝ zaoblenĂˇ ĹˇpiÄŤka FG 8 06.314.210.534.025, bal Ăˇ 5 ks 397146514450</t>
  </si>
  <si>
    <t>ZR068</t>
  </si>
  <si>
    <t>Brousek karborund kulatĂ˝ medium 050, bal. Ăˇ 5 ks 6030502042B</t>
  </si>
  <si>
    <t>ZD124</t>
  </si>
  <si>
    <t>Caries detector 6 ml 152010</t>
  </si>
  <si>
    <t>ZL574</t>
  </si>
  <si>
    <t>Cement fixaÄŤnĂ­ skloionomernĂ­ 0120164</t>
  </si>
  <si>
    <t>ZR369</t>
  </si>
  <si>
    <t>Cement Light Cure Band Blue  Intro  stĹ™Ă­kaÄŤka 1 x 5g J910</t>
  </si>
  <si>
    <t>ZL411</t>
  </si>
  <si>
    <t>Cement pryskyĹ™iÄŤnĂ˝ RelyX U 200 9026798</t>
  </si>
  <si>
    <t>ZI753</t>
  </si>
  <si>
    <t>Cement pryskyĹ™iÄŤnĂ˝ RelyX Unicem Aplicap 9008485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</si>
  <si>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</si>
  <si>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</si>
  <si>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</si>
  <si>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</si>
  <si>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ZE590</t>
  </si>
  <si>
    <t>Dentiplast 20 g SP4232110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</si>
  <si>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</si>
  <si>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</si>
  <si>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</si>
  <si>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</si>
  <si>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ZD525</t>
  </si>
  <si>
    <t>Dia disk FL 365.524.450</t>
  </si>
  <si>
    <t>ZI912</t>
  </si>
  <si>
    <t>Diamant sintrovanĂ˝ Ăˇ 6 ks  ED5000</t>
  </si>
  <si>
    <t>ZP244</t>
  </si>
  <si>
    <t>Disk leĹˇtĂ­cĂ­ Sof-Lex XT  8692C-hrubĂ˝ ÄŤervenĂ˝ 12,7 mm, bal. Ăˇ 50 ks 9009253</t>
  </si>
  <si>
    <t>ZB823</t>
  </si>
  <si>
    <t>DrĂˇt kulatĂ˝ 0,8 mm IN0308</t>
  </si>
  <si>
    <t>ZC369</t>
  </si>
  <si>
    <t>DrĂˇt kulatĂ˝ pr. 7 mm IN0307</t>
  </si>
  <si>
    <t>ZC383</t>
  </si>
  <si>
    <t>DrĂˇt kulatĂ˝ pr. 9 mm IN0309</t>
  </si>
  <si>
    <t>ZM837</t>
  </si>
  <si>
    <t>DrĂˇt ligaturovĂ˝ Remaniu, kulatĂ˝, mÄ›kkĂ˝, prĹŻm. 0,25 mm, dĂ©lka 1,160 m) 501-025-00</t>
  </si>
  <si>
    <t>ZS356</t>
  </si>
  <si>
    <t>DrĂˇt LOW Nitanium RCS 018 , bal. Ăˇ 10 ks 100-604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</si>
  <si>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</si>
  <si>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</si>
  <si>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</si>
  <si>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</si>
  <si>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</si>
  <si>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</si>
  <si>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</si>
  <si>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</si>
  <si>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</si>
  <si>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</si>
  <si>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</si>
  <si>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</si>
  <si>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</si>
  <si>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</si>
  <si>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</si>
  <si>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</si>
  <si>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</si>
  <si>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</si>
  <si>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</si>
  <si>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</si>
  <si>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</si>
  <si>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</si>
  <si>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</si>
  <si>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</si>
  <si>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ZE061</t>
  </si>
  <si>
    <t>DrĂˇt NiTi 18 x 25 101-449</t>
  </si>
  <si>
    <t>ZF062</t>
  </si>
  <si>
    <t>DrĂˇt NiTi 19 x 25 101-450</t>
  </si>
  <si>
    <t>ZE675</t>
  </si>
  <si>
    <t>DrĂˇt NiTi 19 x 25 101-451</t>
  </si>
  <si>
    <t>ZJ354</t>
  </si>
  <si>
    <t>DrĂˇt ocelovĂ˝  020 UP SS Oval arch form, bal. Ăˇ 10 ks 101-408</t>
  </si>
  <si>
    <t>ZJ355</t>
  </si>
  <si>
    <t>DrĂˇt ocelovĂ˝ 020 LOW SS Oval arch form, bal. Ăˇ 10 ks 101-409</t>
  </si>
  <si>
    <t>ZE062</t>
  </si>
  <si>
    <t>DrĂˇt ocelovĂ˝ 16 x 22 101-412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</si>
  <si>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</si>
  <si>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</si>
  <si>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</si>
  <si>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</si>
  <si>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</si>
  <si>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</si>
  <si>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ZE064</t>
  </si>
  <si>
    <t>DrĂˇt ocelovĂ˝ 18 x 25 WSE7259  (101-418)</t>
  </si>
  <si>
    <t>ZJ564</t>
  </si>
  <si>
    <t>DrĂˇt ocelovĂ˝ 19 x 25 101-420</t>
  </si>
  <si>
    <t>ZF059</t>
  </si>
  <si>
    <t>DrĂˇt ocelovĂ˝ 19 x 25 101-421</t>
  </si>
  <si>
    <t>ZN014</t>
  </si>
  <si>
    <t>DrĂˇt ocelovĂ˝ prut 018 remanium bal. Ăˇ 25 ks 535-045-00</t>
  </si>
  <si>
    <t>ZS357</t>
  </si>
  <si>
    <t>DrĂˇt ocelovĂ˝ UP CNA OVAL ARCH 018 x 0.25, bal. Ăˇ 10 ks 101-518</t>
  </si>
  <si>
    <t>ZL504</t>
  </si>
  <si>
    <t>DrĂˇt retainerovĂ˝  PENTA ONE - pÄ›tiramennĂ˝, pozlacenĂ˝ 24 karat.zlato ZMRW</t>
  </si>
  <si>
    <t>ZG421</t>
  </si>
  <si>
    <t>DrĂˇt tvrdĂ˝ Interdent 0,6 mm, 3 m</t>
  </si>
  <si>
    <t>ZS355</t>
  </si>
  <si>
    <t>DrĂˇt UP Nitanium RCS 016x0.22, bal. Ăˇ 10 ks 100-605</t>
  </si>
  <si>
    <t>ZS354</t>
  </si>
  <si>
    <t>DrĂˇt UP Nitanium RCS 017x0.25, bal. Ăˇ 10 ks 100-607</t>
  </si>
  <si>
    <t>ZC519</t>
  </si>
  <si>
    <t>Elastic cromo 4221305</t>
  </si>
  <si>
    <t>ZR774</t>
  </si>
  <si>
    <t>Equator OT (titanovĂ˝ abutment) kompatibilnĂ­ se vĹˇemi systĂ©my implantĂˇtĹŻ 4.0, 12 mm, L6 993030LB</t>
  </si>
  <si>
    <t>ZP792</t>
  </si>
  <si>
    <t>Equator OT (titanovĂ˝ abutment) kompatibilnĂ­ se vĹˇemi systĂ©my implantĂˇtĹŻ manĹľeta 2 mm 993030/manĹľeta 2 mm</t>
  </si>
  <si>
    <t>ZS123</t>
  </si>
  <si>
    <t>Equator OT (titanovĂ˝ abutment) pro implantĂˇt Lasak 3,7 mm, dĂ©lka 12 mm, vĂ˝Ĺˇka g.m. 5 mm 993030IMP375</t>
  </si>
  <si>
    <t>ZS124</t>
  </si>
  <si>
    <t>Equator OT (titanovĂ˝ abutment) pro implantĂˇt Lasak 3,7 mm, dĂ©lka 12 mm, vĂ˝Ĺˇka g.m. 6 mm 993030IMP376</t>
  </si>
  <si>
    <t>ZS072</t>
  </si>
  <si>
    <t>Equator OT Impladent vĂ˝Ĺˇka 3,7 Rhein</t>
  </si>
  <si>
    <t>ZM736</t>
  </si>
  <si>
    <t>FĂłlie erkoflex 1,0 mm/120 mm ER581210</t>
  </si>
  <si>
    <t>ZE417</t>
  </si>
  <si>
    <t>FĂłlie termopl. Erkodur 1,5/120 mm, bal.Ăˇ 50 ks,  ER524215</t>
  </si>
  <si>
    <t>ZE418</t>
  </si>
  <si>
    <t>FĂłlie termopl. Erkodur 2,0/120 mm, bal.Ăˇ 10 ks, ER52122010</t>
  </si>
  <si>
    <t>ZF135</t>
  </si>
  <si>
    <t>FrĂ©za malĂˇ OWA ( L2116 0001 00BO ) 999-6000/5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</si>
  <si>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</si>
  <si>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</si>
  <si>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</si>
  <si>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</si>
  <si>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</si>
  <si>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</si>
  <si>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</si>
  <si>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</si>
  <si>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ZA934</t>
  </si>
  <si>
    <t>GranulĂˇt BOI-OSS 0,25-1 mm 0,5 g 500079 (30643.3)  DGD460306107E</t>
  </si>
  <si>
    <t>ZF575</t>
  </si>
  <si>
    <t>GranulĂˇt BOI-OSS spongiosa granulĂˇt 1- 2 mm Ăˇ 0,5 g AT500095(DGD46B307098E)</t>
  </si>
  <si>
    <t>ZL521</t>
  </si>
  <si>
    <t>GranulĂˇt spongioznĂ­ ACE Nu Oss Collagen blok 6 x 7 x 8 mm 100 mg 509-9100</t>
  </si>
  <si>
    <t>ZS815</t>
  </si>
  <si>
    <t>Guma leĹˇtĂ­cĂ­ Becht pro opracovĂˇnĂ­ kompozitĹŻ, ĹˇpiÄŤka silikonovĂˇ, 5 000-10 000 ot./min, sĂ­la 15,0 mm BT240.0</t>
  </si>
  <si>
    <t>ZQ602</t>
  </si>
  <si>
    <t>Guma leĹˇtĂ­cĂ­ CERAGLOSS HP pro opracovĂˇnĂ­ keramiky, dĂ©lka 2,5 mm, prĹŻmÄ›r 150 1/10mm, modrĂˇ ED3042HP</t>
  </si>
  <si>
    <t>ZG949</t>
  </si>
  <si>
    <t>Guma leĹˇtĂ­cĂ­ stargloss pro opracovĂˇnĂ­ keramiky disk modrĂ˝ EDR1520</t>
  </si>
  <si>
    <t>ZR084</t>
  </si>
  <si>
    <t>Guma na leĹˇtÄ›nĂ­ amalgĂˇmovĂ˝ch vĂ˝plnĂ­ Amalgam reducer 050, 10,0 bal. Ăˇ 12 ks 9000290</t>
  </si>
  <si>
    <t>ZF457</t>
  </si>
  <si>
    <t>Guttasolw 15 ml</t>
  </si>
  <si>
    <t>ZD133</t>
  </si>
  <si>
    <t>Hmota otiskovacĂ­ kettenbach 0137221</t>
  </si>
  <si>
    <t>ZB393</t>
  </si>
  <si>
    <t>Hmota otiskovacĂ­ silikonovĂˇ speedex putty 0026292</t>
  </si>
  <si>
    <t>ZK252</t>
  </si>
  <si>
    <t>Hmota otiskovacĂ­ zeta plus 900 ml 003-540107</t>
  </si>
  <si>
    <t>ZC538</t>
  </si>
  <si>
    <t>Hmota zatmelovacĂ­ Bellvest SH 12,8 kg BG54252</t>
  </si>
  <si>
    <t>ZD890</t>
  </si>
  <si>
    <t>Hmota zatmelovacĂ­ Shera Cast 20 kg /8x2,5/</t>
  </si>
  <si>
    <t>ZC452</t>
  </si>
  <si>
    <t>Hmota zatmelovacĂ­ sherafina rapid 6 kg 1084SH</t>
  </si>
  <si>
    <t>ZI619</t>
  </si>
  <si>
    <t>ChrĂˇniÄŤ prstu Langenbeck 397136910002</t>
  </si>
  <si>
    <t>ZS802</t>
  </si>
  <si>
    <t>ImplantĂˇt zubnĂ­ Astra Tech Dentsply-  replika implantĂˇtu EV 3.0, zelenĂ˝, dĂ©lka 16,5 mm, prĹŻm. occlusal 3,05 mm, prĹŻm. apical 1,7 mm 25543</t>
  </si>
  <si>
    <t>ZS218</t>
  </si>
  <si>
    <t>ImplantĂˇt zubnĂ­ Astra Tech Dentsply EV 3,6, pr. 4,0 mm, vĂ˝Ĺˇka 1 mm, doÄŤasnĂ˝ Temp Abutment, purple 26252</t>
  </si>
  <si>
    <t>ZO916</t>
  </si>
  <si>
    <t>ImplantĂˇt zubnĂ­ Astra Tech Dentsply OsseoSpeed EV C pr. 3,6 mm dĂ©lka 11 mm 25224</t>
  </si>
  <si>
    <t>ZP125</t>
  </si>
  <si>
    <t>ImplantĂˇt zubnĂ­ Astra Tech Dentsply OsseoSpeed EV S pr. 3,0mm dĂ©lka 11 mm 25214</t>
  </si>
  <si>
    <t>ZP097</t>
  </si>
  <si>
    <t>ImplantĂˇt zubnĂ­ Astra Tech Dentsply OsseoSpeed EV S pr. 4,8 mm dĂ©lka 11 mm 25244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</si>
  <si>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</si>
  <si>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</si>
  <si>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</si>
  <si>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25234</t>
  </si>
  <si>
    <t>ZO443</t>
  </si>
  <si>
    <t>ImplantĂˇt zubnĂ­ Astra Tech Dentsply OsseoSpeed EV S pr.4,2 dĂ©lka 9 mm 25233</t>
  </si>
  <si>
    <t>ZO771</t>
  </si>
  <si>
    <t>ImplantĂˇt zubnĂ­ Astra Tech Dentsply OsseoSpeed EV S pr.4,8 dĂ©lka 9 mm 25243</t>
  </si>
  <si>
    <t>ZS866</t>
  </si>
  <si>
    <t>ImplantĂˇt zubnĂ­ Astra Tech Dentsply OsseoSpeed EV S pr.5,4 dĂ©lka 11 mm 25254</t>
  </si>
  <si>
    <t>ZS865</t>
  </si>
  <si>
    <t>ImplantĂˇt zubnĂ­ Astra Tech Dentsply OsseoSpeed EV S pr.5,4 dĂ©lka 9 mm 25253</t>
  </si>
  <si>
    <t>ZL044</t>
  </si>
  <si>
    <t>ImplantĂˇt zubnĂ­ Astra Tech TX 4.0 S 24941</t>
  </si>
  <si>
    <t>ZL045</t>
  </si>
  <si>
    <t>ImplantĂˇt zubnĂ­ Astra Tech TX 4.0 S 24942</t>
  </si>
  <si>
    <t>ZO871</t>
  </si>
  <si>
    <t>ImplantĂˇt zubnĂ­ Astra Tech TX 5. 0S 24972</t>
  </si>
  <si>
    <t>ZM912</t>
  </si>
  <si>
    <t>ImplantĂˇt zubnĂ­ BioniQ S4,0/L8 2009.08</t>
  </si>
  <si>
    <t>ZC299</t>
  </si>
  <si>
    <t>Impression Compound, bal. Ăˇ 5 ks, 1DDCEIC</t>
  </si>
  <si>
    <t>ZQ663</t>
  </si>
  <si>
    <t>Ingoty LT IPS e.max Press barva A1, bal. Ăˇ 5 ks 9024639</t>
  </si>
  <si>
    <t>ZL180</t>
  </si>
  <si>
    <t>Ingoty LT IPS e-max Press barva A2 bal. Ăˇ 5 ks IV605274</t>
  </si>
  <si>
    <t>ZD118</t>
  </si>
  <si>
    <t>Interim Stand pÄ›n.vloĹľky 0658697</t>
  </si>
  <si>
    <t>ZC415</t>
  </si>
  <si>
    <t>Interwaxit s rozpraĹˇovaÄŤem Ăˇ 200 ml 413</t>
  </si>
  <si>
    <t>ZL701</t>
  </si>
  <si>
    <t>IPS PressVest Spead pow. Premium IV685586AN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</si>
  <si>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</si>
  <si>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</si>
  <si>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</si>
  <si>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</si>
  <si>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</si>
  <si>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</si>
  <si>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ZH084</t>
  </si>
  <si>
    <t>KamĂ­nek na Zirkonoxid-ÄŤoÄŤka Z772</t>
  </si>
  <si>
    <t>ZH086</t>
  </si>
  <si>
    <t>KamĂ­nek na Zirkonoxid-kĂłnus Z736</t>
  </si>
  <si>
    <t>ZH081</t>
  </si>
  <si>
    <t>KamĂ­nek na Zirkonoxid-ĹˇpiÄŤka Z652R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</si>
  <si>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</si>
  <si>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</si>
  <si>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</si>
  <si>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</si>
  <si>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</si>
  <si>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</si>
  <si>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ZS214</t>
  </si>
  <si>
    <t>Kanyla aplikaÄŤnĂ­ nĂˇhradnĂ­ k  materiĂˇlu ApexCal, bal. Ăˇ 15 ks 0091331</t>
  </si>
  <si>
    <t>ZD786</t>
  </si>
  <si>
    <t>Kanyla Ĺľl. mixing tips bal. Ăˇ 40 ks 60578121</t>
  </si>
  <si>
    <t>ZE155</t>
  </si>
  <si>
    <t>Kanyla M+W pro leptacĂ­ gel 0100102</t>
  </si>
  <si>
    <t>ZF632</t>
  </si>
  <si>
    <t>Kanyla NaViTip 0 bal. Ăˇ 20 ks 498581</t>
  </si>
  <si>
    <t>ZK606</t>
  </si>
  <si>
    <t>Kanyla RMO FLI 022, hornĂ­ levĂˇ, 2. molĂˇr</t>
  </si>
  <si>
    <t>ZK616</t>
  </si>
  <si>
    <t>Kanyla RMO FLI 16 A08734</t>
  </si>
  <si>
    <t>ZK610</t>
  </si>
  <si>
    <t>Kanyla RMO FLI 17 A08736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</si>
  <si>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</si>
  <si>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</si>
  <si>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</si>
  <si>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</si>
  <si>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</si>
  <si>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</si>
  <si>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</si>
  <si>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</si>
  <si>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</si>
  <si>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</si>
  <si>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ZB498</t>
  </si>
  <si>
    <t>KartĂˇÄŤek ÄŤistĂ­cĂ­ na vrtĂˇÄŤky 9002460</t>
  </si>
  <si>
    <t>ZC326</t>
  </si>
  <si>
    <t>KartĂˇÄŤek na koĹ™enovĂ© nĂˇstroje 954361 (14360NI)</t>
  </si>
  <si>
    <t>ZC455</t>
  </si>
  <si>
    <t>KartĂˇÄŤek nylon do kolĂ©nka BT260.23N</t>
  </si>
  <si>
    <t>ZC570</t>
  </si>
  <si>
    <t>Kavitan LC A2 12 g prĂˇĹˇku + 5 g tekutiny 4113411</t>
  </si>
  <si>
    <t>ZG149</t>
  </si>
  <si>
    <t>Kazeta a stojĂˇnek na rotaÄŤnĂ­ nĂˇstroje 397139500740</t>
  </si>
  <si>
    <t>ZD448</t>
  </si>
  <si>
    <t>KelĂ­mek odlĂ©v. fornax D5 1205004116</t>
  </si>
  <si>
    <t>ZS025</t>
  </si>
  <si>
    <t>Keramika  IPS InLine Opaquer A-D 3g C4 0141924</t>
  </si>
  <si>
    <t>ZO009</t>
  </si>
  <si>
    <t>Keramika IPS e.max Ceram Build Up Liq. 60 ml 597055</t>
  </si>
  <si>
    <t>ZS091</t>
  </si>
  <si>
    <t>Keramika IPS e.max Ceram Deep Dentin A4 20 g 8942DA4</t>
  </si>
  <si>
    <t>ZS092</t>
  </si>
  <si>
    <t>Keramika IPS e.max Ceram Deep Dentin B1 20 g 8942DB1</t>
  </si>
  <si>
    <t>ZS093</t>
  </si>
  <si>
    <t>Keramika IPS e.max Ceram Deep Dentin B4 20 g 8942DB4</t>
  </si>
  <si>
    <t>ZS094</t>
  </si>
  <si>
    <t>Keramika IPS e.max Ceram Deep Dentin C1 20 g 8942DC1</t>
  </si>
  <si>
    <t>ZS095</t>
  </si>
  <si>
    <t>Keramika IPS e.max Ceram Deep Dentin C2 20 g 8942DC2</t>
  </si>
  <si>
    <t>ZS096</t>
  </si>
  <si>
    <t>Keramika IPS e.max Ceram Deep Dentin C3 20 g 8942DC3</t>
  </si>
  <si>
    <t>ZS097</t>
  </si>
  <si>
    <t>Keramika IPS e.max Ceram Deep Dentin C4 20 g 8942DC4</t>
  </si>
  <si>
    <t>ZS098</t>
  </si>
  <si>
    <t>Keramika IPS e.max Ceram Deep Dentin D2 20 g 8942DD2</t>
  </si>
  <si>
    <t>ZS099</t>
  </si>
  <si>
    <t>Keramika IPS e.max Ceram Deep Dentin D3 20 g 8942DD3</t>
  </si>
  <si>
    <t>ZS100</t>
  </si>
  <si>
    <t>Keramika IPS e.max Ceram Deep Dentin D4 20 g 8942DD4</t>
  </si>
  <si>
    <t>ZS101</t>
  </si>
  <si>
    <t>Keramika IPS e.max Ceram Dentin A4   20 g 8941DA4</t>
  </si>
  <si>
    <t>ZS102</t>
  </si>
  <si>
    <t>Keramika IPS e.max Ceram Dentin B4 20 g 8941DB4</t>
  </si>
  <si>
    <t>ZS103</t>
  </si>
  <si>
    <t>Keramika IPS e.max Ceram Dentin C1 20 g 8941DC1</t>
  </si>
  <si>
    <t>ZS104</t>
  </si>
  <si>
    <t>Keramika IPS e.max Ceram Dentin C2 20 g 8941DC2</t>
  </si>
  <si>
    <t>ZS105</t>
  </si>
  <si>
    <t>Keramika IPS e.max Ceram Dentin C3 20 g 8941DC3</t>
  </si>
  <si>
    <t>ZS106</t>
  </si>
  <si>
    <t>Keramika IPS e.max Ceram Dentin C4 20 g 8941DC4</t>
  </si>
  <si>
    <t>ZS026</t>
  </si>
  <si>
    <t>Keramika IPS InLine Deep Dentin A-D 20g C1 0141987</t>
  </si>
  <si>
    <t>ZS027</t>
  </si>
  <si>
    <t>Keramika IPS InLine Deep Dentin A-D 20g C2 0141988</t>
  </si>
  <si>
    <t>ZS028</t>
  </si>
  <si>
    <t>Keramika IPS InLine Deep Dentin A-D 20g C3 0141989</t>
  </si>
  <si>
    <t>ZS029</t>
  </si>
  <si>
    <t>Keramika IPS InLine Deep Dentin A-D 20g C4 0141990</t>
  </si>
  <si>
    <t>ZS030</t>
  </si>
  <si>
    <t>Keramika IPS InLine Deep Dentin A-D 20g D4 0141992</t>
  </si>
  <si>
    <t>ZS031</t>
  </si>
  <si>
    <t>Keramika IPS InLine Dentin A-D 20g C1 0241914</t>
  </si>
  <si>
    <t>ZS032</t>
  </si>
  <si>
    <t>Keramika IPS InLine Dentin A-D 20g C3 0241916</t>
  </si>
  <si>
    <t>ZS033</t>
  </si>
  <si>
    <t>Keramika IPS InLine Dentin A-D 20g C4 0241917</t>
  </si>
  <si>
    <t>ZS034</t>
  </si>
  <si>
    <t>Keramika IPS InLine Dentin A-D 20g D4 0241920</t>
  </si>
  <si>
    <t>ZS347</t>
  </si>
  <si>
    <t>Keramika IPS InLine Gingiva Opaquer rĹŻĹľovĂˇ, bal. Ăˇ 3g 0441941</t>
  </si>
  <si>
    <t>ZS024</t>
  </si>
  <si>
    <t>Keramika IPS InLine Opaquer A-D 3g C1 0141921</t>
  </si>
  <si>
    <t>ZD068</t>
  </si>
  <si>
    <t>Keramika IPS InLine PoM Opaquer A-D A2 IV593161</t>
  </si>
  <si>
    <t>ZD338</t>
  </si>
  <si>
    <t>Keramika IPS InLine PoM Opaquer A-D A3 IV593162</t>
  </si>
  <si>
    <t>ZD444</t>
  </si>
  <si>
    <t>Keramika IPS InLine PoM Opaquer A-D A3,5 IV593163</t>
  </si>
  <si>
    <t>ZM575</t>
  </si>
  <si>
    <t>Keramika IPS InLine PoM Opaquer A-D B2 3 g IV593166</t>
  </si>
  <si>
    <t>ZM578</t>
  </si>
  <si>
    <t>Keramika IPS InLine PoM Stains - vanille Ăˇ 1 g IV602375</t>
  </si>
  <si>
    <t>ZM570</t>
  </si>
  <si>
    <t>Keramika IPS InLine Transpa - brown Ăˇ 20 g IV600100</t>
  </si>
  <si>
    <t>ZE586</t>
  </si>
  <si>
    <t>Ketac cem easymix 56900</t>
  </si>
  <si>
    <t>ZI811</t>
  </si>
  <si>
    <t>KlĂ­nek derotaÄŤnĂ­ 400-301</t>
  </si>
  <si>
    <t>ZD420</t>
  </si>
  <si>
    <t>KlĂ­nek dĹ™evÄ›nĂ˝ interdentĂˇlnĂ­, anatomicky tvarovanĂ˝, z javorovĂ©ho dĹ™eva, rĹŻznĂ© vel. rĹŻĹľovĂˇ, modrĂˇ, zelenĂˇ, ĹľlutĂˇ,  bal. Ăˇ 400 ks 9002277</t>
  </si>
  <si>
    <t>ZF100</t>
  </si>
  <si>
    <t>KnoflĂ­k Opti-MIM 430-001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</si>
  <si>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</si>
  <si>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</si>
  <si>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ZS902</t>
  </si>
  <si>
    <t>Koncovka KaVo spray - kolĂ©nko 0082717</t>
  </si>
  <si>
    <t>ZS901</t>
  </si>
  <si>
    <t>Koncovka KaVo spray - turbĂ­nka 0082716</t>
  </si>
  <si>
    <t>ZD787</t>
  </si>
  <si>
    <t>Koncovka Ĺľl.intra oral tips,na mĂ­chacĂ­ kanylu 0088259</t>
  </si>
  <si>
    <t>ZD581</t>
  </si>
  <si>
    <t>KotouÄŤ HP 22 mm drĂˇtÄ›nĂ˝ nerez BT277.1</t>
  </si>
  <si>
    <t>ZD523</t>
  </si>
  <si>
    <t>KotouÄŤ Ĺ™ezacĂ­ pr.40/0,5 mm, Ăˇ 10 ks, 370000107</t>
  </si>
  <si>
    <t>ZB860</t>
  </si>
  <si>
    <t>KotouÄŤ plĂˇtÄ›nĂ˝ pr.100 mm-neproĹˇĂ­v. IX5001</t>
  </si>
  <si>
    <t>ZC518</t>
  </si>
  <si>
    <t>Kromopan 100 450 g, 1/X2710</t>
  </si>
  <si>
    <t>ZH306</t>
  </si>
  <si>
    <t>Ĺ pendlĂ­k-spona 0,7 mm Ăˇ 100 ks 620-107 00</t>
  </si>
  <si>
    <t>ZH307</t>
  </si>
  <si>
    <t>Ĺ pendlĂ­k-spona 0,8 mm Ăˇ 100 ks 620-108 00</t>
  </si>
  <si>
    <t>ZP126</t>
  </si>
  <si>
    <t>Ĺ roub krycĂ­ EV 3,0 25280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</si>
  <si>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</si>
  <si>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</si>
  <si>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</si>
  <si>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</si>
  <si>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</si>
  <si>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</si>
  <si>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ZS867</t>
  </si>
  <si>
    <t>Ĺ roub krycĂ­ EV 5.4 25284</t>
  </si>
  <si>
    <t>ZB044</t>
  </si>
  <si>
    <t>Ĺ roub ortodontickĂ˝ Bertoni 602-606-1</t>
  </si>
  <si>
    <t>ZG393</t>
  </si>
  <si>
    <t>Ĺ roub ortodontickĂ˝ Hyrax Ăˇ 10 ks 602-801-30</t>
  </si>
  <si>
    <t>ZS331</t>
  </si>
  <si>
    <t>Ĺ roubovĂˇk extra krĂˇtkĂ˝ Bioniq , hex 1.25/L17 2404.00</t>
  </si>
  <si>
    <t>ZM662</t>
  </si>
  <si>
    <t>Ĺ roubovĂˇk hex krĂˇtkĂ˝ I.25/L23 2405.00</t>
  </si>
  <si>
    <t>ZB933</t>
  </si>
  <si>
    <t>Ĺ tÄ›teÄŤky aplikaÄŤnĂ­, Ăˇ 400 ks, SD8100123</t>
  </si>
  <si>
    <t>ZL622</t>
  </si>
  <si>
    <t>Ĺ tÄ›teÄŤky jednorĂˇzovĂ© bĂ­lĂ© mÄ›kkĂ©, Ăˇ 50 ks, DC702008</t>
  </si>
  <si>
    <t>ZK532</t>
  </si>
  <si>
    <t>LahviÄŤka na ortocryl 16210000</t>
  </si>
  <si>
    <t>ZK602</t>
  </si>
  <si>
    <t>Lepidlo na perly INO372</t>
  </si>
  <si>
    <t>ZE738</t>
  </si>
  <si>
    <t>ĹetĂ­zek elast. ÄŤirĂ˝-light 400-317LF</t>
  </si>
  <si>
    <t>ZS359</t>
  </si>
  <si>
    <t>Ligatura elastickĂˇ  na tyÄŤce vnÄ›jĹˇĂ­ prĹŻmÄ›r 3,07 mm, MINI, svÄ›tle modrĂˇ, bal. 100 tyÄŤek tj. 1000 ligatur J00347</t>
  </si>
  <si>
    <t>ZS358</t>
  </si>
  <si>
    <t>Ligatura elastickĂˇ na tyÄŤce vnÄ›jĹˇĂ­ prĹŻmÄ›r 3,07 mm, MINI, ÄŤernĂˇ, bal. 100 tyÄŤek tj. 1000 ligatur J00361</t>
  </si>
  <si>
    <t>ZQ898</t>
  </si>
  <si>
    <t>Ligatura elastickĂˇ na tyÄŤce vnÄ›jĹˇĂ­ prĹŻmÄ›r 3,07 mm, MINI, modrĂˇ, bal. 100 tyÄŤek tj. 1000 ligatur J00351</t>
  </si>
  <si>
    <t>ZS360</t>
  </si>
  <si>
    <t>Ligatura elastickĂˇ na tyÄŤce vnÄ›jĹˇĂ­ prĹŻmÄ›r 3,07 mm, MINI, tmavÄ› modrĂˇ, bal. 100 tyÄŤek tj. 1000 ligatur J00349</t>
  </si>
  <si>
    <t>ZS271</t>
  </si>
  <si>
    <t>Ligatura elastickĂˇ na tyÄŤce vnÄ›jĹˇĂ­ prĹŻmÄ›r 3,07 mm, stĹ™Ă­brnĂˇ, bal. Ăˇ 100 tyÄŤek tj. 1000 ligatur J00359</t>
  </si>
  <si>
    <t>ZR495</t>
  </si>
  <si>
    <t>Ligatura elastickĂˇ na tyÄŤce, MINI, perleĹĄovĂˇ, bal. 100 tyÄŤek tj. 1000 ligatur J00337</t>
  </si>
  <si>
    <t>ZQ167</t>
  </si>
  <si>
    <t>Ligatura prefabrikovanĂˇ krĂˇtkĂˇ Kobayashi Twists 100.014 bal. Ăˇ 100 ks SHK014</t>
  </si>
  <si>
    <t>ZD798</t>
  </si>
  <si>
    <t>Light bond stĹ™Ă­kaÄŤky Ăˇ 4 ks LBPPF</t>
  </si>
  <si>
    <t>ZD089</t>
  </si>
  <si>
    <t>MÄ›Ĺ™Ă­tko koĹ™enovĂ˝ch nĂˇstrojĹŻ 397144510120</t>
  </si>
  <si>
    <t>ZN775</t>
  </si>
  <si>
    <t>MateriĂˇl fotokompozitnĂ­ pro bezkovovĂ© nĂˇhrady Signum ceramis dentin A3,5 bal. 4g Her66022944</t>
  </si>
  <si>
    <t>ZP112</t>
  </si>
  <si>
    <t>MateriĂˇl fotokompozitnĂ­ pro bezkovovĂ© nĂˇhrady Signum ceramis dentin B4 bal. 4g HK66022949</t>
  </si>
  <si>
    <t>ZN884</t>
  </si>
  <si>
    <t>MateriĂˇl fotokompozitnĂ­ pro bezkovovĂ© nĂˇhrady Signum ceramis dentin EL bal. 4g Her66022957</t>
  </si>
  <si>
    <t>ZN781</t>
  </si>
  <si>
    <t>MateriĂˇl fotokompozitnĂ­ pro kovovĂ© i bezkovovĂ© nĂˇhrady Signum Matrix Opal Schneide OS1 bal. 4 g Her66019694</t>
  </si>
  <si>
    <t>ZN786</t>
  </si>
  <si>
    <t>MateriĂˇl fotokompozitnĂ­ pro kovovĂ© i bezkovovĂ© nĂˇhrady Signum Matrix Opal Transparent OTY bal. 4 g Her66019701</t>
  </si>
  <si>
    <t>ZN790</t>
  </si>
  <si>
    <t>MateriĂˇl fotokompozitnĂ­ pro kovovĂ© i bezkovovĂ© nĂˇhrady Signum Matrix SekundĂ¤r Dentin SD1 bal. 4 g Her66019693</t>
  </si>
  <si>
    <t>ZS348</t>
  </si>
  <si>
    <t>MateriĂˇl glazovacĂ­ pro keramiku IPS Ivocolor Glaze Paste, bal. Ăˇ 9 g 9034068</t>
  </si>
  <si>
    <t>ZR879</t>
  </si>
  <si>
    <t>MateriĂˇl glazovacĂ­ pro keramiku IPS, IPS Ivocolor mixing liquid Allround Ăˇ 15 ml IVV667694</t>
  </si>
  <si>
    <t>ZQ963</t>
  </si>
  <si>
    <t>MateriĂˇl kompozitnĂ­ bis-akrylĂˇtovĂ˝  pro vĂ˝robu provizor. nĂˇhrad Protemp 4 doplĹ.balenĂ­ A2 (1 x 50ml kartuĹˇe  A2, 16 x mĂ­chacĂ­ kanyly - modrĂ©) 9020139</t>
  </si>
  <si>
    <t>ZL469</t>
  </si>
  <si>
    <t>MateriĂˇl kompozitnĂ­ Filtek Ultimate A2-B 9025146</t>
  </si>
  <si>
    <t>ZL470</t>
  </si>
  <si>
    <t>MateriĂˇl kompozitnĂ­ Filtek ultimate A3-B 9025147</t>
  </si>
  <si>
    <t>ZL575</t>
  </si>
  <si>
    <t>MateriĂˇl kompozitnĂ­ Filtek ultimate Flowable A2  9025772</t>
  </si>
  <si>
    <t>ZH722</t>
  </si>
  <si>
    <t>Matrice Fender Wedge 58122XS</t>
  </si>
  <si>
    <t>ZL447</t>
  </si>
  <si>
    <t>Matrice Hawe adapt 0,038 mm bal. Ăˇ 30 ks 581207</t>
  </si>
  <si>
    <t>ZE521</t>
  </si>
  <si>
    <t>Matrice Hawe adapt 1202581203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</si>
  <si>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</si>
  <si>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</si>
  <si>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</si>
  <si>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</si>
  <si>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</si>
  <si>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</si>
  <si>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ZC336</t>
  </si>
  <si>
    <t>Matrice Hawe Striproll ĹˇĂ­Ĺ™ka 6 mm dĂ©lka 15 m transparentnĂ­ HW686</t>
  </si>
  <si>
    <t>ZC447</t>
  </si>
  <si>
    <t>Matrice Hawe Striproll ĹˇĂ­Ĺ™ka 8 mm dĂ©lka 15 m transparentnĂ­ HW685</t>
  </si>
  <si>
    <t>ZS021</t>
  </si>
  <si>
    <t>Matrice pĂˇskovĂˇ Matrix Strip ST, 3m v kotouÄŤi, ĹˇĂ­Ĺ™ka 5 mm, tlouĹˇĹĄka 0,03 mm 9005786</t>
  </si>
  <si>
    <t>ZS020</t>
  </si>
  <si>
    <t>Matrice pĂˇskovĂˇ Matrix Strip ST, 3m v kotouÄŤi, ĹˇĂ­Ĺ™ka 6 mm, tlouĹˇĹĄka 0,03 mm 9005787</t>
  </si>
  <si>
    <t>ZS022</t>
  </si>
  <si>
    <t>Matrice pĂˇskovĂˇ Matrix Strip ST, 3m v kotouÄŤi, ĹˇĂ­Ĺ™ka 7 mm, tlouĹˇĹĄka 0,03 mm 9005788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</si>
  <si>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</si>
  <si>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</si>
  <si>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</si>
  <si>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</si>
  <si>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</si>
  <si>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</si>
  <si>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ZQ687</t>
  </si>
  <si>
    <t>MembrĂˇna Bio-Gide Compressed 20x30mm AT500372</t>
  </si>
  <si>
    <t>ZF449</t>
  </si>
  <si>
    <t>MĹ™Ă­Ĺľka tvarovanĂˇ-pozlac.Ăˇ 10 ks DM 318-104</t>
  </si>
  <si>
    <t>ZD864</t>
  </si>
  <si>
    <t>NĂˇstroj Le Cron malĂ˝ TD21841</t>
  </si>
  <si>
    <t>ZE860</t>
  </si>
  <si>
    <t>NĂˇstroj modelovacĂ­ ÄŤervenĂ˝ HSL033-00</t>
  </si>
  <si>
    <t>ZF585</t>
  </si>
  <si>
    <t>NĂˇstroj modelovacĂ­ HSL032-00</t>
  </si>
  <si>
    <t>ZD826</t>
  </si>
  <si>
    <t>NĂˇstroj modelovacĂ­ LeCron 155520180</t>
  </si>
  <si>
    <t>ZC362</t>
  </si>
  <si>
    <t>NĂˇstroj modelovacĂ­ Zahle HSL060-03</t>
  </si>
  <si>
    <t>ZG166</t>
  </si>
  <si>
    <t>NĂˇstroj modelovacĂ­ Zahle zelenĂ˝ HSL030-00</t>
  </si>
  <si>
    <t>ZC403</t>
  </si>
  <si>
    <t>NĂˇstroj na zubnĂ­ kĂˇmen srpkovĂ˝ 0,6 mm 155 mm 397147510030</t>
  </si>
  <si>
    <t>ZG518</t>
  </si>
  <si>
    <t>NĂˇvlek na senzor RVG  bal. Ăˇ 500 ks 582024</t>
  </si>
  <si>
    <t>ZC517</t>
  </si>
  <si>
    <t>Nit dentĂˇlnĂ­ BT485</t>
  </si>
  <si>
    <t>ZE685</t>
  </si>
  <si>
    <t>Nit elastickĂˇ ÄŤirĂˇ 18 x 18 ECM0695</t>
  </si>
  <si>
    <t>ZS215</t>
  </si>
  <si>
    <t>Nit zubnĂ­ Miraflos Big, bĂ­lĂˇ, nĂˇhradnĂ­ role, voskovanĂˇ, dĂ©lka 200 m 0122832</t>
  </si>
  <si>
    <t>ZE700</t>
  </si>
  <si>
    <t>Nit zubnĂ­ vosk M+W 15 m 0000877</t>
  </si>
  <si>
    <t>ZE411</t>
  </si>
  <si>
    <t>NĹŻĹľ modelovacĂ­ 130 mm 397155520212</t>
  </si>
  <si>
    <t>ZE412</t>
  </si>
  <si>
    <t>NĹŻĹľ modelovacĂ­ 175 mm 397155520222</t>
  </si>
  <si>
    <t>ZE413</t>
  </si>
  <si>
    <t>NĹŻĹľ na sĂˇdru 180 mm 121520050</t>
  </si>
  <si>
    <t>ZC922</t>
  </si>
  <si>
    <t>OÄŤko Opti-MIM 430-005</t>
  </si>
  <si>
    <t>ZF554</t>
  </si>
  <si>
    <t>ObrĂˇzek do ortodontickĂ˝ch aparĂˇtkĹŻ beruĹˇka Ăˇ 20 ks 160-100-05</t>
  </si>
  <si>
    <t>ZC821</t>
  </si>
  <si>
    <t>Occlu spray zelenĂ˝ 75 ml 00093</t>
  </si>
  <si>
    <t>ZL700</t>
  </si>
  <si>
    <t>Opal effect 2 Ăˇ 20g IV593276</t>
  </si>
  <si>
    <t>ZD039</t>
  </si>
  <si>
    <t>Opaquer B3 Ăˇ 3g IV593167</t>
  </si>
  <si>
    <t>ZL704</t>
  </si>
  <si>
    <t>Opaquer D2 Ăˇ 3g IV593173</t>
  </si>
  <si>
    <t>ZG296</t>
  </si>
  <si>
    <t>OptiBond FL 0036191</t>
  </si>
  <si>
    <t>ZC485</t>
  </si>
  <si>
    <t>Oralium 1000 g 1600/0</t>
  </si>
  <si>
    <t>ZD313</t>
  </si>
  <si>
    <t>Oranwash L 140 ml IX2877</t>
  </si>
  <si>
    <t>ZC451</t>
  </si>
  <si>
    <t>Orthocryl E Q prĂˇĹˇek transparent 1kg 160-300</t>
  </si>
  <si>
    <t>ZD386</t>
  </si>
  <si>
    <t>Orthocryl lig.ÄŤirĂ© 500 161-100</t>
  </si>
  <si>
    <t>ZD140</t>
  </si>
  <si>
    <t>PĂˇjka univerzĂˇlnĂ­ stĹ™Ă­brnĂˇ - 700Â°C 380-604-50</t>
  </si>
  <si>
    <t>ZC822</t>
  </si>
  <si>
    <t>PĂˇska brusnĂˇ 50 m zrnitost 120 IN0820</t>
  </si>
  <si>
    <t>ZG569</t>
  </si>
  <si>
    <t>PĂˇska brusnĂˇ 50 m zrnitost 180 IN0821</t>
  </si>
  <si>
    <t>ZS107</t>
  </si>
  <si>
    <t>PĂˇska Sof-Lex dokonÄŤovacĂ­ a leĹˇtĂ­cĂ­ pro leĹˇtÄ›nĂ­ kompozit, kompomerĹŻ a keramiky, pro aproximĂˇlnĂ­ oblasti jemnĂˇ/x-jemnĂˇ, bal. Ăˇ 120 ks 0016802</t>
  </si>
  <si>
    <t>ZS108</t>
  </si>
  <si>
    <t>PĂˇska Sof-Lex dokonÄŤovacĂ­ a leĹˇtĂ­cĂ­ pro leĹˇtÄ›nĂ­ kompozit, kompomerĹŻ a keramiky, pro aproximĂˇlnĂ­ oblastileĹˇtĂ­cĂ­ hrubĂˇ/stĹ™ednĂ­ ĂşzkĂˇ, bal. Ăˇ 100 ks 0016803</t>
  </si>
  <si>
    <t>ZH899</t>
  </si>
  <si>
    <t>PĂˇsky stripovacĂ­ jednostrannĂ© 106-220</t>
  </si>
  <si>
    <t>ZB984</t>
  </si>
  <si>
    <t>PĂˇtradlo zubnĂ­ lomenĂ©-krĂˇtkĂ© 397133510040</t>
  </si>
  <si>
    <t>ZC319</t>
  </si>
  <si>
    <t>PapĂ­r artikulaÄŤnĂ­ modroÄŤerv. l 12 x 10 listĹŻ 102</t>
  </si>
  <si>
    <t>ZC320</t>
  </si>
  <si>
    <t>PĂ­sek Cobra White 50 my 1 kg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</si>
  <si>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</si>
  <si>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</si>
  <si>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</si>
  <si>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</si>
  <si>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ZC328</t>
  </si>
  <si>
    <t>pasta Calxyd  2 x 3,5 g 4142120</t>
  </si>
  <si>
    <t>ZC300</t>
  </si>
  <si>
    <t>Pasta Depural Neo 60 g 4816210</t>
  </si>
  <si>
    <t>ZE019</t>
  </si>
  <si>
    <t>Pasta leĹˇtĂ­cĂ­ Opal 35 g 520.0000RE</t>
  </si>
  <si>
    <t>ZJ765</t>
  </si>
  <si>
    <t>Pasta pro vypalovĂˇnĂ­ v keramickĂ© peci Ăˇ 12 g VIEFP12</t>
  </si>
  <si>
    <t>ZD589</t>
  </si>
  <si>
    <t>Pattern Resin-prĂˇĹˇek 100 g GCREPR001</t>
  </si>
  <si>
    <t>ZC477</t>
  </si>
  <si>
    <t>Pemza leĹˇtĂ­cĂ­  5kg 260000013</t>
  </si>
  <si>
    <t>ZQ890</t>
  </si>
  <si>
    <t>PerliÄŤky pro profylaxi Prophypearls, pro Prophyflex 3, pĹ™Ă­chĹĄ neutrĂˇnĂ­, bal. 80x15 g 0082890</t>
  </si>
  <si>
    <t>ZG718</t>
  </si>
  <si>
    <t>PilĂ­Ĺ™ attachment locator D3.7/L3 01210</t>
  </si>
  <si>
    <t>ZN212</t>
  </si>
  <si>
    <t>PilĂ­Ĺ™ Attachment LOCATOR IMPLADENT L5, prĹŻmÄ›r 3,7 mm 01212</t>
  </si>
  <si>
    <t>ZD465</t>
  </si>
  <si>
    <t>PilnĂ­k K - File 397144518762</t>
  </si>
  <si>
    <t>ZI685</t>
  </si>
  <si>
    <t>PilnĂ­k K - File 397144518772</t>
  </si>
  <si>
    <t>ZD417</t>
  </si>
  <si>
    <t>PilnĂ­k K - File 397144518782</t>
  </si>
  <si>
    <t>ZP866</t>
  </si>
  <si>
    <t>PilnĂ­k K-File L31 prĹŻmÄ›ry 0,20 - 0,80 mm dĂ©lka 31 mm sada = 6 ks 397144519062</t>
  </si>
  <si>
    <t>ZL713</t>
  </si>
  <si>
    <t>PilnĂ­k K-File L31 prĹŻmÄ›ry 0,30 mm dĂ©lka 31 mm bal. Ăˇ 6 ks  397144519082</t>
  </si>
  <si>
    <t>ZQ672</t>
  </si>
  <si>
    <t>PilnĂ­k K-File prĹŻmÄ›r 0,10 dĂ©lka 31 mm sada = 6 ks 397144519062</t>
  </si>
  <si>
    <t>ZQ674</t>
  </si>
  <si>
    <t>PilnĂ­k K-File prĹŻmÄ›r 0,35 dĂ©lka 31 mm sada = 6 ks 397144519092</t>
  </si>
  <si>
    <t>ZS293</t>
  </si>
  <si>
    <t>PlniÄŤ do kolĂ©nka rotaÄŤnĂ­ Paste Carrier, prĹŻmÄ›r 0,25 mm, dĂ©lka 25 mm, ÄŤervenĂ˝, bal. Ăˇ 4 ks 397144512100</t>
  </si>
  <si>
    <t>ZE945</t>
  </si>
  <si>
    <t>PolĂ­rka elastickĂˇ meisinger 9573S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</si>
  <si>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</si>
  <si>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</si>
  <si>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</si>
  <si>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</si>
  <si>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ZP801</t>
  </si>
  <si>
    <t>Pouzdro nerez pro matrice 993140, bal. Ăˇ 2 kusy 993141CAE</t>
  </si>
  <si>
    <t>ZQ889</t>
  </si>
  <si>
    <t>PrĂˇĹˇek do pĂ­skovaÄŤe RondoFlex, k air-abrasion oĹˇetĹ™enĂ­, vel. ÄŤĂˇstic  50 Âµm, bal. Ăˇ 1000 g 0182004</t>
  </si>
  <si>
    <t>ZE020</t>
  </si>
  <si>
    <t>Preci-vertix P sada (6 ks patric 1813, 6 ks ĹľlutĂ˝ch matric, 1 ks zavadÄ›ÄŤ) AD1811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</si>
  <si>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</si>
  <si>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</si>
  <si>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</si>
  <si>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</si>
  <si>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</si>
  <si>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</si>
  <si>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</si>
  <si>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</si>
  <si>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ZS803</t>
  </si>
  <si>
    <t>ProhlubeĹ licĂ­ voskovĂˇ velkĂˇ, prĹŻm. 30mm, bal. Ăˇ 50 ks 12.1022</t>
  </si>
  <si>
    <t>ZB277</t>
  </si>
  <si>
    <t>PronikaÄŤ K - File 063025015</t>
  </si>
  <si>
    <t>ZD352</t>
  </si>
  <si>
    <t>PronikaÄŤ K - File 063025030</t>
  </si>
  <si>
    <t>ZI093</t>
  </si>
  <si>
    <t>PronikaÄŤ K - File 063025035</t>
  </si>
  <si>
    <t>ZH124</t>
  </si>
  <si>
    <t>PronikaÄŤ K - File VDW063025010</t>
  </si>
  <si>
    <t>ZD038</t>
  </si>
  <si>
    <t>PronikaÄŤ k-reamer 397144517492</t>
  </si>
  <si>
    <t>ZS332</t>
  </si>
  <si>
    <t>PronikaÄŤ K-Reamer L 31, prĹŻmÄ›r 0,10 mm, dĂ©lka 31 mm , bal. Ăˇ 6 ks 397144517772</t>
  </si>
  <si>
    <t>ZJ756</t>
  </si>
  <si>
    <t>PronikaÄŤ k-reamers 029015</t>
  </si>
  <si>
    <t>ZI095</t>
  </si>
  <si>
    <t>PronikaÄŤ k-reamers 053025010</t>
  </si>
  <si>
    <t>ZA422</t>
  </si>
  <si>
    <t>ProstĹ™edek izolaÄŤnĂ­ picosep Ăˇ 30 ml 1552.0030</t>
  </si>
  <si>
    <t>ZG856</t>
  </si>
  <si>
    <t>ProstĹ™edek na ÄŤiĹˇĹĄ. koĹ™en. kanĂˇlkĹŻ FileCare EDTA/vdw/ stĹ™Ă­kaÄŤky 5 x 3 ml 0858649</t>
  </si>
  <si>
    <t>ZB638</t>
  </si>
  <si>
    <t>ProtahovĂˇÄŤek HedstrĂ©m 073025010</t>
  </si>
  <si>
    <t>ZC928</t>
  </si>
  <si>
    <t>ProtahovĂˇÄŤek HedstrĂ©m 073025015</t>
  </si>
  <si>
    <t>ZO132</t>
  </si>
  <si>
    <t>ProtahovĂˇÄŤek h-file 0,08 397144515832</t>
  </si>
  <si>
    <t>ZP364</t>
  </si>
  <si>
    <t>ProtahovĂˇÄŤek H-File 025 dĂ©lka 31 mm ÄŤervenĂ˝ bal. Ăˇ 6 ks 397144515432</t>
  </si>
  <si>
    <t>ZC417</t>
  </si>
  <si>
    <t>Protemp 3 Garant 1 x 50 ml A3</t>
  </si>
  <si>
    <t>ZC921</t>
  </si>
  <si>
    <t>PruĹľina open v cĂ­vce (100-751) F00062</t>
  </si>
  <si>
    <t>ZJ766</t>
  </si>
  <si>
    <t>PryskyĹ™ice LC Block-out resin sada UD240</t>
  </si>
  <si>
    <t>ZC312</t>
  </si>
  <si>
    <t>Remanium CS 1 kg, 102-403</t>
  </si>
  <si>
    <t>ZG423</t>
  </si>
  <si>
    <t>Remanium g-weich Ăˇ 1000g 100-001</t>
  </si>
  <si>
    <t>ZC313</t>
  </si>
  <si>
    <t>Repin 800 g orig. 4241110</t>
  </si>
  <si>
    <t>ZQ059</t>
  </si>
  <si>
    <t>Roztok k ochranÄ› gigivy Rubber Dam Liquid - tekutĂ˝ kofferdam, bal. 1 x 1,2 ml 9033141</t>
  </si>
  <si>
    <t>ZM729</t>
  </si>
  <si>
    <t>Roztok na otiskovacĂ­ hmotu VPS Tray Adhezivum ES7307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</si>
  <si>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</si>
  <si>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</si>
  <si>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</si>
  <si>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</si>
  <si>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</si>
  <si>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</si>
  <si>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</si>
  <si>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</si>
  <si>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</si>
  <si>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</si>
  <si>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</si>
  <si>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</si>
  <si>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ZC949</t>
  </si>
  <si>
    <t>Sada Gingivamoil DC03053</t>
  </si>
  <si>
    <t>ZC561</t>
  </si>
  <si>
    <t>Sada na leĹˇtÄ›nĂ­ amalgam. vĂ˝plnĂ­ (2 ks Amalgam reducerĹŻ, 5 ks Alphaflex hnÄ›dĂ©, 5 ks Alphaflex zelenĂ©) 9000288</t>
  </si>
  <si>
    <t>ZL506</t>
  </si>
  <si>
    <t>Sada na leptĂˇnĂ­ porcelain etch silane 9007952</t>
  </si>
  <si>
    <t>ZG719</t>
  </si>
  <si>
    <t>Sada protetickĂˇ locator Ăˇ 2 ks 08519-2</t>
  </si>
  <si>
    <t>ZQ678</t>
  </si>
  <si>
    <t>Savka Hygovac V 1000G zelenĂ©, PP, dĂ©lka 140 mm konce 45Â° a S autoklĂˇvovatelnĂ© bal. Ăˇ 100 ks V1000G</t>
  </si>
  <si>
    <t>ZQ988</t>
  </si>
  <si>
    <t>Savka M+W pro dÄ›ti, zelenĂˇ, dĂ©lka 10,8 cm, ĹˇĂ­Ĺ™ka 1 cm, spojka o prĹŻmÄ›ru 16 mm, autoklĂˇvovatelnĂˇ, bal. Ăˇ 10 ks 0300612</t>
  </si>
  <si>
    <t>ZQ987</t>
  </si>
  <si>
    <t>Savka M+W pro dospÄ›lĂ©, modrĂˇ, dĂ©lka 12,4 cm, ĹˇĂ­Ĺ™ka 1,5 cm, spojka o prĹŻmÄ›ru 16 mm, autoklĂˇvovatelnĂˇ, bal. Ăˇ 10 ks 0300603</t>
  </si>
  <si>
    <t>ZL468</t>
  </si>
  <si>
    <t>Savka s odnĂ­m.koncovkou - transp. bal.Ăˇ 100 ks,  MSF6007</t>
  </si>
  <si>
    <t>ZD005</t>
  </si>
  <si>
    <t>Separating fluid 500 ml 1/V3651</t>
  </si>
  <si>
    <t>ZA850</t>
  </si>
  <si>
    <t>Signum - connector 5ml, HK64714211</t>
  </si>
  <si>
    <t>ZD576</t>
  </si>
  <si>
    <t>Signum c+b opaque lig.4 ml HK64714198</t>
  </si>
  <si>
    <t>ZD115</t>
  </si>
  <si>
    <t>Signum Margin Ăˇ 4 g SM4001</t>
  </si>
  <si>
    <t>ZE689</t>
  </si>
  <si>
    <t>Signum metal bond 1 4 ml HK66033915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</si>
  <si>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</si>
  <si>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</si>
  <si>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</si>
  <si>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</si>
  <si>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</si>
  <si>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</si>
  <si>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</si>
  <si>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</si>
  <si>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</si>
  <si>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</si>
  <si>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</si>
  <si>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</si>
  <si>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ZC457</t>
  </si>
  <si>
    <t>Solitine (Kerr) 60084</t>
  </si>
  <si>
    <t>ZD351</t>
  </si>
  <si>
    <t>Speedex Universal Aktivator 1 x 60 ml - 60 g IX4990</t>
  </si>
  <si>
    <t>ZC471</t>
  </si>
  <si>
    <t>Spofacryl orig. 100g O 4318200</t>
  </si>
  <si>
    <t>ZR718</t>
  </si>
  <si>
    <t>Spoj zĂˇsuvnĂ˝ Matrix Bredent yellow vs 3 mini sv bal. bal. Ăˇ 8 ks 430 0733 3</t>
  </si>
  <si>
    <t>ZC373</t>
  </si>
  <si>
    <t>Sprej cognoscin orig. 120 g 1IX1140</t>
  </si>
  <si>
    <t>ZL577</t>
  </si>
  <si>
    <t>Sprej Kavo 4119640KA</t>
  </si>
  <si>
    <t>ZH467</t>
  </si>
  <si>
    <t>Sprej Kavo QUATTROCARE Ăˇ 6 ks (6 lahvĂ­) KaVo QUATTROcare spreje a 500 ml 1.011.5720</t>
  </si>
  <si>
    <t>ZI700</t>
  </si>
  <si>
    <t>StojĂˇnek keramickĂ˝ - sada G VI9256</t>
  </si>
  <si>
    <t>ZC359</t>
  </si>
  <si>
    <t>Stomaflex lak 140 g 600056</t>
  </si>
  <si>
    <t>ZC304</t>
  </si>
  <si>
    <t>Stomaflex varnish (lak) 140 g 4817330</t>
  </si>
  <si>
    <t>ZC439</t>
  </si>
  <si>
    <t>Superacryl plus 0  a 500 gr pl 4328411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</si>
  <si>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</si>
  <si>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</si>
  <si>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</si>
  <si>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</si>
  <si>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</si>
  <si>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</si>
  <si>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</si>
  <si>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</si>
  <si>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ZJ301</t>
  </si>
  <si>
    <t>SystĂ©m adhezivnĂ­ F-Splint-Aid (1x lahviÄŤka s pĂˇskou a bondem ĹˇĂ­Ĺ™ka 4 mm, dĂ©lka 12 cm + 5x aplikaÄŤnĂ­ svorka)</t>
  </si>
  <si>
    <t>ZF481</t>
  </si>
  <si>
    <t>Tah gumovĂ˝ intraor.-medium 1/4" 407-041S</t>
  </si>
  <si>
    <t>ZF689</t>
  </si>
  <si>
    <t>Tahy gumovĂ© intraor.-medium 1/8" 407-021S</t>
  </si>
  <si>
    <t>ZD390</t>
  </si>
  <si>
    <t>Tahy gumovĂ© intraor.-medium 3/16" 407-031S</t>
  </si>
  <si>
    <t>ZD095</t>
  </si>
  <si>
    <t>Tekutina expanznĂ­ sheraifina 1l 1501SH</t>
  </si>
  <si>
    <t>ZD290</t>
  </si>
  <si>
    <t>Tetric Evo 2g Flow A2</t>
  </si>
  <si>
    <t>ZF188</t>
  </si>
  <si>
    <t>Tetric Evo Flow 2 g  A1</t>
  </si>
  <si>
    <t>ZC563</t>
  </si>
  <si>
    <t>Tokuso rebase 1/X7045</t>
  </si>
  <si>
    <t>ZI924</t>
  </si>
  <si>
    <t>Tryska rozpraĹˇovacĂ­ na Orthocryl 162-751-00</t>
  </si>
  <si>
    <t>ZB842</t>
  </si>
  <si>
    <t>UpravovaÄŤ voskovĂ˝ch valĹŻ (9102607) 69600010</t>
  </si>
  <si>
    <t>ZR475</t>
  </si>
  <si>
    <t>VĂˇleÄŤek vhojovacĂ­  EV Dentsply 3,0 pr. 4 vĂ˝Ĺˇka 6,5 mm bez antirotaÄŤnĂ­ho prvku 25796</t>
  </si>
  <si>
    <t>ZO991</t>
  </si>
  <si>
    <t>VĂˇleÄŤek vhojovacĂ­ Dentsply EV 3.0, pr. 3.5 mm vĂ˝Ĺˇka 3.5 mm 25298</t>
  </si>
  <si>
    <t>ZO993</t>
  </si>
  <si>
    <t>VĂˇleÄŤek vhojovacĂ­ Dentsply EV 3.6 pr. 4.0 mm vĂ˝Ĺˇka 3.5 mm 25300</t>
  </si>
  <si>
    <t>ZO994</t>
  </si>
  <si>
    <t>VĂˇleÄŤek vhojovacĂ­ Dentsply EV 3.6 pr. 4.0 mm vĂ˝Ĺˇka 4.5 mm 25299</t>
  </si>
  <si>
    <t>ZP382</t>
  </si>
  <si>
    <t>VĂˇleÄŤek vhojovacĂ­ Dentsply EV 4,8 pr. 5.0, 3,5 mm 25502</t>
  </si>
  <si>
    <t>ZO825</t>
  </si>
  <si>
    <t>VĂˇleÄŤek vhojovacĂ­ Dentsply EV 4,8 prĹŻmÄ›r 6,5 mm vĂ˝Ĺˇka 4,5 mm 25306</t>
  </si>
  <si>
    <t>ZO995</t>
  </si>
  <si>
    <t>VĂˇleÄŤek vhojovacĂ­ Dentsply EV 4.2 pr. 5.0 mm vĂ˝Ĺˇka 3.5 mm 25501</t>
  </si>
  <si>
    <t>ZO996</t>
  </si>
  <si>
    <t>VĂˇleÄŤek vhojovacĂ­ Dentsply EV 4.2 pr. 5.0 mm vĂ˝Ĺˇka 4.5 mm 25302</t>
  </si>
  <si>
    <t>ZO998</t>
  </si>
  <si>
    <t>VĂˇleÄŤek vhojovacĂ­ Dentsply EV 5.4 pr. 6.5 mm vĂ˝Ĺˇka 4.5 mm 25308</t>
  </si>
  <si>
    <t>ZQ639</t>
  </si>
  <si>
    <t>VĂˇleÄŤek vhojovacĂ­ Profile EV 4,8 pr. 5,0, vĂ˝Ĺˇka 4,5 mm 25914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</si>
  <si>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</si>
  <si>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</si>
  <si>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</si>
  <si>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</si>
  <si>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ZH210</t>
  </si>
  <si>
    <t>Vidlice skusovĂˇ-Foxova deska (69600025) 662451</t>
  </si>
  <si>
    <t>ZC577</t>
  </si>
  <si>
    <t>VlĂˇkno retraÄŤnĂ­ Ultrapak ÄŤ.000 UD9331</t>
  </si>
  <si>
    <t>ZC952</t>
  </si>
  <si>
    <t>VlĂˇkno retrakÄŤnĂ­ Ultrapack 1 UD9334</t>
  </si>
  <si>
    <t>ZI732</t>
  </si>
  <si>
    <t>VlĂˇkno retrakÄŤnĂ­ Ultrapak ÄŤ.00 dĂ©lka vlĂˇkna v lahviÄŤce 244 cm ĹľlutĂ© UD9332</t>
  </si>
  <si>
    <t>ZC850</t>
  </si>
  <si>
    <t>VlĂˇkno Ultrapak ÄŤ. 0 509333</t>
  </si>
  <si>
    <t>ZG158</t>
  </si>
  <si>
    <t>VlĂˇkno wedjets na kofferdam 2,1 m barva ĹľlutĂˇ 0035117</t>
  </si>
  <si>
    <t>ZN191</t>
  </si>
  <si>
    <t>VlĂˇkno zubnĂ­ Mira floss bĂ­lĂ© voskovanĂ© nĂˇhradnĂ­ role 0122833</t>
  </si>
  <si>
    <t>ZN018</t>
  </si>
  <si>
    <t>VlĂˇkno zubnĂ­ Mira floss zĂˇsobnĂ­k Big 605735</t>
  </si>
  <si>
    <t>ZL943</t>
  </si>
  <si>
    <t>VlĂˇkno zubnĂ­ super floss 0098890</t>
  </si>
  <si>
    <t>ZG568</t>
  </si>
  <si>
    <t>Vosk cervikĂˇlnĂ­ fialovĂ˝, tvrdĂ˝ Ăˇ 50 g IN0291</t>
  </si>
  <si>
    <t>ZC448</t>
  </si>
  <si>
    <t>Vosk korunkovĂ˝ - sl. kost 50 g IN0286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</si>
  <si>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</si>
  <si>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</si>
  <si>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</si>
  <si>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</si>
  <si>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ZP247</t>
  </si>
  <si>
    <t>VrtĂˇÄŤek tvrdokovovĂ˝ bal. Ăˇ 5 ks HM1SQ016314BB</t>
  </si>
  <si>
    <t>ZG444</t>
  </si>
  <si>
    <t>VrtĂˇÄŤek tvrdokovovĂ˝ HM1018316C</t>
  </si>
  <si>
    <t>ZR987</t>
  </si>
  <si>
    <t>VrtĂˇÄŤek tvrdokovovĂ˝ kuliÄŤka  RA 500.204.0 01.102.021 bal. Ăˇ 5 ks 397142518253</t>
  </si>
  <si>
    <t>ZR986</t>
  </si>
  <si>
    <t>VrtĂˇÄŤek tvrdokovovĂ˝ kuliÄŤka RA 500.204.0 01.102.023 bal. Ăˇ 5 ks 397142518263</t>
  </si>
  <si>
    <t>ZR984</t>
  </si>
  <si>
    <t>VrtĂˇÄŤek tvrdokovovĂ˝ kuliÄŤka RA US7 500.2 04.001.001.021 bal. Ăˇ 5 ks 397142511083</t>
  </si>
  <si>
    <t>ZR985</t>
  </si>
  <si>
    <t>VrtĂˇÄŤek tvrdokovovĂ˝ kuliÄŤka RA US8 500.2 04.001.001.023 bal. Ăˇ 5 ks 397142511093</t>
  </si>
  <si>
    <t>ZD292</t>
  </si>
  <si>
    <t>VzornĂ­k Vitapan VIB027C (pĹŻv.k.ÄŤ. VI9970)</t>
  </si>
  <si>
    <t>ZC301</t>
  </si>
  <si>
    <t>Ypeen 800 g dĂłza 100066</t>
  </si>
  <si>
    <t>ZC920</t>
  </si>
  <si>
    <t>ZĂˇmky elite medium twin set. 022 707-398</t>
  </si>
  <si>
    <t>ZN016</t>
  </si>
  <si>
    <t>ZĂˇtka pro ÄŤepy BiPin bal. Ăˇ 500 ks RE322000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</si>
  <si>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</si>
  <si>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</si>
  <si>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</si>
  <si>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</si>
  <si>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</si>
  <si>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</si>
  <si>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</si>
  <si>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</si>
  <si>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</si>
  <si>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</si>
  <si>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</si>
  <si>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</si>
  <si>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</si>
  <si>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</si>
  <si>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</si>
  <si>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</si>
  <si>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</si>
  <si>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</si>
  <si>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</si>
  <si>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</si>
  <si>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</si>
  <si>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</si>
  <si>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</si>
  <si>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</si>
  <si>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</si>
  <si>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</si>
  <si>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</si>
  <si>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</si>
  <si>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</si>
  <si>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</si>
  <si>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</si>
  <si>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</si>
  <si>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</si>
  <si>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</si>
  <si>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</si>
  <si>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</si>
  <si>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</si>
  <si>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</si>
  <si>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</si>
  <si>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</si>
  <si>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</si>
  <si>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</si>
  <si>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</si>
  <si>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</si>
  <si>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0070001</t>
  </si>
  <si>
    <t>0071601</t>
  </si>
  <si>
    <t>0072001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</si>
  <si>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</si>
  <si>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</si>
  <si>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</si>
  <si>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</si>
  <si>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</si>
  <si>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</si>
  <si>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</si>
  <si>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</si>
  <si>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</si>
  <si>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</si>
  <si>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</si>
  <si>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</si>
  <si>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</si>
  <si>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</si>
  <si>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</si>
  <si>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</si>
  <si>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</si>
  <si>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</si>
  <si>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</si>
  <si>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</si>
  <si>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</si>
  <si>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</si>
  <si>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</si>
  <si>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</si>
  <si>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</si>
  <si>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</si>
  <si>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</si>
  <si>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</si>
  <si>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</si>
  <si>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</si>
  <si>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</si>
  <si>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</si>
  <si>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</si>
  <si>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</si>
  <si>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</si>
  <si>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</si>
  <si>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</si>
  <si>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</si>
  <si>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</si>
  <si>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</si>
  <si>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</si>
  <si>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</si>
  <si>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</si>
  <si>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</si>
  <si>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</si>
  <si>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</si>
  <si>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</si>
  <si>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</si>
  <si>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</si>
  <si>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</si>
  <si>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</si>
  <si>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</si>
  <si>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0081032</t>
  </si>
  <si>
    <t>0082032</t>
  </si>
  <si>
    <t>0081411</t>
  </si>
  <si>
    <t>0071102</t>
  </si>
  <si>
    <t>0082205</t>
  </si>
  <si>
    <t>0171132</t>
  </si>
  <si>
    <t>0081261</t>
  </si>
  <si>
    <t>0081302</t>
  </si>
  <si>
    <t>0081401</t>
  </si>
  <si>
    <t>0081521</t>
  </si>
  <si>
    <t>0081212</t>
  </si>
  <si>
    <t>0181203</t>
  </si>
  <si>
    <t>0081201</t>
  </si>
  <si>
    <t>0082021</t>
  </si>
  <si>
    <t>0081041</t>
  </si>
  <si>
    <t>0082104</t>
  </si>
  <si>
    <t>0081072</t>
  </si>
  <si>
    <t>0081101</t>
  </si>
  <si>
    <t>0082106</t>
  </si>
  <si>
    <t>0060060</t>
  </si>
  <si>
    <t>0082351</t>
  </si>
  <si>
    <t>0082214</t>
  </si>
  <si>
    <t>0082203</t>
  </si>
  <si>
    <t>0082352</t>
  </si>
  <si>
    <t>0081253</t>
  </si>
  <si>
    <t>0082022</t>
  </si>
  <si>
    <t>0081033</t>
  </si>
  <si>
    <t>0071114</t>
  </si>
  <si>
    <t>0071511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</si>
  <si>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</si>
  <si>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</si>
  <si>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</si>
  <si>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</si>
  <si>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</si>
  <si>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</si>
  <si>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</si>
  <si>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</si>
  <si>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</si>
  <si>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</si>
  <si>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</si>
  <si>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</si>
  <si>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</si>
  <si>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00921</t>
  </si>
  <si>
    <t>OŠETŘENÍ STÁLÉHO ZUBU PLASTICKOU VÝPLNÍ</t>
  </si>
  <si>
    <t>00925</t>
  </si>
  <si>
    <t>ENDODONTICKÉ OŠETŘENÍ - STÁLÝ ZUB - V ROZSAHU ŘEZÁ</t>
  </si>
  <si>
    <t>00931</t>
  </si>
  <si>
    <t>KOMPLEXNÍ LÉČBA CHRONICKÝCH ONEMOCNĚNÍ PARODONTU V</t>
  </si>
  <si>
    <t>00935</t>
  </si>
  <si>
    <t>SUBGINGIVÁLNÍ OŠETŘENÍ</t>
  </si>
  <si>
    <t>00945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</si>
  <si>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</si>
  <si>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</si>
  <si>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</si>
  <si>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</si>
  <si>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</si>
  <si>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</si>
  <si>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</si>
  <si>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</si>
  <si>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</si>
  <si>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</si>
  <si>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</si>
  <si>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</si>
  <si>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</si>
  <si>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</si>
  <si>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</si>
  <si>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</si>
  <si>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</si>
  <si>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</si>
  <si>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</si>
  <si>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</si>
  <si>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</si>
  <si>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</si>
  <si>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</si>
  <si>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</si>
  <si>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</si>
  <si>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</si>
  <si>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</si>
  <si>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</si>
  <si>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</si>
  <si>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</si>
  <si>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</si>
  <si>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</si>
  <si>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</si>
  <si>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</si>
  <si>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</si>
  <si>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00923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</si>
  <si>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</si>
  <si>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</si>
  <si>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</si>
  <si>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</si>
  <si>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</si>
  <si>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</si>
  <si>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</si>
  <si>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</si>
  <si>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</si>
  <si>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</si>
  <si>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</si>
  <si>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</si>
  <si>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</si>
  <si>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</si>
  <si>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</si>
  <si>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</si>
  <si>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00918</t>
  </si>
  <si>
    <t>00948</t>
  </si>
  <si>
    <t>ZAJIŠTĚNÍ SUTUROU V RÁMCI VÝKONU EXTRAKCE</t>
  </si>
  <si>
    <t>00944</t>
  </si>
  <si>
    <t>SIGNÁLNÍ VÝKON EPIZODY PÉČE/KONTAKTU U PACIENTŮ OD</t>
  </si>
  <si>
    <t>00906</t>
  </si>
  <si>
    <t>STOMATOLOGICKÉ VYŠETŘENÍ A OŠETŘENÍ REGISTROVANÉHO</t>
  </si>
  <si>
    <t>00920</t>
  </si>
  <si>
    <t>OŠETŘENÍ STÁLÉHO ZUBU FOTOKOMPOZITNÍ VÝPLNÍ</t>
  </si>
  <si>
    <t>09547</t>
  </si>
  <si>
    <t>(VZP) SIGNÁLNÍ VÝKON REGULAČNÍ POPLATEK - POJIŠTĚN</t>
  </si>
  <si>
    <t>00933</t>
  </si>
  <si>
    <t>CHIRURGICKÁ LÉČBA ONEMOCNĚNÍ PARODONTU MALÉHO ROZS</t>
  </si>
  <si>
    <t>00902</t>
  </si>
  <si>
    <t>PÉČE O REGISTROVANÉHO POJIŠTĚNCE NAD 18 LET VĚKU</t>
  </si>
  <si>
    <t>00976</t>
  </si>
  <si>
    <t>STOMATOLOGICKÉ VYŠETŘENÍ A OŠETŘENÍ POJIŠTĚNCE S P</t>
  </si>
  <si>
    <t>00924</t>
  </si>
  <si>
    <t>ENDODONTICKÉ OŠETŘENÍ - DOČASNÝ ZUB</t>
  </si>
  <si>
    <t>00926</t>
  </si>
  <si>
    <t>ENDODONTICKÉ OŠETŘENÍ - STÁLÝ ZUB - V ROZSAHU MOLÁ</t>
  </si>
  <si>
    <t>0072041</t>
  </si>
  <si>
    <t>0074001</t>
  </si>
  <si>
    <t>0070011</t>
  </si>
  <si>
    <t>0071111</t>
  </si>
  <si>
    <t>0071112</t>
  </si>
  <si>
    <t>00936</t>
  </si>
  <si>
    <t>ODEBRÁNÍ A ZAJIŠTĚNÍ PŘENOSU TRANSPLANTÁTU</t>
  </si>
  <si>
    <t>00940</t>
  </si>
  <si>
    <t>KOMPLEXNÍ VYŠETŘENÍ A NÁVRH LÉČBY ONEMOCNĚNÍ ÚSTNÍ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</si>
  <si>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</si>
  <si>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</si>
  <si>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</si>
  <si>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</si>
  <si>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</si>
  <si>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</si>
  <si>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</si>
  <si>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</si>
  <si>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PERIAPIKÁLNÍ CHIRURGIE</t>
  </si>
  <si>
    <t>00958</t>
  </si>
  <si>
    <t>TRAUMATOLOGIE TVRDÝCH TKÁNÍ DUTINY ÚSTNÍ VELKÉHO R</t>
  </si>
  <si>
    <t>00979</t>
  </si>
  <si>
    <t>SEDACE NEZLETILÉHO POJIŠTĚNCE OXIDEM DUSNÝM PŘI AM</t>
  </si>
  <si>
    <t>00977</t>
  </si>
  <si>
    <t>APLIKACE PREFABRIKOVANÉ KORUNKY NA DOČASNÝ ZUB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</si>
  <si>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</si>
  <si>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</si>
  <si>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</si>
  <si>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</si>
  <si>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</si>
  <si>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</si>
  <si>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00943</t>
  </si>
  <si>
    <t>MĚŘENÍ GALVANICKÝCH PROUDŮ</t>
  </si>
  <si>
    <t>00912</t>
  </si>
  <si>
    <t>00937</t>
  </si>
  <si>
    <t>ARTIKULACE CHRUPU</t>
  </si>
  <si>
    <t>015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</si>
  <si>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</si>
  <si>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</si>
  <si>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</si>
  <si>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</si>
  <si>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</si>
  <si>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</si>
  <si>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</si>
  <si>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</si>
  <si>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</si>
  <si>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</si>
  <si>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</si>
  <si>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</si>
  <si>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</si>
  <si>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</si>
  <si>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</si>
  <si>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</si>
  <si>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</si>
  <si>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</si>
  <si>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0086081</t>
  </si>
  <si>
    <t>0086070</t>
  </si>
  <si>
    <t>0086030</t>
  </si>
  <si>
    <t>0070002</t>
  </si>
  <si>
    <t>0070004</t>
  </si>
  <si>
    <t>0084034</t>
  </si>
  <si>
    <t>0086017</t>
  </si>
  <si>
    <t>0074034</t>
  </si>
  <si>
    <t>0086033</t>
  </si>
  <si>
    <t>0086011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</si>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</sst>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60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0.60517631263241145</c:v>
                </c:pt>
                <c:pt idx="1">
                  <c:v>0.56215582785833973</c:v>
                </c:pt>
                <c:pt idx="2">
                  <c:v>0.47603818983008039</c:v>
                </c:pt>
                <c:pt idx="3">
                  <c:v>0.4061415386559617</c:v>
                </c:pt>
                <c:pt idx="4">
                  <c:v>0.40661890183580973</c:v>
                </c:pt>
                <c:pt idx="5">
                  <c:v>0.42134007441908256</c:v>
                </c:pt>
                <c:pt idx="6">
                  <c:v>0.41344240109741404</c:v>
                </c:pt>
                <c:pt idx="7">
                  <c:v>0.40650558513553808</c:v>
                </c:pt>
                <c:pt idx="8">
                  <c:v>0.42298750407254421</c:v>
                </c:pt>
                <c:pt idx="9">
                  <c:v>0.398310874513785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9" tableBorderDxfId="78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8" totalsRowShown="0">
  <autoFilter ref="C3:S14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7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68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594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9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1701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1729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1738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2008</v>
      </c>
      <c r="C23" s="47" t="s">
        <v>106</v>
      </c>
    </row>
    <row r="24" spans="1:3" ht="14.45" customHeight="1" x14ac:dyDescent="0.25">
      <c r="A24" s="242" t="str">
        <f>HYPERLINK("#'"&amp;C24&amp;"'!A1",C24)</f>
        <v>ZV Vykáz.-A Det.Lék.</v>
      </c>
      <c r="B24" s="76" t="s">
        <v>2009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A3FEEB08-CFF2-450B-AE14-18A143E4863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7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43823.915370000002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263.70549</v>
      </c>
      <c r="E7" s="148">
        <f t="shared" ref="E7:E13" si="0">IF(C7=0,0,D7/C7)</f>
        <v>0</v>
      </c>
    </row>
    <row r="8" spans="1:5" ht="14.45" customHeight="1" x14ac:dyDescent="0.25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3.8265306122448979E-3</v>
      </c>
      <c r="E9" s="148">
        <f>IF(C9=0,0,D9/C9)</f>
        <v>1.2755102040816327E-2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2190.2788999999993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35144.082399999999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15482.349959999996</v>
      </c>
      <c r="D16" s="166">
        <f ca="1">IF(ISERROR(VLOOKUP("Výnosy celkem",INDIRECT("HI!$A:$G"),5,0)),0,VLOOKUP("Výnosy celkem",INDIRECT("HI!$A:$G"),5,0))</f>
        <v>17282.680989999997</v>
      </c>
      <c r="E16" s="167">
        <f t="shared" ref="E16:E19" ca="1" si="1">IF(C16=0,0,D16/C16)</f>
        <v>1.1162828016839377</v>
      </c>
    </row>
    <row r="17" spans="1:5" ht="14.45" customHeight="1" x14ac:dyDescent="0.2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15482.349959999996</v>
      </c>
      <c r="D17" s="147">
        <f ca="1">IF(ISERROR(VLOOKUP("Ambulance *",INDIRECT("HI!$A:$G"),5,0)),0,VLOOKUP("Ambulance *",INDIRECT("HI!$A:$G"),5,0))</f>
        <v>17282.680989999997</v>
      </c>
      <c r="E17" s="148">
        <f t="shared" ca="1" si="1"/>
        <v>1.1162828016839377</v>
      </c>
    </row>
    <row r="18" spans="1:5" ht="14.45" customHeight="1" x14ac:dyDescent="0.25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1.1162828016839379</v>
      </c>
      <c r="E18" s="148">
        <f t="shared" si="1"/>
        <v>1.1162828016839379</v>
      </c>
    </row>
    <row r="19" spans="1:5" ht="14.45" customHeight="1" x14ac:dyDescent="0.25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1.1162828016839375</v>
      </c>
      <c r="E19" s="148">
        <f t="shared" si="1"/>
        <v>1.1162828016839375</v>
      </c>
    </row>
    <row r="20" spans="1:5" ht="14.45" customHeight="1" x14ac:dyDescent="0.25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70" t="s">
        <v>128</v>
      </c>
      <c r="B22" s="157"/>
      <c r="C22" s="158"/>
      <c r="D22" s="158"/>
      <c r="E22" s="159"/>
    </row>
    <row r="23" spans="1:5" ht="14.45" customHeight="1" thickBot="1" x14ac:dyDescent="0.25">
      <c r="A23" s="171"/>
      <c r="B23" s="172"/>
      <c r="C23" s="173"/>
      <c r="D23" s="173"/>
      <c r="E23" s="174"/>
    </row>
    <row r="24" spans="1:5" ht="14.45" customHeight="1" thickBot="1" x14ac:dyDescent="0.2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D2B3E3E-798B-4695-ADF7-2856831005CF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7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2018</v>
      </c>
      <c r="C3" s="40">
        <v>2019</v>
      </c>
      <c r="D3" s="7"/>
      <c r="E3" s="310">
        <v>2020</v>
      </c>
      <c r="F3" s="311"/>
      <c r="G3" s="311"/>
      <c r="H3" s="312"/>
      <c r="I3" s="313">
        <v>2017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239</v>
      </c>
      <c r="J4" s="244" t="s">
        <v>240</v>
      </c>
    </row>
    <row r="5" spans="1:10" ht="14.45" customHeight="1" x14ac:dyDescent="0.2">
      <c r="A5" s="97" t="str">
        <f>HYPERLINK("#'Léky Žádanky'!A1","Léky (Kč)")</f>
        <v>Léky (Kč)</v>
      </c>
      <c r="B5" s="27">
        <v>276.76511000000005</v>
      </c>
      <c r="C5" s="29">
        <v>282.15107</v>
      </c>
      <c r="D5" s="8"/>
      <c r="E5" s="102">
        <v>263.70549</v>
      </c>
      <c r="F5" s="28">
        <v>0</v>
      </c>
      <c r="G5" s="101">
        <f>E5-F5</f>
        <v>263.70549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3234.1351899999986</v>
      </c>
      <c r="C6" s="31">
        <v>2898.2788500000006</v>
      </c>
      <c r="D6" s="8"/>
      <c r="E6" s="103">
        <v>2190.2788999999993</v>
      </c>
      <c r="F6" s="30">
        <v>0</v>
      </c>
      <c r="G6" s="104">
        <f>E6-F6</f>
        <v>2190.2788999999993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31242.08958</v>
      </c>
      <c r="C7" s="31">
        <v>33634.912550000001</v>
      </c>
      <c r="D7" s="8"/>
      <c r="E7" s="103">
        <v>35144.082399999999</v>
      </c>
      <c r="F7" s="30">
        <v>0</v>
      </c>
      <c r="G7" s="104">
        <f>E7-F7</f>
        <v>35144.082399999999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6812.1346400000057</v>
      </c>
      <c r="C8" s="33">
        <v>6573.9069099999997</v>
      </c>
      <c r="D8" s="8"/>
      <c r="E8" s="105">
        <v>6225.8485800000035</v>
      </c>
      <c r="F8" s="32">
        <v>0</v>
      </c>
      <c r="G8" s="106">
        <f>E8-F8</f>
        <v>6225.8485800000035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41565.124520000005</v>
      </c>
      <c r="C9" s="35">
        <v>43389.249380000001</v>
      </c>
      <c r="D9" s="8"/>
      <c r="E9" s="3">
        <v>43823.915370000002</v>
      </c>
      <c r="F9" s="34">
        <v>0</v>
      </c>
      <c r="G9" s="34">
        <f>E9-F9</f>
        <v>43823.915370000002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15793.76892</v>
      </c>
      <c r="C11" s="29">
        <f>IF(ISERROR(VLOOKUP("Celkem:",'ZV Vykáz.-A'!A:H,5,0)),0,VLOOKUP("Celkem:",'ZV Vykáz.-A'!A:H,5,0)/1000)</f>
        <v>15482.349959999996</v>
      </c>
      <c r="D11" s="8"/>
      <c r="E11" s="102">
        <f>IF(ISERROR(VLOOKUP("Celkem:",'ZV Vykáz.-A'!A:H,8,0)),0,VLOOKUP("Celkem:",'ZV Vykáz.-A'!A:H,8,0)/1000)</f>
        <v>17282.680989999997</v>
      </c>
      <c r="F11" s="28">
        <f>C11</f>
        <v>15482.349959999996</v>
      </c>
      <c r="G11" s="101">
        <f>E11-F11</f>
        <v>1800.3310300000012</v>
      </c>
      <c r="H11" s="107">
        <f>IF(F11&lt;0.00000001,"",E11/F11)</f>
        <v>1.1162828016839377</v>
      </c>
      <c r="I11" s="101">
        <f>E11-B11</f>
        <v>1488.9120699999967</v>
      </c>
      <c r="J11" s="107">
        <f>IF(B11&lt;0.00000001,"",E11/B11)</f>
        <v>1.0942721194378471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15793.76892</v>
      </c>
      <c r="C13" s="37">
        <f>SUM(C11:C12)</f>
        <v>15482.349959999996</v>
      </c>
      <c r="D13" s="8"/>
      <c r="E13" s="5">
        <f>SUM(E11:E12)</f>
        <v>17282.680989999997</v>
      </c>
      <c r="F13" s="36">
        <f>SUM(F11:F12)</f>
        <v>15482.349959999996</v>
      </c>
      <c r="G13" s="36">
        <f>E13-F13</f>
        <v>1800.3310300000012</v>
      </c>
      <c r="H13" s="111">
        <f>IF(F13&lt;0.00000001,"",E13/F13)</f>
        <v>1.1162828016839377</v>
      </c>
      <c r="I13" s="36">
        <f>SUM(I11:I12)</f>
        <v>1488.9120699999967</v>
      </c>
      <c r="J13" s="111">
        <f>IF(B13&lt;0.00000001,"",E13/B13)</f>
        <v>1.0942721194378471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0.37997646109301247</v>
      </c>
      <c r="C15" s="39">
        <f>IF(C9=0,"",C13/C9)</f>
        <v>0.35682456325544287</v>
      </c>
      <c r="D15" s="8"/>
      <c r="E15" s="6">
        <f>IF(E9=0,"",E13/E9)</f>
        <v>0.39436642856039716</v>
      </c>
      <c r="F15" s="38" t="str">
        <f>IF(F9=0,"",F13/F9)</f>
        <v/>
      </c>
      <c r="G15" s="38" t="str">
        <f>IF(ISERROR(F15-E15),"",E15-F15)</f>
        <v/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ht="15" x14ac:dyDescent="0.25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218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CDE159FB-C259-4481-9FE0-2F45C1932FC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5" customHeight="1" x14ac:dyDescent="0.2">
      <c r="A4" s="180" t="s">
        <v>67</v>
      </c>
      <c r="B4" s="183">
        <f>(B10+B8)/B6</f>
        <v>0.60517631263241145</v>
      </c>
      <c r="C4" s="183">
        <f t="shared" ref="C4:M4" si="0">(C10+C8)/C6</f>
        <v>0.56215582785833973</v>
      </c>
      <c r="D4" s="183">
        <f t="shared" si="0"/>
        <v>0.47603818983008039</v>
      </c>
      <c r="E4" s="183">
        <f t="shared" si="0"/>
        <v>0.4061415386559617</v>
      </c>
      <c r="F4" s="183">
        <f t="shared" si="0"/>
        <v>0.40661890183580973</v>
      </c>
      <c r="G4" s="183">
        <f t="shared" si="0"/>
        <v>0.42134007441908256</v>
      </c>
      <c r="H4" s="183">
        <f t="shared" si="0"/>
        <v>0.41344240109741404</v>
      </c>
      <c r="I4" s="183">
        <f t="shared" si="0"/>
        <v>0.40650558513553808</v>
      </c>
      <c r="J4" s="183">
        <f t="shared" si="0"/>
        <v>0.42298750407254421</v>
      </c>
      <c r="K4" s="183">
        <f t="shared" si="0"/>
        <v>0.398310874513785</v>
      </c>
      <c r="L4" s="183">
        <f t="shared" si="0"/>
        <v>0.398310874513785</v>
      </c>
      <c r="M4" s="183">
        <f t="shared" si="0"/>
        <v>0.398310874513785</v>
      </c>
    </row>
    <row r="5" spans="1:13" ht="14.45" customHeight="1" x14ac:dyDescent="0.2">
      <c r="A5" s="184" t="s">
        <v>40</v>
      </c>
      <c r="B5" s="183">
        <f>IF(ISERROR(VLOOKUP($A5,'Man Tab'!$A:$Q,COLUMN()+2,0)),0,VLOOKUP($A5,'Man Tab'!$A:$Q,COLUMN()+2,0))</f>
        <v>3656.8973599999999</v>
      </c>
      <c r="C5" s="183">
        <f>IF(ISERROR(VLOOKUP($A5,'Man Tab'!$A:$Q,COLUMN()+2,0)),0,VLOOKUP($A5,'Man Tab'!$A:$Q,COLUMN()+2,0))</f>
        <v>3989.59238</v>
      </c>
      <c r="D5" s="183">
        <f>IF(ISERROR(VLOOKUP($A5,'Man Tab'!$A:$Q,COLUMN()+2,0)),0,VLOOKUP($A5,'Man Tab'!$A:$Q,COLUMN()+2,0))</f>
        <v>3902.74206</v>
      </c>
      <c r="E5" s="183">
        <f>IF(ISERROR(VLOOKUP($A5,'Man Tab'!$A:$Q,COLUMN()+2,0)),0,VLOOKUP($A5,'Man Tab'!$A:$Q,COLUMN()+2,0))</f>
        <v>3380.9290499999997</v>
      </c>
      <c r="F5" s="183">
        <f>IF(ISERROR(VLOOKUP($A5,'Man Tab'!$A:$Q,COLUMN()+2,0)),0,VLOOKUP($A5,'Man Tab'!$A:$Q,COLUMN()+2,0))</f>
        <v>3468.3159700000001</v>
      </c>
      <c r="G5" s="183">
        <f>IF(ISERROR(VLOOKUP($A5,'Man Tab'!$A:$Q,COLUMN()+2,0)),0,VLOOKUP($A5,'Man Tab'!$A:$Q,COLUMN()+2,0))</f>
        <v>4058.1746699999999</v>
      </c>
      <c r="H5" s="183">
        <f>IF(ISERROR(VLOOKUP($A5,'Man Tab'!$A:$Q,COLUMN()+2,0)),0,VLOOKUP($A5,'Man Tab'!$A:$Q,COLUMN()+2,0))</f>
        <v>5019.1050599999999</v>
      </c>
      <c r="I5" s="183">
        <f>IF(ISERROR(VLOOKUP($A5,'Man Tab'!$A:$Q,COLUMN()+2,0)),0,VLOOKUP($A5,'Man Tab'!$A:$Q,COLUMN()+2,0))</f>
        <v>3837.4897999999998</v>
      </c>
      <c r="J5" s="183">
        <f>IF(ISERROR(VLOOKUP($A5,'Man Tab'!$A:$Q,COLUMN()+2,0)),0,VLOOKUP($A5,'Man Tab'!$A:$Q,COLUMN()+2,0))</f>
        <v>3635.97543</v>
      </c>
      <c r="K5" s="183">
        <f>IF(ISERROR(VLOOKUP($A5,'Man Tab'!$A:$Q,COLUMN()+2,0)),0,VLOOKUP($A5,'Man Tab'!$A:$Q,COLUMN()+2,0))</f>
        <v>8440.7078599999986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5" customHeight="1" x14ac:dyDescent="0.2">
      <c r="A6" s="184" t="s">
        <v>63</v>
      </c>
      <c r="B6" s="185">
        <f>B5</f>
        <v>3656.8973599999999</v>
      </c>
      <c r="C6" s="185">
        <f t="shared" ref="C6:M6" si="1">C5+B6</f>
        <v>7646.48974</v>
      </c>
      <c r="D6" s="185">
        <f t="shared" si="1"/>
        <v>11549.2318</v>
      </c>
      <c r="E6" s="185">
        <f t="shared" si="1"/>
        <v>14930.16085</v>
      </c>
      <c r="F6" s="185">
        <f t="shared" si="1"/>
        <v>18398.47682</v>
      </c>
      <c r="G6" s="185">
        <f t="shared" si="1"/>
        <v>22456.65149</v>
      </c>
      <c r="H6" s="185">
        <f t="shared" si="1"/>
        <v>27475.756549999998</v>
      </c>
      <c r="I6" s="185">
        <f t="shared" si="1"/>
        <v>31313.246349999998</v>
      </c>
      <c r="J6" s="185">
        <f t="shared" si="1"/>
        <v>34949.22178</v>
      </c>
      <c r="K6" s="185">
        <f t="shared" si="1"/>
        <v>43389.929640000002</v>
      </c>
      <c r="L6" s="185">
        <f t="shared" si="1"/>
        <v>43389.929640000002</v>
      </c>
      <c r="M6" s="185">
        <f t="shared" si="1"/>
        <v>43389.929640000002</v>
      </c>
    </row>
    <row r="7" spans="1:13" ht="14.45" customHeigh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5" customHeight="1" x14ac:dyDescent="0.2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5" customHeight="1" x14ac:dyDescent="0.2">
      <c r="A9" s="184" t="s">
        <v>88</v>
      </c>
      <c r="B9" s="184">
        <v>2213067.66</v>
      </c>
      <c r="C9" s="184">
        <v>2085451.1099999999</v>
      </c>
      <c r="D9" s="184">
        <v>1199356.6299999997</v>
      </c>
      <c r="E9" s="184">
        <v>565883.09999999974</v>
      </c>
      <c r="F9" s="184">
        <v>1417409.9399999995</v>
      </c>
      <c r="G9" s="184">
        <v>1980718.7699999996</v>
      </c>
      <c r="H9" s="184">
        <v>1897755.5500000003</v>
      </c>
      <c r="I9" s="184">
        <v>1369366.77</v>
      </c>
      <c r="J9" s="184">
        <v>2054074.5599999998</v>
      </c>
      <c r="K9" s="184">
        <v>2499596.73</v>
      </c>
      <c r="L9" s="184">
        <v>0</v>
      </c>
      <c r="M9" s="184">
        <v>0</v>
      </c>
    </row>
    <row r="10" spans="1:13" ht="14.45" customHeight="1" x14ac:dyDescent="0.2">
      <c r="A10" s="184" t="s">
        <v>65</v>
      </c>
      <c r="B10" s="185">
        <f>B9/1000</f>
        <v>2213.0676600000002</v>
      </c>
      <c r="C10" s="185">
        <f t="shared" ref="C10:M10" si="3">C9/1000+B10</f>
        <v>4298.5187700000006</v>
      </c>
      <c r="D10" s="185">
        <f t="shared" si="3"/>
        <v>5497.8754000000008</v>
      </c>
      <c r="E10" s="185">
        <f t="shared" si="3"/>
        <v>6063.7585000000008</v>
      </c>
      <c r="F10" s="185">
        <f t="shared" si="3"/>
        <v>7481.1684400000004</v>
      </c>
      <c r="G10" s="185">
        <f t="shared" si="3"/>
        <v>9461.8872100000008</v>
      </c>
      <c r="H10" s="185">
        <f t="shared" si="3"/>
        <v>11359.642760000001</v>
      </c>
      <c r="I10" s="185">
        <f t="shared" si="3"/>
        <v>12729.009530000001</v>
      </c>
      <c r="J10" s="185">
        <f t="shared" si="3"/>
        <v>14783.08409</v>
      </c>
      <c r="K10" s="185">
        <f t="shared" si="3"/>
        <v>17282.680820000001</v>
      </c>
      <c r="L10" s="185">
        <f t="shared" si="3"/>
        <v>17282.680820000001</v>
      </c>
      <c r="M10" s="185">
        <f t="shared" si="3"/>
        <v>17282.680820000001</v>
      </c>
    </row>
    <row r="11" spans="1:13" ht="14.45" customHeight="1" x14ac:dyDescent="0.2">
      <c r="A11" s="180"/>
      <c r="B11" s="180" t="s">
        <v>80</v>
      </c>
      <c r="C11" s="180">
        <f ca="1">IF(MONTH(TODAY())=1,12,MONTH(TODAY())-1)</f>
        <v>11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5" customHeight="1" x14ac:dyDescent="0.2">
      <c r="A12" s="180">
        <v>0</v>
      </c>
      <c r="B12" s="183" t="str">
        <f>IF(ISERROR(HI!F15),#REF!,HI!F15)</f>
        <v/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5" customHeight="1" x14ac:dyDescent="0.2">
      <c r="A13" s="180">
        <v>1</v>
      </c>
      <c r="B13" s="183" t="str">
        <f>IF(ISERROR(HI!F15),#REF!,HI!F15)</f>
        <v/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 xr:uid="{0F5B832C-E41E-4CC9-BE29-373821D2BD3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6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5" customHeight="1" thickBot="1" x14ac:dyDescent="0.25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2020</v>
      </c>
      <c r="C4" s="123" t="s">
        <v>17</v>
      </c>
      <c r="D4" s="237" t="s">
        <v>219</v>
      </c>
      <c r="E4" s="237" t="s">
        <v>220</v>
      </c>
      <c r="F4" s="237" t="s">
        <v>221</v>
      </c>
      <c r="G4" s="237" t="s">
        <v>222</v>
      </c>
      <c r="H4" s="237" t="s">
        <v>223</v>
      </c>
      <c r="I4" s="237" t="s">
        <v>224</v>
      </c>
      <c r="J4" s="237" t="s">
        <v>225</v>
      </c>
      <c r="K4" s="237" t="s">
        <v>226</v>
      </c>
      <c r="L4" s="237" t="s">
        <v>227</v>
      </c>
      <c r="M4" s="237" t="s">
        <v>228</v>
      </c>
      <c r="N4" s="237" t="s">
        <v>229</v>
      </c>
      <c r="O4" s="237" t="s">
        <v>230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31.916666675000002</v>
      </c>
      <c r="D7" s="52">
        <v>0.59524999999999995</v>
      </c>
      <c r="E7" s="52">
        <v>28.70861</v>
      </c>
      <c r="F7" s="52">
        <v>49.04645</v>
      </c>
      <c r="G7" s="52">
        <v>5.9284999999999997</v>
      </c>
      <c r="H7" s="52">
        <v>12.306329999999999</v>
      </c>
      <c r="I7" s="52">
        <v>35.39143</v>
      </c>
      <c r="J7" s="52">
        <v>32.634839999999997</v>
      </c>
      <c r="K7" s="52">
        <v>8.1189999999999998</v>
      </c>
      <c r="L7" s="52">
        <v>26.607759999999999</v>
      </c>
      <c r="M7" s="52">
        <v>41.851080000000003</v>
      </c>
      <c r="N7" s="52">
        <v>0</v>
      </c>
      <c r="O7" s="52">
        <v>0</v>
      </c>
      <c r="P7" s="53">
        <v>241.18924999999999</v>
      </c>
      <c r="Q7" s="81">
        <v>0.62973694500529054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3679.9999999000001</v>
      </c>
      <c r="C9" s="52">
        <v>306.66666665833333</v>
      </c>
      <c r="D9" s="52">
        <v>152.64520999999999</v>
      </c>
      <c r="E9" s="52">
        <v>274.19453000000004</v>
      </c>
      <c r="F9" s="52">
        <v>226.95050000000001</v>
      </c>
      <c r="G9" s="52">
        <v>73.631119999999996</v>
      </c>
      <c r="H9" s="52">
        <v>182.28704999999999</v>
      </c>
      <c r="I9" s="52">
        <v>265.82165000000003</v>
      </c>
      <c r="J9" s="52">
        <v>190.11762999999999</v>
      </c>
      <c r="K9" s="52">
        <v>322.33634000000001</v>
      </c>
      <c r="L9" s="52">
        <v>192.12826000000001</v>
      </c>
      <c r="M9" s="52">
        <v>151.31335000000001</v>
      </c>
      <c r="N9" s="52">
        <v>0</v>
      </c>
      <c r="O9" s="52">
        <v>0</v>
      </c>
      <c r="P9" s="53">
        <v>2031.4256399999999</v>
      </c>
      <c r="Q9" s="81">
        <v>0.55201783697152218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466.67154399999998</v>
      </c>
      <c r="C11" s="52">
        <v>38.88929533333333</v>
      </c>
      <c r="D11" s="52">
        <v>28.83944</v>
      </c>
      <c r="E11" s="52">
        <v>32.880919999999996</v>
      </c>
      <c r="F11" s="52">
        <v>37.279780000000002</v>
      </c>
      <c r="G11" s="52">
        <v>27.710519999999999</v>
      </c>
      <c r="H11" s="52">
        <v>24.909779999999998</v>
      </c>
      <c r="I11" s="52">
        <v>48.20946</v>
      </c>
      <c r="J11" s="52">
        <v>61.146790000000003</v>
      </c>
      <c r="K11" s="52">
        <v>15.018469999999999</v>
      </c>
      <c r="L11" s="52">
        <v>31.917439999999999</v>
      </c>
      <c r="M11" s="52">
        <v>48.457860000000004</v>
      </c>
      <c r="N11" s="52">
        <v>0</v>
      </c>
      <c r="O11" s="52">
        <v>0</v>
      </c>
      <c r="P11" s="53">
        <v>356.37045999999998</v>
      </c>
      <c r="Q11" s="81">
        <v>0.76364300455396961</v>
      </c>
    </row>
    <row r="12" spans="1:17" ht="14.45" customHeight="1" x14ac:dyDescent="0.2">
      <c r="A12" s="15" t="s">
        <v>27</v>
      </c>
      <c r="B12" s="51">
        <v>68.8304969</v>
      </c>
      <c r="C12" s="52">
        <v>5.7358747416666667</v>
      </c>
      <c r="D12" s="52">
        <v>2.6829999999999998</v>
      </c>
      <c r="E12" s="52">
        <v>0.84699999999999998</v>
      </c>
      <c r="F12" s="52">
        <v>1.694</v>
      </c>
      <c r="G12" s="52">
        <v>0.84699999999999998</v>
      </c>
      <c r="H12" s="52">
        <v>0.86829999999999996</v>
      </c>
      <c r="I12" s="52">
        <v>1.1445000000000001</v>
      </c>
      <c r="J12" s="52">
        <v>1.851</v>
      </c>
      <c r="K12" s="52">
        <v>1.694</v>
      </c>
      <c r="L12" s="52">
        <v>1.7535000000000001</v>
      </c>
      <c r="M12" s="52">
        <v>5.3841200000000002</v>
      </c>
      <c r="N12" s="52">
        <v>0</v>
      </c>
      <c r="O12" s="52">
        <v>0</v>
      </c>
      <c r="P12" s="53">
        <v>18.76642</v>
      </c>
      <c r="Q12" s="81">
        <v>0.27264687667829401</v>
      </c>
    </row>
    <row r="13" spans="1:17" ht="14.45" customHeight="1" x14ac:dyDescent="0.2">
      <c r="A13" s="15" t="s">
        <v>28</v>
      </c>
      <c r="B13" s="51">
        <v>50.000000099999994</v>
      </c>
      <c r="C13" s="52">
        <v>4.1666666749999992</v>
      </c>
      <c r="D13" s="52">
        <v>6.23855</v>
      </c>
      <c r="E13" s="52">
        <v>6.5203299999999995</v>
      </c>
      <c r="F13" s="52">
        <v>36.99098</v>
      </c>
      <c r="G13" s="52">
        <v>86.579970000000003</v>
      </c>
      <c r="H13" s="52">
        <v>28.163460000000001</v>
      </c>
      <c r="I13" s="52">
        <v>27.899639999999998</v>
      </c>
      <c r="J13" s="52">
        <v>7.0462499999999997</v>
      </c>
      <c r="K13" s="52">
        <v>19.605049999999999</v>
      </c>
      <c r="L13" s="52">
        <v>5.6490200000000002</v>
      </c>
      <c r="M13" s="52">
        <v>25.588740000000001</v>
      </c>
      <c r="N13" s="52">
        <v>0</v>
      </c>
      <c r="O13" s="52">
        <v>0</v>
      </c>
      <c r="P13" s="53">
        <v>250.28199000000001</v>
      </c>
      <c r="Q13" s="81">
        <v>5.0056397899887211</v>
      </c>
    </row>
    <row r="14" spans="1:17" ht="14.45" customHeight="1" x14ac:dyDescent="0.2">
      <c r="A14" s="15" t="s">
        <v>29</v>
      </c>
      <c r="B14" s="51">
        <v>1408.3024846000001</v>
      </c>
      <c r="C14" s="52">
        <v>117.35854038333333</v>
      </c>
      <c r="D14" s="52">
        <v>157.66593</v>
      </c>
      <c r="E14" s="52">
        <v>161.11998</v>
      </c>
      <c r="F14" s="52">
        <v>153.97082</v>
      </c>
      <c r="G14" s="52">
        <v>119.87730999999999</v>
      </c>
      <c r="H14" s="52">
        <v>88.417270000000002</v>
      </c>
      <c r="I14" s="52">
        <v>77.038049999999998</v>
      </c>
      <c r="J14" s="52">
        <v>84.68977000000001</v>
      </c>
      <c r="K14" s="52">
        <v>73.509270000000001</v>
      </c>
      <c r="L14" s="52">
        <v>73.974710000000002</v>
      </c>
      <c r="M14" s="52">
        <v>105.35056</v>
      </c>
      <c r="N14" s="52">
        <v>0</v>
      </c>
      <c r="O14" s="52">
        <v>0</v>
      </c>
      <c r="P14" s="53">
        <v>1095.6136700000002</v>
      </c>
      <c r="Q14" s="81">
        <v>0.77796757584446585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590.52176499999996</v>
      </c>
      <c r="C17" s="52">
        <v>49.210147083333332</v>
      </c>
      <c r="D17" s="52">
        <v>55.133569999999999</v>
      </c>
      <c r="E17" s="52">
        <v>98.984390000000005</v>
      </c>
      <c r="F17" s="52">
        <v>28.13644</v>
      </c>
      <c r="G17" s="52">
        <v>69.000550000000004</v>
      </c>
      <c r="H17" s="52">
        <v>36.836320000000001</v>
      </c>
      <c r="I17" s="52">
        <v>158.23060999999998</v>
      </c>
      <c r="J17" s="52">
        <v>31.075130000000001</v>
      </c>
      <c r="K17" s="52">
        <v>51.518480000000004</v>
      </c>
      <c r="L17" s="52">
        <v>13.281610000000001</v>
      </c>
      <c r="M17" s="52">
        <v>29.171380000000003</v>
      </c>
      <c r="N17" s="52">
        <v>0</v>
      </c>
      <c r="O17" s="52">
        <v>0</v>
      </c>
      <c r="P17" s="53">
        <v>571.36847999999998</v>
      </c>
      <c r="Q17" s="81">
        <v>0.96756548846256329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3.8730000000000002</v>
      </c>
      <c r="E18" s="52">
        <v>0</v>
      </c>
      <c r="F18" s="52">
        <v>0</v>
      </c>
      <c r="G18" s="52">
        <v>0</v>
      </c>
      <c r="H18" s="52">
        <v>0</v>
      </c>
      <c r="I18" s="52">
        <v>2.9820000000000002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6.8550000000000004</v>
      </c>
      <c r="Q18" s="81" t="s">
        <v>243</v>
      </c>
    </row>
    <row r="19" spans="1:17" ht="14.45" customHeight="1" x14ac:dyDescent="0.2">
      <c r="A19" s="15" t="s">
        <v>34</v>
      </c>
      <c r="B19" s="51">
        <v>1580.8220267000002</v>
      </c>
      <c r="C19" s="52">
        <v>131.73516889166669</v>
      </c>
      <c r="D19" s="52">
        <v>168.90148000000002</v>
      </c>
      <c r="E19" s="52">
        <v>236.43544</v>
      </c>
      <c r="F19" s="52">
        <v>478.76153000000005</v>
      </c>
      <c r="G19" s="52">
        <v>179.41024999999999</v>
      </c>
      <c r="H19" s="52">
        <v>128.90572</v>
      </c>
      <c r="I19" s="52">
        <v>345.22141999999997</v>
      </c>
      <c r="J19" s="52">
        <v>214.89929999999998</v>
      </c>
      <c r="K19" s="52">
        <v>223.38813000000002</v>
      </c>
      <c r="L19" s="52">
        <v>172.02703</v>
      </c>
      <c r="M19" s="52">
        <v>201.29150000000001</v>
      </c>
      <c r="N19" s="52">
        <v>0</v>
      </c>
      <c r="O19" s="52">
        <v>0</v>
      </c>
      <c r="P19" s="53">
        <v>2349.2417999999998</v>
      </c>
      <c r="Q19" s="81">
        <v>1.4860887312559101</v>
      </c>
    </row>
    <row r="20" spans="1:17" ht="14.45" customHeight="1" x14ac:dyDescent="0.2">
      <c r="A20" s="15" t="s">
        <v>35</v>
      </c>
      <c r="B20" s="51">
        <v>40320.443253199999</v>
      </c>
      <c r="C20" s="52">
        <v>3360.0369377666666</v>
      </c>
      <c r="D20" s="52">
        <v>2966.6501600000001</v>
      </c>
      <c r="E20" s="52">
        <v>2994.56194</v>
      </c>
      <c r="F20" s="52">
        <v>2776.0741200000002</v>
      </c>
      <c r="G20" s="52">
        <v>2704.2722000000003</v>
      </c>
      <c r="H20" s="52">
        <v>2851.9498100000001</v>
      </c>
      <c r="I20" s="52">
        <v>2955.3360299999999</v>
      </c>
      <c r="J20" s="52">
        <v>4272.17346</v>
      </c>
      <c r="K20" s="52">
        <v>2982.7370000000001</v>
      </c>
      <c r="L20" s="52">
        <v>2950.14435</v>
      </c>
      <c r="M20" s="52">
        <v>7690.1833299999998</v>
      </c>
      <c r="N20" s="52">
        <v>0</v>
      </c>
      <c r="O20" s="52">
        <v>0</v>
      </c>
      <c r="P20" s="53">
        <v>35144.082399999999</v>
      </c>
      <c r="Q20" s="81">
        <v>0.8716194457314359</v>
      </c>
    </row>
    <row r="21" spans="1:17" ht="14.45" customHeight="1" x14ac:dyDescent="0.2">
      <c r="A21" s="16" t="s">
        <v>36</v>
      </c>
      <c r="B21" s="51">
        <v>1611.2164886</v>
      </c>
      <c r="C21" s="52">
        <v>134.26804071666666</v>
      </c>
      <c r="D21" s="52">
        <v>113.67160000000001</v>
      </c>
      <c r="E21" s="52">
        <v>113.67160000000001</v>
      </c>
      <c r="F21" s="52">
        <v>113.67160000000001</v>
      </c>
      <c r="G21" s="52">
        <v>113.67160000000001</v>
      </c>
      <c r="H21" s="52">
        <v>113.67160000000001</v>
      </c>
      <c r="I21" s="52">
        <v>113.67160000000001</v>
      </c>
      <c r="J21" s="52">
        <v>113.67160000000001</v>
      </c>
      <c r="K21" s="52">
        <v>113.67160000000001</v>
      </c>
      <c r="L21" s="52">
        <v>157.25460000000001</v>
      </c>
      <c r="M21" s="52">
        <v>112.78160000000001</v>
      </c>
      <c r="N21" s="52">
        <v>0</v>
      </c>
      <c r="O21" s="52">
        <v>0</v>
      </c>
      <c r="P21" s="53">
        <v>1179.4090000000001</v>
      </c>
      <c r="Q21" s="81">
        <v>0.73199908785988077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40.796900000000001</v>
      </c>
      <c r="F22" s="52">
        <v>0</v>
      </c>
      <c r="G22" s="52">
        <v>0</v>
      </c>
      <c r="H22" s="52">
        <v>0</v>
      </c>
      <c r="I22" s="52">
        <v>14.036</v>
      </c>
      <c r="J22" s="52">
        <v>9.7240000000000002</v>
      </c>
      <c r="K22" s="52">
        <v>25.894380000000002</v>
      </c>
      <c r="L22" s="52">
        <v>10.858639999999999</v>
      </c>
      <c r="M22" s="52">
        <v>29.182029999999997</v>
      </c>
      <c r="N22" s="52">
        <v>0</v>
      </c>
      <c r="O22" s="52">
        <v>0</v>
      </c>
      <c r="P22" s="53">
        <v>130.49194999999997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80.678482799994526</v>
      </c>
      <c r="C24" s="52">
        <v>6.7232068999995436</v>
      </c>
      <c r="D24" s="52">
        <v>1.6999999979816494E-4</v>
      </c>
      <c r="E24" s="52">
        <v>0.87074000000029628</v>
      </c>
      <c r="F24" s="52">
        <v>0.16583999999966181</v>
      </c>
      <c r="G24" s="52">
        <v>2.9999999242136255E-5</v>
      </c>
      <c r="H24" s="52">
        <v>3.2999999984895112E-4</v>
      </c>
      <c r="I24" s="52">
        <v>13.192279999999755</v>
      </c>
      <c r="J24" s="52">
        <v>7.5289999999768042E-2</v>
      </c>
      <c r="K24" s="52">
        <v>-1.9200000006094342E-3</v>
      </c>
      <c r="L24" s="52">
        <v>0.37850999999955093</v>
      </c>
      <c r="M24" s="52">
        <v>0.15230999999948835</v>
      </c>
      <c r="N24" s="52">
        <v>0</v>
      </c>
      <c r="O24" s="52">
        <v>0</v>
      </c>
      <c r="P24" s="53">
        <v>14.8335799999968</v>
      </c>
      <c r="Q24" s="81">
        <v>0.18386042331472557</v>
      </c>
    </row>
    <row r="25" spans="1:17" ht="14.45" customHeight="1" x14ac:dyDescent="0.2">
      <c r="A25" s="17" t="s">
        <v>40</v>
      </c>
      <c r="B25" s="54">
        <v>50240.486541899998</v>
      </c>
      <c r="C25" s="55">
        <v>4186.7072118249998</v>
      </c>
      <c r="D25" s="55">
        <v>3656.8973599999999</v>
      </c>
      <c r="E25" s="55">
        <v>3989.59238</v>
      </c>
      <c r="F25" s="55">
        <v>3902.74206</v>
      </c>
      <c r="G25" s="55">
        <v>3380.9290499999997</v>
      </c>
      <c r="H25" s="55">
        <v>3468.3159700000001</v>
      </c>
      <c r="I25" s="55">
        <v>4058.1746699999999</v>
      </c>
      <c r="J25" s="55">
        <v>5019.1050599999999</v>
      </c>
      <c r="K25" s="55">
        <v>3837.4897999999998</v>
      </c>
      <c r="L25" s="55">
        <v>3635.97543</v>
      </c>
      <c r="M25" s="55">
        <v>8440.7078599999986</v>
      </c>
      <c r="N25" s="55">
        <v>0</v>
      </c>
      <c r="O25" s="55">
        <v>0</v>
      </c>
      <c r="P25" s="56">
        <v>43389.929640000002</v>
      </c>
      <c r="Q25" s="82">
        <v>0.86364469428084245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666.25706000000002</v>
      </c>
      <c r="E26" s="52">
        <v>410.67182000000003</v>
      </c>
      <c r="F26" s="52">
        <v>441.95621999999997</v>
      </c>
      <c r="G26" s="52">
        <v>462.27528000000001</v>
      </c>
      <c r="H26" s="52">
        <v>249.31307000000001</v>
      </c>
      <c r="I26" s="52">
        <v>902.94942000000003</v>
      </c>
      <c r="J26" s="52">
        <v>493.61725000000001</v>
      </c>
      <c r="K26" s="52">
        <v>531.77468999999996</v>
      </c>
      <c r="L26" s="52">
        <v>557.57212000000004</v>
      </c>
      <c r="M26" s="52">
        <v>869.89382000000001</v>
      </c>
      <c r="N26" s="52">
        <v>0</v>
      </c>
      <c r="O26" s="52">
        <v>0</v>
      </c>
      <c r="P26" s="53">
        <v>5586.2807499999999</v>
      </c>
      <c r="Q26" s="81" t="s">
        <v>243</v>
      </c>
    </row>
    <row r="27" spans="1:17" ht="14.45" customHeight="1" x14ac:dyDescent="0.2">
      <c r="A27" s="18" t="s">
        <v>42</v>
      </c>
      <c r="B27" s="54">
        <v>50240.486541899998</v>
      </c>
      <c r="C27" s="55">
        <v>4186.7072118249998</v>
      </c>
      <c r="D27" s="55">
        <v>4323.1544199999998</v>
      </c>
      <c r="E27" s="55">
        <v>4400.2641999999996</v>
      </c>
      <c r="F27" s="55">
        <v>4344.6982799999996</v>
      </c>
      <c r="G27" s="55">
        <v>3843.2043299999996</v>
      </c>
      <c r="H27" s="55">
        <v>3717.6290400000003</v>
      </c>
      <c r="I27" s="55">
        <v>4961.1240900000003</v>
      </c>
      <c r="J27" s="55">
        <v>5512.7223100000001</v>
      </c>
      <c r="K27" s="55">
        <v>4369.2644899999996</v>
      </c>
      <c r="L27" s="55">
        <v>4193.5475500000002</v>
      </c>
      <c r="M27" s="55">
        <v>9310.6016799999979</v>
      </c>
      <c r="N27" s="55">
        <v>0</v>
      </c>
      <c r="O27" s="55">
        <v>0</v>
      </c>
      <c r="P27" s="56">
        <v>48976.210390000007</v>
      </c>
      <c r="Q27" s="82">
        <v>0.97483551137894342</v>
      </c>
    </row>
    <row r="28" spans="1:17" ht="14.45" customHeight="1" x14ac:dyDescent="0.2">
      <c r="A28" s="16" t="s">
        <v>43</v>
      </c>
      <c r="B28" s="51">
        <v>11856.653207400001</v>
      </c>
      <c r="C28" s="52">
        <v>988.05443395000009</v>
      </c>
      <c r="D28" s="52">
        <v>798.96094999999991</v>
      </c>
      <c r="E28" s="52">
        <v>1049.4322199999999</v>
      </c>
      <c r="F28" s="52">
        <v>711.79300000000001</v>
      </c>
      <c r="G28" s="52">
        <v>43.514000000000003</v>
      </c>
      <c r="H28" s="52">
        <v>657.76099999999997</v>
      </c>
      <c r="I28" s="52">
        <v>1243.7149999999999</v>
      </c>
      <c r="J28" s="52">
        <v>798.28599999999994</v>
      </c>
      <c r="K28" s="52">
        <v>622.00666000000001</v>
      </c>
      <c r="L28" s="52">
        <v>756.12603000000001</v>
      </c>
      <c r="M28" s="52">
        <v>848.26599999999996</v>
      </c>
      <c r="N28" s="52">
        <v>0</v>
      </c>
      <c r="O28" s="52">
        <v>0</v>
      </c>
      <c r="P28" s="53">
        <v>7529.8608599999998</v>
      </c>
      <c r="Q28" s="81">
        <v>0.63507473215969967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217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C2C8FEC-6141-4D23-9E9B-32FC35EB547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3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3" s="60" customFormat="1" ht="14.45" customHeight="1" thickBot="1" x14ac:dyDescent="0.2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3" ht="14.45" customHeight="1" x14ac:dyDescent="0.2">
      <c r="A4" s="69"/>
      <c r="B4" s="322"/>
      <c r="C4" s="323"/>
      <c r="D4" s="323"/>
      <c r="E4" s="323"/>
      <c r="F4" s="326" t="s">
        <v>235</v>
      </c>
      <c r="G4" s="328" t="s">
        <v>51</v>
      </c>
      <c r="H4" s="125" t="s">
        <v>120</v>
      </c>
      <c r="I4" s="326" t="s">
        <v>52</v>
      </c>
      <c r="J4" s="328" t="s">
        <v>237</v>
      </c>
      <c r="K4" s="329" t="s">
        <v>238</v>
      </c>
    </row>
    <row r="5" spans="1:13" ht="39" thickBot="1" x14ac:dyDescent="0.25">
      <c r="A5" s="70"/>
      <c r="B5" s="24" t="s">
        <v>231</v>
      </c>
      <c r="C5" s="25" t="s">
        <v>232</v>
      </c>
      <c r="D5" s="26" t="s">
        <v>233</v>
      </c>
      <c r="E5" s="26" t="s">
        <v>234</v>
      </c>
      <c r="F5" s="327"/>
      <c r="G5" s="327"/>
      <c r="H5" s="25" t="s">
        <v>236</v>
      </c>
      <c r="I5" s="327"/>
      <c r="J5" s="327"/>
      <c r="K5" s="330"/>
    </row>
    <row r="6" spans="1:13" ht="14.45" customHeight="1" x14ac:dyDescent="0.2">
      <c r="A6" s="420" t="s">
        <v>53</v>
      </c>
      <c r="B6" s="416">
        <v>-19975.354121</v>
      </c>
      <c r="C6" s="417">
        <v>-22318.145329999999</v>
      </c>
      <c r="D6" s="417">
        <v>-2342.7912089999991</v>
      </c>
      <c r="E6" s="418">
        <v>1.1172840889232112</v>
      </c>
      <c r="F6" s="416">
        <v>-38012.264841199998</v>
      </c>
      <c r="G6" s="417">
        <v>-31676.887367666663</v>
      </c>
      <c r="H6" s="417">
        <v>-1340.0760600000001</v>
      </c>
      <c r="I6" s="417">
        <v>-19577.7075</v>
      </c>
      <c r="J6" s="417">
        <v>12099.179867666662</v>
      </c>
      <c r="K6" s="419">
        <v>0.51503659626143861</v>
      </c>
      <c r="L6" s="133"/>
      <c r="M6" s="41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0" t="s">
        <v>245</v>
      </c>
      <c r="B7" s="416">
        <v>44968.626144000002</v>
      </c>
      <c r="C7" s="417">
        <v>47589.792420000005</v>
      </c>
      <c r="D7" s="417">
        <v>2621.1662760000036</v>
      </c>
      <c r="E7" s="418">
        <v>1.0582887782163151</v>
      </c>
      <c r="F7" s="416">
        <v>50240.486541899998</v>
      </c>
      <c r="G7" s="417">
        <v>41867.072118249998</v>
      </c>
      <c r="H7" s="417">
        <v>8440.7078599999986</v>
      </c>
      <c r="I7" s="417">
        <v>43389.929640000002</v>
      </c>
      <c r="J7" s="417">
        <v>1522.8575217500038</v>
      </c>
      <c r="K7" s="419">
        <v>0.86364469428084245</v>
      </c>
      <c r="L7" s="133"/>
      <c r="M7" s="415" t="str">
        <f t="shared" si="0"/>
        <v/>
      </c>
    </row>
    <row r="8" spans="1:13" ht="14.45" customHeight="1" x14ac:dyDescent="0.2">
      <c r="A8" s="420" t="s">
        <v>246</v>
      </c>
      <c r="B8" s="416">
        <v>6365.9498869999998</v>
      </c>
      <c r="C8" s="417">
        <v>5613.3733499999998</v>
      </c>
      <c r="D8" s="417">
        <v>-752.57653699999992</v>
      </c>
      <c r="E8" s="418">
        <v>0.88178095172617565</v>
      </c>
      <c r="F8" s="416">
        <v>6056.8045256000005</v>
      </c>
      <c r="G8" s="417">
        <v>5047.3371046666671</v>
      </c>
      <c r="H8" s="417">
        <v>377.94502</v>
      </c>
      <c r="I8" s="417">
        <v>3993.6450099999997</v>
      </c>
      <c r="J8" s="417">
        <v>-1053.6920946666673</v>
      </c>
      <c r="K8" s="419">
        <v>0.65936501551606219</v>
      </c>
      <c r="L8" s="133"/>
      <c r="M8" s="415" t="str">
        <f t="shared" si="0"/>
        <v/>
      </c>
    </row>
    <row r="9" spans="1:13" ht="14.45" customHeight="1" x14ac:dyDescent="0.2">
      <c r="A9" s="420" t="s">
        <v>247</v>
      </c>
      <c r="B9" s="416">
        <v>4658.5899869999994</v>
      </c>
      <c r="C9" s="417">
        <v>4133.6914200000001</v>
      </c>
      <c r="D9" s="417">
        <v>-524.89856699999928</v>
      </c>
      <c r="E9" s="418">
        <v>0.88732673009113228</v>
      </c>
      <c r="F9" s="416">
        <v>4648.5020410000006</v>
      </c>
      <c r="G9" s="417">
        <v>3873.7517008333339</v>
      </c>
      <c r="H9" s="417">
        <v>272.59446000000003</v>
      </c>
      <c r="I9" s="417">
        <v>2898.03134</v>
      </c>
      <c r="J9" s="417">
        <v>-975.72036083333387</v>
      </c>
      <c r="K9" s="419">
        <v>0.62343338013821037</v>
      </c>
      <c r="L9" s="133"/>
      <c r="M9" s="415" t="str">
        <f t="shared" si="0"/>
        <v/>
      </c>
    </row>
    <row r="10" spans="1:13" ht="14.45" customHeight="1" x14ac:dyDescent="0.2">
      <c r="A10" s="420" t="s">
        <v>248</v>
      </c>
      <c r="B10" s="416">
        <v>0</v>
      </c>
      <c r="C10" s="417">
        <v>-4.3E-3</v>
      </c>
      <c r="D10" s="417">
        <v>-4.3E-3</v>
      </c>
      <c r="E10" s="418">
        <v>0</v>
      </c>
      <c r="F10" s="416">
        <v>0</v>
      </c>
      <c r="G10" s="417">
        <v>0</v>
      </c>
      <c r="H10" s="417">
        <v>-6.8999999999999997E-4</v>
      </c>
      <c r="I10" s="417">
        <v>-2.4199999999999998E-3</v>
      </c>
      <c r="J10" s="417">
        <v>-2.4199999999999998E-3</v>
      </c>
      <c r="K10" s="419">
        <v>0</v>
      </c>
      <c r="L10" s="133"/>
      <c r="M10" s="415" t="str">
        <f t="shared" si="0"/>
        <v>X</v>
      </c>
    </row>
    <row r="11" spans="1:13" ht="14.45" customHeight="1" x14ac:dyDescent="0.2">
      <c r="A11" s="420" t="s">
        <v>249</v>
      </c>
      <c r="B11" s="416">
        <v>0</v>
      </c>
      <c r="C11" s="417">
        <v>-4.3E-3</v>
      </c>
      <c r="D11" s="417">
        <v>-4.3E-3</v>
      </c>
      <c r="E11" s="418">
        <v>0</v>
      </c>
      <c r="F11" s="416">
        <v>0</v>
      </c>
      <c r="G11" s="417">
        <v>0</v>
      </c>
      <c r="H11" s="417">
        <v>-6.8999999999999997E-4</v>
      </c>
      <c r="I11" s="417">
        <v>-2.4199999999999998E-3</v>
      </c>
      <c r="J11" s="417">
        <v>-2.4199999999999998E-3</v>
      </c>
      <c r="K11" s="419">
        <v>0</v>
      </c>
      <c r="L11" s="133"/>
      <c r="M11" s="415" t="str">
        <f t="shared" si="0"/>
        <v/>
      </c>
    </row>
    <row r="12" spans="1:13" ht="14.45" customHeight="1" x14ac:dyDescent="0.2">
      <c r="A12" s="420" t="s">
        <v>250</v>
      </c>
      <c r="B12" s="416">
        <v>380.00000399999999</v>
      </c>
      <c r="C12" s="417">
        <v>326.98965000000004</v>
      </c>
      <c r="D12" s="417">
        <v>-53.01035399999995</v>
      </c>
      <c r="E12" s="418">
        <v>0.86049906988948366</v>
      </c>
      <c r="F12" s="416">
        <v>383.00000010000002</v>
      </c>
      <c r="G12" s="417">
        <v>319.16666674999999</v>
      </c>
      <c r="H12" s="417">
        <v>41.851080000000003</v>
      </c>
      <c r="I12" s="417">
        <v>241.18924999999999</v>
      </c>
      <c r="J12" s="417">
        <v>-77.977416750000003</v>
      </c>
      <c r="K12" s="419">
        <v>0.62973694500529054</v>
      </c>
      <c r="L12" s="133"/>
      <c r="M12" s="415" t="str">
        <f t="shared" si="0"/>
        <v>X</v>
      </c>
    </row>
    <row r="13" spans="1:13" ht="14.45" customHeight="1" x14ac:dyDescent="0.2">
      <c r="A13" s="420" t="s">
        <v>251</v>
      </c>
      <c r="B13" s="416">
        <v>268.000001</v>
      </c>
      <c r="C13" s="417">
        <v>238.44514000000001</v>
      </c>
      <c r="D13" s="417">
        <v>-29.554860999999988</v>
      </c>
      <c r="E13" s="418">
        <v>0.88972066832193786</v>
      </c>
      <c r="F13" s="416">
        <v>270</v>
      </c>
      <c r="G13" s="417">
        <v>225</v>
      </c>
      <c r="H13" s="417">
        <v>25.445740000000001</v>
      </c>
      <c r="I13" s="417">
        <v>174.33829999999998</v>
      </c>
      <c r="J13" s="417">
        <v>-50.661700000000025</v>
      </c>
      <c r="K13" s="419">
        <v>0.64569740740740733</v>
      </c>
      <c r="L13" s="133"/>
      <c r="M13" s="415" t="str">
        <f t="shared" si="0"/>
        <v/>
      </c>
    </row>
    <row r="14" spans="1:13" ht="14.45" customHeight="1" x14ac:dyDescent="0.2">
      <c r="A14" s="420" t="s">
        <v>252</v>
      </c>
      <c r="B14" s="416">
        <v>2</v>
      </c>
      <c r="C14" s="417">
        <v>1.77701</v>
      </c>
      <c r="D14" s="417">
        <v>-0.22299000000000002</v>
      </c>
      <c r="E14" s="418">
        <v>0.88850499999999999</v>
      </c>
      <c r="F14" s="416">
        <v>3.0000001000000003</v>
      </c>
      <c r="G14" s="417">
        <v>2.5000000833333336</v>
      </c>
      <c r="H14" s="417">
        <v>0.16734000000000002</v>
      </c>
      <c r="I14" s="417">
        <v>1.3124500000000001</v>
      </c>
      <c r="J14" s="417">
        <v>-1.1875500833333335</v>
      </c>
      <c r="K14" s="419">
        <v>0.43748331875055602</v>
      </c>
      <c r="L14" s="133"/>
      <c r="M14" s="415" t="str">
        <f t="shared" si="0"/>
        <v/>
      </c>
    </row>
    <row r="15" spans="1:13" ht="14.45" customHeight="1" x14ac:dyDescent="0.2">
      <c r="A15" s="420" t="s">
        <v>253</v>
      </c>
      <c r="B15" s="416">
        <v>110.00000299999999</v>
      </c>
      <c r="C15" s="417">
        <v>86.767499999999998</v>
      </c>
      <c r="D15" s="417">
        <v>-23.232502999999994</v>
      </c>
      <c r="E15" s="418">
        <v>0.78879543303285182</v>
      </c>
      <c r="F15" s="416">
        <v>110</v>
      </c>
      <c r="G15" s="417">
        <v>91.666666666666657</v>
      </c>
      <c r="H15" s="417">
        <v>16.238</v>
      </c>
      <c r="I15" s="417">
        <v>65.538499999999999</v>
      </c>
      <c r="J15" s="417">
        <v>-26.128166666666658</v>
      </c>
      <c r="K15" s="419">
        <v>0.59580454545454542</v>
      </c>
      <c r="L15" s="133"/>
      <c r="M15" s="415" t="str">
        <f t="shared" si="0"/>
        <v/>
      </c>
    </row>
    <row r="16" spans="1:13" ht="14.45" customHeight="1" x14ac:dyDescent="0.2">
      <c r="A16" s="420" t="s">
        <v>254</v>
      </c>
      <c r="B16" s="416">
        <v>3671.9999980000002</v>
      </c>
      <c r="C16" s="417">
        <v>3189.6981299999998</v>
      </c>
      <c r="D16" s="417">
        <v>-482.30186800000047</v>
      </c>
      <c r="E16" s="418">
        <v>0.86865417530972433</v>
      </c>
      <c r="F16" s="416">
        <v>3679.9999999000001</v>
      </c>
      <c r="G16" s="417">
        <v>3066.6666665833332</v>
      </c>
      <c r="H16" s="417">
        <v>151.31335000000001</v>
      </c>
      <c r="I16" s="417">
        <v>2031.4256399999999</v>
      </c>
      <c r="J16" s="417">
        <v>-1035.2410265833332</v>
      </c>
      <c r="K16" s="419">
        <v>0.55201783697152218</v>
      </c>
      <c r="L16" s="133"/>
      <c r="M16" s="415" t="str">
        <f t="shared" si="0"/>
        <v>X</v>
      </c>
    </row>
    <row r="17" spans="1:13" ht="14.45" customHeight="1" x14ac:dyDescent="0.2">
      <c r="A17" s="420" t="s">
        <v>255</v>
      </c>
      <c r="B17" s="416">
        <v>0</v>
      </c>
      <c r="C17" s="417">
        <v>0.24137</v>
      </c>
      <c r="D17" s="417">
        <v>0.24137</v>
      </c>
      <c r="E17" s="418">
        <v>0</v>
      </c>
      <c r="F17" s="416">
        <v>1</v>
      </c>
      <c r="G17" s="417">
        <v>0.83333333333333326</v>
      </c>
      <c r="H17" s="417">
        <v>0</v>
      </c>
      <c r="I17" s="417">
        <v>0</v>
      </c>
      <c r="J17" s="417">
        <v>-0.83333333333333326</v>
      </c>
      <c r="K17" s="419">
        <v>0</v>
      </c>
      <c r="L17" s="133"/>
      <c r="M17" s="415" t="str">
        <f t="shared" si="0"/>
        <v/>
      </c>
    </row>
    <row r="18" spans="1:13" ht="14.45" customHeight="1" x14ac:dyDescent="0.2">
      <c r="A18" s="420" t="s">
        <v>256</v>
      </c>
      <c r="B18" s="416">
        <v>1</v>
      </c>
      <c r="C18" s="417">
        <v>1.23468</v>
      </c>
      <c r="D18" s="417">
        <v>0.23468</v>
      </c>
      <c r="E18" s="418">
        <v>1.23468</v>
      </c>
      <c r="F18" s="416">
        <v>3</v>
      </c>
      <c r="G18" s="417">
        <v>2.5</v>
      </c>
      <c r="H18" s="417">
        <v>0</v>
      </c>
      <c r="I18" s="417">
        <v>0</v>
      </c>
      <c r="J18" s="417">
        <v>-2.5</v>
      </c>
      <c r="K18" s="419">
        <v>0</v>
      </c>
      <c r="L18" s="133"/>
      <c r="M18" s="415" t="str">
        <f t="shared" si="0"/>
        <v/>
      </c>
    </row>
    <row r="19" spans="1:13" ht="14.45" customHeight="1" x14ac:dyDescent="0.2">
      <c r="A19" s="420" t="s">
        <v>257</v>
      </c>
      <c r="B19" s="416">
        <v>39.999999000000003</v>
      </c>
      <c r="C19" s="417">
        <v>26.059609999999999</v>
      </c>
      <c r="D19" s="417">
        <v>-13.940389000000003</v>
      </c>
      <c r="E19" s="418">
        <v>0.65149026628725659</v>
      </c>
      <c r="F19" s="416">
        <v>40.000000099999994</v>
      </c>
      <c r="G19" s="417">
        <v>33.333333416666662</v>
      </c>
      <c r="H19" s="417">
        <v>1.3160000000000001</v>
      </c>
      <c r="I19" s="417">
        <v>27.06617</v>
      </c>
      <c r="J19" s="417">
        <v>-6.2671634166666621</v>
      </c>
      <c r="K19" s="419">
        <v>0.67665424830836451</v>
      </c>
      <c r="L19" s="133"/>
      <c r="M19" s="415" t="str">
        <f t="shared" si="0"/>
        <v/>
      </c>
    </row>
    <row r="20" spans="1:13" ht="14.45" customHeight="1" x14ac:dyDescent="0.2">
      <c r="A20" s="420" t="s">
        <v>258</v>
      </c>
      <c r="B20" s="416">
        <v>89.999999000000003</v>
      </c>
      <c r="C20" s="417">
        <v>69.920770000000005</v>
      </c>
      <c r="D20" s="417">
        <v>-20.079228999999998</v>
      </c>
      <c r="E20" s="418">
        <v>0.77689745307663838</v>
      </c>
      <c r="F20" s="416">
        <v>90</v>
      </c>
      <c r="G20" s="417">
        <v>75</v>
      </c>
      <c r="H20" s="417">
        <v>9.5403099999999998</v>
      </c>
      <c r="I20" s="417">
        <v>47.98939</v>
      </c>
      <c r="J20" s="417">
        <v>-27.01061</v>
      </c>
      <c r="K20" s="419">
        <v>0.53321544444444446</v>
      </c>
      <c r="L20" s="133"/>
      <c r="M20" s="415" t="str">
        <f t="shared" si="0"/>
        <v/>
      </c>
    </row>
    <row r="21" spans="1:13" ht="14.45" customHeight="1" x14ac:dyDescent="0.2">
      <c r="A21" s="420" t="s">
        <v>259</v>
      </c>
      <c r="B21" s="416">
        <v>54.999999000000003</v>
      </c>
      <c r="C21" s="417">
        <v>68.78152</v>
      </c>
      <c r="D21" s="417">
        <v>13.781520999999998</v>
      </c>
      <c r="E21" s="418">
        <v>1.2505731136467839</v>
      </c>
      <c r="F21" s="416">
        <v>60.000000099999994</v>
      </c>
      <c r="G21" s="417">
        <v>50.000000083333333</v>
      </c>
      <c r="H21" s="417">
        <v>0</v>
      </c>
      <c r="I21" s="417">
        <v>36.678910000000002</v>
      </c>
      <c r="J21" s="417">
        <v>-13.321090083333331</v>
      </c>
      <c r="K21" s="419">
        <v>0.61131516564780819</v>
      </c>
      <c r="L21" s="133"/>
      <c r="M21" s="415" t="str">
        <f t="shared" si="0"/>
        <v/>
      </c>
    </row>
    <row r="22" spans="1:13" ht="14.45" customHeight="1" x14ac:dyDescent="0.2">
      <c r="A22" s="420" t="s">
        <v>260</v>
      </c>
      <c r="B22" s="416">
        <v>15.000001000000001</v>
      </c>
      <c r="C22" s="417">
        <v>12.56223</v>
      </c>
      <c r="D22" s="417">
        <v>-2.4377710000000015</v>
      </c>
      <c r="E22" s="418">
        <v>0.83748194416787025</v>
      </c>
      <c r="F22" s="416">
        <v>15</v>
      </c>
      <c r="G22" s="417">
        <v>12.5</v>
      </c>
      <c r="H22" s="417">
        <v>0.73099999999999998</v>
      </c>
      <c r="I22" s="417">
        <v>8.3613900000000001</v>
      </c>
      <c r="J22" s="417">
        <v>-4.1386099999999999</v>
      </c>
      <c r="K22" s="419">
        <v>0.55742599999999998</v>
      </c>
      <c r="L22" s="133"/>
      <c r="M22" s="415" t="str">
        <f t="shared" si="0"/>
        <v/>
      </c>
    </row>
    <row r="23" spans="1:13" ht="14.45" customHeight="1" x14ac:dyDescent="0.2">
      <c r="A23" s="420" t="s">
        <v>261</v>
      </c>
      <c r="B23" s="416">
        <v>170</v>
      </c>
      <c r="C23" s="417">
        <v>147.68545</v>
      </c>
      <c r="D23" s="417">
        <v>-22.314549999999997</v>
      </c>
      <c r="E23" s="418">
        <v>0.86873794117647063</v>
      </c>
      <c r="F23" s="416">
        <v>170.00000009999999</v>
      </c>
      <c r="G23" s="417">
        <v>141.66666674999999</v>
      </c>
      <c r="H23" s="417">
        <v>16.940049999999999</v>
      </c>
      <c r="I23" s="417">
        <v>120.64442</v>
      </c>
      <c r="J23" s="417">
        <v>-21.022246749999994</v>
      </c>
      <c r="K23" s="419">
        <v>0.70967305840607464</v>
      </c>
      <c r="L23" s="133"/>
      <c r="M23" s="415" t="str">
        <f t="shared" si="0"/>
        <v/>
      </c>
    </row>
    <row r="24" spans="1:13" ht="14.45" customHeight="1" x14ac:dyDescent="0.2">
      <c r="A24" s="420" t="s">
        <v>262</v>
      </c>
      <c r="B24" s="416">
        <v>1</v>
      </c>
      <c r="C24" s="417">
        <v>0</v>
      </c>
      <c r="D24" s="417">
        <v>-1</v>
      </c>
      <c r="E24" s="418">
        <v>0</v>
      </c>
      <c r="F24" s="416">
        <v>0.99999959999999999</v>
      </c>
      <c r="G24" s="417">
        <v>0.83333299999999999</v>
      </c>
      <c r="H24" s="417">
        <v>0</v>
      </c>
      <c r="I24" s="417">
        <v>0</v>
      </c>
      <c r="J24" s="417">
        <v>-0.83333299999999999</v>
      </c>
      <c r="K24" s="419">
        <v>0</v>
      </c>
      <c r="L24" s="133"/>
      <c r="M24" s="415" t="str">
        <f t="shared" si="0"/>
        <v/>
      </c>
    </row>
    <row r="25" spans="1:13" ht="14.45" customHeight="1" x14ac:dyDescent="0.2">
      <c r="A25" s="420" t="s">
        <v>263</v>
      </c>
      <c r="B25" s="416">
        <v>3300</v>
      </c>
      <c r="C25" s="417">
        <v>2863.2125000000001</v>
      </c>
      <c r="D25" s="417">
        <v>-436.78749999999991</v>
      </c>
      <c r="E25" s="418">
        <v>0.8676401515151515</v>
      </c>
      <c r="F25" s="416">
        <v>3300</v>
      </c>
      <c r="G25" s="417">
        <v>2750</v>
      </c>
      <c r="H25" s="417">
        <v>122.78599</v>
      </c>
      <c r="I25" s="417">
        <v>1790.6853600000002</v>
      </c>
      <c r="J25" s="417">
        <v>-959.31463999999983</v>
      </c>
      <c r="K25" s="419">
        <v>0.54263192727272735</v>
      </c>
      <c r="L25" s="133"/>
      <c r="M25" s="415" t="str">
        <f t="shared" si="0"/>
        <v/>
      </c>
    </row>
    <row r="26" spans="1:13" ht="14.45" customHeight="1" x14ac:dyDescent="0.2">
      <c r="A26" s="420" t="s">
        <v>264</v>
      </c>
      <c r="B26" s="416">
        <v>471.65880099999998</v>
      </c>
      <c r="C26" s="417">
        <v>482.12873999999999</v>
      </c>
      <c r="D26" s="417">
        <v>10.469939000000011</v>
      </c>
      <c r="E26" s="418">
        <v>1.0221981207131128</v>
      </c>
      <c r="F26" s="416">
        <v>466.67154399999998</v>
      </c>
      <c r="G26" s="417">
        <v>388.89295333333331</v>
      </c>
      <c r="H26" s="417">
        <v>48.457860000000004</v>
      </c>
      <c r="I26" s="417">
        <v>356.37046000000004</v>
      </c>
      <c r="J26" s="417">
        <v>-32.522493333333273</v>
      </c>
      <c r="K26" s="419">
        <v>0.76364300455396961</v>
      </c>
      <c r="L26" s="133"/>
      <c r="M26" s="415" t="str">
        <f t="shared" si="0"/>
        <v>X</v>
      </c>
    </row>
    <row r="27" spans="1:13" ht="14.45" customHeight="1" x14ac:dyDescent="0.2">
      <c r="A27" s="420" t="s">
        <v>265</v>
      </c>
      <c r="B27" s="416">
        <v>0</v>
      </c>
      <c r="C27" s="417">
        <v>7.8658400000000004</v>
      </c>
      <c r="D27" s="417">
        <v>7.8658400000000004</v>
      </c>
      <c r="E27" s="418">
        <v>0</v>
      </c>
      <c r="F27" s="416">
        <v>0</v>
      </c>
      <c r="G27" s="417">
        <v>0</v>
      </c>
      <c r="H27" s="417">
        <v>0</v>
      </c>
      <c r="I27" s="417">
        <v>4.22905</v>
      </c>
      <c r="J27" s="417">
        <v>4.22905</v>
      </c>
      <c r="K27" s="419">
        <v>0</v>
      </c>
      <c r="L27" s="133"/>
      <c r="M27" s="415" t="str">
        <f t="shared" si="0"/>
        <v/>
      </c>
    </row>
    <row r="28" spans="1:13" ht="14.45" customHeight="1" x14ac:dyDescent="0.2">
      <c r="A28" s="420" t="s">
        <v>266</v>
      </c>
      <c r="B28" s="416">
        <v>30</v>
      </c>
      <c r="C28" s="417">
        <v>32.977359999999997</v>
      </c>
      <c r="D28" s="417">
        <v>2.9773599999999973</v>
      </c>
      <c r="E28" s="418">
        <v>1.0992453333333332</v>
      </c>
      <c r="F28" s="416">
        <v>35</v>
      </c>
      <c r="G28" s="417">
        <v>29.166666666666664</v>
      </c>
      <c r="H28" s="417">
        <v>2.0504600000000002</v>
      </c>
      <c r="I28" s="417">
        <v>20.707799999999999</v>
      </c>
      <c r="J28" s="417">
        <v>-8.4588666666666654</v>
      </c>
      <c r="K28" s="419">
        <v>0.59165142857142849</v>
      </c>
      <c r="L28" s="133"/>
      <c r="M28" s="415" t="str">
        <f t="shared" si="0"/>
        <v/>
      </c>
    </row>
    <row r="29" spans="1:13" ht="14.45" customHeight="1" x14ac:dyDescent="0.2">
      <c r="A29" s="420" t="s">
        <v>267</v>
      </c>
      <c r="B29" s="416">
        <v>180</v>
      </c>
      <c r="C29" s="417">
        <v>198.01220000000001</v>
      </c>
      <c r="D29" s="417">
        <v>18.012200000000007</v>
      </c>
      <c r="E29" s="418">
        <v>1.1000677777777779</v>
      </c>
      <c r="F29" s="416">
        <v>200</v>
      </c>
      <c r="G29" s="417">
        <v>166.66666666666669</v>
      </c>
      <c r="H29" s="417">
        <v>22.65701</v>
      </c>
      <c r="I29" s="417">
        <v>160.84723000000002</v>
      </c>
      <c r="J29" s="417">
        <v>-5.819436666666661</v>
      </c>
      <c r="K29" s="419">
        <v>0.80423615000000015</v>
      </c>
      <c r="L29" s="133"/>
      <c r="M29" s="415" t="str">
        <f t="shared" si="0"/>
        <v/>
      </c>
    </row>
    <row r="30" spans="1:13" ht="14.45" customHeight="1" x14ac:dyDescent="0.2">
      <c r="A30" s="420" t="s">
        <v>268</v>
      </c>
      <c r="B30" s="416">
        <v>40</v>
      </c>
      <c r="C30" s="417">
        <v>41.578379999999996</v>
      </c>
      <c r="D30" s="417">
        <v>1.5783799999999957</v>
      </c>
      <c r="E30" s="418">
        <v>1.0394595</v>
      </c>
      <c r="F30" s="416">
        <v>39.999999900000006</v>
      </c>
      <c r="G30" s="417">
        <v>33.333333250000003</v>
      </c>
      <c r="H30" s="417">
        <v>4.5008100000000004</v>
      </c>
      <c r="I30" s="417">
        <v>30.680820000000001</v>
      </c>
      <c r="J30" s="417">
        <v>-2.6525132500000019</v>
      </c>
      <c r="K30" s="419">
        <v>0.76702050191755111</v>
      </c>
      <c r="L30" s="133"/>
      <c r="M30" s="415" t="str">
        <f t="shared" si="0"/>
        <v/>
      </c>
    </row>
    <row r="31" spans="1:13" ht="14.45" customHeight="1" x14ac:dyDescent="0.2">
      <c r="A31" s="420" t="s">
        <v>269</v>
      </c>
      <c r="B31" s="416">
        <v>48.671982000000007</v>
      </c>
      <c r="C31" s="417">
        <v>30.615279999999998</v>
      </c>
      <c r="D31" s="417">
        <v>-18.056702000000008</v>
      </c>
      <c r="E31" s="418">
        <v>0.62901239567355183</v>
      </c>
      <c r="F31" s="416">
        <v>27.404401799999999</v>
      </c>
      <c r="G31" s="417">
        <v>22.8370015</v>
      </c>
      <c r="H31" s="417">
        <v>1.7070000000000001</v>
      </c>
      <c r="I31" s="417">
        <v>24.275590000000001</v>
      </c>
      <c r="J31" s="417">
        <v>1.4385885000000016</v>
      </c>
      <c r="K31" s="419">
        <v>0.88582812999041649</v>
      </c>
      <c r="L31" s="133"/>
      <c r="M31" s="415" t="str">
        <f t="shared" si="0"/>
        <v/>
      </c>
    </row>
    <row r="32" spans="1:13" ht="14.45" customHeight="1" x14ac:dyDescent="0.2">
      <c r="A32" s="420" t="s">
        <v>270</v>
      </c>
      <c r="B32" s="416">
        <v>0</v>
      </c>
      <c r="C32" s="417">
        <v>2.5999999999999999E-2</v>
      </c>
      <c r="D32" s="417">
        <v>2.5999999999999999E-2</v>
      </c>
      <c r="E32" s="418">
        <v>0</v>
      </c>
      <c r="F32" s="416">
        <v>0</v>
      </c>
      <c r="G32" s="417">
        <v>0</v>
      </c>
      <c r="H32" s="417">
        <v>0</v>
      </c>
      <c r="I32" s="417">
        <v>0</v>
      </c>
      <c r="J32" s="417">
        <v>0</v>
      </c>
      <c r="K32" s="419">
        <v>0</v>
      </c>
      <c r="L32" s="133"/>
      <c r="M32" s="415" t="str">
        <f t="shared" si="0"/>
        <v/>
      </c>
    </row>
    <row r="33" spans="1:13" ht="14.45" customHeight="1" x14ac:dyDescent="0.2">
      <c r="A33" s="420" t="s">
        <v>271</v>
      </c>
      <c r="B33" s="416">
        <v>0</v>
      </c>
      <c r="C33" s="417">
        <v>0.10672</v>
      </c>
      <c r="D33" s="417">
        <v>0.10672</v>
      </c>
      <c r="E33" s="418">
        <v>0</v>
      </c>
      <c r="F33" s="416">
        <v>0</v>
      </c>
      <c r="G33" s="417">
        <v>0</v>
      </c>
      <c r="H33" s="417">
        <v>0</v>
      </c>
      <c r="I33" s="417">
        <v>0.61199999999999999</v>
      </c>
      <c r="J33" s="417">
        <v>0.61199999999999999</v>
      </c>
      <c r="K33" s="419">
        <v>0</v>
      </c>
      <c r="L33" s="133"/>
      <c r="M33" s="415" t="str">
        <f t="shared" si="0"/>
        <v/>
      </c>
    </row>
    <row r="34" spans="1:13" ht="14.45" customHeight="1" x14ac:dyDescent="0.2">
      <c r="A34" s="420" t="s">
        <v>272</v>
      </c>
      <c r="B34" s="416">
        <v>75</v>
      </c>
      <c r="C34" s="417">
        <v>49.230239999999995</v>
      </c>
      <c r="D34" s="417">
        <v>-25.769760000000005</v>
      </c>
      <c r="E34" s="418">
        <v>0.65640319999999996</v>
      </c>
      <c r="F34" s="416">
        <v>60</v>
      </c>
      <c r="G34" s="417">
        <v>50</v>
      </c>
      <c r="H34" s="417">
        <v>5.1542399999999997</v>
      </c>
      <c r="I34" s="417">
        <v>48.931129999999996</v>
      </c>
      <c r="J34" s="417">
        <v>-1.068870000000004</v>
      </c>
      <c r="K34" s="419">
        <v>0.8155188333333333</v>
      </c>
      <c r="L34" s="133"/>
      <c r="M34" s="415" t="str">
        <f t="shared" si="0"/>
        <v/>
      </c>
    </row>
    <row r="35" spans="1:13" ht="14.45" customHeight="1" x14ac:dyDescent="0.2">
      <c r="A35" s="420" t="s">
        <v>273</v>
      </c>
      <c r="B35" s="416">
        <v>7.9868190000000006</v>
      </c>
      <c r="C35" s="417">
        <v>4.5491599999999996</v>
      </c>
      <c r="D35" s="417">
        <v>-3.4376590000000009</v>
      </c>
      <c r="E35" s="418">
        <v>0.56958345994819704</v>
      </c>
      <c r="F35" s="416">
        <v>4.2671422000000003</v>
      </c>
      <c r="G35" s="417">
        <v>3.5559518333333333</v>
      </c>
      <c r="H35" s="417">
        <v>-0.59289999999999998</v>
      </c>
      <c r="I35" s="417">
        <v>2.0569999999999999</v>
      </c>
      <c r="J35" s="417">
        <v>-1.4989518333333334</v>
      </c>
      <c r="K35" s="419">
        <v>0.48205564839156279</v>
      </c>
      <c r="L35" s="133"/>
      <c r="M35" s="415" t="str">
        <f t="shared" si="0"/>
        <v/>
      </c>
    </row>
    <row r="36" spans="1:13" ht="14.45" customHeight="1" x14ac:dyDescent="0.2">
      <c r="A36" s="420" t="s">
        <v>274</v>
      </c>
      <c r="B36" s="416">
        <v>0</v>
      </c>
      <c r="C36" s="417">
        <v>9.7536900000000006</v>
      </c>
      <c r="D36" s="417">
        <v>9.7536900000000006</v>
      </c>
      <c r="E36" s="418">
        <v>0</v>
      </c>
      <c r="F36" s="416">
        <v>0</v>
      </c>
      <c r="G36" s="417">
        <v>0</v>
      </c>
      <c r="H36" s="417">
        <v>2.5986199999999999</v>
      </c>
      <c r="I36" s="417">
        <v>3.3004199999999999</v>
      </c>
      <c r="J36" s="417">
        <v>3.3004199999999999</v>
      </c>
      <c r="K36" s="419">
        <v>0</v>
      </c>
      <c r="L36" s="133"/>
      <c r="M36" s="415" t="str">
        <f t="shared" si="0"/>
        <v/>
      </c>
    </row>
    <row r="37" spans="1:13" ht="14.45" customHeight="1" x14ac:dyDescent="0.2">
      <c r="A37" s="420" t="s">
        <v>275</v>
      </c>
      <c r="B37" s="416">
        <v>0</v>
      </c>
      <c r="C37" s="417">
        <v>4.3258000000000001</v>
      </c>
      <c r="D37" s="417">
        <v>4.3258000000000001</v>
      </c>
      <c r="E37" s="418">
        <v>0</v>
      </c>
      <c r="F37" s="416">
        <v>0</v>
      </c>
      <c r="G37" s="417">
        <v>0</v>
      </c>
      <c r="H37" s="417">
        <v>0</v>
      </c>
      <c r="I37" s="417">
        <v>0</v>
      </c>
      <c r="J37" s="417">
        <v>0</v>
      </c>
      <c r="K37" s="419">
        <v>0</v>
      </c>
      <c r="L37" s="133"/>
      <c r="M37" s="415" t="str">
        <f t="shared" si="0"/>
        <v/>
      </c>
    </row>
    <row r="38" spans="1:13" ht="14.45" customHeight="1" x14ac:dyDescent="0.2">
      <c r="A38" s="420" t="s">
        <v>276</v>
      </c>
      <c r="B38" s="416">
        <v>0</v>
      </c>
      <c r="C38" s="417">
        <v>1.21</v>
      </c>
      <c r="D38" s="417">
        <v>1.21</v>
      </c>
      <c r="E38" s="418">
        <v>0</v>
      </c>
      <c r="F38" s="416">
        <v>0</v>
      </c>
      <c r="G38" s="417">
        <v>0</v>
      </c>
      <c r="H38" s="417">
        <v>1.2499899999999999</v>
      </c>
      <c r="I38" s="417">
        <v>3.7498899999999997</v>
      </c>
      <c r="J38" s="417">
        <v>3.7498899999999997</v>
      </c>
      <c r="K38" s="419">
        <v>0</v>
      </c>
      <c r="L38" s="133"/>
      <c r="M38" s="415" t="str">
        <f t="shared" si="0"/>
        <v/>
      </c>
    </row>
    <row r="39" spans="1:13" ht="14.45" customHeight="1" x14ac:dyDescent="0.2">
      <c r="A39" s="420" t="s">
        <v>277</v>
      </c>
      <c r="B39" s="416">
        <v>0</v>
      </c>
      <c r="C39" s="417">
        <v>4.6528999999999998</v>
      </c>
      <c r="D39" s="417">
        <v>4.6528999999999998</v>
      </c>
      <c r="E39" s="418">
        <v>0</v>
      </c>
      <c r="F39" s="416">
        <v>0</v>
      </c>
      <c r="G39" s="417">
        <v>0</v>
      </c>
      <c r="H39" s="417">
        <v>0</v>
      </c>
      <c r="I39" s="417">
        <v>0</v>
      </c>
      <c r="J39" s="417">
        <v>0</v>
      </c>
      <c r="K39" s="419">
        <v>0</v>
      </c>
      <c r="L39" s="133"/>
      <c r="M39" s="415" t="str">
        <f t="shared" si="0"/>
        <v/>
      </c>
    </row>
    <row r="40" spans="1:13" ht="14.45" customHeight="1" x14ac:dyDescent="0.2">
      <c r="A40" s="420" t="s">
        <v>278</v>
      </c>
      <c r="B40" s="416">
        <v>90</v>
      </c>
      <c r="C40" s="417">
        <v>97.225169999999991</v>
      </c>
      <c r="D40" s="417">
        <v>7.2251699999999914</v>
      </c>
      <c r="E40" s="418">
        <v>1.0802796666666665</v>
      </c>
      <c r="F40" s="416">
        <v>100.00000010000001</v>
      </c>
      <c r="G40" s="417">
        <v>83.333333416666676</v>
      </c>
      <c r="H40" s="417">
        <v>9.1326299999999989</v>
      </c>
      <c r="I40" s="417">
        <v>56.979529999999997</v>
      </c>
      <c r="J40" s="417">
        <v>-26.353803416666679</v>
      </c>
      <c r="K40" s="419">
        <v>0.56979529943020457</v>
      </c>
      <c r="L40" s="133"/>
      <c r="M40" s="415" t="str">
        <f t="shared" si="0"/>
        <v/>
      </c>
    </row>
    <row r="41" spans="1:13" ht="14.45" customHeight="1" x14ac:dyDescent="0.2">
      <c r="A41" s="420" t="s">
        <v>279</v>
      </c>
      <c r="B41" s="416">
        <v>64.931184000000002</v>
      </c>
      <c r="C41" s="417">
        <v>61.265430000000002</v>
      </c>
      <c r="D41" s="417">
        <v>-3.6657539999999997</v>
      </c>
      <c r="E41" s="418">
        <v>0.94354401422897205</v>
      </c>
      <c r="F41" s="416">
        <v>68.8304969</v>
      </c>
      <c r="G41" s="417">
        <v>57.358747416666667</v>
      </c>
      <c r="H41" s="417">
        <v>5.3841200000000002</v>
      </c>
      <c r="I41" s="417">
        <v>18.766419999999997</v>
      </c>
      <c r="J41" s="417">
        <v>-38.59232741666667</v>
      </c>
      <c r="K41" s="419">
        <v>0.27264687667829401</v>
      </c>
      <c r="L41" s="133"/>
      <c r="M41" s="415" t="str">
        <f t="shared" si="0"/>
        <v>X</v>
      </c>
    </row>
    <row r="42" spans="1:13" ht="14.45" customHeight="1" x14ac:dyDescent="0.2">
      <c r="A42" s="420" t="s">
        <v>280</v>
      </c>
      <c r="B42" s="416">
        <v>23.221996999999998</v>
      </c>
      <c r="C42" s="417">
        <v>34.395050000000005</v>
      </c>
      <c r="D42" s="417">
        <v>11.173053000000007</v>
      </c>
      <c r="E42" s="418">
        <v>1.4811409199648078</v>
      </c>
      <c r="F42" s="416">
        <v>32.450477200000002</v>
      </c>
      <c r="G42" s="417">
        <v>27.042064333333332</v>
      </c>
      <c r="H42" s="417">
        <v>1.2705</v>
      </c>
      <c r="I42" s="417">
        <v>13.9755</v>
      </c>
      <c r="J42" s="417">
        <v>-13.066564333333332</v>
      </c>
      <c r="K42" s="419">
        <v>0.43067163277340031</v>
      </c>
      <c r="L42" s="133"/>
      <c r="M42" s="415" t="str">
        <f t="shared" si="0"/>
        <v/>
      </c>
    </row>
    <row r="43" spans="1:13" ht="14.45" customHeight="1" x14ac:dyDescent="0.2">
      <c r="A43" s="420" t="s">
        <v>281</v>
      </c>
      <c r="B43" s="416">
        <v>2.3498860000000001</v>
      </c>
      <c r="C43" s="417">
        <v>0.39900000000000002</v>
      </c>
      <c r="D43" s="417">
        <v>-1.9508860000000001</v>
      </c>
      <c r="E43" s="418">
        <v>0.16979547092922806</v>
      </c>
      <c r="F43" s="416">
        <v>3.6041200000000002E-2</v>
      </c>
      <c r="G43" s="417">
        <v>3.0034333333333333E-2</v>
      </c>
      <c r="H43" s="417">
        <v>0</v>
      </c>
      <c r="I43" s="417">
        <v>0</v>
      </c>
      <c r="J43" s="417">
        <v>-3.0034333333333333E-2</v>
      </c>
      <c r="K43" s="419">
        <v>0</v>
      </c>
      <c r="L43" s="133"/>
      <c r="M43" s="415" t="str">
        <f t="shared" si="0"/>
        <v/>
      </c>
    </row>
    <row r="44" spans="1:13" ht="14.45" customHeight="1" x14ac:dyDescent="0.2">
      <c r="A44" s="420" t="s">
        <v>282</v>
      </c>
      <c r="B44" s="416">
        <v>16.554731</v>
      </c>
      <c r="C44" s="417">
        <v>21.206499999999998</v>
      </c>
      <c r="D44" s="417">
        <v>4.651768999999998</v>
      </c>
      <c r="E44" s="418">
        <v>1.28099333054702</v>
      </c>
      <c r="F44" s="416">
        <v>21.3439783</v>
      </c>
      <c r="G44" s="417">
        <v>17.786648583333331</v>
      </c>
      <c r="H44" s="417">
        <v>4.1136200000000001</v>
      </c>
      <c r="I44" s="417">
        <v>4.1136200000000001</v>
      </c>
      <c r="J44" s="417">
        <v>-13.67302858333333</v>
      </c>
      <c r="K44" s="419">
        <v>0.19272976865798258</v>
      </c>
      <c r="L44" s="133"/>
      <c r="M44" s="415" t="str">
        <f t="shared" si="0"/>
        <v/>
      </c>
    </row>
    <row r="45" spans="1:13" ht="14.45" customHeight="1" x14ac:dyDescent="0.2">
      <c r="A45" s="420" t="s">
        <v>283</v>
      </c>
      <c r="B45" s="416">
        <v>0.26375799999999999</v>
      </c>
      <c r="C45" s="417">
        <v>0</v>
      </c>
      <c r="D45" s="417">
        <v>-0.26375799999999999</v>
      </c>
      <c r="E45" s="418">
        <v>0</v>
      </c>
      <c r="F45" s="416">
        <v>0</v>
      </c>
      <c r="G45" s="417">
        <v>0</v>
      </c>
      <c r="H45" s="417">
        <v>0</v>
      </c>
      <c r="I45" s="417">
        <v>0</v>
      </c>
      <c r="J45" s="417">
        <v>0</v>
      </c>
      <c r="K45" s="419">
        <v>0</v>
      </c>
      <c r="L45" s="133"/>
      <c r="M45" s="415" t="str">
        <f t="shared" si="0"/>
        <v/>
      </c>
    </row>
    <row r="46" spans="1:13" ht="14.45" customHeight="1" x14ac:dyDescent="0.2">
      <c r="A46" s="420" t="s">
        <v>284</v>
      </c>
      <c r="B46" s="416">
        <v>17.057744</v>
      </c>
      <c r="C46" s="417">
        <v>5.2648799999999998</v>
      </c>
      <c r="D46" s="417">
        <v>-11.792864</v>
      </c>
      <c r="E46" s="418">
        <v>0.3086504288023082</v>
      </c>
      <c r="F46" s="416">
        <v>15.000000200000001</v>
      </c>
      <c r="G46" s="417">
        <v>12.500000166666666</v>
      </c>
      <c r="H46" s="417">
        <v>0</v>
      </c>
      <c r="I46" s="417">
        <v>0.6772999999999999</v>
      </c>
      <c r="J46" s="417">
        <v>-11.822700166666666</v>
      </c>
      <c r="K46" s="419">
        <v>4.5153332731288888E-2</v>
      </c>
      <c r="L46" s="133"/>
      <c r="M46" s="415" t="str">
        <f t="shared" si="0"/>
        <v/>
      </c>
    </row>
    <row r="47" spans="1:13" ht="14.45" customHeight="1" x14ac:dyDescent="0.2">
      <c r="A47" s="420" t="s">
        <v>285</v>
      </c>
      <c r="B47" s="416">
        <v>5.4830680000000003</v>
      </c>
      <c r="C47" s="417">
        <v>0</v>
      </c>
      <c r="D47" s="417">
        <v>-5.4830680000000003</v>
      </c>
      <c r="E47" s="418">
        <v>0</v>
      </c>
      <c r="F47" s="416">
        <v>0</v>
      </c>
      <c r="G47" s="417">
        <v>0</v>
      </c>
      <c r="H47" s="417">
        <v>0</v>
      </c>
      <c r="I47" s="417">
        <v>0</v>
      </c>
      <c r="J47" s="417">
        <v>0</v>
      </c>
      <c r="K47" s="419">
        <v>0</v>
      </c>
      <c r="L47" s="133"/>
      <c r="M47" s="415" t="str">
        <f t="shared" si="0"/>
        <v/>
      </c>
    </row>
    <row r="48" spans="1:13" ht="14.45" customHeight="1" x14ac:dyDescent="0.2">
      <c r="A48" s="420" t="s">
        <v>286</v>
      </c>
      <c r="B48" s="416">
        <v>70</v>
      </c>
      <c r="C48" s="417">
        <v>73.613770000000002</v>
      </c>
      <c r="D48" s="417">
        <v>3.6137700000000024</v>
      </c>
      <c r="E48" s="418">
        <v>1.0516252857142858</v>
      </c>
      <c r="F48" s="416">
        <v>50.000000099999994</v>
      </c>
      <c r="G48" s="417">
        <v>41.66666674999999</v>
      </c>
      <c r="H48" s="417">
        <v>25.588740000000001</v>
      </c>
      <c r="I48" s="417">
        <v>250.28198999999998</v>
      </c>
      <c r="J48" s="417">
        <v>208.61532324999999</v>
      </c>
      <c r="K48" s="419">
        <v>5.0056397899887202</v>
      </c>
      <c r="L48" s="133"/>
      <c r="M48" s="415" t="str">
        <f t="shared" si="0"/>
        <v>X</v>
      </c>
    </row>
    <row r="49" spans="1:13" ht="14.45" customHeight="1" x14ac:dyDescent="0.2">
      <c r="A49" s="420" t="s">
        <v>287</v>
      </c>
      <c r="B49" s="416">
        <v>0</v>
      </c>
      <c r="C49" s="417">
        <v>15.833780000000001</v>
      </c>
      <c r="D49" s="417">
        <v>15.833780000000001</v>
      </c>
      <c r="E49" s="418">
        <v>0</v>
      </c>
      <c r="F49" s="416">
        <v>0</v>
      </c>
      <c r="G49" s="417">
        <v>0</v>
      </c>
      <c r="H49" s="417">
        <v>0.90813999999999995</v>
      </c>
      <c r="I49" s="417">
        <v>15.5025</v>
      </c>
      <c r="J49" s="417">
        <v>15.5025</v>
      </c>
      <c r="K49" s="419">
        <v>0</v>
      </c>
      <c r="L49" s="133"/>
      <c r="M49" s="415" t="str">
        <f t="shared" si="0"/>
        <v/>
      </c>
    </row>
    <row r="50" spans="1:13" ht="14.45" customHeight="1" x14ac:dyDescent="0.2">
      <c r="A50" s="420" t="s">
        <v>288</v>
      </c>
      <c r="B50" s="416">
        <v>0</v>
      </c>
      <c r="C50" s="417">
        <v>13.391920000000001</v>
      </c>
      <c r="D50" s="417">
        <v>13.391920000000001</v>
      </c>
      <c r="E50" s="418">
        <v>0</v>
      </c>
      <c r="F50" s="416">
        <v>0</v>
      </c>
      <c r="G50" s="417">
        <v>0</v>
      </c>
      <c r="H50" s="417">
        <v>2.2320100000000003</v>
      </c>
      <c r="I50" s="417">
        <v>18.972080000000002</v>
      </c>
      <c r="J50" s="417">
        <v>18.972080000000002</v>
      </c>
      <c r="K50" s="419">
        <v>0</v>
      </c>
      <c r="L50" s="133"/>
      <c r="M50" s="415" t="str">
        <f t="shared" si="0"/>
        <v/>
      </c>
    </row>
    <row r="51" spans="1:13" ht="14.45" customHeight="1" x14ac:dyDescent="0.2">
      <c r="A51" s="420" t="s">
        <v>289</v>
      </c>
      <c r="B51" s="416">
        <v>0</v>
      </c>
      <c r="C51" s="417">
        <v>0</v>
      </c>
      <c r="D51" s="417">
        <v>0</v>
      </c>
      <c r="E51" s="418">
        <v>0</v>
      </c>
      <c r="F51" s="416">
        <v>0</v>
      </c>
      <c r="G51" s="417">
        <v>0</v>
      </c>
      <c r="H51" s="417">
        <v>0</v>
      </c>
      <c r="I51" s="417">
        <v>0.27177999999999997</v>
      </c>
      <c r="J51" s="417">
        <v>0.27177999999999997</v>
      </c>
      <c r="K51" s="419">
        <v>0</v>
      </c>
      <c r="L51" s="133"/>
      <c r="M51" s="415" t="str">
        <f t="shared" si="0"/>
        <v/>
      </c>
    </row>
    <row r="52" spans="1:13" ht="14.45" customHeight="1" x14ac:dyDescent="0.2">
      <c r="A52" s="420" t="s">
        <v>290</v>
      </c>
      <c r="B52" s="416">
        <v>20</v>
      </c>
      <c r="C52" s="417">
        <v>15.60149</v>
      </c>
      <c r="D52" s="417">
        <v>-4.3985099999999999</v>
      </c>
      <c r="E52" s="418">
        <v>0.7800745</v>
      </c>
      <c r="F52" s="416">
        <v>16.000000099999998</v>
      </c>
      <c r="G52" s="417">
        <v>13.333333416666663</v>
      </c>
      <c r="H52" s="417">
        <v>20.806529999999999</v>
      </c>
      <c r="I52" s="417">
        <v>50.551929999999999</v>
      </c>
      <c r="J52" s="417">
        <v>37.218596583333337</v>
      </c>
      <c r="K52" s="419">
        <v>3.1594956052531527</v>
      </c>
      <c r="L52" s="133"/>
      <c r="M52" s="415" t="str">
        <f t="shared" si="0"/>
        <v/>
      </c>
    </row>
    <row r="53" spans="1:13" ht="14.45" customHeight="1" x14ac:dyDescent="0.2">
      <c r="A53" s="420" t="s">
        <v>291</v>
      </c>
      <c r="B53" s="416">
        <v>19.999998999999999</v>
      </c>
      <c r="C53" s="417">
        <v>15.060219999999999</v>
      </c>
      <c r="D53" s="417">
        <v>-4.9397789999999997</v>
      </c>
      <c r="E53" s="418">
        <v>0.75301103765055188</v>
      </c>
      <c r="F53" s="416">
        <v>15.999999900000001</v>
      </c>
      <c r="G53" s="417">
        <v>13.333333250000001</v>
      </c>
      <c r="H53" s="417">
        <v>1.3758599999999999</v>
      </c>
      <c r="I53" s="417">
        <v>21.170939999999998</v>
      </c>
      <c r="J53" s="417">
        <v>7.8376067499999973</v>
      </c>
      <c r="K53" s="419">
        <v>1.3231837582698984</v>
      </c>
      <c r="L53" s="133"/>
      <c r="M53" s="415" t="str">
        <f t="shared" si="0"/>
        <v/>
      </c>
    </row>
    <row r="54" spans="1:13" ht="14.45" customHeight="1" x14ac:dyDescent="0.2">
      <c r="A54" s="420" t="s">
        <v>292</v>
      </c>
      <c r="B54" s="416">
        <v>30.000001000000001</v>
      </c>
      <c r="C54" s="417">
        <v>13.726360000000001</v>
      </c>
      <c r="D54" s="417">
        <v>-16.273640999999998</v>
      </c>
      <c r="E54" s="418">
        <v>0.45754531808182275</v>
      </c>
      <c r="F54" s="416">
        <v>18.000000100000001</v>
      </c>
      <c r="G54" s="417">
        <v>15.000000083333333</v>
      </c>
      <c r="H54" s="417">
        <v>0.26619999999999999</v>
      </c>
      <c r="I54" s="417">
        <v>4.4499399999999998</v>
      </c>
      <c r="J54" s="417">
        <v>-10.550060083333333</v>
      </c>
      <c r="K54" s="419">
        <v>0.2472188875154506</v>
      </c>
      <c r="L54" s="133"/>
      <c r="M54" s="415" t="str">
        <f t="shared" si="0"/>
        <v/>
      </c>
    </row>
    <row r="55" spans="1:13" ht="14.45" customHeight="1" x14ac:dyDescent="0.2">
      <c r="A55" s="420" t="s">
        <v>293</v>
      </c>
      <c r="B55" s="416">
        <v>0</v>
      </c>
      <c r="C55" s="417">
        <v>0</v>
      </c>
      <c r="D55" s="417">
        <v>0</v>
      </c>
      <c r="E55" s="418">
        <v>0</v>
      </c>
      <c r="F55" s="416">
        <v>0</v>
      </c>
      <c r="G55" s="417">
        <v>0</v>
      </c>
      <c r="H55" s="417">
        <v>0</v>
      </c>
      <c r="I55" s="417">
        <v>64.251000000000005</v>
      </c>
      <c r="J55" s="417">
        <v>64.251000000000005</v>
      </c>
      <c r="K55" s="419">
        <v>0</v>
      </c>
      <c r="L55" s="133"/>
      <c r="M55" s="415" t="str">
        <f t="shared" si="0"/>
        <v/>
      </c>
    </row>
    <row r="56" spans="1:13" ht="14.45" customHeight="1" x14ac:dyDescent="0.2">
      <c r="A56" s="420" t="s">
        <v>294</v>
      </c>
      <c r="B56" s="416">
        <v>0</v>
      </c>
      <c r="C56" s="417">
        <v>0</v>
      </c>
      <c r="D56" s="417">
        <v>0</v>
      </c>
      <c r="E56" s="418">
        <v>0</v>
      </c>
      <c r="F56" s="416">
        <v>0</v>
      </c>
      <c r="G56" s="417">
        <v>0</v>
      </c>
      <c r="H56" s="417">
        <v>0</v>
      </c>
      <c r="I56" s="417">
        <v>58.514800000000001</v>
      </c>
      <c r="J56" s="417">
        <v>58.514800000000001</v>
      </c>
      <c r="K56" s="419">
        <v>0</v>
      </c>
      <c r="L56" s="133"/>
      <c r="M56" s="415" t="str">
        <f t="shared" si="0"/>
        <v/>
      </c>
    </row>
    <row r="57" spans="1:13" ht="14.45" customHeight="1" x14ac:dyDescent="0.2">
      <c r="A57" s="420" t="s">
        <v>295</v>
      </c>
      <c r="B57" s="416">
        <v>0</v>
      </c>
      <c r="C57" s="417">
        <v>0</v>
      </c>
      <c r="D57" s="417">
        <v>0</v>
      </c>
      <c r="E57" s="418">
        <v>0</v>
      </c>
      <c r="F57" s="416">
        <v>0</v>
      </c>
      <c r="G57" s="417">
        <v>0</v>
      </c>
      <c r="H57" s="417">
        <v>0</v>
      </c>
      <c r="I57" s="417">
        <v>0.16452</v>
      </c>
      <c r="J57" s="417">
        <v>0.16452</v>
      </c>
      <c r="K57" s="419">
        <v>0</v>
      </c>
      <c r="L57" s="133"/>
      <c r="M57" s="415" t="str">
        <f t="shared" si="0"/>
        <v/>
      </c>
    </row>
    <row r="58" spans="1:13" ht="14.45" customHeight="1" x14ac:dyDescent="0.2">
      <c r="A58" s="420" t="s">
        <v>296</v>
      </c>
      <c r="B58" s="416">
        <v>0</v>
      </c>
      <c r="C58" s="417">
        <v>0</v>
      </c>
      <c r="D58" s="417">
        <v>0</v>
      </c>
      <c r="E58" s="418">
        <v>0</v>
      </c>
      <c r="F58" s="416">
        <v>0</v>
      </c>
      <c r="G58" s="417">
        <v>0</v>
      </c>
      <c r="H58" s="417">
        <v>0</v>
      </c>
      <c r="I58" s="417">
        <v>9.9824999999999999</v>
      </c>
      <c r="J58" s="417">
        <v>9.9824999999999999</v>
      </c>
      <c r="K58" s="419">
        <v>0</v>
      </c>
      <c r="L58" s="133"/>
      <c r="M58" s="415" t="str">
        <f t="shared" si="0"/>
        <v/>
      </c>
    </row>
    <row r="59" spans="1:13" ht="14.45" customHeight="1" x14ac:dyDescent="0.2">
      <c r="A59" s="420" t="s">
        <v>297</v>
      </c>
      <c r="B59" s="416">
        <v>0</v>
      </c>
      <c r="C59" s="417">
        <v>0</v>
      </c>
      <c r="D59" s="417">
        <v>0</v>
      </c>
      <c r="E59" s="418">
        <v>0</v>
      </c>
      <c r="F59" s="416">
        <v>0</v>
      </c>
      <c r="G59" s="417">
        <v>0</v>
      </c>
      <c r="H59" s="417">
        <v>0</v>
      </c>
      <c r="I59" s="417">
        <v>6.45</v>
      </c>
      <c r="J59" s="417">
        <v>6.45</v>
      </c>
      <c r="K59" s="419">
        <v>0</v>
      </c>
      <c r="L59" s="133"/>
      <c r="M59" s="415" t="str">
        <f t="shared" si="0"/>
        <v/>
      </c>
    </row>
    <row r="60" spans="1:13" ht="14.45" customHeight="1" x14ac:dyDescent="0.2">
      <c r="A60" s="420" t="s">
        <v>298</v>
      </c>
      <c r="B60" s="416">
        <v>1707.3598999999999</v>
      </c>
      <c r="C60" s="417">
        <v>1479.68193</v>
      </c>
      <c r="D60" s="417">
        <v>-227.67796999999996</v>
      </c>
      <c r="E60" s="418">
        <v>0.86664910544051088</v>
      </c>
      <c r="F60" s="416">
        <v>1408.3024846000001</v>
      </c>
      <c r="G60" s="417">
        <v>1173.5854038333334</v>
      </c>
      <c r="H60" s="417">
        <v>105.35056</v>
      </c>
      <c r="I60" s="417">
        <v>1095.61367</v>
      </c>
      <c r="J60" s="417">
        <v>-77.971733833333474</v>
      </c>
      <c r="K60" s="419">
        <v>0.77796757584446563</v>
      </c>
      <c r="L60" s="133"/>
      <c r="M60" s="415" t="str">
        <f t="shared" si="0"/>
        <v/>
      </c>
    </row>
    <row r="61" spans="1:13" ht="14.45" customHeight="1" x14ac:dyDescent="0.2">
      <c r="A61" s="420" t="s">
        <v>299</v>
      </c>
      <c r="B61" s="416">
        <v>1707.3598999999999</v>
      </c>
      <c r="C61" s="417">
        <v>1479.68193</v>
      </c>
      <c r="D61" s="417">
        <v>-227.67796999999996</v>
      </c>
      <c r="E61" s="418">
        <v>0.86664910544051088</v>
      </c>
      <c r="F61" s="416">
        <v>1408.3024846000001</v>
      </c>
      <c r="G61" s="417">
        <v>1173.5854038333334</v>
      </c>
      <c r="H61" s="417">
        <v>105.35056</v>
      </c>
      <c r="I61" s="417">
        <v>1095.61367</v>
      </c>
      <c r="J61" s="417">
        <v>-77.971733833333474</v>
      </c>
      <c r="K61" s="419">
        <v>0.77796757584446563</v>
      </c>
      <c r="L61" s="133"/>
      <c r="M61" s="415" t="str">
        <f t="shared" si="0"/>
        <v>X</v>
      </c>
    </row>
    <row r="62" spans="1:13" ht="14.45" customHeight="1" x14ac:dyDescent="0.2">
      <c r="A62" s="420" t="s">
        <v>300</v>
      </c>
      <c r="B62" s="416">
        <v>792.31348000000003</v>
      </c>
      <c r="C62" s="417">
        <v>617.92600000000004</v>
      </c>
      <c r="D62" s="417">
        <v>-174.38747999999998</v>
      </c>
      <c r="E62" s="418">
        <v>0.77990090487921526</v>
      </c>
      <c r="F62" s="416">
        <v>515.41770299999996</v>
      </c>
      <c r="G62" s="417">
        <v>429.51475249999993</v>
      </c>
      <c r="H62" s="417">
        <v>47.076839999999997</v>
      </c>
      <c r="I62" s="417">
        <v>418.28856000000002</v>
      </c>
      <c r="J62" s="417">
        <v>-11.226192499999911</v>
      </c>
      <c r="K62" s="419">
        <v>0.8115525671030358</v>
      </c>
      <c r="L62" s="133"/>
      <c r="M62" s="415" t="str">
        <f t="shared" si="0"/>
        <v/>
      </c>
    </row>
    <row r="63" spans="1:13" ht="14.45" customHeight="1" x14ac:dyDescent="0.2">
      <c r="A63" s="420" t="s">
        <v>301</v>
      </c>
      <c r="B63" s="416">
        <v>218.75724700000001</v>
      </c>
      <c r="C63" s="417">
        <v>209.90100000000001</v>
      </c>
      <c r="D63" s="417">
        <v>-8.8562469999999962</v>
      </c>
      <c r="E63" s="418">
        <v>0.95951564064069617</v>
      </c>
      <c r="F63" s="416">
        <v>228.55914580000001</v>
      </c>
      <c r="G63" s="417">
        <v>190.46595483333334</v>
      </c>
      <c r="H63" s="417">
        <v>17.811</v>
      </c>
      <c r="I63" s="417">
        <v>174.04300000000001</v>
      </c>
      <c r="J63" s="417">
        <v>-16.422954833333336</v>
      </c>
      <c r="K63" s="419">
        <v>0.76147904469460959</v>
      </c>
      <c r="L63" s="133"/>
      <c r="M63" s="415" t="str">
        <f t="shared" si="0"/>
        <v/>
      </c>
    </row>
    <row r="64" spans="1:13" ht="14.45" customHeight="1" x14ac:dyDescent="0.2">
      <c r="A64" s="420" t="s">
        <v>302</v>
      </c>
      <c r="B64" s="416">
        <v>688.60967700000003</v>
      </c>
      <c r="C64" s="417">
        <v>646.82838000000004</v>
      </c>
      <c r="D64" s="417">
        <v>-41.781296999999995</v>
      </c>
      <c r="E64" s="418">
        <v>0.93932513817983998</v>
      </c>
      <c r="F64" s="416">
        <v>657.98669480000001</v>
      </c>
      <c r="G64" s="417">
        <v>548.32224566666673</v>
      </c>
      <c r="H64" s="417">
        <v>40.16272</v>
      </c>
      <c r="I64" s="417">
        <v>500.12425000000002</v>
      </c>
      <c r="J64" s="417">
        <v>-48.197995666666714</v>
      </c>
      <c r="K64" s="419">
        <v>0.760082618618932</v>
      </c>
      <c r="L64" s="133"/>
      <c r="M64" s="415" t="str">
        <f t="shared" si="0"/>
        <v/>
      </c>
    </row>
    <row r="65" spans="1:13" ht="14.45" customHeight="1" x14ac:dyDescent="0.2">
      <c r="A65" s="420" t="s">
        <v>303</v>
      </c>
      <c r="B65" s="416">
        <v>7.6794960000000003</v>
      </c>
      <c r="C65" s="417">
        <v>5.0265500000000003</v>
      </c>
      <c r="D65" s="417">
        <v>-2.652946</v>
      </c>
      <c r="E65" s="418">
        <v>0.65454165221259308</v>
      </c>
      <c r="F65" s="416">
        <v>6.3389410000000002</v>
      </c>
      <c r="G65" s="417">
        <v>5.2824508333333329</v>
      </c>
      <c r="H65" s="417">
        <v>0.3</v>
      </c>
      <c r="I65" s="417">
        <v>3.1578600000000003</v>
      </c>
      <c r="J65" s="417">
        <v>-2.1245908333333325</v>
      </c>
      <c r="K65" s="419">
        <v>0.49816838490845716</v>
      </c>
      <c r="L65" s="133"/>
      <c r="M65" s="415" t="str">
        <f t="shared" si="0"/>
        <v/>
      </c>
    </row>
    <row r="66" spans="1:13" ht="14.45" customHeight="1" x14ac:dyDescent="0.2">
      <c r="A66" s="420" t="s">
        <v>304</v>
      </c>
      <c r="B66" s="416">
        <v>2407.9604470000004</v>
      </c>
      <c r="C66" s="417">
        <v>3507.82098</v>
      </c>
      <c r="D66" s="417">
        <v>1099.8605329999996</v>
      </c>
      <c r="E66" s="418">
        <v>1.4567602156299038</v>
      </c>
      <c r="F66" s="416">
        <v>2171.3437917000001</v>
      </c>
      <c r="G66" s="417">
        <v>1809.4531597499999</v>
      </c>
      <c r="H66" s="417">
        <v>230.46288000000001</v>
      </c>
      <c r="I66" s="417">
        <v>2927.4652799999999</v>
      </c>
      <c r="J66" s="417">
        <v>1118.01212025</v>
      </c>
      <c r="K66" s="419">
        <v>1.3482274392430564</v>
      </c>
      <c r="L66" s="133"/>
      <c r="M66" s="415" t="str">
        <f t="shared" si="0"/>
        <v/>
      </c>
    </row>
    <row r="67" spans="1:13" ht="14.45" customHeight="1" x14ac:dyDescent="0.2">
      <c r="A67" s="420" t="s">
        <v>305</v>
      </c>
      <c r="B67" s="416">
        <v>1041.171353</v>
      </c>
      <c r="C67" s="417">
        <v>1018.8511500000001</v>
      </c>
      <c r="D67" s="417">
        <v>-22.320202999999879</v>
      </c>
      <c r="E67" s="418">
        <v>0.9785624115226691</v>
      </c>
      <c r="F67" s="416">
        <v>590.52176499999996</v>
      </c>
      <c r="G67" s="417">
        <v>492.10147083333334</v>
      </c>
      <c r="H67" s="417">
        <v>29.171380000000003</v>
      </c>
      <c r="I67" s="417">
        <v>571.36847999999998</v>
      </c>
      <c r="J67" s="417">
        <v>79.267009166666639</v>
      </c>
      <c r="K67" s="419">
        <v>0.96756548846256329</v>
      </c>
      <c r="L67" s="133"/>
      <c r="M67" s="415" t="str">
        <f t="shared" si="0"/>
        <v/>
      </c>
    </row>
    <row r="68" spans="1:13" ht="14.45" customHeight="1" x14ac:dyDescent="0.2">
      <c r="A68" s="420" t="s">
        <v>306</v>
      </c>
      <c r="B68" s="416">
        <v>1041.171353</v>
      </c>
      <c r="C68" s="417">
        <v>1018.8511500000001</v>
      </c>
      <c r="D68" s="417">
        <v>-22.320202999999879</v>
      </c>
      <c r="E68" s="418">
        <v>0.9785624115226691</v>
      </c>
      <c r="F68" s="416">
        <v>590.52176499999996</v>
      </c>
      <c r="G68" s="417">
        <v>492.10147083333334</v>
      </c>
      <c r="H68" s="417">
        <v>29.171380000000003</v>
      </c>
      <c r="I68" s="417">
        <v>571.36847999999998</v>
      </c>
      <c r="J68" s="417">
        <v>79.267009166666639</v>
      </c>
      <c r="K68" s="419">
        <v>0.96756548846256329</v>
      </c>
      <c r="L68" s="133"/>
      <c r="M68" s="415" t="str">
        <f t="shared" si="0"/>
        <v>X</v>
      </c>
    </row>
    <row r="69" spans="1:13" ht="14.45" customHeight="1" x14ac:dyDescent="0.2">
      <c r="A69" s="420" t="s">
        <v>307</v>
      </c>
      <c r="B69" s="416">
        <v>719.41754000000003</v>
      </c>
      <c r="C69" s="417">
        <v>278.97521</v>
      </c>
      <c r="D69" s="417">
        <v>-440.44233000000003</v>
      </c>
      <c r="E69" s="418">
        <v>0.38777927210393004</v>
      </c>
      <c r="F69" s="416">
        <v>285.60664450000002</v>
      </c>
      <c r="G69" s="417">
        <v>238.00553708333337</v>
      </c>
      <c r="H69" s="417">
        <v>14.694379999999999</v>
      </c>
      <c r="I69" s="417">
        <v>191.34688</v>
      </c>
      <c r="J69" s="417">
        <v>-46.658657083333367</v>
      </c>
      <c r="K69" s="419">
        <v>0.66996648602130116</v>
      </c>
      <c r="L69" s="133"/>
      <c r="M69" s="415" t="str">
        <f t="shared" si="0"/>
        <v/>
      </c>
    </row>
    <row r="70" spans="1:13" ht="14.45" customHeight="1" x14ac:dyDescent="0.2">
      <c r="A70" s="420" t="s">
        <v>308</v>
      </c>
      <c r="B70" s="416">
        <v>0.46859300000000004</v>
      </c>
      <c r="C70" s="417">
        <v>25.38504</v>
      </c>
      <c r="D70" s="417">
        <v>24.916447000000002</v>
      </c>
      <c r="E70" s="418">
        <v>54.172896308737002</v>
      </c>
      <c r="F70" s="416">
        <v>1.083656</v>
      </c>
      <c r="G70" s="417">
        <v>0.90304666666666655</v>
      </c>
      <c r="H70" s="417">
        <v>0</v>
      </c>
      <c r="I70" s="417">
        <v>0.496</v>
      </c>
      <c r="J70" s="417">
        <v>-0.40704666666666656</v>
      </c>
      <c r="K70" s="419">
        <v>0.45770982673468336</v>
      </c>
      <c r="L70" s="133"/>
      <c r="M70" s="41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0" t="s">
        <v>309</v>
      </c>
      <c r="B71" s="416">
        <v>177.641513</v>
      </c>
      <c r="C71" s="417">
        <v>532.35258999999996</v>
      </c>
      <c r="D71" s="417">
        <v>354.71107699999993</v>
      </c>
      <c r="E71" s="418">
        <v>2.9967803190237405</v>
      </c>
      <c r="F71" s="416">
        <v>160</v>
      </c>
      <c r="G71" s="417">
        <v>133.33333333333334</v>
      </c>
      <c r="H71" s="417">
        <v>5.4450000000000003</v>
      </c>
      <c r="I71" s="417">
        <v>243.40275</v>
      </c>
      <c r="J71" s="417">
        <v>110.06941666666665</v>
      </c>
      <c r="K71" s="419">
        <v>1.5212671874999999</v>
      </c>
      <c r="L71" s="133"/>
      <c r="M71" s="415" t="str">
        <f t="shared" si="1"/>
        <v/>
      </c>
    </row>
    <row r="72" spans="1:13" ht="14.45" customHeight="1" x14ac:dyDescent="0.2">
      <c r="A72" s="420" t="s">
        <v>310</v>
      </c>
      <c r="B72" s="416">
        <v>126.903908</v>
      </c>
      <c r="C72" s="417">
        <v>138.94735999999997</v>
      </c>
      <c r="D72" s="417">
        <v>12.043451999999974</v>
      </c>
      <c r="E72" s="418">
        <v>1.0949021365047322</v>
      </c>
      <c r="F72" s="416">
        <v>123.83146409999999</v>
      </c>
      <c r="G72" s="417">
        <v>103.19288674999999</v>
      </c>
      <c r="H72" s="417">
        <v>9.032</v>
      </c>
      <c r="I72" s="417">
        <v>85.359889999999993</v>
      </c>
      <c r="J72" s="417">
        <v>-17.832996749999992</v>
      </c>
      <c r="K72" s="419">
        <v>0.68932311040970728</v>
      </c>
      <c r="L72" s="133"/>
      <c r="M72" s="415" t="str">
        <f t="shared" si="1"/>
        <v/>
      </c>
    </row>
    <row r="73" spans="1:13" ht="14.45" customHeight="1" x14ac:dyDescent="0.2">
      <c r="A73" s="420" t="s">
        <v>311</v>
      </c>
      <c r="B73" s="416">
        <v>7.5128079999999997</v>
      </c>
      <c r="C73" s="417">
        <v>0</v>
      </c>
      <c r="D73" s="417">
        <v>-7.5128079999999997</v>
      </c>
      <c r="E73" s="418">
        <v>0</v>
      </c>
      <c r="F73" s="416">
        <v>0</v>
      </c>
      <c r="G73" s="417">
        <v>0</v>
      </c>
      <c r="H73" s="417">
        <v>0</v>
      </c>
      <c r="I73" s="417">
        <v>0</v>
      </c>
      <c r="J73" s="417">
        <v>0</v>
      </c>
      <c r="K73" s="419">
        <v>0</v>
      </c>
      <c r="L73" s="133"/>
      <c r="M73" s="415" t="str">
        <f t="shared" si="1"/>
        <v/>
      </c>
    </row>
    <row r="74" spans="1:13" ht="14.45" customHeight="1" x14ac:dyDescent="0.2">
      <c r="A74" s="420" t="s">
        <v>312</v>
      </c>
      <c r="B74" s="416">
        <v>6.96732</v>
      </c>
      <c r="C74" s="417">
        <v>43.190949999999994</v>
      </c>
      <c r="D74" s="417">
        <v>36.223629999999993</v>
      </c>
      <c r="E74" s="418">
        <v>6.1990765459315771</v>
      </c>
      <c r="F74" s="416">
        <v>20.000000400000001</v>
      </c>
      <c r="G74" s="417">
        <v>16.666667</v>
      </c>
      <c r="H74" s="417">
        <v>0</v>
      </c>
      <c r="I74" s="417">
        <v>50.76296</v>
      </c>
      <c r="J74" s="417">
        <v>34.096293000000003</v>
      </c>
      <c r="K74" s="419">
        <v>2.5381479492370409</v>
      </c>
      <c r="L74" s="133"/>
      <c r="M74" s="415" t="str">
        <f t="shared" si="1"/>
        <v/>
      </c>
    </row>
    <row r="75" spans="1:13" ht="14.45" customHeight="1" x14ac:dyDescent="0.2">
      <c r="A75" s="420" t="s">
        <v>313</v>
      </c>
      <c r="B75" s="416">
        <v>2.259671</v>
      </c>
      <c r="C75" s="417">
        <v>0</v>
      </c>
      <c r="D75" s="417">
        <v>-2.259671</v>
      </c>
      <c r="E75" s="418">
        <v>0</v>
      </c>
      <c r="F75" s="416">
        <v>0</v>
      </c>
      <c r="G75" s="417">
        <v>0</v>
      </c>
      <c r="H75" s="417">
        <v>0</v>
      </c>
      <c r="I75" s="417">
        <v>0</v>
      </c>
      <c r="J75" s="417">
        <v>0</v>
      </c>
      <c r="K75" s="419">
        <v>0</v>
      </c>
      <c r="L75" s="133"/>
      <c r="M75" s="415" t="str">
        <f t="shared" si="1"/>
        <v/>
      </c>
    </row>
    <row r="76" spans="1:13" ht="14.45" customHeight="1" x14ac:dyDescent="0.2">
      <c r="A76" s="420" t="s">
        <v>314</v>
      </c>
      <c r="B76" s="416">
        <v>0</v>
      </c>
      <c r="C76" s="417">
        <v>38.164000000000001</v>
      </c>
      <c r="D76" s="417">
        <v>38.164000000000001</v>
      </c>
      <c r="E76" s="418">
        <v>0</v>
      </c>
      <c r="F76" s="416">
        <v>0</v>
      </c>
      <c r="G76" s="417">
        <v>0</v>
      </c>
      <c r="H76" s="417">
        <v>0</v>
      </c>
      <c r="I76" s="417">
        <v>6.8550000000000004</v>
      </c>
      <c r="J76" s="417">
        <v>6.8550000000000004</v>
      </c>
      <c r="K76" s="419">
        <v>0</v>
      </c>
      <c r="L76" s="133"/>
      <c r="M76" s="415" t="str">
        <f t="shared" si="1"/>
        <v/>
      </c>
    </row>
    <row r="77" spans="1:13" ht="14.45" customHeight="1" x14ac:dyDescent="0.2">
      <c r="A77" s="420" t="s">
        <v>315</v>
      </c>
      <c r="B77" s="416">
        <v>0</v>
      </c>
      <c r="C77" s="417">
        <v>38.164000000000001</v>
      </c>
      <c r="D77" s="417">
        <v>38.164000000000001</v>
      </c>
      <c r="E77" s="418">
        <v>0</v>
      </c>
      <c r="F77" s="416">
        <v>0</v>
      </c>
      <c r="G77" s="417">
        <v>0</v>
      </c>
      <c r="H77" s="417">
        <v>0</v>
      </c>
      <c r="I77" s="417">
        <v>6.8550000000000004</v>
      </c>
      <c r="J77" s="417">
        <v>6.8550000000000004</v>
      </c>
      <c r="K77" s="419">
        <v>0</v>
      </c>
      <c r="L77" s="133"/>
      <c r="M77" s="415" t="str">
        <f t="shared" si="1"/>
        <v>X</v>
      </c>
    </row>
    <row r="78" spans="1:13" ht="14.45" customHeight="1" x14ac:dyDescent="0.2">
      <c r="A78" s="420" t="s">
        <v>316</v>
      </c>
      <c r="B78" s="416">
        <v>0</v>
      </c>
      <c r="C78" s="417">
        <v>38.164000000000001</v>
      </c>
      <c r="D78" s="417">
        <v>38.164000000000001</v>
      </c>
      <c r="E78" s="418">
        <v>0</v>
      </c>
      <c r="F78" s="416">
        <v>0</v>
      </c>
      <c r="G78" s="417">
        <v>0</v>
      </c>
      <c r="H78" s="417">
        <v>0</v>
      </c>
      <c r="I78" s="417">
        <v>6.8550000000000004</v>
      </c>
      <c r="J78" s="417">
        <v>6.8550000000000004</v>
      </c>
      <c r="K78" s="419">
        <v>0</v>
      </c>
      <c r="L78" s="133"/>
      <c r="M78" s="415" t="str">
        <f t="shared" si="1"/>
        <v/>
      </c>
    </row>
    <row r="79" spans="1:13" ht="14.45" customHeight="1" x14ac:dyDescent="0.2">
      <c r="A79" s="420" t="s">
        <v>317</v>
      </c>
      <c r="B79" s="416">
        <v>1366.789094</v>
      </c>
      <c r="C79" s="417">
        <v>2450.8058300000002</v>
      </c>
      <c r="D79" s="417">
        <v>1084.0167360000003</v>
      </c>
      <c r="E79" s="418">
        <v>1.7931119298205347</v>
      </c>
      <c r="F79" s="416">
        <v>1580.8220267000002</v>
      </c>
      <c r="G79" s="417">
        <v>1317.3516889166669</v>
      </c>
      <c r="H79" s="417">
        <v>201.29150000000001</v>
      </c>
      <c r="I79" s="417">
        <v>2349.2417999999998</v>
      </c>
      <c r="J79" s="417">
        <v>1031.8901110833328</v>
      </c>
      <c r="K79" s="419">
        <v>1.4860887312559101</v>
      </c>
      <c r="L79" s="133"/>
      <c r="M79" s="415" t="str">
        <f t="shared" si="1"/>
        <v/>
      </c>
    </row>
    <row r="80" spans="1:13" ht="14.45" customHeight="1" x14ac:dyDescent="0.2">
      <c r="A80" s="420" t="s">
        <v>318</v>
      </c>
      <c r="B80" s="416">
        <v>45.268008999999999</v>
      </c>
      <c r="C80" s="417">
        <v>52.02196</v>
      </c>
      <c r="D80" s="417">
        <v>6.7539510000000007</v>
      </c>
      <c r="E80" s="418">
        <v>1.1491992059999812</v>
      </c>
      <c r="F80" s="416">
        <v>56.124891699999999</v>
      </c>
      <c r="G80" s="417">
        <v>46.770743083333329</v>
      </c>
      <c r="H80" s="417">
        <v>-0.28989999999999999</v>
      </c>
      <c r="I80" s="417">
        <v>62.912769999999995</v>
      </c>
      <c r="J80" s="417">
        <v>16.142026916666666</v>
      </c>
      <c r="K80" s="419">
        <v>1.1209423857115433</v>
      </c>
      <c r="L80" s="133"/>
      <c r="M80" s="415" t="str">
        <f t="shared" si="1"/>
        <v>X</v>
      </c>
    </row>
    <row r="81" spans="1:13" ht="14.45" customHeight="1" x14ac:dyDescent="0.2">
      <c r="A81" s="420" t="s">
        <v>319</v>
      </c>
      <c r="B81" s="416">
        <v>2.7309699999999997</v>
      </c>
      <c r="C81" s="417">
        <v>3.1839</v>
      </c>
      <c r="D81" s="417">
        <v>0.45293000000000028</v>
      </c>
      <c r="E81" s="418">
        <v>1.1658494966989752</v>
      </c>
      <c r="F81" s="416">
        <v>3.2274295000000004</v>
      </c>
      <c r="G81" s="417">
        <v>2.6895245833333337</v>
      </c>
      <c r="H81" s="417">
        <v>0.21869999999999998</v>
      </c>
      <c r="I81" s="417">
        <v>1.4981</v>
      </c>
      <c r="J81" s="417">
        <v>-1.1914245833333337</v>
      </c>
      <c r="K81" s="419">
        <v>0.4641774514361971</v>
      </c>
      <c r="L81" s="133"/>
      <c r="M81" s="415" t="str">
        <f t="shared" si="1"/>
        <v/>
      </c>
    </row>
    <row r="82" spans="1:13" ht="14.45" customHeight="1" x14ac:dyDescent="0.2">
      <c r="A82" s="420" t="s">
        <v>320</v>
      </c>
      <c r="B82" s="416">
        <v>42.537039</v>
      </c>
      <c r="C82" s="417">
        <v>48.838059999999999</v>
      </c>
      <c r="D82" s="417">
        <v>6.3010209999999987</v>
      </c>
      <c r="E82" s="418">
        <v>1.1481302212878521</v>
      </c>
      <c r="F82" s="416">
        <v>52.8974622</v>
      </c>
      <c r="G82" s="417">
        <v>44.081218499999999</v>
      </c>
      <c r="H82" s="417">
        <v>-0.50860000000000005</v>
      </c>
      <c r="I82" s="417">
        <v>61.414670000000001</v>
      </c>
      <c r="J82" s="417">
        <v>17.333451500000002</v>
      </c>
      <c r="K82" s="419">
        <v>1.1610135429143518</v>
      </c>
      <c r="L82" s="133"/>
      <c r="M82" s="415" t="str">
        <f t="shared" si="1"/>
        <v/>
      </c>
    </row>
    <row r="83" spans="1:13" ht="14.45" customHeight="1" x14ac:dyDescent="0.2">
      <c r="A83" s="420" t="s">
        <v>321</v>
      </c>
      <c r="B83" s="416">
        <v>25.183883000000002</v>
      </c>
      <c r="C83" s="417">
        <v>27.206259999999997</v>
      </c>
      <c r="D83" s="417">
        <v>2.0223769999999952</v>
      </c>
      <c r="E83" s="418">
        <v>1.0803044153278505</v>
      </c>
      <c r="F83" s="416">
        <v>28.678621700000001</v>
      </c>
      <c r="G83" s="417">
        <v>23.89885141666667</v>
      </c>
      <c r="H83" s="417">
        <v>0.54</v>
      </c>
      <c r="I83" s="417">
        <v>28.840499999999999</v>
      </c>
      <c r="J83" s="417">
        <v>4.941648583333329</v>
      </c>
      <c r="K83" s="419">
        <v>1.0056445634554327</v>
      </c>
      <c r="L83" s="133"/>
      <c r="M83" s="415" t="str">
        <f t="shared" si="1"/>
        <v>X</v>
      </c>
    </row>
    <row r="84" spans="1:13" ht="14.45" customHeight="1" x14ac:dyDescent="0.2">
      <c r="A84" s="420" t="s">
        <v>322</v>
      </c>
      <c r="B84" s="416">
        <v>2.0000040000000001</v>
      </c>
      <c r="C84" s="417">
        <v>2.16</v>
      </c>
      <c r="D84" s="417">
        <v>0.15999600000000003</v>
      </c>
      <c r="E84" s="418">
        <v>1.07999784000432</v>
      </c>
      <c r="F84" s="416">
        <v>2.16</v>
      </c>
      <c r="G84" s="417">
        <v>1.8000000000000003</v>
      </c>
      <c r="H84" s="417">
        <v>0.54</v>
      </c>
      <c r="I84" s="417">
        <v>2.16</v>
      </c>
      <c r="J84" s="417">
        <v>0.35999999999999988</v>
      </c>
      <c r="K84" s="419">
        <v>1</v>
      </c>
      <c r="L84" s="133"/>
      <c r="M84" s="415" t="str">
        <f t="shared" si="1"/>
        <v/>
      </c>
    </row>
    <row r="85" spans="1:13" ht="14.45" customHeight="1" x14ac:dyDescent="0.2">
      <c r="A85" s="420" t="s">
        <v>323</v>
      </c>
      <c r="B85" s="416">
        <v>23.183879000000001</v>
      </c>
      <c r="C85" s="417">
        <v>25.046259999999997</v>
      </c>
      <c r="D85" s="417">
        <v>1.8623809999999956</v>
      </c>
      <c r="E85" s="418">
        <v>1.0803308626653889</v>
      </c>
      <c r="F85" s="416">
        <v>26.518621700000001</v>
      </c>
      <c r="G85" s="417">
        <v>22.098851416666669</v>
      </c>
      <c r="H85" s="417">
        <v>0</v>
      </c>
      <c r="I85" s="417">
        <v>26.680499999999999</v>
      </c>
      <c r="J85" s="417">
        <v>4.5816485833333296</v>
      </c>
      <c r="K85" s="419">
        <v>1.0061043255502227</v>
      </c>
      <c r="L85" s="133"/>
      <c r="M85" s="415" t="str">
        <f t="shared" si="1"/>
        <v/>
      </c>
    </row>
    <row r="86" spans="1:13" ht="14.45" customHeight="1" x14ac:dyDescent="0.2">
      <c r="A86" s="420" t="s">
        <v>324</v>
      </c>
      <c r="B86" s="416">
        <v>898.52538300000003</v>
      </c>
      <c r="C86" s="417">
        <v>962.28317999999899</v>
      </c>
      <c r="D86" s="417">
        <v>63.757796999998959</v>
      </c>
      <c r="E86" s="418">
        <v>1.0709582591725169</v>
      </c>
      <c r="F86" s="416">
        <v>1074.2478206000001</v>
      </c>
      <c r="G86" s="417">
        <v>895.2065171666668</v>
      </c>
      <c r="H86" s="417">
        <v>112.65116</v>
      </c>
      <c r="I86" s="417">
        <v>1065.19272</v>
      </c>
      <c r="J86" s="417">
        <v>169.98620283333321</v>
      </c>
      <c r="K86" s="419">
        <v>0.99157075264537886</v>
      </c>
      <c r="L86" s="133"/>
      <c r="M86" s="415" t="str">
        <f t="shared" si="1"/>
        <v>X</v>
      </c>
    </row>
    <row r="87" spans="1:13" ht="14.45" customHeight="1" x14ac:dyDescent="0.2">
      <c r="A87" s="420" t="s">
        <v>325</v>
      </c>
      <c r="B87" s="416">
        <v>855.08194400000002</v>
      </c>
      <c r="C87" s="417">
        <v>846.41028000000006</v>
      </c>
      <c r="D87" s="417">
        <v>-8.6716639999999643</v>
      </c>
      <c r="E87" s="418">
        <v>0.98985867487806534</v>
      </c>
      <c r="F87" s="416">
        <v>942.22850579999999</v>
      </c>
      <c r="G87" s="417">
        <v>785.19042150000007</v>
      </c>
      <c r="H87" s="417">
        <v>79.001249999999999</v>
      </c>
      <c r="I87" s="417">
        <v>783.64247999999998</v>
      </c>
      <c r="J87" s="417">
        <v>-1.5479415000000927</v>
      </c>
      <c r="K87" s="419">
        <v>0.83169048184829386</v>
      </c>
      <c r="L87" s="133"/>
      <c r="M87" s="415" t="str">
        <f t="shared" si="1"/>
        <v/>
      </c>
    </row>
    <row r="88" spans="1:13" ht="14.45" customHeight="1" x14ac:dyDescent="0.2">
      <c r="A88" s="420" t="s">
        <v>326</v>
      </c>
      <c r="B88" s="416">
        <v>0</v>
      </c>
      <c r="C88" s="417">
        <v>38.798650000000002</v>
      </c>
      <c r="D88" s="417">
        <v>38.798650000000002</v>
      </c>
      <c r="E88" s="418">
        <v>0</v>
      </c>
      <c r="F88" s="416">
        <v>23.7478911</v>
      </c>
      <c r="G88" s="417">
        <v>19.789909250000001</v>
      </c>
      <c r="H88" s="417">
        <v>4.2350000000000003</v>
      </c>
      <c r="I88" s="417">
        <v>20.053099999999997</v>
      </c>
      <c r="J88" s="417">
        <v>0.26319074999999614</v>
      </c>
      <c r="K88" s="419">
        <v>0.84441603321989278</v>
      </c>
      <c r="L88" s="133"/>
      <c r="M88" s="415" t="str">
        <f t="shared" si="1"/>
        <v/>
      </c>
    </row>
    <row r="89" spans="1:13" ht="14.45" customHeight="1" x14ac:dyDescent="0.2">
      <c r="A89" s="420" t="s">
        <v>327</v>
      </c>
      <c r="B89" s="416">
        <v>3.2028820000000002</v>
      </c>
      <c r="C89" s="417">
        <v>0.96799999999999997</v>
      </c>
      <c r="D89" s="417">
        <v>-2.2348820000000003</v>
      </c>
      <c r="E89" s="418">
        <v>0.30222780608214722</v>
      </c>
      <c r="F89" s="416">
        <v>0.95654879999999998</v>
      </c>
      <c r="G89" s="417">
        <v>0.79712400000000005</v>
      </c>
      <c r="H89" s="417">
        <v>0</v>
      </c>
      <c r="I89" s="417">
        <v>7.3567999999999998</v>
      </c>
      <c r="J89" s="417">
        <v>6.5596759999999996</v>
      </c>
      <c r="K89" s="419">
        <v>7.6909824151156743</v>
      </c>
      <c r="L89" s="133"/>
      <c r="M89" s="415" t="str">
        <f t="shared" si="1"/>
        <v/>
      </c>
    </row>
    <row r="90" spans="1:13" ht="14.45" customHeight="1" x14ac:dyDescent="0.2">
      <c r="A90" s="420" t="s">
        <v>328</v>
      </c>
      <c r="B90" s="416">
        <v>40.240557000000003</v>
      </c>
      <c r="C90" s="417">
        <v>34.77196</v>
      </c>
      <c r="D90" s="417">
        <v>-5.4685970000000026</v>
      </c>
      <c r="E90" s="418">
        <v>0.86410235325519968</v>
      </c>
      <c r="F90" s="416">
        <v>34.992875300000001</v>
      </c>
      <c r="G90" s="417">
        <v>29.160729416666666</v>
      </c>
      <c r="H90" s="417">
        <v>3.2752399999999997</v>
      </c>
      <c r="I90" s="417">
        <v>28.403500000000001</v>
      </c>
      <c r="J90" s="417">
        <v>-0.75722941666666443</v>
      </c>
      <c r="K90" s="419">
        <v>0.81169380213805975</v>
      </c>
      <c r="L90" s="133"/>
      <c r="M90" s="415" t="str">
        <f t="shared" si="1"/>
        <v/>
      </c>
    </row>
    <row r="91" spans="1:13" ht="14.45" customHeight="1" x14ac:dyDescent="0.2">
      <c r="A91" s="420" t="s">
        <v>329</v>
      </c>
      <c r="B91" s="416">
        <v>0</v>
      </c>
      <c r="C91" s="417">
        <v>41.334290000000003</v>
      </c>
      <c r="D91" s="417">
        <v>41.334290000000003</v>
      </c>
      <c r="E91" s="418">
        <v>0</v>
      </c>
      <c r="F91" s="416">
        <v>72.321999599999998</v>
      </c>
      <c r="G91" s="417">
        <v>60.268332999999998</v>
      </c>
      <c r="H91" s="417">
        <v>26.139669999999999</v>
      </c>
      <c r="I91" s="417">
        <v>225.73684</v>
      </c>
      <c r="J91" s="417">
        <v>165.46850699999999</v>
      </c>
      <c r="K91" s="419">
        <v>3.1212748713878207</v>
      </c>
      <c r="L91" s="133"/>
      <c r="M91" s="415" t="str">
        <f t="shared" si="1"/>
        <v/>
      </c>
    </row>
    <row r="92" spans="1:13" ht="14.45" customHeight="1" x14ac:dyDescent="0.2">
      <c r="A92" s="420" t="s">
        <v>330</v>
      </c>
      <c r="B92" s="416">
        <v>397.34884099999999</v>
      </c>
      <c r="C92" s="417">
        <v>537.73073999999997</v>
      </c>
      <c r="D92" s="417">
        <v>140.38189899999998</v>
      </c>
      <c r="E92" s="418">
        <v>1.3532963595582754</v>
      </c>
      <c r="F92" s="416">
        <v>340.01467609999997</v>
      </c>
      <c r="G92" s="417">
        <v>283.34556341666666</v>
      </c>
      <c r="H92" s="417">
        <v>34.195459999999997</v>
      </c>
      <c r="I92" s="417">
        <v>364.21413999999999</v>
      </c>
      <c r="J92" s="417">
        <v>80.868576583333322</v>
      </c>
      <c r="K92" s="419">
        <v>1.0711718216918462</v>
      </c>
      <c r="L92" s="133"/>
      <c r="M92" s="415" t="str">
        <f t="shared" si="1"/>
        <v>X</v>
      </c>
    </row>
    <row r="93" spans="1:13" ht="14.45" customHeight="1" x14ac:dyDescent="0.2">
      <c r="A93" s="420" t="s">
        <v>331</v>
      </c>
      <c r="B93" s="416">
        <v>47.898108999999998</v>
      </c>
      <c r="C93" s="417">
        <v>0</v>
      </c>
      <c r="D93" s="417">
        <v>-47.898108999999998</v>
      </c>
      <c r="E93" s="418">
        <v>0</v>
      </c>
      <c r="F93" s="416">
        <v>0</v>
      </c>
      <c r="G93" s="417">
        <v>0</v>
      </c>
      <c r="H93" s="417">
        <v>0</v>
      </c>
      <c r="I93" s="417">
        <v>68.956000000000003</v>
      </c>
      <c r="J93" s="417">
        <v>68.956000000000003</v>
      </c>
      <c r="K93" s="419">
        <v>0</v>
      </c>
      <c r="L93" s="133"/>
      <c r="M93" s="415" t="str">
        <f t="shared" si="1"/>
        <v/>
      </c>
    </row>
    <row r="94" spans="1:13" ht="14.45" customHeight="1" x14ac:dyDescent="0.2">
      <c r="A94" s="420" t="s">
        <v>332</v>
      </c>
      <c r="B94" s="416">
        <v>224.22784200000001</v>
      </c>
      <c r="C94" s="417">
        <v>406.41684999999995</v>
      </c>
      <c r="D94" s="417">
        <v>182.18900799999994</v>
      </c>
      <c r="E94" s="418">
        <v>1.8125173322588546</v>
      </c>
      <c r="F94" s="416">
        <v>330</v>
      </c>
      <c r="G94" s="417">
        <v>275</v>
      </c>
      <c r="H94" s="417">
        <v>30.824400000000001</v>
      </c>
      <c r="I94" s="417">
        <v>153.63192999999998</v>
      </c>
      <c r="J94" s="417">
        <v>-121.36807000000002</v>
      </c>
      <c r="K94" s="419">
        <v>0.46555130303030295</v>
      </c>
      <c r="L94" s="133"/>
      <c r="M94" s="415" t="str">
        <f t="shared" si="1"/>
        <v/>
      </c>
    </row>
    <row r="95" spans="1:13" ht="14.45" customHeight="1" x14ac:dyDescent="0.2">
      <c r="A95" s="420" t="s">
        <v>333</v>
      </c>
      <c r="B95" s="416">
        <v>4</v>
      </c>
      <c r="C95" s="417">
        <v>1.5899400000000001</v>
      </c>
      <c r="D95" s="417">
        <v>-2.4100599999999996</v>
      </c>
      <c r="E95" s="418">
        <v>0.39748500000000003</v>
      </c>
      <c r="F95" s="416">
        <v>3</v>
      </c>
      <c r="G95" s="417">
        <v>2.5</v>
      </c>
      <c r="H95" s="417">
        <v>3.3710599999999999</v>
      </c>
      <c r="I95" s="417">
        <v>3.3710599999999999</v>
      </c>
      <c r="J95" s="417">
        <v>0.87105999999999995</v>
      </c>
      <c r="K95" s="419">
        <v>1.1236866666666667</v>
      </c>
      <c r="L95" s="133"/>
      <c r="M95" s="415" t="str">
        <f t="shared" si="1"/>
        <v/>
      </c>
    </row>
    <row r="96" spans="1:13" ht="14.45" customHeight="1" x14ac:dyDescent="0.2">
      <c r="A96" s="420" t="s">
        <v>334</v>
      </c>
      <c r="B96" s="416">
        <v>9.479023999999999</v>
      </c>
      <c r="C96" s="417">
        <v>1.9259999999999999</v>
      </c>
      <c r="D96" s="417">
        <v>-7.5530239999999988</v>
      </c>
      <c r="E96" s="418">
        <v>0.20318547563546629</v>
      </c>
      <c r="F96" s="416">
        <v>2.0146757000000002</v>
      </c>
      <c r="G96" s="417">
        <v>1.6788964166666667</v>
      </c>
      <c r="H96" s="417">
        <v>0</v>
      </c>
      <c r="I96" s="417">
        <v>4.7981999999999996</v>
      </c>
      <c r="J96" s="417">
        <v>3.1193035833333331</v>
      </c>
      <c r="K96" s="419">
        <v>2.3816240003291842</v>
      </c>
      <c r="L96" s="133"/>
      <c r="M96" s="415" t="str">
        <f t="shared" si="1"/>
        <v/>
      </c>
    </row>
    <row r="97" spans="1:13" ht="14.45" customHeight="1" x14ac:dyDescent="0.2">
      <c r="A97" s="420" t="s">
        <v>335</v>
      </c>
      <c r="B97" s="416">
        <v>111.743866</v>
      </c>
      <c r="C97" s="417">
        <v>104.20295</v>
      </c>
      <c r="D97" s="417">
        <v>-7.5409159999999957</v>
      </c>
      <c r="E97" s="418">
        <v>0.93251606311884716</v>
      </c>
      <c r="F97" s="416">
        <v>0</v>
      </c>
      <c r="G97" s="417">
        <v>0</v>
      </c>
      <c r="H97" s="417">
        <v>0</v>
      </c>
      <c r="I97" s="417">
        <v>70.458300000000008</v>
      </c>
      <c r="J97" s="417">
        <v>70.458300000000008</v>
      </c>
      <c r="K97" s="419">
        <v>0</v>
      </c>
      <c r="L97" s="133"/>
      <c r="M97" s="415" t="str">
        <f t="shared" si="1"/>
        <v/>
      </c>
    </row>
    <row r="98" spans="1:13" ht="14.45" customHeight="1" x14ac:dyDescent="0.2">
      <c r="A98" s="420" t="s">
        <v>336</v>
      </c>
      <c r="B98" s="416">
        <v>0</v>
      </c>
      <c r="C98" s="417">
        <v>0</v>
      </c>
      <c r="D98" s="417">
        <v>0</v>
      </c>
      <c r="E98" s="418">
        <v>0</v>
      </c>
      <c r="F98" s="416">
        <v>0</v>
      </c>
      <c r="G98" s="417">
        <v>0</v>
      </c>
      <c r="H98" s="417">
        <v>0</v>
      </c>
      <c r="I98" s="417">
        <v>44.12265</v>
      </c>
      <c r="J98" s="417">
        <v>44.12265</v>
      </c>
      <c r="K98" s="419">
        <v>0</v>
      </c>
      <c r="L98" s="133"/>
      <c r="M98" s="415" t="str">
        <f t="shared" si="1"/>
        <v/>
      </c>
    </row>
    <row r="99" spans="1:13" ht="14.45" customHeight="1" x14ac:dyDescent="0.2">
      <c r="A99" s="420" t="s">
        <v>337</v>
      </c>
      <c r="B99" s="416">
        <v>0</v>
      </c>
      <c r="C99" s="417">
        <v>23.594999999999999</v>
      </c>
      <c r="D99" s="417">
        <v>23.594999999999999</v>
      </c>
      <c r="E99" s="418">
        <v>0</v>
      </c>
      <c r="F99" s="416">
        <v>5.0000004000000002</v>
      </c>
      <c r="G99" s="417">
        <v>4.1666670000000003</v>
      </c>
      <c r="H99" s="417">
        <v>0</v>
      </c>
      <c r="I99" s="417">
        <v>18.876000000000001</v>
      </c>
      <c r="J99" s="417">
        <v>14.709333000000001</v>
      </c>
      <c r="K99" s="419">
        <v>3.7751996979840241</v>
      </c>
      <c r="L99" s="133"/>
      <c r="M99" s="415" t="str">
        <f t="shared" si="1"/>
        <v/>
      </c>
    </row>
    <row r="100" spans="1:13" ht="14.45" customHeight="1" x14ac:dyDescent="0.2">
      <c r="A100" s="420" t="s">
        <v>338</v>
      </c>
      <c r="B100" s="416">
        <v>0.462978</v>
      </c>
      <c r="C100" s="417">
        <v>0</v>
      </c>
      <c r="D100" s="417">
        <v>-0.462978</v>
      </c>
      <c r="E100" s="418">
        <v>0</v>
      </c>
      <c r="F100" s="416">
        <v>0</v>
      </c>
      <c r="G100" s="417">
        <v>0</v>
      </c>
      <c r="H100" s="417">
        <v>0</v>
      </c>
      <c r="I100" s="417">
        <v>0</v>
      </c>
      <c r="J100" s="417">
        <v>0</v>
      </c>
      <c r="K100" s="419">
        <v>0</v>
      </c>
      <c r="L100" s="133"/>
      <c r="M100" s="415" t="str">
        <f t="shared" si="1"/>
        <v>X</v>
      </c>
    </row>
    <row r="101" spans="1:13" ht="14.45" customHeight="1" x14ac:dyDescent="0.2">
      <c r="A101" s="420" t="s">
        <v>339</v>
      </c>
      <c r="B101" s="416">
        <v>0.462978</v>
      </c>
      <c r="C101" s="417">
        <v>0</v>
      </c>
      <c r="D101" s="417">
        <v>-0.462978</v>
      </c>
      <c r="E101" s="418">
        <v>0</v>
      </c>
      <c r="F101" s="416">
        <v>0</v>
      </c>
      <c r="G101" s="417">
        <v>0</v>
      </c>
      <c r="H101" s="417">
        <v>0</v>
      </c>
      <c r="I101" s="417">
        <v>0</v>
      </c>
      <c r="J101" s="417">
        <v>0</v>
      </c>
      <c r="K101" s="419">
        <v>0</v>
      </c>
      <c r="L101" s="133"/>
      <c r="M101" s="415" t="str">
        <f t="shared" si="1"/>
        <v/>
      </c>
    </row>
    <row r="102" spans="1:13" ht="14.45" customHeight="1" x14ac:dyDescent="0.2">
      <c r="A102" s="420" t="s">
        <v>340</v>
      </c>
      <c r="B102" s="416">
        <v>0</v>
      </c>
      <c r="C102" s="417">
        <v>871.56368999999995</v>
      </c>
      <c r="D102" s="417">
        <v>871.56368999999995</v>
      </c>
      <c r="E102" s="418">
        <v>0</v>
      </c>
      <c r="F102" s="416">
        <v>81.756016600000009</v>
      </c>
      <c r="G102" s="417">
        <v>68.130013833333336</v>
      </c>
      <c r="H102" s="417">
        <v>54.194780000000002</v>
      </c>
      <c r="I102" s="417">
        <v>828.08167000000003</v>
      </c>
      <c r="J102" s="417">
        <v>759.95165616666668</v>
      </c>
      <c r="K102" s="419">
        <v>10.128693941284805</v>
      </c>
      <c r="L102" s="133"/>
      <c r="M102" s="415" t="str">
        <f t="shared" si="1"/>
        <v>X</v>
      </c>
    </row>
    <row r="103" spans="1:13" ht="14.45" customHeight="1" x14ac:dyDescent="0.2">
      <c r="A103" s="420" t="s">
        <v>341</v>
      </c>
      <c r="B103" s="416">
        <v>0</v>
      </c>
      <c r="C103" s="417">
        <v>804.00424999999996</v>
      </c>
      <c r="D103" s="417">
        <v>804.00424999999996</v>
      </c>
      <c r="E103" s="418">
        <v>0</v>
      </c>
      <c r="F103" s="416">
        <v>0</v>
      </c>
      <c r="G103" s="417">
        <v>0</v>
      </c>
      <c r="H103" s="417">
        <v>53.36</v>
      </c>
      <c r="I103" s="417">
        <v>815.18590000000006</v>
      </c>
      <c r="J103" s="417">
        <v>815.18590000000006</v>
      </c>
      <c r="K103" s="419">
        <v>0</v>
      </c>
      <c r="L103" s="133"/>
      <c r="M103" s="415" t="str">
        <f t="shared" si="1"/>
        <v/>
      </c>
    </row>
    <row r="104" spans="1:13" ht="14.45" customHeight="1" x14ac:dyDescent="0.2">
      <c r="A104" s="420" t="s">
        <v>342</v>
      </c>
      <c r="B104" s="416">
        <v>0</v>
      </c>
      <c r="C104" s="417">
        <v>3.6309999999999998</v>
      </c>
      <c r="D104" s="417">
        <v>3.6309999999999998</v>
      </c>
      <c r="E104" s="418">
        <v>0</v>
      </c>
      <c r="F104" s="416">
        <v>3.5642326</v>
      </c>
      <c r="G104" s="417">
        <v>2.9701938333333331</v>
      </c>
      <c r="H104" s="417">
        <v>0.8</v>
      </c>
      <c r="I104" s="417">
        <v>4</v>
      </c>
      <c r="J104" s="417">
        <v>1.0298061666666669</v>
      </c>
      <c r="K104" s="419">
        <v>1.1222612126941436</v>
      </c>
      <c r="L104" s="133"/>
      <c r="M104" s="415" t="str">
        <f t="shared" si="1"/>
        <v/>
      </c>
    </row>
    <row r="105" spans="1:13" ht="14.45" customHeight="1" x14ac:dyDescent="0.2">
      <c r="A105" s="420" t="s">
        <v>343</v>
      </c>
      <c r="B105" s="416">
        <v>0</v>
      </c>
      <c r="C105" s="417">
        <v>63.928440000000002</v>
      </c>
      <c r="D105" s="417">
        <v>63.928440000000002</v>
      </c>
      <c r="E105" s="418">
        <v>0</v>
      </c>
      <c r="F105" s="416">
        <v>78.191783999999998</v>
      </c>
      <c r="G105" s="417">
        <v>65.159819999999996</v>
      </c>
      <c r="H105" s="417">
        <v>3.4779999999999998E-2</v>
      </c>
      <c r="I105" s="417">
        <v>8.8957700000000006</v>
      </c>
      <c r="J105" s="417">
        <v>-56.264049999999997</v>
      </c>
      <c r="K105" s="419">
        <v>0.11376860259384798</v>
      </c>
      <c r="L105" s="133"/>
      <c r="M105" s="415" t="str">
        <f t="shared" si="1"/>
        <v/>
      </c>
    </row>
    <row r="106" spans="1:13" ht="14.45" customHeight="1" x14ac:dyDescent="0.2">
      <c r="A106" s="420" t="s">
        <v>344</v>
      </c>
      <c r="B106" s="416">
        <v>34841.715801999999</v>
      </c>
      <c r="C106" s="417">
        <v>36729.127140000004</v>
      </c>
      <c r="D106" s="417">
        <v>1887.4113380000053</v>
      </c>
      <c r="E106" s="418">
        <v>1.054171021562941</v>
      </c>
      <c r="F106" s="416">
        <v>40320.443253199999</v>
      </c>
      <c r="G106" s="417">
        <v>33600.369377666662</v>
      </c>
      <c r="H106" s="417">
        <v>7690.1833299999998</v>
      </c>
      <c r="I106" s="417">
        <v>35144.082399999999</v>
      </c>
      <c r="J106" s="417">
        <v>1543.713022333337</v>
      </c>
      <c r="K106" s="419">
        <v>0.8716194457314359</v>
      </c>
      <c r="L106" s="133"/>
      <c r="M106" s="415" t="str">
        <f t="shared" si="1"/>
        <v/>
      </c>
    </row>
    <row r="107" spans="1:13" ht="14.45" customHeight="1" x14ac:dyDescent="0.2">
      <c r="A107" s="420" t="s">
        <v>345</v>
      </c>
      <c r="B107" s="416">
        <v>25062.9</v>
      </c>
      <c r="C107" s="417">
        <v>27171.014999999999</v>
      </c>
      <c r="D107" s="417">
        <v>2108.114999999998</v>
      </c>
      <c r="E107" s="418">
        <v>1.084112971763044</v>
      </c>
      <c r="F107" s="416">
        <v>29673.859357900001</v>
      </c>
      <c r="G107" s="417">
        <v>24728.216131583336</v>
      </c>
      <c r="H107" s="417">
        <v>5745.39</v>
      </c>
      <c r="I107" s="417">
        <v>26087.210999999999</v>
      </c>
      <c r="J107" s="417">
        <v>1358.9948684166629</v>
      </c>
      <c r="K107" s="419">
        <v>0.87913104545515963</v>
      </c>
      <c r="L107" s="133"/>
      <c r="M107" s="415" t="str">
        <f t="shared" si="1"/>
        <v/>
      </c>
    </row>
    <row r="108" spans="1:13" ht="14.45" customHeight="1" x14ac:dyDescent="0.2">
      <c r="A108" s="420" t="s">
        <v>346</v>
      </c>
      <c r="B108" s="416">
        <v>24626.69</v>
      </c>
      <c r="C108" s="417">
        <v>26585.917000000001</v>
      </c>
      <c r="D108" s="417">
        <v>1959.2270000000026</v>
      </c>
      <c r="E108" s="418">
        <v>1.0795570578100429</v>
      </c>
      <c r="F108" s="416">
        <v>29111.1462421</v>
      </c>
      <c r="G108" s="417">
        <v>24259.288535083331</v>
      </c>
      <c r="H108" s="417">
        <v>1965.5039999999999</v>
      </c>
      <c r="I108" s="417">
        <v>21826.151999999998</v>
      </c>
      <c r="J108" s="417">
        <v>-2433.136535083333</v>
      </c>
      <c r="K108" s="419">
        <v>0.74975240818361943</v>
      </c>
      <c r="L108" s="133"/>
      <c r="M108" s="415" t="str">
        <f t="shared" si="1"/>
        <v>X</v>
      </c>
    </row>
    <row r="109" spans="1:13" ht="14.45" customHeight="1" x14ac:dyDescent="0.2">
      <c r="A109" s="420" t="s">
        <v>347</v>
      </c>
      <c r="B109" s="416">
        <v>24626.69</v>
      </c>
      <c r="C109" s="417">
        <v>26585.917000000001</v>
      </c>
      <c r="D109" s="417">
        <v>1959.2270000000026</v>
      </c>
      <c r="E109" s="418">
        <v>1.0795570578100429</v>
      </c>
      <c r="F109" s="416">
        <v>29111.1462421</v>
      </c>
      <c r="G109" s="417">
        <v>24259.288535083331</v>
      </c>
      <c r="H109" s="417">
        <v>1965.5039999999999</v>
      </c>
      <c r="I109" s="417">
        <v>21826.151999999998</v>
      </c>
      <c r="J109" s="417">
        <v>-2433.136535083333</v>
      </c>
      <c r="K109" s="419">
        <v>0.74975240818361943</v>
      </c>
      <c r="L109" s="133"/>
      <c r="M109" s="415" t="str">
        <f t="shared" si="1"/>
        <v/>
      </c>
    </row>
    <row r="110" spans="1:13" ht="14.45" customHeight="1" x14ac:dyDescent="0.2">
      <c r="A110" s="420" t="s">
        <v>348</v>
      </c>
      <c r="B110" s="416">
        <v>239.52</v>
      </c>
      <c r="C110" s="417">
        <v>279.24</v>
      </c>
      <c r="D110" s="417">
        <v>39.72</v>
      </c>
      <c r="E110" s="418">
        <v>1.1658316633266532</v>
      </c>
      <c r="F110" s="416">
        <v>282.05454599999996</v>
      </c>
      <c r="G110" s="417">
        <v>235.04545499999995</v>
      </c>
      <c r="H110" s="417">
        <v>68.3</v>
      </c>
      <c r="I110" s="417">
        <v>282.11</v>
      </c>
      <c r="J110" s="417">
        <v>47.064545000000066</v>
      </c>
      <c r="K110" s="419">
        <v>1.0001966073611877</v>
      </c>
      <c r="L110" s="133"/>
      <c r="M110" s="415" t="str">
        <f t="shared" si="1"/>
        <v>X</v>
      </c>
    </row>
    <row r="111" spans="1:13" ht="14.45" customHeight="1" x14ac:dyDescent="0.2">
      <c r="A111" s="420" t="s">
        <v>349</v>
      </c>
      <c r="B111" s="416">
        <v>239.52</v>
      </c>
      <c r="C111" s="417">
        <v>279.24</v>
      </c>
      <c r="D111" s="417">
        <v>39.72</v>
      </c>
      <c r="E111" s="418">
        <v>1.1658316633266532</v>
      </c>
      <c r="F111" s="416">
        <v>282.05454599999996</v>
      </c>
      <c r="G111" s="417">
        <v>235.04545499999995</v>
      </c>
      <c r="H111" s="417">
        <v>68.3</v>
      </c>
      <c r="I111" s="417">
        <v>282.11</v>
      </c>
      <c r="J111" s="417">
        <v>47.064545000000066</v>
      </c>
      <c r="K111" s="419">
        <v>1.0001966073611877</v>
      </c>
      <c r="L111" s="133"/>
      <c r="M111" s="415" t="str">
        <f t="shared" si="1"/>
        <v/>
      </c>
    </row>
    <row r="112" spans="1:13" ht="14.45" customHeight="1" x14ac:dyDescent="0.2">
      <c r="A112" s="420" t="s">
        <v>350</v>
      </c>
      <c r="B112" s="416">
        <v>80.290000000000006</v>
      </c>
      <c r="C112" s="417">
        <v>192.358</v>
      </c>
      <c r="D112" s="417">
        <v>112.068</v>
      </c>
      <c r="E112" s="418">
        <v>2.3957902603063892</v>
      </c>
      <c r="F112" s="416">
        <v>189.21058859999999</v>
      </c>
      <c r="G112" s="417">
        <v>157.6754905</v>
      </c>
      <c r="H112" s="417">
        <v>69.528000000000006</v>
      </c>
      <c r="I112" s="417">
        <v>258.39100000000002</v>
      </c>
      <c r="J112" s="417">
        <v>100.71550950000002</v>
      </c>
      <c r="K112" s="419">
        <v>1.3656265323831884</v>
      </c>
      <c r="L112" s="133"/>
      <c r="M112" s="415" t="str">
        <f t="shared" si="1"/>
        <v>X</v>
      </c>
    </row>
    <row r="113" spans="1:13" ht="14.45" customHeight="1" x14ac:dyDescent="0.2">
      <c r="A113" s="420" t="s">
        <v>351</v>
      </c>
      <c r="B113" s="416">
        <v>80.290000000000006</v>
      </c>
      <c r="C113" s="417">
        <v>192.358</v>
      </c>
      <c r="D113" s="417">
        <v>112.068</v>
      </c>
      <c r="E113" s="418">
        <v>2.3957902603063892</v>
      </c>
      <c r="F113" s="416">
        <v>189.21058859999999</v>
      </c>
      <c r="G113" s="417">
        <v>157.6754905</v>
      </c>
      <c r="H113" s="417">
        <v>69.528000000000006</v>
      </c>
      <c r="I113" s="417">
        <v>258.39100000000002</v>
      </c>
      <c r="J113" s="417">
        <v>100.71550950000002</v>
      </c>
      <c r="K113" s="419">
        <v>1.3656265323831884</v>
      </c>
      <c r="L113" s="133"/>
      <c r="M113" s="415" t="str">
        <f t="shared" si="1"/>
        <v/>
      </c>
    </row>
    <row r="114" spans="1:13" ht="14.45" customHeight="1" x14ac:dyDescent="0.2">
      <c r="A114" s="420" t="s">
        <v>352</v>
      </c>
      <c r="B114" s="416">
        <v>116.4</v>
      </c>
      <c r="C114" s="417">
        <v>113.5</v>
      </c>
      <c r="D114" s="417">
        <v>-2.9000000000000057</v>
      </c>
      <c r="E114" s="418">
        <v>0.97508591065292094</v>
      </c>
      <c r="F114" s="416">
        <v>91.447981200000001</v>
      </c>
      <c r="G114" s="417">
        <v>76.206650999999994</v>
      </c>
      <c r="H114" s="417">
        <v>0.75</v>
      </c>
      <c r="I114" s="417">
        <v>79.25</v>
      </c>
      <c r="J114" s="417">
        <v>3.0433490000000063</v>
      </c>
      <c r="K114" s="419">
        <v>0.86661289795646135</v>
      </c>
      <c r="L114" s="133"/>
      <c r="M114" s="415" t="str">
        <f t="shared" si="1"/>
        <v>X</v>
      </c>
    </row>
    <row r="115" spans="1:13" ht="14.45" customHeight="1" x14ac:dyDescent="0.2">
      <c r="A115" s="420" t="s">
        <v>353</v>
      </c>
      <c r="B115" s="416">
        <v>116.4</v>
      </c>
      <c r="C115" s="417">
        <v>113.5</v>
      </c>
      <c r="D115" s="417">
        <v>-2.9000000000000057</v>
      </c>
      <c r="E115" s="418">
        <v>0.97508591065292094</v>
      </c>
      <c r="F115" s="416">
        <v>91.447981200000001</v>
      </c>
      <c r="G115" s="417">
        <v>76.206650999999994</v>
      </c>
      <c r="H115" s="417">
        <v>0.75</v>
      </c>
      <c r="I115" s="417">
        <v>79.25</v>
      </c>
      <c r="J115" s="417">
        <v>3.0433490000000063</v>
      </c>
      <c r="K115" s="419">
        <v>0.86661289795646135</v>
      </c>
      <c r="L115" s="133"/>
      <c r="M115" s="415" t="str">
        <f t="shared" si="1"/>
        <v/>
      </c>
    </row>
    <row r="116" spans="1:13" ht="14.45" customHeight="1" x14ac:dyDescent="0.2">
      <c r="A116" s="420" t="s">
        <v>354</v>
      </c>
      <c r="B116" s="416">
        <v>0</v>
      </c>
      <c r="C116" s="417">
        <v>0</v>
      </c>
      <c r="D116" s="417">
        <v>0</v>
      </c>
      <c r="E116" s="418">
        <v>0</v>
      </c>
      <c r="F116" s="416">
        <v>0</v>
      </c>
      <c r="G116" s="417">
        <v>0</v>
      </c>
      <c r="H116" s="417">
        <v>3641.308</v>
      </c>
      <c r="I116" s="417">
        <v>3641.308</v>
      </c>
      <c r="J116" s="417">
        <v>3641.308</v>
      </c>
      <c r="K116" s="419">
        <v>0</v>
      </c>
      <c r="L116" s="133"/>
      <c r="M116" s="415" t="str">
        <f t="shared" si="1"/>
        <v>X</v>
      </c>
    </row>
    <row r="117" spans="1:13" ht="14.45" customHeight="1" x14ac:dyDescent="0.2">
      <c r="A117" s="420" t="s">
        <v>355</v>
      </c>
      <c r="B117" s="416">
        <v>0</v>
      </c>
      <c r="C117" s="417">
        <v>0</v>
      </c>
      <c r="D117" s="417">
        <v>0</v>
      </c>
      <c r="E117" s="418">
        <v>0</v>
      </c>
      <c r="F117" s="416">
        <v>0</v>
      </c>
      <c r="G117" s="417">
        <v>0</v>
      </c>
      <c r="H117" s="417">
        <v>3641.308</v>
      </c>
      <c r="I117" s="417">
        <v>3641.308</v>
      </c>
      <c r="J117" s="417">
        <v>3641.308</v>
      </c>
      <c r="K117" s="419">
        <v>0</v>
      </c>
      <c r="L117" s="133"/>
      <c r="M117" s="415" t="str">
        <f t="shared" si="1"/>
        <v/>
      </c>
    </row>
    <row r="118" spans="1:13" ht="14.45" customHeight="1" x14ac:dyDescent="0.2">
      <c r="A118" s="420" t="s">
        <v>356</v>
      </c>
      <c r="B118" s="416">
        <v>9124.61</v>
      </c>
      <c r="C118" s="417">
        <v>9022.510119999999</v>
      </c>
      <c r="D118" s="417">
        <v>-102.09988000000158</v>
      </c>
      <c r="E118" s="418">
        <v>0.98881049381836572</v>
      </c>
      <c r="F118" s="416">
        <v>9932.6264945000003</v>
      </c>
      <c r="G118" s="417">
        <v>8277.1887454166663</v>
      </c>
      <c r="H118" s="417">
        <v>1904.08797</v>
      </c>
      <c r="I118" s="417">
        <v>8615.1657300000006</v>
      </c>
      <c r="J118" s="417">
        <v>337.97698458333434</v>
      </c>
      <c r="K118" s="419">
        <v>0.86736028328161563</v>
      </c>
      <c r="L118" s="133"/>
      <c r="M118" s="415" t="str">
        <f t="shared" si="1"/>
        <v/>
      </c>
    </row>
    <row r="119" spans="1:13" ht="14.45" customHeight="1" x14ac:dyDescent="0.2">
      <c r="A119" s="420" t="s">
        <v>357</v>
      </c>
      <c r="B119" s="416">
        <v>2415.34</v>
      </c>
      <c r="C119" s="417">
        <v>2413.4098199999999</v>
      </c>
      <c r="D119" s="417">
        <v>-1.9301800000002913</v>
      </c>
      <c r="E119" s="418">
        <v>0.99920086613064818</v>
      </c>
      <c r="F119" s="416">
        <v>2644.7822020999997</v>
      </c>
      <c r="G119" s="417">
        <v>2203.9851684166665</v>
      </c>
      <c r="H119" s="417">
        <v>181.76576</v>
      </c>
      <c r="I119" s="417">
        <v>1984.8328600000002</v>
      </c>
      <c r="J119" s="417">
        <v>-219.1523084166663</v>
      </c>
      <c r="K119" s="419">
        <v>0.75047119510408489</v>
      </c>
      <c r="L119" s="133"/>
      <c r="M119" s="415" t="str">
        <f t="shared" si="1"/>
        <v>X</v>
      </c>
    </row>
    <row r="120" spans="1:13" ht="14.45" customHeight="1" x14ac:dyDescent="0.2">
      <c r="A120" s="420" t="s">
        <v>358</v>
      </c>
      <c r="B120" s="416">
        <v>2415.34</v>
      </c>
      <c r="C120" s="417">
        <v>2413.4098199999999</v>
      </c>
      <c r="D120" s="417">
        <v>-1.9301800000002913</v>
      </c>
      <c r="E120" s="418">
        <v>0.99920086613064818</v>
      </c>
      <c r="F120" s="416">
        <v>2644.7822020999997</v>
      </c>
      <c r="G120" s="417">
        <v>2203.9851684166665</v>
      </c>
      <c r="H120" s="417">
        <v>181.76576</v>
      </c>
      <c r="I120" s="417">
        <v>1984.8328600000002</v>
      </c>
      <c r="J120" s="417">
        <v>-219.1523084166663</v>
      </c>
      <c r="K120" s="419">
        <v>0.75047119510408489</v>
      </c>
      <c r="L120" s="133"/>
      <c r="M120" s="415" t="str">
        <f t="shared" si="1"/>
        <v/>
      </c>
    </row>
    <row r="121" spans="1:13" ht="14.45" customHeight="1" x14ac:dyDescent="0.2">
      <c r="A121" s="420" t="s">
        <v>359</v>
      </c>
      <c r="B121" s="416">
        <v>6709.27</v>
      </c>
      <c r="C121" s="417">
        <v>6609.1003000000001</v>
      </c>
      <c r="D121" s="417">
        <v>-100.16970000000038</v>
      </c>
      <c r="E121" s="418">
        <v>0.98506995544969866</v>
      </c>
      <c r="F121" s="416">
        <v>7287.8442924000001</v>
      </c>
      <c r="G121" s="417">
        <v>6073.2035770000002</v>
      </c>
      <c r="H121" s="417">
        <v>500.14728000000002</v>
      </c>
      <c r="I121" s="417">
        <v>5408.1579400000001</v>
      </c>
      <c r="J121" s="417">
        <v>-665.04563700000017</v>
      </c>
      <c r="K121" s="419">
        <v>0.74207923811432175</v>
      </c>
      <c r="L121" s="133"/>
      <c r="M121" s="415" t="str">
        <f t="shared" si="1"/>
        <v>X</v>
      </c>
    </row>
    <row r="122" spans="1:13" ht="14.45" customHeight="1" x14ac:dyDescent="0.2">
      <c r="A122" s="420" t="s">
        <v>360</v>
      </c>
      <c r="B122" s="416">
        <v>6709.27</v>
      </c>
      <c r="C122" s="417">
        <v>6609.1003000000001</v>
      </c>
      <c r="D122" s="417">
        <v>-100.16970000000038</v>
      </c>
      <c r="E122" s="418">
        <v>0.98506995544969866</v>
      </c>
      <c r="F122" s="416">
        <v>7287.8442924000001</v>
      </c>
      <c r="G122" s="417">
        <v>6073.2035770000002</v>
      </c>
      <c r="H122" s="417">
        <v>500.14728000000002</v>
      </c>
      <c r="I122" s="417">
        <v>5408.1579400000001</v>
      </c>
      <c r="J122" s="417">
        <v>-665.04563700000017</v>
      </c>
      <c r="K122" s="419">
        <v>0.74207923811432175</v>
      </c>
      <c r="L122" s="133"/>
      <c r="M122" s="415" t="str">
        <f t="shared" si="1"/>
        <v/>
      </c>
    </row>
    <row r="123" spans="1:13" ht="14.45" customHeight="1" x14ac:dyDescent="0.2">
      <c r="A123" s="420" t="s">
        <v>361</v>
      </c>
      <c r="B123" s="416">
        <v>0</v>
      </c>
      <c r="C123" s="417">
        <v>0</v>
      </c>
      <c r="D123" s="417">
        <v>0</v>
      </c>
      <c r="E123" s="418">
        <v>0</v>
      </c>
      <c r="F123" s="416">
        <v>0</v>
      </c>
      <c r="G123" s="417">
        <v>0</v>
      </c>
      <c r="H123" s="417">
        <v>325.61228000000006</v>
      </c>
      <c r="I123" s="417">
        <v>325.61228000000006</v>
      </c>
      <c r="J123" s="417">
        <v>325.61228000000006</v>
      </c>
      <c r="K123" s="419">
        <v>0</v>
      </c>
      <c r="L123" s="133"/>
      <c r="M123" s="415" t="str">
        <f t="shared" si="1"/>
        <v>X</v>
      </c>
    </row>
    <row r="124" spans="1:13" ht="14.45" customHeight="1" x14ac:dyDescent="0.2">
      <c r="A124" s="420" t="s">
        <v>362</v>
      </c>
      <c r="B124" s="416">
        <v>0</v>
      </c>
      <c r="C124" s="417">
        <v>0</v>
      </c>
      <c r="D124" s="417">
        <v>0</v>
      </c>
      <c r="E124" s="418">
        <v>0</v>
      </c>
      <c r="F124" s="416">
        <v>0</v>
      </c>
      <c r="G124" s="417">
        <v>0</v>
      </c>
      <c r="H124" s="417">
        <v>325.61228000000006</v>
      </c>
      <c r="I124" s="417">
        <v>325.61228000000006</v>
      </c>
      <c r="J124" s="417">
        <v>325.61228000000006</v>
      </c>
      <c r="K124" s="419">
        <v>0</v>
      </c>
      <c r="L124" s="133"/>
      <c r="M124" s="415" t="str">
        <f t="shared" si="1"/>
        <v/>
      </c>
    </row>
    <row r="125" spans="1:13" ht="14.45" customHeight="1" x14ac:dyDescent="0.2">
      <c r="A125" s="420" t="s">
        <v>363</v>
      </c>
      <c r="B125" s="416">
        <v>0</v>
      </c>
      <c r="C125" s="417">
        <v>0</v>
      </c>
      <c r="D125" s="417">
        <v>0</v>
      </c>
      <c r="E125" s="418">
        <v>0</v>
      </c>
      <c r="F125" s="416">
        <v>0</v>
      </c>
      <c r="G125" s="417">
        <v>0</v>
      </c>
      <c r="H125" s="417">
        <v>896.56265000000008</v>
      </c>
      <c r="I125" s="417">
        <v>896.56265000000008</v>
      </c>
      <c r="J125" s="417">
        <v>896.56265000000008</v>
      </c>
      <c r="K125" s="419">
        <v>0</v>
      </c>
      <c r="L125" s="133"/>
      <c r="M125" s="415" t="str">
        <f t="shared" si="1"/>
        <v>X</v>
      </c>
    </row>
    <row r="126" spans="1:13" ht="14.45" customHeight="1" x14ac:dyDescent="0.2">
      <c r="A126" s="420" t="s">
        <v>364</v>
      </c>
      <c r="B126" s="416">
        <v>0</v>
      </c>
      <c r="C126" s="417">
        <v>0</v>
      </c>
      <c r="D126" s="417">
        <v>0</v>
      </c>
      <c r="E126" s="418">
        <v>0</v>
      </c>
      <c r="F126" s="416">
        <v>0</v>
      </c>
      <c r="G126" s="417">
        <v>0</v>
      </c>
      <c r="H126" s="417">
        <v>896.56265000000008</v>
      </c>
      <c r="I126" s="417">
        <v>896.56265000000008</v>
      </c>
      <c r="J126" s="417">
        <v>896.56265000000008</v>
      </c>
      <c r="K126" s="419">
        <v>0</v>
      </c>
      <c r="L126" s="133"/>
      <c r="M126" s="415" t="str">
        <f t="shared" si="1"/>
        <v/>
      </c>
    </row>
    <row r="127" spans="1:13" ht="14.45" customHeight="1" x14ac:dyDescent="0.2">
      <c r="A127" s="420" t="s">
        <v>365</v>
      </c>
      <c r="B127" s="416">
        <v>112.025802</v>
      </c>
      <c r="C127" s="417">
        <v>0</v>
      </c>
      <c r="D127" s="417">
        <v>-112.025802</v>
      </c>
      <c r="E127" s="418">
        <v>0</v>
      </c>
      <c r="F127" s="416">
        <v>120.4802109</v>
      </c>
      <c r="G127" s="417">
        <v>100.40017575</v>
      </c>
      <c r="H127" s="417">
        <v>0</v>
      </c>
      <c r="I127" s="417">
        <v>0</v>
      </c>
      <c r="J127" s="417">
        <v>-100.40017575</v>
      </c>
      <c r="K127" s="419">
        <v>0</v>
      </c>
      <c r="L127" s="133"/>
      <c r="M127" s="415" t="str">
        <f t="shared" si="1"/>
        <v/>
      </c>
    </row>
    <row r="128" spans="1:13" ht="14.45" customHeight="1" x14ac:dyDescent="0.2">
      <c r="A128" s="420" t="s">
        <v>366</v>
      </c>
      <c r="B128" s="416">
        <v>112.025802</v>
      </c>
      <c r="C128" s="417">
        <v>0</v>
      </c>
      <c r="D128" s="417">
        <v>-112.025802</v>
      </c>
      <c r="E128" s="418">
        <v>0</v>
      </c>
      <c r="F128" s="416">
        <v>120.4802109</v>
      </c>
      <c r="G128" s="417">
        <v>100.40017575</v>
      </c>
      <c r="H128" s="417">
        <v>0</v>
      </c>
      <c r="I128" s="417">
        <v>0</v>
      </c>
      <c r="J128" s="417">
        <v>-100.40017575</v>
      </c>
      <c r="K128" s="419">
        <v>0</v>
      </c>
      <c r="L128" s="133"/>
      <c r="M128" s="415" t="str">
        <f t="shared" si="1"/>
        <v>X</v>
      </c>
    </row>
    <row r="129" spans="1:13" ht="14.45" customHeight="1" x14ac:dyDescent="0.2">
      <c r="A129" s="420" t="s">
        <v>367</v>
      </c>
      <c r="B129" s="416">
        <v>112.025802</v>
      </c>
      <c r="C129" s="417">
        <v>0</v>
      </c>
      <c r="D129" s="417">
        <v>-112.025802</v>
      </c>
      <c r="E129" s="418">
        <v>0</v>
      </c>
      <c r="F129" s="416">
        <v>120.4802109</v>
      </c>
      <c r="G129" s="417">
        <v>100.40017575</v>
      </c>
      <c r="H129" s="417">
        <v>0</v>
      </c>
      <c r="I129" s="417">
        <v>0</v>
      </c>
      <c r="J129" s="417">
        <v>-100.40017575</v>
      </c>
      <c r="K129" s="419">
        <v>0</v>
      </c>
      <c r="L129" s="133"/>
      <c r="M129" s="415" t="str">
        <f t="shared" si="1"/>
        <v/>
      </c>
    </row>
    <row r="130" spans="1:13" ht="14.45" customHeight="1" x14ac:dyDescent="0.2">
      <c r="A130" s="420" t="s">
        <v>368</v>
      </c>
      <c r="B130" s="416">
        <v>542.17999999999995</v>
      </c>
      <c r="C130" s="417">
        <v>535.60202000000004</v>
      </c>
      <c r="D130" s="417">
        <v>-6.5779799999999113</v>
      </c>
      <c r="E130" s="418">
        <v>0.98786753476705169</v>
      </c>
      <c r="F130" s="416">
        <v>593.47718989999998</v>
      </c>
      <c r="G130" s="417">
        <v>494.56432491666669</v>
      </c>
      <c r="H130" s="417">
        <v>40.705359999999999</v>
      </c>
      <c r="I130" s="417">
        <v>441.70567</v>
      </c>
      <c r="J130" s="417">
        <v>-52.858654916666694</v>
      </c>
      <c r="K130" s="419">
        <v>0.74426730718062939</v>
      </c>
      <c r="L130" s="133"/>
      <c r="M130" s="415" t="str">
        <f t="shared" si="1"/>
        <v/>
      </c>
    </row>
    <row r="131" spans="1:13" ht="14.45" customHeight="1" x14ac:dyDescent="0.2">
      <c r="A131" s="420" t="s">
        <v>369</v>
      </c>
      <c r="B131" s="416">
        <v>542.17999999999995</v>
      </c>
      <c r="C131" s="417">
        <v>535.60202000000004</v>
      </c>
      <c r="D131" s="417">
        <v>-6.5779799999999113</v>
      </c>
      <c r="E131" s="418">
        <v>0.98786753476705169</v>
      </c>
      <c r="F131" s="416">
        <v>593.47718989999998</v>
      </c>
      <c r="G131" s="417">
        <v>494.56432491666669</v>
      </c>
      <c r="H131" s="417">
        <v>40.705359999999999</v>
      </c>
      <c r="I131" s="417">
        <v>441.70567</v>
      </c>
      <c r="J131" s="417">
        <v>-52.858654916666694</v>
      </c>
      <c r="K131" s="419">
        <v>0.74426730718062939</v>
      </c>
      <c r="L131" s="133"/>
      <c r="M131" s="415" t="str">
        <f t="shared" si="1"/>
        <v>X</v>
      </c>
    </row>
    <row r="132" spans="1:13" ht="14.45" customHeight="1" x14ac:dyDescent="0.2">
      <c r="A132" s="420" t="s">
        <v>370</v>
      </c>
      <c r="B132" s="416">
        <v>542.17999999999995</v>
      </c>
      <c r="C132" s="417">
        <v>535.60202000000004</v>
      </c>
      <c r="D132" s="417">
        <v>-6.5779799999999113</v>
      </c>
      <c r="E132" s="418">
        <v>0.98786753476705169</v>
      </c>
      <c r="F132" s="416">
        <v>593.47718989999998</v>
      </c>
      <c r="G132" s="417">
        <v>494.56432491666669</v>
      </c>
      <c r="H132" s="417">
        <v>40.705359999999999</v>
      </c>
      <c r="I132" s="417">
        <v>441.70567</v>
      </c>
      <c r="J132" s="417">
        <v>-52.858654916666694</v>
      </c>
      <c r="K132" s="419">
        <v>0.74426730718062939</v>
      </c>
      <c r="L132" s="133"/>
      <c r="M132" s="415" t="str">
        <f t="shared" si="1"/>
        <v/>
      </c>
    </row>
    <row r="133" spans="1:13" ht="14.45" customHeight="1" x14ac:dyDescent="0.2">
      <c r="A133" s="420" t="s">
        <v>371</v>
      </c>
      <c r="B133" s="416">
        <v>0</v>
      </c>
      <c r="C133" s="417">
        <v>68.171750000000003</v>
      </c>
      <c r="D133" s="417">
        <v>68.171750000000003</v>
      </c>
      <c r="E133" s="418">
        <v>0</v>
      </c>
      <c r="F133" s="416">
        <v>80.678482799999998</v>
      </c>
      <c r="G133" s="417">
        <v>67.232068999999996</v>
      </c>
      <c r="H133" s="417">
        <v>0.153</v>
      </c>
      <c r="I133" s="417">
        <v>14.836</v>
      </c>
      <c r="J133" s="417">
        <v>-52.396068999999997</v>
      </c>
      <c r="K133" s="419">
        <v>0.18389041892096664</v>
      </c>
      <c r="L133" s="133"/>
      <c r="M133" s="415" t="str">
        <f t="shared" si="1"/>
        <v/>
      </c>
    </row>
    <row r="134" spans="1:13" ht="14.45" customHeight="1" x14ac:dyDescent="0.2">
      <c r="A134" s="420" t="s">
        <v>372</v>
      </c>
      <c r="B134" s="416">
        <v>0</v>
      </c>
      <c r="C134" s="417">
        <v>68.171750000000003</v>
      </c>
      <c r="D134" s="417">
        <v>68.171750000000003</v>
      </c>
      <c r="E134" s="418">
        <v>0</v>
      </c>
      <c r="F134" s="416">
        <v>80.678482799999998</v>
      </c>
      <c r="G134" s="417">
        <v>67.232068999999996</v>
      </c>
      <c r="H134" s="417">
        <v>0.153</v>
      </c>
      <c r="I134" s="417">
        <v>14.836</v>
      </c>
      <c r="J134" s="417">
        <v>-52.396068999999997</v>
      </c>
      <c r="K134" s="419">
        <v>0.18389041892096664</v>
      </c>
      <c r="L134" s="133"/>
      <c r="M134" s="41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0" t="s">
        <v>373</v>
      </c>
      <c r="B135" s="416">
        <v>0</v>
      </c>
      <c r="C135" s="417">
        <v>68.171750000000003</v>
      </c>
      <c r="D135" s="417">
        <v>68.171750000000003</v>
      </c>
      <c r="E135" s="418">
        <v>0</v>
      </c>
      <c r="F135" s="416">
        <v>80.678482799999998</v>
      </c>
      <c r="G135" s="417">
        <v>67.232068999999996</v>
      </c>
      <c r="H135" s="417">
        <v>0.153</v>
      </c>
      <c r="I135" s="417">
        <v>14.836</v>
      </c>
      <c r="J135" s="417">
        <v>-52.396068999999997</v>
      </c>
      <c r="K135" s="419">
        <v>0.18389041892096664</v>
      </c>
      <c r="L135" s="133"/>
      <c r="M135" s="415" t="str">
        <f t="shared" si="2"/>
        <v>X</v>
      </c>
    </row>
    <row r="136" spans="1:13" ht="14.45" customHeight="1" x14ac:dyDescent="0.2">
      <c r="A136" s="420" t="s">
        <v>374</v>
      </c>
      <c r="B136" s="416">
        <v>0</v>
      </c>
      <c r="C136" s="417">
        <v>8.3517499999999991</v>
      </c>
      <c r="D136" s="417">
        <v>8.3517499999999991</v>
      </c>
      <c r="E136" s="418">
        <v>0</v>
      </c>
      <c r="F136" s="416">
        <v>8.9074968000000005</v>
      </c>
      <c r="G136" s="417">
        <v>7.4229140000000005</v>
      </c>
      <c r="H136" s="417">
        <v>0.153</v>
      </c>
      <c r="I136" s="417">
        <v>1.8360000000000001</v>
      </c>
      <c r="J136" s="417">
        <v>-5.5869140000000002</v>
      </c>
      <c r="K136" s="419">
        <v>0.20611851356488839</v>
      </c>
      <c r="L136" s="133"/>
      <c r="M136" s="415" t="str">
        <f t="shared" si="2"/>
        <v/>
      </c>
    </row>
    <row r="137" spans="1:13" ht="14.45" customHeight="1" x14ac:dyDescent="0.2">
      <c r="A137" s="420" t="s">
        <v>375</v>
      </c>
      <c r="B137" s="416">
        <v>0</v>
      </c>
      <c r="C137" s="417">
        <v>11.1</v>
      </c>
      <c r="D137" s="417">
        <v>11.1</v>
      </c>
      <c r="E137" s="418">
        <v>0</v>
      </c>
      <c r="F137" s="416">
        <v>17.6956332</v>
      </c>
      <c r="G137" s="417">
        <v>14.746360999999998</v>
      </c>
      <c r="H137" s="417">
        <v>0</v>
      </c>
      <c r="I137" s="417">
        <v>12.5</v>
      </c>
      <c r="J137" s="417">
        <v>-2.2463609999999985</v>
      </c>
      <c r="K137" s="419">
        <v>0.70638896380379312</v>
      </c>
      <c r="L137" s="133"/>
      <c r="M137" s="415" t="str">
        <f t="shared" si="2"/>
        <v/>
      </c>
    </row>
    <row r="138" spans="1:13" ht="14.45" customHeight="1" x14ac:dyDescent="0.2">
      <c r="A138" s="420" t="s">
        <v>376</v>
      </c>
      <c r="B138" s="416">
        <v>0</v>
      </c>
      <c r="C138" s="417">
        <v>48.5</v>
      </c>
      <c r="D138" s="417">
        <v>48.5</v>
      </c>
      <c r="E138" s="418">
        <v>0</v>
      </c>
      <c r="F138" s="416">
        <v>53.834308800000002</v>
      </c>
      <c r="G138" s="417">
        <v>44.861924000000002</v>
      </c>
      <c r="H138" s="417">
        <v>0</v>
      </c>
      <c r="I138" s="417">
        <v>0.5</v>
      </c>
      <c r="J138" s="417">
        <v>-44.361924000000002</v>
      </c>
      <c r="K138" s="419">
        <v>9.2877574012801296E-3</v>
      </c>
      <c r="L138" s="133"/>
      <c r="M138" s="415" t="str">
        <f t="shared" si="2"/>
        <v/>
      </c>
    </row>
    <row r="139" spans="1:13" ht="14.45" customHeight="1" x14ac:dyDescent="0.2">
      <c r="A139" s="420" t="s">
        <v>377</v>
      </c>
      <c r="B139" s="416">
        <v>0</v>
      </c>
      <c r="C139" s="417">
        <v>0.22</v>
      </c>
      <c r="D139" s="417">
        <v>0.22</v>
      </c>
      <c r="E139" s="418">
        <v>0</v>
      </c>
      <c r="F139" s="416">
        <v>0.24104400000000001</v>
      </c>
      <c r="G139" s="417">
        <v>0.20086999999999999</v>
      </c>
      <c r="H139" s="417">
        <v>0</v>
      </c>
      <c r="I139" s="417">
        <v>0</v>
      </c>
      <c r="J139" s="417">
        <v>-0.20086999999999999</v>
      </c>
      <c r="K139" s="419">
        <v>0</v>
      </c>
      <c r="L139" s="133"/>
      <c r="M139" s="415" t="str">
        <f t="shared" si="2"/>
        <v/>
      </c>
    </row>
    <row r="140" spans="1:13" ht="14.45" customHeight="1" x14ac:dyDescent="0.2">
      <c r="A140" s="420" t="s">
        <v>378</v>
      </c>
      <c r="B140" s="416">
        <v>1353.000008</v>
      </c>
      <c r="C140" s="417">
        <v>1671.2991999999999</v>
      </c>
      <c r="D140" s="417">
        <v>318.29919199999995</v>
      </c>
      <c r="E140" s="418">
        <v>1.23525439033109</v>
      </c>
      <c r="F140" s="416">
        <v>1611.2164886</v>
      </c>
      <c r="G140" s="417">
        <v>1342.6804071666666</v>
      </c>
      <c r="H140" s="417">
        <v>141.96362999999999</v>
      </c>
      <c r="I140" s="417">
        <v>1309.90095</v>
      </c>
      <c r="J140" s="417">
        <v>-32.779457166666589</v>
      </c>
      <c r="K140" s="419">
        <v>0.81298879403734514</v>
      </c>
      <c r="L140" s="133"/>
      <c r="M140" s="415" t="str">
        <f t="shared" si="2"/>
        <v/>
      </c>
    </row>
    <row r="141" spans="1:13" ht="14.45" customHeight="1" x14ac:dyDescent="0.2">
      <c r="A141" s="420" t="s">
        <v>379</v>
      </c>
      <c r="B141" s="416">
        <v>1345.000008</v>
      </c>
      <c r="C141" s="417">
        <v>1311.46965</v>
      </c>
      <c r="D141" s="417">
        <v>-33.530357999999978</v>
      </c>
      <c r="E141" s="418">
        <v>0.97507036594753682</v>
      </c>
      <c r="F141" s="416">
        <v>1611.2164886</v>
      </c>
      <c r="G141" s="417">
        <v>1342.6804071666666</v>
      </c>
      <c r="H141" s="417">
        <v>112.78160000000001</v>
      </c>
      <c r="I141" s="417">
        <v>1179.4090000000001</v>
      </c>
      <c r="J141" s="417">
        <v>-163.27140716666645</v>
      </c>
      <c r="K141" s="419">
        <v>0.73199908785988077</v>
      </c>
      <c r="L141" s="133"/>
      <c r="M141" s="415" t="str">
        <f t="shared" si="2"/>
        <v/>
      </c>
    </row>
    <row r="142" spans="1:13" ht="14.45" customHeight="1" x14ac:dyDescent="0.2">
      <c r="A142" s="420" t="s">
        <v>380</v>
      </c>
      <c r="B142" s="416">
        <v>1345.000008</v>
      </c>
      <c r="C142" s="417">
        <v>1311.46965</v>
      </c>
      <c r="D142" s="417">
        <v>-33.530357999999978</v>
      </c>
      <c r="E142" s="418">
        <v>0.97507036594753682</v>
      </c>
      <c r="F142" s="416">
        <v>1611.2164886</v>
      </c>
      <c r="G142" s="417">
        <v>1342.6804071666666</v>
      </c>
      <c r="H142" s="417">
        <v>112.78160000000001</v>
      </c>
      <c r="I142" s="417">
        <v>1134.9359999999999</v>
      </c>
      <c r="J142" s="417">
        <v>-207.74440716666663</v>
      </c>
      <c r="K142" s="419">
        <v>0.70439696218982695</v>
      </c>
      <c r="L142" s="133"/>
      <c r="M142" s="415" t="str">
        <f t="shared" si="2"/>
        <v>X</v>
      </c>
    </row>
    <row r="143" spans="1:13" ht="14.45" customHeight="1" x14ac:dyDescent="0.2">
      <c r="A143" s="420" t="s">
        <v>381</v>
      </c>
      <c r="B143" s="416">
        <v>873</v>
      </c>
      <c r="C143" s="417">
        <v>872.85969</v>
      </c>
      <c r="D143" s="417">
        <v>-0.14030999999999949</v>
      </c>
      <c r="E143" s="418">
        <v>0.99983927835051545</v>
      </c>
      <c r="F143" s="416">
        <v>1129.0624241999999</v>
      </c>
      <c r="G143" s="417">
        <v>940.88535349999984</v>
      </c>
      <c r="H143" s="417">
        <v>72.739429999999999</v>
      </c>
      <c r="I143" s="417">
        <v>727.39430000000004</v>
      </c>
      <c r="J143" s="417">
        <v>-213.49105349999979</v>
      </c>
      <c r="K143" s="419">
        <v>0.64424630951242323</v>
      </c>
      <c r="L143" s="133"/>
      <c r="M143" s="415" t="str">
        <f t="shared" si="2"/>
        <v/>
      </c>
    </row>
    <row r="144" spans="1:13" ht="14.45" customHeight="1" x14ac:dyDescent="0.2">
      <c r="A144" s="420" t="s">
        <v>382</v>
      </c>
      <c r="B144" s="416">
        <v>89.000004000000004</v>
      </c>
      <c r="C144" s="417">
        <v>55.427999999999997</v>
      </c>
      <c r="D144" s="417">
        <v>-33.572004000000007</v>
      </c>
      <c r="E144" s="418">
        <v>0.6227864888635285</v>
      </c>
      <c r="F144" s="416">
        <v>99.037054399999988</v>
      </c>
      <c r="G144" s="417">
        <v>82.530878666666666</v>
      </c>
      <c r="H144" s="417">
        <v>8.11</v>
      </c>
      <c r="I144" s="417">
        <v>88.22</v>
      </c>
      <c r="J144" s="417">
        <v>5.6891213333333326</v>
      </c>
      <c r="K144" s="419">
        <v>0.89077770471331796</v>
      </c>
      <c r="L144" s="133"/>
      <c r="M144" s="415" t="str">
        <f t="shared" si="2"/>
        <v/>
      </c>
    </row>
    <row r="145" spans="1:13" ht="14.45" customHeight="1" x14ac:dyDescent="0.2">
      <c r="A145" s="420" t="s">
        <v>383</v>
      </c>
      <c r="B145" s="416">
        <v>117</v>
      </c>
      <c r="C145" s="417">
        <v>117.372</v>
      </c>
      <c r="D145" s="417">
        <v>0.37199999999999989</v>
      </c>
      <c r="E145" s="418">
        <v>1.0031794871794872</v>
      </c>
      <c r="F145" s="416">
        <v>117.372</v>
      </c>
      <c r="G145" s="417">
        <v>97.81</v>
      </c>
      <c r="H145" s="417">
        <v>9.7810000000000006</v>
      </c>
      <c r="I145" s="417">
        <v>97.81</v>
      </c>
      <c r="J145" s="417">
        <v>0</v>
      </c>
      <c r="K145" s="419">
        <v>0.83333333333333337</v>
      </c>
      <c r="L145" s="133"/>
      <c r="M145" s="415" t="str">
        <f t="shared" si="2"/>
        <v/>
      </c>
    </row>
    <row r="146" spans="1:13" ht="14.45" customHeight="1" x14ac:dyDescent="0.2">
      <c r="A146" s="420" t="s">
        <v>384</v>
      </c>
      <c r="B146" s="416">
        <v>266.00000399999999</v>
      </c>
      <c r="C146" s="417">
        <v>265.80996000000005</v>
      </c>
      <c r="D146" s="417">
        <v>-0.19004399999994348</v>
      </c>
      <c r="E146" s="418">
        <v>0.99928554888292431</v>
      </c>
      <c r="F146" s="416">
        <v>265.74501000000004</v>
      </c>
      <c r="G146" s="417">
        <v>221.45417500000005</v>
      </c>
      <c r="H146" s="417">
        <v>22.151169999999997</v>
      </c>
      <c r="I146" s="417">
        <v>221.51170000000002</v>
      </c>
      <c r="J146" s="417">
        <v>5.752499999996985E-2</v>
      </c>
      <c r="K146" s="419">
        <v>0.8335498002389583</v>
      </c>
      <c r="L146" s="133"/>
      <c r="M146" s="415" t="str">
        <f t="shared" si="2"/>
        <v/>
      </c>
    </row>
    <row r="147" spans="1:13" ht="14.45" customHeight="1" x14ac:dyDescent="0.2">
      <c r="A147" s="420" t="s">
        <v>385</v>
      </c>
      <c r="B147" s="416">
        <v>0</v>
      </c>
      <c r="C147" s="417">
        <v>0</v>
      </c>
      <c r="D147" s="417">
        <v>0</v>
      </c>
      <c r="E147" s="418">
        <v>0</v>
      </c>
      <c r="F147" s="416">
        <v>0</v>
      </c>
      <c r="G147" s="417">
        <v>0</v>
      </c>
      <c r="H147" s="417">
        <v>0</v>
      </c>
      <c r="I147" s="417">
        <v>44.472999999999999</v>
      </c>
      <c r="J147" s="417">
        <v>44.472999999999999</v>
      </c>
      <c r="K147" s="419">
        <v>0</v>
      </c>
      <c r="L147" s="133"/>
      <c r="M147" s="415" t="str">
        <f t="shared" si="2"/>
        <v>X</v>
      </c>
    </row>
    <row r="148" spans="1:13" ht="14.45" customHeight="1" x14ac:dyDescent="0.2">
      <c r="A148" s="420" t="s">
        <v>386</v>
      </c>
      <c r="B148" s="416">
        <v>0</v>
      </c>
      <c r="C148" s="417">
        <v>0</v>
      </c>
      <c r="D148" s="417">
        <v>0</v>
      </c>
      <c r="E148" s="418">
        <v>0</v>
      </c>
      <c r="F148" s="416">
        <v>0</v>
      </c>
      <c r="G148" s="417">
        <v>0</v>
      </c>
      <c r="H148" s="417">
        <v>0</v>
      </c>
      <c r="I148" s="417">
        <v>44.472999999999999</v>
      </c>
      <c r="J148" s="417">
        <v>44.472999999999999</v>
      </c>
      <c r="K148" s="419">
        <v>0</v>
      </c>
      <c r="L148" s="133"/>
      <c r="M148" s="415" t="str">
        <f t="shared" si="2"/>
        <v/>
      </c>
    </row>
    <row r="149" spans="1:13" ht="14.45" customHeight="1" x14ac:dyDescent="0.2">
      <c r="A149" s="420" t="s">
        <v>387</v>
      </c>
      <c r="B149" s="416">
        <v>8</v>
      </c>
      <c r="C149" s="417">
        <v>359.82954999999998</v>
      </c>
      <c r="D149" s="417">
        <v>351.82954999999998</v>
      </c>
      <c r="E149" s="418">
        <v>44.978693749999998</v>
      </c>
      <c r="F149" s="416">
        <v>0</v>
      </c>
      <c r="G149" s="417">
        <v>0</v>
      </c>
      <c r="H149" s="417">
        <v>29.182029999999997</v>
      </c>
      <c r="I149" s="417">
        <v>130.49195</v>
      </c>
      <c r="J149" s="417">
        <v>130.49195</v>
      </c>
      <c r="K149" s="419">
        <v>0</v>
      </c>
      <c r="L149" s="133"/>
      <c r="M149" s="415" t="str">
        <f t="shared" si="2"/>
        <v/>
      </c>
    </row>
    <row r="150" spans="1:13" ht="14.45" customHeight="1" x14ac:dyDescent="0.2">
      <c r="A150" s="420" t="s">
        <v>388</v>
      </c>
      <c r="B150" s="416">
        <v>8</v>
      </c>
      <c r="C150" s="417">
        <v>18.638999999999999</v>
      </c>
      <c r="D150" s="417">
        <v>10.638999999999999</v>
      </c>
      <c r="E150" s="418">
        <v>2.3298749999999999</v>
      </c>
      <c r="F150" s="416">
        <v>0</v>
      </c>
      <c r="G150" s="417">
        <v>0</v>
      </c>
      <c r="H150" s="417">
        <v>0</v>
      </c>
      <c r="I150" s="417">
        <v>0</v>
      </c>
      <c r="J150" s="417">
        <v>0</v>
      </c>
      <c r="K150" s="419">
        <v>0</v>
      </c>
      <c r="L150" s="133"/>
      <c r="M150" s="415" t="str">
        <f t="shared" si="2"/>
        <v>X</v>
      </c>
    </row>
    <row r="151" spans="1:13" ht="14.45" customHeight="1" x14ac:dyDescent="0.2">
      <c r="A151" s="420" t="s">
        <v>389</v>
      </c>
      <c r="B151" s="416">
        <v>8</v>
      </c>
      <c r="C151" s="417">
        <v>18.638999999999999</v>
      </c>
      <c r="D151" s="417">
        <v>10.638999999999999</v>
      </c>
      <c r="E151" s="418">
        <v>2.3298749999999999</v>
      </c>
      <c r="F151" s="416">
        <v>0</v>
      </c>
      <c r="G151" s="417">
        <v>0</v>
      </c>
      <c r="H151" s="417">
        <v>0</v>
      </c>
      <c r="I151" s="417">
        <v>0</v>
      </c>
      <c r="J151" s="417">
        <v>0</v>
      </c>
      <c r="K151" s="419">
        <v>0</v>
      </c>
      <c r="L151" s="133"/>
      <c r="M151" s="415" t="str">
        <f t="shared" si="2"/>
        <v/>
      </c>
    </row>
    <row r="152" spans="1:13" ht="14.45" customHeight="1" x14ac:dyDescent="0.2">
      <c r="A152" s="420" t="s">
        <v>390</v>
      </c>
      <c r="B152" s="416">
        <v>0</v>
      </c>
      <c r="C152" s="417">
        <v>19.43805</v>
      </c>
      <c r="D152" s="417">
        <v>19.43805</v>
      </c>
      <c r="E152" s="418">
        <v>0</v>
      </c>
      <c r="F152" s="416">
        <v>0</v>
      </c>
      <c r="G152" s="417">
        <v>0</v>
      </c>
      <c r="H152" s="417">
        <v>0</v>
      </c>
      <c r="I152" s="417">
        <v>15.181379999999999</v>
      </c>
      <c r="J152" s="417">
        <v>15.181379999999999</v>
      </c>
      <c r="K152" s="419">
        <v>0</v>
      </c>
      <c r="L152" s="133"/>
      <c r="M152" s="415" t="str">
        <f t="shared" si="2"/>
        <v>X</v>
      </c>
    </row>
    <row r="153" spans="1:13" ht="14.45" customHeight="1" x14ac:dyDescent="0.2">
      <c r="A153" s="420" t="s">
        <v>391</v>
      </c>
      <c r="B153" s="416">
        <v>0</v>
      </c>
      <c r="C153" s="417">
        <v>8.3114899999999992</v>
      </c>
      <c r="D153" s="417">
        <v>8.3114899999999992</v>
      </c>
      <c r="E153" s="418">
        <v>0</v>
      </c>
      <c r="F153" s="416">
        <v>0</v>
      </c>
      <c r="G153" s="417">
        <v>0</v>
      </c>
      <c r="H153" s="417">
        <v>0</v>
      </c>
      <c r="I153" s="417">
        <v>10.26999</v>
      </c>
      <c r="J153" s="417">
        <v>10.26999</v>
      </c>
      <c r="K153" s="419">
        <v>0</v>
      </c>
      <c r="L153" s="133"/>
      <c r="M153" s="415" t="str">
        <f t="shared" si="2"/>
        <v/>
      </c>
    </row>
    <row r="154" spans="1:13" ht="14.45" customHeight="1" x14ac:dyDescent="0.2">
      <c r="A154" s="420" t="s">
        <v>392</v>
      </c>
      <c r="B154" s="416">
        <v>0</v>
      </c>
      <c r="C154" s="417">
        <v>6.2145600000000005</v>
      </c>
      <c r="D154" s="417">
        <v>6.2145600000000005</v>
      </c>
      <c r="E154" s="418">
        <v>0</v>
      </c>
      <c r="F154" s="416">
        <v>0</v>
      </c>
      <c r="G154" s="417">
        <v>0</v>
      </c>
      <c r="H154" s="417">
        <v>0</v>
      </c>
      <c r="I154" s="417">
        <v>0</v>
      </c>
      <c r="J154" s="417">
        <v>0</v>
      </c>
      <c r="K154" s="419">
        <v>0</v>
      </c>
      <c r="L154" s="133"/>
      <c r="M154" s="415" t="str">
        <f t="shared" si="2"/>
        <v/>
      </c>
    </row>
    <row r="155" spans="1:13" ht="14.45" customHeight="1" x14ac:dyDescent="0.2">
      <c r="A155" s="420" t="s">
        <v>393</v>
      </c>
      <c r="B155" s="416">
        <v>0</v>
      </c>
      <c r="C155" s="417">
        <v>4.9119999999999999</v>
      </c>
      <c r="D155" s="417">
        <v>4.9119999999999999</v>
      </c>
      <c r="E155" s="418">
        <v>0</v>
      </c>
      <c r="F155" s="416">
        <v>0</v>
      </c>
      <c r="G155" s="417">
        <v>0</v>
      </c>
      <c r="H155" s="417">
        <v>0</v>
      </c>
      <c r="I155" s="417">
        <v>4.9113899999999999</v>
      </c>
      <c r="J155" s="417">
        <v>4.9113899999999999</v>
      </c>
      <c r="K155" s="419">
        <v>0</v>
      </c>
      <c r="L155" s="133"/>
      <c r="M155" s="415" t="str">
        <f t="shared" si="2"/>
        <v/>
      </c>
    </row>
    <row r="156" spans="1:13" ht="14.45" customHeight="1" x14ac:dyDescent="0.2">
      <c r="A156" s="420" t="s">
        <v>394</v>
      </c>
      <c r="B156" s="416">
        <v>0</v>
      </c>
      <c r="C156" s="417">
        <v>321.7525</v>
      </c>
      <c r="D156" s="417">
        <v>321.7525</v>
      </c>
      <c r="E156" s="418">
        <v>0</v>
      </c>
      <c r="F156" s="416">
        <v>0</v>
      </c>
      <c r="G156" s="417">
        <v>0</v>
      </c>
      <c r="H156" s="417">
        <v>29.182029999999997</v>
      </c>
      <c r="I156" s="417">
        <v>115.31057000000001</v>
      </c>
      <c r="J156" s="417">
        <v>115.31057000000001</v>
      </c>
      <c r="K156" s="419">
        <v>0</v>
      </c>
      <c r="L156" s="133"/>
      <c r="M156" s="415" t="str">
        <f t="shared" si="2"/>
        <v>X</v>
      </c>
    </row>
    <row r="157" spans="1:13" ht="14.45" customHeight="1" x14ac:dyDescent="0.2">
      <c r="A157" s="420" t="s">
        <v>395</v>
      </c>
      <c r="B157" s="416">
        <v>0</v>
      </c>
      <c r="C157" s="417">
        <v>0</v>
      </c>
      <c r="D157" s="417">
        <v>0</v>
      </c>
      <c r="E157" s="418">
        <v>0</v>
      </c>
      <c r="F157" s="416">
        <v>0</v>
      </c>
      <c r="G157" s="417">
        <v>0</v>
      </c>
      <c r="H157" s="417">
        <v>0</v>
      </c>
      <c r="I157" s="417">
        <v>10.285</v>
      </c>
      <c r="J157" s="417">
        <v>10.285</v>
      </c>
      <c r="K157" s="419">
        <v>0</v>
      </c>
      <c r="L157" s="133"/>
      <c r="M157" s="415" t="str">
        <f t="shared" si="2"/>
        <v/>
      </c>
    </row>
    <row r="158" spans="1:13" ht="14.45" customHeight="1" x14ac:dyDescent="0.2">
      <c r="A158" s="420" t="s">
        <v>396</v>
      </c>
      <c r="B158" s="416">
        <v>0</v>
      </c>
      <c r="C158" s="417">
        <v>321.7525</v>
      </c>
      <c r="D158" s="417">
        <v>321.7525</v>
      </c>
      <c r="E158" s="418">
        <v>0</v>
      </c>
      <c r="F158" s="416">
        <v>0</v>
      </c>
      <c r="G158" s="417">
        <v>0</v>
      </c>
      <c r="H158" s="417">
        <v>29.182029999999997</v>
      </c>
      <c r="I158" s="417">
        <v>105.02557</v>
      </c>
      <c r="J158" s="417">
        <v>105.02557</v>
      </c>
      <c r="K158" s="419">
        <v>0</v>
      </c>
      <c r="L158" s="133"/>
      <c r="M158" s="415" t="str">
        <f t="shared" si="2"/>
        <v/>
      </c>
    </row>
    <row r="159" spans="1:13" ht="14.45" customHeight="1" x14ac:dyDescent="0.2">
      <c r="A159" s="420" t="s">
        <v>397</v>
      </c>
      <c r="B159" s="416">
        <v>24993.272022999998</v>
      </c>
      <c r="C159" s="417">
        <v>31457.050279999999</v>
      </c>
      <c r="D159" s="417">
        <v>6463.7782570000018</v>
      </c>
      <c r="E159" s="418">
        <v>1.2586207300529408</v>
      </c>
      <c r="F159" s="416">
        <v>12228.2217007</v>
      </c>
      <c r="G159" s="417">
        <v>10190.184750583334</v>
      </c>
      <c r="H159" s="417">
        <v>7970.5256200000003</v>
      </c>
      <c r="I159" s="417">
        <v>29398.50289</v>
      </c>
      <c r="J159" s="417">
        <v>19208.318139416668</v>
      </c>
      <c r="K159" s="419">
        <v>2.4041519371796385</v>
      </c>
      <c r="L159" s="133"/>
      <c r="M159" s="415" t="str">
        <f t="shared" si="2"/>
        <v/>
      </c>
    </row>
    <row r="160" spans="1:13" ht="14.45" customHeight="1" x14ac:dyDescent="0.2">
      <c r="A160" s="420" t="s">
        <v>398</v>
      </c>
      <c r="B160" s="416">
        <v>24993.272022999998</v>
      </c>
      <c r="C160" s="417">
        <v>30873.802339999998</v>
      </c>
      <c r="D160" s="417">
        <v>5880.5303170000007</v>
      </c>
      <c r="E160" s="418">
        <v>1.2352845322368537</v>
      </c>
      <c r="F160" s="416">
        <v>11856.653207400001</v>
      </c>
      <c r="G160" s="417">
        <v>9880.5443395000002</v>
      </c>
      <c r="H160" s="417">
        <v>3481.9792000000002</v>
      </c>
      <c r="I160" s="417">
        <v>24593.439910000001</v>
      </c>
      <c r="J160" s="417">
        <v>14712.895570500001</v>
      </c>
      <c r="K160" s="419">
        <v>2.0742311915347824</v>
      </c>
      <c r="L160" s="133"/>
      <c r="M160" s="415" t="str">
        <f t="shared" si="2"/>
        <v/>
      </c>
    </row>
    <row r="161" spans="1:13" ht="14.45" customHeight="1" x14ac:dyDescent="0.2">
      <c r="A161" s="420" t="s">
        <v>399</v>
      </c>
      <c r="B161" s="416">
        <v>24993.272022999998</v>
      </c>
      <c r="C161" s="417">
        <v>30873.802339999998</v>
      </c>
      <c r="D161" s="417">
        <v>5880.5303170000007</v>
      </c>
      <c r="E161" s="418">
        <v>1.2352845322368537</v>
      </c>
      <c r="F161" s="416">
        <v>11856.653207400001</v>
      </c>
      <c r="G161" s="417">
        <v>9880.5443395000002</v>
      </c>
      <c r="H161" s="417">
        <v>3481.9792000000002</v>
      </c>
      <c r="I161" s="417">
        <v>24593.439910000001</v>
      </c>
      <c r="J161" s="417">
        <v>14712.895570500001</v>
      </c>
      <c r="K161" s="419">
        <v>2.0742311915347824</v>
      </c>
      <c r="L161" s="133"/>
      <c r="M161" s="415" t="str">
        <f t="shared" si="2"/>
        <v/>
      </c>
    </row>
    <row r="162" spans="1:13" ht="14.45" customHeight="1" x14ac:dyDescent="0.2">
      <c r="A162" s="420" t="s">
        <v>400</v>
      </c>
      <c r="B162" s="416">
        <v>11027.072054</v>
      </c>
      <c r="C162" s="417">
        <v>11581.51239</v>
      </c>
      <c r="D162" s="417">
        <v>554.44033599999966</v>
      </c>
      <c r="E162" s="418">
        <v>1.0502799232003639</v>
      </c>
      <c r="F162" s="416">
        <v>11856.653207400001</v>
      </c>
      <c r="G162" s="417">
        <v>9880.5443395000002</v>
      </c>
      <c r="H162" s="417">
        <v>848.26599999999996</v>
      </c>
      <c r="I162" s="417">
        <v>7529.8608600000007</v>
      </c>
      <c r="J162" s="417">
        <v>-2350.6834794999995</v>
      </c>
      <c r="K162" s="419">
        <v>0.63507473215969978</v>
      </c>
      <c r="L162" s="133"/>
      <c r="M162" s="415" t="str">
        <f t="shared" si="2"/>
        <v>X</v>
      </c>
    </row>
    <row r="163" spans="1:13" ht="14.45" customHeight="1" x14ac:dyDescent="0.2">
      <c r="A163" s="420" t="s">
        <v>401</v>
      </c>
      <c r="B163" s="416">
        <v>74.691140000000004</v>
      </c>
      <c r="C163" s="417">
        <v>167.97</v>
      </c>
      <c r="D163" s="417">
        <v>93.278859999999995</v>
      </c>
      <c r="E163" s="418">
        <v>2.2488611098987108</v>
      </c>
      <c r="F163" s="416">
        <v>164.9009284</v>
      </c>
      <c r="G163" s="417">
        <v>137.41744033333333</v>
      </c>
      <c r="H163" s="417">
        <v>0</v>
      </c>
      <c r="I163" s="417">
        <v>110.61799999999999</v>
      </c>
      <c r="J163" s="417">
        <v>-26.799440333333337</v>
      </c>
      <c r="K163" s="419">
        <v>0.67081490124588039</v>
      </c>
      <c r="L163" s="133"/>
      <c r="M163" s="415" t="str">
        <f t="shared" si="2"/>
        <v/>
      </c>
    </row>
    <row r="164" spans="1:13" ht="14.45" customHeight="1" x14ac:dyDescent="0.2">
      <c r="A164" s="420" t="s">
        <v>402</v>
      </c>
      <c r="B164" s="416">
        <v>0</v>
      </c>
      <c r="C164" s="417">
        <v>0</v>
      </c>
      <c r="D164" s="417">
        <v>0</v>
      </c>
      <c r="E164" s="418">
        <v>0</v>
      </c>
      <c r="F164" s="416">
        <v>0</v>
      </c>
      <c r="G164" s="417">
        <v>0</v>
      </c>
      <c r="H164" s="417">
        <v>0</v>
      </c>
      <c r="I164" s="417">
        <v>0.99</v>
      </c>
      <c r="J164" s="417">
        <v>0.99</v>
      </c>
      <c r="K164" s="419">
        <v>0</v>
      </c>
      <c r="L164" s="133"/>
      <c r="M164" s="415" t="str">
        <f t="shared" si="2"/>
        <v/>
      </c>
    </row>
    <row r="165" spans="1:13" ht="14.45" customHeight="1" x14ac:dyDescent="0.2">
      <c r="A165" s="420" t="s">
        <v>403</v>
      </c>
      <c r="B165" s="416">
        <v>29.990899000000002</v>
      </c>
      <c r="C165" s="417">
        <v>17.914000000000001</v>
      </c>
      <c r="D165" s="417">
        <v>-12.076899000000001</v>
      </c>
      <c r="E165" s="418">
        <v>0.59731453865387629</v>
      </c>
      <c r="F165" s="416">
        <v>17.301701700000002</v>
      </c>
      <c r="G165" s="417">
        <v>14.418084750000002</v>
      </c>
      <c r="H165" s="417">
        <v>0.76800000000000002</v>
      </c>
      <c r="I165" s="417">
        <v>5.6349999999999998</v>
      </c>
      <c r="J165" s="417">
        <v>-8.7830847500000022</v>
      </c>
      <c r="K165" s="419">
        <v>0.32569050707884989</v>
      </c>
      <c r="L165" s="133"/>
      <c r="M165" s="415" t="str">
        <f t="shared" si="2"/>
        <v/>
      </c>
    </row>
    <row r="166" spans="1:13" ht="14.45" customHeight="1" x14ac:dyDescent="0.2">
      <c r="A166" s="420" t="s">
        <v>404</v>
      </c>
      <c r="B166" s="416">
        <v>10922.390015000001</v>
      </c>
      <c r="C166" s="417">
        <v>11395.62839</v>
      </c>
      <c r="D166" s="417">
        <v>473.238374999999</v>
      </c>
      <c r="E166" s="418">
        <v>1.043327364647306</v>
      </c>
      <c r="F166" s="416">
        <v>11674.450577299998</v>
      </c>
      <c r="G166" s="417">
        <v>9728.7088144166646</v>
      </c>
      <c r="H166" s="417">
        <v>847.49800000000005</v>
      </c>
      <c r="I166" s="417">
        <v>7412.6178600000003</v>
      </c>
      <c r="J166" s="417">
        <v>-2316.0909544166643</v>
      </c>
      <c r="K166" s="419">
        <v>0.63494361562617962</v>
      </c>
      <c r="L166" s="133"/>
      <c r="M166" s="415" t="str">
        <f t="shared" si="2"/>
        <v/>
      </c>
    </row>
    <row r="167" spans="1:13" ht="14.45" customHeight="1" x14ac:dyDescent="0.2">
      <c r="A167" s="420" t="s">
        <v>405</v>
      </c>
      <c r="B167" s="416">
        <v>13966.199969000001</v>
      </c>
      <c r="C167" s="417">
        <v>19296.79434</v>
      </c>
      <c r="D167" s="417">
        <v>5330.5943709999992</v>
      </c>
      <c r="E167" s="418">
        <v>1.3816782219094688</v>
      </c>
      <c r="F167" s="416">
        <v>0</v>
      </c>
      <c r="G167" s="417">
        <v>0</v>
      </c>
      <c r="H167" s="417">
        <v>2633.7132000000001</v>
      </c>
      <c r="I167" s="417">
        <v>17064.533100000001</v>
      </c>
      <c r="J167" s="417">
        <v>17064.533100000001</v>
      </c>
      <c r="K167" s="419">
        <v>0</v>
      </c>
      <c r="L167" s="133"/>
      <c r="M167" s="415" t="str">
        <f t="shared" si="2"/>
        <v>X</v>
      </c>
    </row>
    <row r="168" spans="1:13" ht="14.45" customHeight="1" x14ac:dyDescent="0.2">
      <c r="A168" s="420" t="s">
        <v>406</v>
      </c>
      <c r="B168" s="416">
        <v>13966.199969000001</v>
      </c>
      <c r="C168" s="417">
        <v>19295.759340000001</v>
      </c>
      <c r="D168" s="417">
        <v>5329.5593709999994</v>
      </c>
      <c r="E168" s="418">
        <v>1.3816041144212261</v>
      </c>
      <c r="F168" s="416">
        <v>0</v>
      </c>
      <c r="G168" s="417">
        <v>0</v>
      </c>
      <c r="H168" s="417">
        <v>2633.7132000000001</v>
      </c>
      <c r="I168" s="417">
        <v>17063.108100000001</v>
      </c>
      <c r="J168" s="417">
        <v>17063.108100000001</v>
      </c>
      <c r="K168" s="419">
        <v>0</v>
      </c>
      <c r="L168" s="133"/>
      <c r="M168" s="415" t="str">
        <f t="shared" si="2"/>
        <v/>
      </c>
    </row>
    <row r="169" spans="1:13" ht="14.45" customHeight="1" x14ac:dyDescent="0.2">
      <c r="A169" s="420" t="s">
        <v>407</v>
      </c>
      <c r="B169" s="416">
        <v>0</v>
      </c>
      <c r="C169" s="417">
        <v>1.0349999999999999</v>
      </c>
      <c r="D169" s="417">
        <v>1.0349999999999999</v>
      </c>
      <c r="E169" s="418">
        <v>0</v>
      </c>
      <c r="F169" s="416">
        <v>0</v>
      </c>
      <c r="G169" s="417">
        <v>0</v>
      </c>
      <c r="H169" s="417">
        <v>0</v>
      </c>
      <c r="I169" s="417">
        <v>1.425</v>
      </c>
      <c r="J169" s="417">
        <v>1.425</v>
      </c>
      <c r="K169" s="419">
        <v>0</v>
      </c>
      <c r="L169" s="133"/>
      <c r="M169" s="415" t="str">
        <f t="shared" si="2"/>
        <v/>
      </c>
    </row>
    <row r="170" spans="1:13" ht="14.45" customHeight="1" x14ac:dyDescent="0.2">
      <c r="A170" s="420" t="s">
        <v>408</v>
      </c>
      <c r="B170" s="416">
        <v>0</v>
      </c>
      <c r="C170" s="417">
        <v>-4.5043899999999999</v>
      </c>
      <c r="D170" s="417">
        <v>-4.5043899999999999</v>
      </c>
      <c r="E170" s="418">
        <v>0</v>
      </c>
      <c r="F170" s="416">
        <v>0</v>
      </c>
      <c r="G170" s="417">
        <v>0</v>
      </c>
      <c r="H170" s="417">
        <v>0</v>
      </c>
      <c r="I170" s="417">
        <v>-0.95404999999999995</v>
      </c>
      <c r="J170" s="417">
        <v>-0.95404999999999995</v>
      </c>
      <c r="K170" s="419">
        <v>0</v>
      </c>
      <c r="L170" s="133"/>
      <c r="M170" s="415" t="str">
        <f t="shared" si="2"/>
        <v>X</v>
      </c>
    </row>
    <row r="171" spans="1:13" ht="14.45" customHeight="1" x14ac:dyDescent="0.2">
      <c r="A171" s="420" t="s">
        <v>409</v>
      </c>
      <c r="B171" s="416">
        <v>0</v>
      </c>
      <c r="C171" s="417">
        <v>-4.5043899999999999</v>
      </c>
      <c r="D171" s="417">
        <v>-4.5043899999999999</v>
      </c>
      <c r="E171" s="418">
        <v>0</v>
      </c>
      <c r="F171" s="416">
        <v>0</v>
      </c>
      <c r="G171" s="417">
        <v>0</v>
      </c>
      <c r="H171" s="417">
        <v>0</v>
      </c>
      <c r="I171" s="417">
        <v>-0.95404999999999995</v>
      </c>
      <c r="J171" s="417">
        <v>-0.95404999999999995</v>
      </c>
      <c r="K171" s="419">
        <v>0</v>
      </c>
      <c r="L171" s="133"/>
      <c r="M171" s="415" t="str">
        <f t="shared" si="2"/>
        <v/>
      </c>
    </row>
    <row r="172" spans="1:13" ht="14.45" customHeight="1" x14ac:dyDescent="0.2">
      <c r="A172" s="420" t="s">
        <v>410</v>
      </c>
      <c r="B172" s="416">
        <v>0</v>
      </c>
      <c r="C172" s="417">
        <v>583.24793999999997</v>
      </c>
      <c r="D172" s="417">
        <v>583.24793999999997</v>
      </c>
      <c r="E172" s="418">
        <v>0</v>
      </c>
      <c r="F172" s="416">
        <v>371.5684933</v>
      </c>
      <c r="G172" s="417">
        <v>309.64041108333333</v>
      </c>
      <c r="H172" s="417">
        <v>75.130200000000002</v>
      </c>
      <c r="I172" s="417">
        <v>391.64676000000003</v>
      </c>
      <c r="J172" s="417">
        <v>82.006348916666695</v>
      </c>
      <c r="K172" s="419">
        <v>1.054036515641247</v>
      </c>
      <c r="L172" s="133"/>
      <c r="M172" s="415" t="str">
        <f t="shared" si="2"/>
        <v/>
      </c>
    </row>
    <row r="173" spans="1:13" ht="14.45" customHeight="1" x14ac:dyDescent="0.2">
      <c r="A173" s="420" t="s">
        <v>411</v>
      </c>
      <c r="B173" s="416">
        <v>0</v>
      </c>
      <c r="C173" s="417">
        <v>113.5</v>
      </c>
      <c r="D173" s="417">
        <v>113.5</v>
      </c>
      <c r="E173" s="418">
        <v>0</v>
      </c>
      <c r="F173" s="416">
        <v>0</v>
      </c>
      <c r="G173" s="417">
        <v>0</v>
      </c>
      <c r="H173" s="417">
        <v>0.75</v>
      </c>
      <c r="I173" s="417">
        <v>79.25</v>
      </c>
      <c r="J173" s="417">
        <v>79.25</v>
      </c>
      <c r="K173" s="419">
        <v>0</v>
      </c>
      <c r="L173" s="133"/>
      <c r="M173" s="415" t="str">
        <f t="shared" si="2"/>
        <v/>
      </c>
    </row>
    <row r="174" spans="1:13" ht="14.45" customHeight="1" x14ac:dyDescent="0.2">
      <c r="A174" s="420" t="s">
        <v>412</v>
      </c>
      <c r="B174" s="416">
        <v>0</v>
      </c>
      <c r="C174" s="417">
        <v>113.5</v>
      </c>
      <c r="D174" s="417">
        <v>113.5</v>
      </c>
      <c r="E174" s="418">
        <v>0</v>
      </c>
      <c r="F174" s="416">
        <v>0</v>
      </c>
      <c r="G174" s="417">
        <v>0</v>
      </c>
      <c r="H174" s="417">
        <v>0.75</v>
      </c>
      <c r="I174" s="417">
        <v>79.25</v>
      </c>
      <c r="J174" s="417">
        <v>79.25</v>
      </c>
      <c r="K174" s="419">
        <v>0</v>
      </c>
      <c r="L174" s="133"/>
      <c r="M174" s="415" t="str">
        <f t="shared" si="2"/>
        <v>X</v>
      </c>
    </row>
    <row r="175" spans="1:13" ht="14.45" customHeight="1" x14ac:dyDescent="0.2">
      <c r="A175" s="420" t="s">
        <v>413</v>
      </c>
      <c r="B175" s="416">
        <v>0</v>
      </c>
      <c r="C175" s="417">
        <v>113.5</v>
      </c>
      <c r="D175" s="417">
        <v>113.5</v>
      </c>
      <c r="E175" s="418">
        <v>0</v>
      </c>
      <c r="F175" s="416">
        <v>0</v>
      </c>
      <c r="G175" s="417">
        <v>0</v>
      </c>
      <c r="H175" s="417">
        <v>0.75</v>
      </c>
      <c r="I175" s="417">
        <v>79.25</v>
      </c>
      <c r="J175" s="417">
        <v>79.25</v>
      </c>
      <c r="K175" s="419">
        <v>0</v>
      </c>
      <c r="L175" s="133"/>
      <c r="M175" s="415" t="str">
        <f t="shared" si="2"/>
        <v/>
      </c>
    </row>
    <row r="176" spans="1:13" ht="14.45" customHeight="1" x14ac:dyDescent="0.2">
      <c r="A176" s="420" t="s">
        <v>414</v>
      </c>
      <c r="B176" s="416">
        <v>0</v>
      </c>
      <c r="C176" s="417">
        <v>469.74794000000003</v>
      </c>
      <c r="D176" s="417">
        <v>469.74794000000003</v>
      </c>
      <c r="E176" s="418">
        <v>0</v>
      </c>
      <c r="F176" s="416">
        <v>371.5684933</v>
      </c>
      <c r="G176" s="417">
        <v>309.64041108333333</v>
      </c>
      <c r="H176" s="417">
        <v>74.380200000000002</v>
      </c>
      <c r="I176" s="417">
        <v>312.39676000000003</v>
      </c>
      <c r="J176" s="417">
        <v>2.7563489166666955</v>
      </c>
      <c r="K176" s="419">
        <v>0.8407514782147435</v>
      </c>
      <c r="L176" s="133"/>
      <c r="M176" s="415" t="str">
        <f t="shared" si="2"/>
        <v/>
      </c>
    </row>
    <row r="177" spans="1:13" ht="14.45" customHeight="1" x14ac:dyDescent="0.2">
      <c r="A177" s="420" t="s">
        <v>415</v>
      </c>
      <c r="B177" s="416">
        <v>0</v>
      </c>
      <c r="C177" s="417">
        <v>2.9E-4</v>
      </c>
      <c r="D177" s="417">
        <v>2.9E-4</v>
      </c>
      <c r="E177" s="418">
        <v>0</v>
      </c>
      <c r="F177" s="416">
        <v>0</v>
      </c>
      <c r="G177" s="417">
        <v>0</v>
      </c>
      <c r="H177" s="417">
        <v>1.4999999999999999E-4</v>
      </c>
      <c r="I177" s="417">
        <v>2.0000000000000001E-4</v>
      </c>
      <c r="J177" s="417">
        <v>2.0000000000000001E-4</v>
      </c>
      <c r="K177" s="419">
        <v>0</v>
      </c>
      <c r="L177" s="133"/>
      <c r="M177" s="415" t="str">
        <f t="shared" si="2"/>
        <v>X</v>
      </c>
    </row>
    <row r="178" spans="1:13" ht="14.45" customHeight="1" x14ac:dyDescent="0.2">
      <c r="A178" s="420" t="s">
        <v>416</v>
      </c>
      <c r="B178" s="416">
        <v>0</v>
      </c>
      <c r="C178" s="417">
        <v>2.9E-4</v>
      </c>
      <c r="D178" s="417">
        <v>2.9E-4</v>
      </c>
      <c r="E178" s="418">
        <v>0</v>
      </c>
      <c r="F178" s="416">
        <v>0</v>
      </c>
      <c r="G178" s="417">
        <v>0</v>
      </c>
      <c r="H178" s="417">
        <v>1.4999999999999999E-4</v>
      </c>
      <c r="I178" s="417">
        <v>2.0000000000000001E-4</v>
      </c>
      <c r="J178" s="417">
        <v>2.0000000000000001E-4</v>
      </c>
      <c r="K178" s="419">
        <v>0</v>
      </c>
      <c r="L178" s="133"/>
      <c r="M178" s="415" t="str">
        <f t="shared" si="2"/>
        <v/>
      </c>
    </row>
    <row r="179" spans="1:13" ht="14.45" customHeight="1" x14ac:dyDescent="0.2">
      <c r="A179" s="420" t="s">
        <v>417</v>
      </c>
      <c r="B179" s="416">
        <v>0</v>
      </c>
      <c r="C179" s="417">
        <v>469.74765000000002</v>
      </c>
      <c r="D179" s="417">
        <v>469.74765000000002</v>
      </c>
      <c r="E179" s="418">
        <v>0</v>
      </c>
      <c r="F179" s="416">
        <v>371.5684933</v>
      </c>
      <c r="G179" s="417">
        <v>309.64041108333333</v>
      </c>
      <c r="H179" s="417">
        <v>74.380049999999997</v>
      </c>
      <c r="I179" s="417">
        <v>312.39656000000002</v>
      </c>
      <c r="J179" s="417">
        <v>2.7561489166666888</v>
      </c>
      <c r="K179" s="419">
        <v>0.84075093995597394</v>
      </c>
      <c r="L179" s="133"/>
      <c r="M179" s="415" t="str">
        <f t="shared" si="2"/>
        <v>X</v>
      </c>
    </row>
    <row r="180" spans="1:13" ht="14.45" customHeight="1" x14ac:dyDescent="0.2">
      <c r="A180" s="420" t="s">
        <v>418</v>
      </c>
      <c r="B180" s="416">
        <v>0</v>
      </c>
      <c r="C180" s="417">
        <v>0.65700000000000003</v>
      </c>
      <c r="D180" s="417">
        <v>0.65700000000000003</v>
      </c>
      <c r="E180" s="418">
        <v>0</v>
      </c>
      <c r="F180" s="416">
        <v>0.40210649999999998</v>
      </c>
      <c r="G180" s="417">
        <v>0.33508874999999999</v>
      </c>
      <c r="H180" s="417">
        <v>0</v>
      </c>
      <c r="I180" s="417">
        <v>0</v>
      </c>
      <c r="J180" s="417">
        <v>-0.33508874999999999</v>
      </c>
      <c r="K180" s="419">
        <v>0</v>
      </c>
      <c r="L180" s="133"/>
      <c r="M180" s="415" t="str">
        <f t="shared" si="2"/>
        <v/>
      </c>
    </row>
    <row r="181" spans="1:13" ht="14.45" customHeight="1" x14ac:dyDescent="0.2">
      <c r="A181" s="420" t="s">
        <v>419</v>
      </c>
      <c r="B181" s="416">
        <v>0</v>
      </c>
      <c r="C181" s="417">
        <v>469.09065000000004</v>
      </c>
      <c r="D181" s="417">
        <v>469.09065000000004</v>
      </c>
      <c r="E181" s="418">
        <v>0</v>
      </c>
      <c r="F181" s="416">
        <v>371.1663868</v>
      </c>
      <c r="G181" s="417">
        <v>309.30532233333332</v>
      </c>
      <c r="H181" s="417">
        <v>74.380049999999997</v>
      </c>
      <c r="I181" s="417">
        <v>312.39656000000002</v>
      </c>
      <c r="J181" s="417">
        <v>3.0912376666667001</v>
      </c>
      <c r="K181" s="419">
        <v>0.84166177517667407</v>
      </c>
      <c r="L181" s="133"/>
      <c r="M181" s="415" t="str">
        <f t="shared" si="2"/>
        <v/>
      </c>
    </row>
    <row r="182" spans="1:13" ht="14.45" customHeight="1" x14ac:dyDescent="0.2">
      <c r="A182" s="420" t="s">
        <v>420</v>
      </c>
      <c r="B182" s="416">
        <v>0</v>
      </c>
      <c r="C182" s="417">
        <v>0</v>
      </c>
      <c r="D182" s="417">
        <v>0</v>
      </c>
      <c r="E182" s="418">
        <v>0</v>
      </c>
      <c r="F182" s="416">
        <v>0</v>
      </c>
      <c r="G182" s="417">
        <v>0</v>
      </c>
      <c r="H182" s="417">
        <v>4413.4162200000001</v>
      </c>
      <c r="I182" s="417">
        <v>4413.4162200000001</v>
      </c>
      <c r="J182" s="417">
        <v>4413.4162200000001</v>
      </c>
      <c r="K182" s="419">
        <v>0</v>
      </c>
      <c r="L182" s="133"/>
      <c r="M182" s="415" t="str">
        <f t="shared" si="2"/>
        <v/>
      </c>
    </row>
    <row r="183" spans="1:13" ht="14.45" customHeight="1" x14ac:dyDescent="0.2">
      <c r="A183" s="420" t="s">
        <v>421</v>
      </c>
      <c r="B183" s="416">
        <v>0</v>
      </c>
      <c r="C183" s="417">
        <v>0</v>
      </c>
      <c r="D183" s="417">
        <v>0</v>
      </c>
      <c r="E183" s="418">
        <v>0</v>
      </c>
      <c r="F183" s="416">
        <v>0</v>
      </c>
      <c r="G183" s="417">
        <v>0</v>
      </c>
      <c r="H183" s="417">
        <v>4413.4162200000001</v>
      </c>
      <c r="I183" s="417">
        <v>4413.4162200000001</v>
      </c>
      <c r="J183" s="417">
        <v>4413.4162200000001</v>
      </c>
      <c r="K183" s="419">
        <v>0</v>
      </c>
      <c r="L183" s="133"/>
      <c r="M183" s="415" t="str">
        <f t="shared" si="2"/>
        <v/>
      </c>
    </row>
    <row r="184" spans="1:13" ht="14.45" customHeight="1" x14ac:dyDescent="0.2">
      <c r="A184" s="420" t="s">
        <v>422</v>
      </c>
      <c r="B184" s="416">
        <v>0</v>
      </c>
      <c r="C184" s="417">
        <v>0</v>
      </c>
      <c r="D184" s="417">
        <v>0</v>
      </c>
      <c r="E184" s="418">
        <v>0</v>
      </c>
      <c r="F184" s="416">
        <v>0</v>
      </c>
      <c r="G184" s="417">
        <v>0</v>
      </c>
      <c r="H184" s="417">
        <v>4413.4162200000001</v>
      </c>
      <c r="I184" s="417">
        <v>4413.4162200000001</v>
      </c>
      <c r="J184" s="417">
        <v>4413.4162200000001</v>
      </c>
      <c r="K184" s="419">
        <v>0</v>
      </c>
      <c r="L184" s="133"/>
      <c r="M184" s="415" t="str">
        <f t="shared" si="2"/>
        <v>X</v>
      </c>
    </row>
    <row r="185" spans="1:13" ht="14.45" customHeight="1" x14ac:dyDescent="0.2">
      <c r="A185" s="420" t="s">
        <v>423</v>
      </c>
      <c r="B185" s="416">
        <v>0</v>
      </c>
      <c r="C185" s="417">
        <v>0</v>
      </c>
      <c r="D185" s="417">
        <v>0</v>
      </c>
      <c r="E185" s="418">
        <v>0</v>
      </c>
      <c r="F185" s="416">
        <v>0</v>
      </c>
      <c r="G185" s="417">
        <v>0</v>
      </c>
      <c r="H185" s="417">
        <v>4413.4162200000001</v>
      </c>
      <c r="I185" s="417">
        <v>4413.4162200000001</v>
      </c>
      <c r="J185" s="417">
        <v>4413.4162200000001</v>
      </c>
      <c r="K185" s="419">
        <v>0</v>
      </c>
      <c r="L185" s="133"/>
      <c r="M185" s="415" t="str">
        <f t="shared" si="2"/>
        <v/>
      </c>
    </row>
    <row r="186" spans="1:13" ht="14.45" customHeight="1" x14ac:dyDescent="0.2">
      <c r="A186" s="420" t="s">
        <v>424</v>
      </c>
      <c r="B186" s="416">
        <v>0</v>
      </c>
      <c r="C186" s="417">
        <v>6185.40319</v>
      </c>
      <c r="D186" s="417">
        <v>6185.40319</v>
      </c>
      <c r="E186" s="418">
        <v>0</v>
      </c>
      <c r="F186" s="416">
        <v>0</v>
      </c>
      <c r="G186" s="417">
        <v>0</v>
      </c>
      <c r="H186" s="417">
        <v>869.89382000000001</v>
      </c>
      <c r="I186" s="417">
        <v>5586.2807499999999</v>
      </c>
      <c r="J186" s="417">
        <v>5586.2807499999999</v>
      </c>
      <c r="K186" s="419">
        <v>0</v>
      </c>
      <c r="L186" s="133"/>
      <c r="M186" s="415" t="str">
        <f t="shared" si="2"/>
        <v/>
      </c>
    </row>
    <row r="187" spans="1:13" ht="14.45" customHeight="1" x14ac:dyDescent="0.2">
      <c r="A187" s="420" t="s">
        <v>425</v>
      </c>
      <c r="B187" s="416">
        <v>0</v>
      </c>
      <c r="C187" s="417">
        <v>6185.40319</v>
      </c>
      <c r="D187" s="417">
        <v>6185.40319</v>
      </c>
      <c r="E187" s="418">
        <v>0</v>
      </c>
      <c r="F187" s="416">
        <v>0</v>
      </c>
      <c r="G187" s="417">
        <v>0</v>
      </c>
      <c r="H187" s="417">
        <v>869.89382000000001</v>
      </c>
      <c r="I187" s="417">
        <v>5586.2807499999999</v>
      </c>
      <c r="J187" s="417">
        <v>5586.2807499999999</v>
      </c>
      <c r="K187" s="419">
        <v>0</v>
      </c>
      <c r="L187" s="133"/>
      <c r="M187" s="415" t="str">
        <f t="shared" si="2"/>
        <v/>
      </c>
    </row>
    <row r="188" spans="1:13" ht="14.45" customHeight="1" x14ac:dyDescent="0.2">
      <c r="A188" s="420" t="s">
        <v>426</v>
      </c>
      <c r="B188" s="416">
        <v>0</v>
      </c>
      <c r="C188" s="417">
        <v>6185.40319</v>
      </c>
      <c r="D188" s="417">
        <v>6185.40319</v>
      </c>
      <c r="E188" s="418">
        <v>0</v>
      </c>
      <c r="F188" s="416">
        <v>0</v>
      </c>
      <c r="G188" s="417">
        <v>0</v>
      </c>
      <c r="H188" s="417">
        <v>869.89382000000001</v>
      </c>
      <c r="I188" s="417">
        <v>5586.2807499999999</v>
      </c>
      <c r="J188" s="417">
        <v>5586.2807499999999</v>
      </c>
      <c r="K188" s="419">
        <v>0</v>
      </c>
      <c r="L188" s="133"/>
      <c r="M188" s="415" t="str">
        <f t="shared" si="2"/>
        <v/>
      </c>
    </row>
    <row r="189" spans="1:13" ht="14.45" customHeight="1" x14ac:dyDescent="0.2">
      <c r="A189" s="420" t="s">
        <v>427</v>
      </c>
      <c r="B189" s="416">
        <v>0</v>
      </c>
      <c r="C189" s="417">
        <v>18.573250000000002</v>
      </c>
      <c r="D189" s="417">
        <v>18.573250000000002</v>
      </c>
      <c r="E189" s="418">
        <v>0</v>
      </c>
      <c r="F189" s="416">
        <v>0</v>
      </c>
      <c r="G189" s="417">
        <v>0</v>
      </c>
      <c r="H189" s="417">
        <v>1.4981600000000002</v>
      </c>
      <c r="I189" s="417">
        <v>13.766549999999999</v>
      </c>
      <c r="J189" s="417">
        <v>13.766549999999999</v>
      </c>
      <c r="K189" s="419">
        <v>0</v>
      </c>
      <c r="L189" s="133"/>
      <c r="M189" s="415" t="str">
        <f t="shared" si="2"/>
        <v>X</v>
      </c>
    </row>
    <row r="190" spans="1:13" ht="14.45" customHeight="1" x14ac:dyDescent="0.2">
      <c r="A190" s="420" t="s">
        <v>428</v>
      </c>
      <c r="B190" s="416">
        <v>0</v>
      </c>
      <c r="C190" s="417">
        <v>18.573250000000002</v>
      </c>
      <c r="D190" s="417">
        <v>18.573250000000002</v>
      </c>
      <c r="E190" s="418">
        <v>0</v>
      </c>
      <c r="F190" s="416">
        <v>0</v>
      </c>
      <c r="G190" s="417">
        <v>0</v>
      </c>
      <c r="H190" s="417">
        <v>1.4981600000000002</v>
      </c>
      <c r="I190" s="417">
        <v>13.766549999999999</v>
      </c>
      <c r="J190" s="417">
        <v>13.766549999999999</v>
      </c>
      <c r="K190" s="419">
        <v>0</v>
      </c>
      <c r="L190" s="133"/>
      <c r="M190" s="415" t="str">
        <f t="shared" si="2"/>
        <v/>
      </c>
    </row>
    <row r="191" spans="1:13" ht="14.45" customHeight="1" x14ac:dyDescent="0.2">
      <c r="A191" s="420" t="s">
        <v>429</v>
      </c>
      <c r="B191" s="416">
        <v>0</v>
      </c>
      <c r="C191" s="417">
        <v>18.783000000000001</v>
      </c>
      <c r="D191" s="417">
        <v>18.783000000000001</v>
      </c>
      <c r="E191" s="418">
        <v>0</v>
      </c>
      <c r="F191" s="416">
        <v>0</v>
      </c>
      <c r="G191" s="417">
        <v>0</v>
      </c>
      <c r="H191" s="417">
        <v>1.7</v>
      </c>
      <c r="I191" s="417">
        <v>4.42</v>
      </c>
      <c r="J191" s="417">
        <v>4.42</v>
      </c>
      <c r="K191" s="419">
        <v>0</v>
      </c>
      <c r="L191" s="133"/>
      <c r="M191" s="415" t="str">
        <f t="shared" si="2"/>
        <v>X</v>
      </c>
    </row>
    <row r="192" spans="1:13" ht="14.45" customHeight="1" x14ac:dyDescent="0.2">
      <c r="A192" s="420" t="s">
        <v>430</v>
      </c>
      <c r="B192" s="416">
        <v>0</v>
      </c>
      <c r="C192" s="417">
        <v>18.783000000000001</v>
      </c>
      <c r="D192" s="417">
        <v>18.783000000000001</v>
      </c>
      <c r="E192" s="418">
        <v>0</v>
      </c>
      <c r="F192" s="416">
        <v>0</v>
      </c>
      <c r="G192" s="417">
        <v>0</v>
      </c>
      <c r="H192" s="417">
        <v>1.7</v>
      </c>
      <c r="I192" s="417">
        <v>4.42</v>
      </c>
      <c r="J192" s="417">
        <v>4.42</v>
      </c>
      <c r="K192" s="419">
        <v>0</v>
      </c>
      <c r="L192" s="133"/>
      <c r="M192" s="415" t="str">
        <f t="shared" si="2"/>
        <v/>
      </c>
    </row>
    <row r="193" spans="1:13" ht="14.45" customHeight="1" x14ac:dyDescent="0.2">
      <c r="A193" s="420" t="s">
        <v>431</v>
      </c>
      <c r="B193" s="416">
        <v>0</v>
      </c>
      <c r="C193" s="417">
        <v>46.472180000000002</v>
      </c>
      <c r="D193" s="417">
        <v>46.472180000000002</v>
      </c>
      <c r="E193" s="418">
        <v>0</v>
      </c>
      <c r="F193" s="416">
        <v>0</v>
      </c>
      <c r="G193" s="417">
        <v>0</v>
      </c>
      <c r="H193" s="417">
        <v>3.7754400000000001</v>
      </c>
      <c r="I193" s="417">
        <v>39.264559999999996</v>
      </c>
      <c r="J193" s="417">
        <v>39.264559999999996</v>
      </c>
      <c r="K193" s="419">
        <v>0</v>
      </c>
      <c r="L193" s="133"/>
      <c r="M193" s="415" t="str">
        <f t="shared" si="2"/>
        <v>X</v>
      </c>
    </row>
    <row r="194" spans="1:13" ht="14.45" customHeight="1" x14ac:dyDescent="0.2">
      <c r="A194" s="420" t="s">
        <v>432</v>
      </c>
      <c r="B194" s="416">
        <v>0</v>
      </c>
      <c r="C194" s="417">
        <v>1.48</v>
      </c>
      <c r="D194" s="417">
        <v>1.48</v>
      </c>
      <c r="E194" s="418">
        <v>0</v>
      </c>
      <c r="F194" s="416">
        <v>0</v>
      </c>
      <c r="G194" s="417">
        <v>0</v>
      </c>
      <c r="H194" s="417">
        <v>0</v>
      </c>
      <c r="I194" s="417">
        <v>0.37</v>
      </c>
      <c r="J194" s="417">
        <v>0.37</v>
      </c>
      <c r="K194" s="419">
        <v>0</v>
      </c>
      <c r="L194" s="133"/>
      <c r="M194" s="415" t="str">
        <f t="shared" si="2"/>
        <v/>
      </c>
    </row>
    <row r="195" spans="1:13" ht="14.45" customHeight="1" x14ac:dyDescent="0.2">
      <c r="A195" s="420" t="s">
        <v>433</v>
      </c>
      <c r="B195" s="416">
        <v>0</v>
      </c>
      <c r="C195" s="417">
        <v>0</v>
      </c>
      <c r="D195" s="417">
        <v>0</v>
      </c>
      <c r="E195" s="418">
        <v>0</v>
      </c>
      <c r="F195" s="416">
        <v>0</v>
      </c>
      <c r="G195" s="417">
        <v>0</v>
      </c>
      <c r="H195" s="417">
        <v>0.30819999999999997</v>
      </c>
      <c r="I195" s="417">
        <v>0.40200000000000002</v>
      </c>
      <c r="J195" s="417">
        <v>0.40200000000000002</v>
      </c>
      <c r="K195" s="419">
        <v>0</v>
      </c>
      <c r="L195" s="133"/>
      <c r="M195" s="415" t="str">
        <f t="shared" si="2"/>
        <v/>
      </c>
    </row>
    <row r="196" spans="1:13" ht="14.45" customHeight="1" x14ac:dyDescent="0.2">
      <c r="A196" s="420" t="s">
        <v>434</v>
      </c>
      <c r="B196" s="416">
        <v>0</v>
      </c>
      <c r="C196" s="417">
        <v>44.992179999999998</v>
      </c>
      <c r="D196" s="417">
        <v>44.992179999999998</v>
      </c>
      <c r="E196" s="418">
        <v>0</v>
      </c>
      <c r="F196" s="416">
        <v>0</v>
      </c>
      <c r="G196" s="417">
        <v>0</v>
      </c>
      <c r="H196" s="417">
        <v>3.4672399999999999</v>
      </c>
      <c r="I196" s="417">
        <v>38.492559999999997</v>
      </c>
      <c r="J196" s="417">
        <v>38.492559999999997</v>
      </c>
      <c r="K196" s="419">
        <v>0</v>
      </c>
      <c r="L196" s="133"/>
      <c r="M196" s="415" t="str">
        <f t="shared" si="2"/>
        <v/>
      </c>
    </row>
    <row r="197" spans="1:13" ht="14.45" customHeight="1" x14ac:dyDescent="0.2">
      <c r="A197" s="420" t="s">
        <v>435</v>
      </c>
      <c r="B197" s="416">
        <v>0</v>
      </c>
      <c r="C197" s="417">
        <v>2.5258600000000002</v>
      </c>
      <c r="D197" s="417">
        <v>2.5258600000000002</v>
      </c>
      <c r="E197" s="418">
        <v>0</v>
      </c>
      <c r="F197" s="416">
        <v>0</v>
      </c>
      <c r="G197" s="417">
        <v>0</v>
      </c>
      <c r="H197" s="417">
        <v>1.09592</v>
      </c>
      <c r="I197" s="417">
        <v>11.820959999999999</v>
      </c>
      <c r="J197" s="417">
        <v>11.820959999999999</v>
      </c>
      <c r="K197" s="419">
        <v>0</v>
      </c>
      <c r="L197" s="133"/>
      <c r="M197" s="415" t="str">
        <f t="shared" si="2"/>
        <v>X</v>
      </c>
    </row>
    <row r="198" spans="1:13" ht="14.45" customHeight="1" x14ac:dyDescent="0.2">
      <c r="A198" s="420" t="s">
        <v>436</v>
      </c>
      <c r="B198" s="416">
        <v>0</v>
      </c>
      <c r="C198" s="417">
        <v>2.5258600000000002</v>
      </c>
      <c r="D198" s="417">
        <v>2.5258600000000002</v>
      </c>
      <c r="E198" s="418">
        <v>0</v>
      </c>
      <c r="F198" s="416">
        <v>0</v>
      </c>
      <c r="G198" s="417">
        <v>0</v>
      </c>
      <c r="H198" s="417">
        <v>1.09592</v>
      </c>
      <c r="I198" s="417">
        <v>11.820959999999999</v>
      </c>
      <c r="J198" s="417">
        <v>11.820959999999999</v>
      </c>
      <c r="K198" s="419">
        <v>0</v>
      </c>
      <c r="L198" s="133"/>
      <c r="M198" s="41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0" t="s">
        <v>437</v>
      </c>
      <c r="B199" s="416">
        <v>0</v>
      </c>
      <c r="C199" s="417">
        <v>40.506129999999999</v>
      </c>
      <c r="D199" s="417">
        <v>40.506129999999999</v>
      </c>
      <c r="E199" s="418">
        <v>0</v>
      </c>
      <c r="F199" s="416">
        <v>0</v>
      </c>
      <c r="G199" s="417">
        <v>0</v>
      </c>
      <c r="H199" s="417">
        <v>0</v>
      </c>
      <c r="I199" s="417">
        <v>0</v>
      </c>
      <c r="J199" s="417">
        <v>0</v>
      </c>
      <c r="K199" s="419">
        <v>0</v>
      </c>
      <c r="L199" s="133"/>
      <c r="M199" s="415" t="str">
        <f t="shared" si="3"/>
        <v>X</v>
      </c>
    </row>
    <row r="200" spans="1:13" ht="14.45" customHeight="1" x14ac:dyDescent="0.2">
      <c r="A200" s="420" t="s">
        <v>438</v>
      </c>
      <c r="B200" s="416">
        <v>0</v>
      </c>
      <c r="C200" s="417">
        <v>40.506129999999999</v>
      </c>
      <c r="D200" s="417">
        <v>40.506129999999999</v>
      </c>
      <c r="E200" s="418">
        <v>0</v>
      </c>
      <c r="F200" s="416">
        <v>0</v>
      </c>
      <c r="G200" s="417">
        <v>0</v>
      </c>
      <c r="H200" s="417">
        <v>0</v>
      </c>
      <c r="I200" s="417">
        <v>0</v>
      </c>
      <c r="J200" s="417">
        <v>0</v>
      </c>
      <c r="K200" s="419">
        <v>0</v>
      </c>
      <c r="L200" s="133"/>
      <c r="M200" s="415" t="str">
        <f t="shared" si="3"/>
        <v/>
      </c>
    </row>
    <row r="201" spans="1:13" ht="14.45" customHeight="1" x14ac:dyDescent="0.2">
      <c r="A201" s="420" t="s">
        <v>439</v>
      </c>
      <c r="B201" s="416">
        <v>0</v>
      </c>
      <c r="C201" s="417">
        <v>5.4539999999999997</v>
      </c>
      <c r="D201" s="417">
        <v>5.4539999999999997</v>
      </c>
      <c r="E201" s="418">
        <v>0</v>
      </c>
      <c r="F201" s="416">
        <v>0</v>
      </c>
      <c r="G201" s="417">
        <v>0</v>
      </c>
      <c r="H201" s="417">
        <v>0.3</v>
      </c>
      <c r="I201" s="417">
        <v>3.3029999999999999</v>
      </c>
      <c r="J201" s="417">
        <v>3.3029999999999999</v>
      </c>
      <c r="K201" s="419">
        <v>0</v>
      </c>
      <c r="L201" s="133"/>
      <c r="M201" s="415" t="str">
        <f t="shared" si="3"/>
        <v>X</v>
      </c>
    </row>
    <row r="202" spans="1:13" ht="14.45" customHeight="1" x14ac:dyDescent="0.2">
      <c r="A202" s="420" t="s">
        <v>440</v>
      </c>
      <c r="B202" s="416">
        <v>0</v>
      </c>
      <c r="C202" s="417">
        <v>5.4539999999999997</v>
      </c>
      <c r="D202" s="417">
        <v>5.4539999999999997</v>
      </c>
      <c r="E202" s="418">
        <v>0</v>
      </c>
      <c r="F202" s="416">
        <v>0</v>
      </c>
      <c r="G202" s="417">
        <v>0</v>
      </c>
      <c r="H202" s="417">
        <v>0.3</v>
      </c>
      <c r="I202" s="417">
        <v>3.3029999999999999</v>
      </c>
      <c r="J202" s="417">
        <v>3.3029999999999999</v>
      </c>
      <c r="K202" s="419">
        <v>0</v>
      </c>
      <c r="L202" s="133"/>
      <c r="M202" s="415" t="str">
        <f t="shared" si="3"/>
        <v/>
      </c>
    </row>
    <row r="203" spans="1:13" ht="14.45" customHeight="1" x14ac:dyDescent="0.2">
      <c r="A203" s="420" t="s">
        <v>441</v>
      </c>
      <c r="B203" s="416">
        <v>0</v>
      </c>
      <c r="C203" s="417">
        <v>2317.4814900000001</v>
      </c>
      <c r="D203" s="417">
        <v>2317.4814900000001</v>
      </c>
      <c r="E203" s="418">
        <v>0</v>
      </c>
      <c r="F203" s="416">
        <v>0</v>
      </c>
      <c r="G203" s="417">
        <v>0</v>
      </c>
      <c r="H203" s="417">
        <v>390.67309</v>
      </c>
      <c r="I203" s="417">
        <v>2187.6010799999999</v>
      </c>
      <c r="J203" s="417">
        <v>2187.6010799999999</v>
      </c>
      <c r="K203" s="419">
        <v>0</v>
      </c>
      <c r="L203" s="133"/>
      <c r="M203" s="415" t="str">
        <f t="shared" si="3"/>
        <v>X</v>
      </c>
    </row>
    <row r="204" spans="1:13" ht="14.45" customHeight="1" x14ac:dyDescent="0.2">
      <c r="A204" s="420" t="s">
        <v>442</v>
      </c>
      <c r="B204" s="416">
        <v>0</v>
      </c>
      <c r="C204" s="417">
        <v>2317.4814900000001</v>
      </c>
      <c r="D204" s="417">
        <v>2317.4814900000001</v>
      </c>
      <c r="E204" s="418">
        <v>0</v>
      </c>
      <c r="F204" s="416">
        <v>0</v>
      </c>
      <c r="G204" s="417">
        <v>0</v>
      </c>
      <c r="H204" s="417">
        <v>390.67309</v>
      </c>
      <c r="I204" s="417">
        <v>2187.6010799999999</v>
      </c>
      <c r="J204" s="417">
        <v>2187.6010799999999</v>
      </c>
      <c r="K204" s="419">
        <v>0</v>
      </c>
      <c r="L204" s="133"/>
      <c r="M204" s="415" t="str">
        <f t="shared" si="3"/>
        <v/>
      </c>
    </row>
    <row r="205" spans="1:13" ht="14.45" customHeight="1" x14ac:dyDescent="0.2">
      <c r="A205" s="420" t="s">
        <v>443</v>
      </c>
      <c r="B205" s="416">
        <v>0</v>
      </c>
      <c r="C205" s="417">
        <v>0</v>
      </c>
      <c r="D205" s="417">
        <v>0</v>
      </c>
      <c r="E205" s="418">
        <v>0</v>
      </c>
      <c r="F205" s="416">
        <v>0</v>
      </c>
      <c r="G205" s="417">
        <v>0</v>
      </c>
      <c r="H205" s="417">
        <v>0</v>
      </c>
      <c r="I205" s="417">
        <v>0.10746</v>
      </c>
      <c r="J205" s="417">
        <v>0.10746</v>
      </c>
      <c r="K205" s="419">
        <v>0</v>
      </c>
      <c r="L205" s="133"/>
      <c r="M205" s="415" t="str">
        <f t="shared" si="3"/>
        <v>X</v>
      </c>
    </row>
    <row r="206" spans="1:13" ht="14.45" customHeight="1" x14ac:dyDescent="0.2">
      <c r="A206" s="420" t="s">
        <v>444</v>
      </c>
      <c r="B206" s="416">
        <v>0</v>
      </c>
      <c r="C206" s="417">
        <v>0</v>
      </c>
      <c r="D206" s="417">
        <v>0</v>
      </c>
      <c r="E206" s="418">
        <v>0</v>
      </c>
      <c r="F206" s="416">
        <v>0</v>
      </c>
      <c r="G206" s="417">
        <v>0</v>
      </c>
      <c r="H206" s="417">
        <v>0</v>
      </c>
      <c r="I206" s="417">
        <v>0.10746</v>
      </c>
      <c r="J206" s="417">
        <v>0.10746</v>
      </c>
      <c r="K206" s="419">
        <v>0</v>
      </c>
      <c r="L206" s="133"/>
      <c r="M206" s="415" t="str">
        <f t="shared" si="3"/>
        <v/>
      </c>
    </row>
    <row r="207" spans="1:13" ht="14.45" customHeight="1" x14ac:dyDescent="0.2">
      <c r="A207" s="420" t="s">
        <v>445</v>
      </c>
      <c r="B207" s="416">
        <v>0</v>
      </c>
      <c r="C207" s="417">
        <v>3735.6072799999997</v>
      </c>
      <c r="D207" s="417">
        <v>3735.6072799999997</v>
      </c>
      <c r="E207" s="418">
        <v>0</v>
      </c>
      <c r="F207" s="416">
        <v>0</v>
      </c>
      <c r="G207" s="417">
        <v>0</v>
      </c>
      <c r="H207" s="417">
        <v>470.85121000000004</v>
      </c>
      <c r="I207" s="417">
        <v>3325.9971399999999</v>
      </c>
      <c r="J207" s="417">
        <v>3325.9971399999999</v>
      </c>
      <c r="K207" s="419">
        <v>0</v>
      </c>
      <c r="L207" s="133"/>
      <c r="M207" s="415" t="str">
        <f t="shared" si="3"/>
        <v>X</v>
      </c>
    </row>
    <row r="208" spans="1:13" ht="14.45" customHeight="1" x14ac:dyDescent="0.2">
      <c r="A208" s="420" t="s">
        <v>446</v>
      </c>
      <c r="B208" s="416">
        <v>0</v>
      </c>
      <c r="C208" s="417">
        <v>3735.6072799999997</v>
      </c>
      <c r="D208" s="417">
        <v>3735.6072799999997</v>
      </c>
      <c r="E208" s="418">
        <v>0</v>
      </c>
      <c r="F208" s="416">
        <v>0</v>
      </c>
      <c r="G208" s="417">
        <v>0</v>
      </c>
      <c r="H208" s="417">
        <v>470.85121000000004</v>
      </c>
      <c r="I208" s="417">
        <v>3325.9971399999999</v>
      </c>
      <c r="J208" s="417">
        <v>3325.9971399999999</v>
      </c>
      <c r="K208" s="419">
        <v>0</v>
      </c>
      <c r="L208" s="133"/>
      <c r="M208" s="415" t="str">
        <f t="shared" si="3"/>
        <v/>
      </c>
    </row>
    <row r="209" spans="1:13" ht="14.45" customHeight="1" x14ac:dyDescent="0.2">
      <c r="A209" s="420"/>
      <c r="B209" s="416"/>
      <c r="C209" s="417"/>
      <c r="D209" s="417"/>
      <c r="E209" s="418"/>
      <c r="F209" s="416"/>
      <c r="G209" s="417"/>
      <c r="H209" s="417"/>
      <c r="I209" s="417"/>
      <c r="J209" s="417"/>
      <c r="K209" s="419"/>
      <c r="L209" s="133"/>
      <c r="M209" s="415" t="str">
        <f t="shared" si="3"/>
        <v/>
      </c>
    </row>
    <row r="210" spans="1:13" ht="14.45" customHeight="1" x14ac:dyDescent="0.2">
      <c r="A210" s="420"/>
      <c r="B210" s="416"/>
      <c r="C210" s="417"/>
      <c r="D210" s="417"/>
      <c r="E210" s="418"/>
      <c r="F210" s="416"/>
      <c r="G210" s="417"/>
      <c r="H210" s="417"/>
      <c r="I210" s="417"/>
      <c r="J210" s="417"/>
      <c r="K210" s="419"/>
      <c r="L210" s="133"/>
      <c r="M210" s="415" t="str">
        <f t="shared" si="3"/>
        <v/>
      </c>
    </row>
    <row r="211" spans="1:13" ht="14.45" customHeight="1" x14ac:dyDescent="0.2">
      <c r="A211" s="420"/>
      <c r="B211" s="416"/>
      <c r="C211" s="417"/>
      <c r="D211" s="417"/>
      <c r="E211" s="418"/>
      <c r="F211" s="416"/>
      <c r="G211" s="417"/>
      <c r="H211" s="417"/>
      <c r="I211" s="417"/>
      <c r="J211" s="417"/>
      <c r="K211" s="419"/>
      <c r="L211" s="133"/>
      <c r="M211" s="415" t="str">
        <f t="shared" si="3"/>
        <v/>
      </c>
    </row>
    <row r="212" spans="1:13" ht="14.45" customHeight="1" x14ac:dyDescent="0.2">
      <c r="A212" s="420"/>
      <c r="B212" s="416"/>
      <c r="C212" s="417"/>
      <c r="D212" s="417"/>
      <c r="E212" s="418"/>
      <c r="F212" s="416"/>
      <c r="G212" s="417"/>
      <c r="H212" s="417"/>
      <c r="I212" s="417"/>
      <c r="J212" s="417"/>
      <c r="K212" s="419"/>
      <c r="L212" s="133"/>
      <c r="M212" s="415" t="str">
        <f t="shared" si="3"/>
        <v/>
      </c>
    </row>
    <row r="213" spans="1:13" ht="14.45" customHeight="1" x14ac:dyDescent="0.2">
      <c r="A213" s="420"/>
      <c r="B213" s="416"/>
      <c r="C213" s="417"/>
      <c r="D213" s="417"/>
      <c r="E213" s="418"/>
      <c r="F213" s="416"/>
      <c r="G213" s="417"/>
      <c r="H213" s="417"/>
      <c r="I213" s="417"/>
      <c r="J213" s="417"/>
      <c r="K213" s="419"/>
      <c r="L213" s="133"/>
      <c r="M213" s="415" t="str">
        <f t="shared" si="3"/>
        <v/>
      </c>
    </row>
    <row r="214" spans="1:13" ht="14.45" customHeight="1" x14ac:dyDescent="0.2">
      <c r="A214" s="420"/>
      <c r="B214" s="416"/>
      <c r="C214" s="417"/>
      <c r="D214" s="417"/>
      <c r="E214" s="418"/>
      <c r="F214" s="416"/>
      <c r="G214" s="417"/>
      <c r="H214" s="417"/>
      <c r="I214" s="417"/>
      <c r="J214" s="417"/>
      <c r="K214" s="419"/>
      <c r="L214" s="133"/>
      <c r="M214" s="415" t="str">
        <f t="shared" si="3"/>
        <v/>
      </c>
    </row>
    <row r="215" spans="1:13" ht="14.45" customHeight="1" x14ac:dyDescent="0.2">
      <c r="A215" s="420"/>
      <c r="B215" s="416"/>
      <c r="C215" s="417"/>
      <c r="D215" s="417"/>
      <c r="E215" s="418"/>
      <c r="F215" s="416"/>
      <c r="G215" s="417"/>
      <c r="H215" s="417"/>
      <c r="I215" s="417"/>
      <c r="J215" s="417"/>
      <c r="K215" s="419"/>
      <c r="L215" s="133"/>
      <c r="M215" s="415" t="str">
        <f t="shared" si="3"/>
        <v/>
      </c>
    </row>
    <row r="216" spans="1:13" ht="14.45" customHeight="1" x14ac:dyDescent="0.2">
      <c r="A216" s="420"/>
      <c r="B216" s="416"/>
      <c r="C216" s="417"/>
      <c r="D216" s="417"/>
      <c r="E216" s="418"/>
      <c r="F216" s="416"/>
      <c r="G216" s="417"/>
      <c r="H216" s="417"/>
      <c r="I216" s="417"/>
      <c r="J216" s="417"/>
      <c r="K216" s="419"/>
      <c r="L216" s="133"/>
      <c r="M216" s="415" t="str">
        <f t="shared" si="3"/>
        <v/>
      </c>
    </row>
    <row r="217" spans="1:13" ht="14.45" customHeight="1" x14ac:dyDescent="0.2">
      <c r="A217" s="420"/>
      <c r="B217" s="416"/>
      <c r="C217" s="417"/>
      <c r="D217" s="417"/>
      <c r="E217" s="418"/>
      <c r="F217" s="416"/>
      <c r="G217" s="417"/>
      <c r="H217" s="417"/>
      <c r="I217" s="417"/>
      <c r="J217" s="417"/>
      <c r="K217" s="419"/>
      <c r="L217" s="133"/>
      <c r="M217" s="415" t="str">
        <f t="shared" si="3"/>
        <v/>
      </c>
    </row>
    <row r="218" spans="1:13" ht="14.45" customHeight="1" x14ac:dyDescent="0.2">
      <c r="A218" s="420"/>
      <c r="B218" s="416"/>
      <c r="C218" s="417"/>
      <c r="D218" s="417"/>
      <c r="E218" s="418"/>
      <c r="F218" s="416"/>
      <c r="G218" s="417"/>
      <c r="H218" s="417"/>
      <c r="I218" s="417"/>
      <c r="J218" s="417"/>
      <c r="K218" s="419"/>
      <c r="L218" s="133"/>
      <c r="M218" s="415" t="str">
        <f t="shared" si="3"/>
        <v/>
      </c>
    </row>
    <row r="219" spans="1:13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33"/>
      <c r="M219" s="415" t="str">
        <f t="shared" si="3"/>
        <v/>
      </c>
    </row>
    <row r="220" spans="1:13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33"/>
      <c r="M220" s="415" t="str">
        <f t="shared" si="3"/>
        <v/>
      </c>
    </row>
    <row r="221" spans="1:13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33"/>
      <c r="M221" s="415" t="str">
        <f t="shared" si="3"/>
        <v/>
      </c>
    </row>
    <row r="222" spans="1:13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33"/>
      <c r="M222" s="415" t="str">
        <f t="shared" si="3"/>
        <v/>
      </c>
    </row>
    <row r="223" spans="1:13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33"/>
      <c r="M223" s="415" t="str">
        <f t="shared" si="3"/>
        <v/>
      </c>
    </row>
    <row r="224" spans="1:13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33"/>
      <c r="M224" s="415" t="str">
        <f t="shared" si="3"/>
        <v/>
      </c>
    </row>
    <row r="225" spans="1:13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33"/>
      <c r="M225" s="415" t="str">
        <f t="shared" si="3"/>
        <v/>
      </c>
    </row>
    <row r="226" spans="1:13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33"/>
      <c r="M226" s="415" t="str">
        <f t="shared" si="3"/>
        <v/>
      </c>
    </row>
    <row r="227" spans="1:13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33"/>
      <c r="M227" s="415" t="str">
        <f t="shared" si="3"/>
        <v/>
      </c>
    </row>
    <row r="228" spans="1:13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33"/>
      <c r="M228" s="415" t="str">
        <f t="shared" si="3"/>
        <v/>
      </c>
    </row>
    <row r="229" spans="1:13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33"/>
      <c r="M229" s="415" t="str">
        <f t="shared" si="3"/>
        <v/>
      </c>
    </row>
    <row r="230" spans="1:13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33"/>
      <c r="M230" s="415" t="str">
        <f t="shared" si="3"/>
        <v/>
      </c>
    </row>
    <row r="231" spans="1:13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33"/>
      <c r="M231" s="415" t="str">
        <f t="shared" si="3"/>
        <v/>
      </c>
    </row>
    <row r="232" spans="1:13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33"/>
      <c r="M232" s="415" t="str">
        <f t="shared" si="3"/>
        <v/>
      </c>
    </row>
    <row r="233" spans="1:13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33"/>
      <c r="M233" s="415" t="str">
        <f t="shared" si="3"/>
        <v/>
      </c>
    </row>
    <row r="234" spans="1:13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33"/>
      <c r="M234" s="415" t="str">
        <f t="shared" si="3"/>
        <v/>
      </c>
    </row>
    <row r="235" spans="1:13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33"/>
      <c r="M235" s="415" t="str">
        <f t="shared" si="3"/>
        <v/>
      </c>
    </row>
    <row r="236" spans="1:13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33"/>
      <c r="M236" s="415" t="str">
        <f t="shared" si="3"/>
        <v/>
      </c>
    </row>
    <row r="237" spans="1:13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33"/>
      <c r="M237" s="415" t="str">
        <f t="shared" si="3"/>
        <v/>
      </c>
    </row>
    <row r="238" spans="1:13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33"/>
      <c r="M238" s="415" t="str">
        <f t="shared" si="3"/>
        <v/>
      </c>
    </row>
    <row r="239" spans="1:13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33"/>
      <c r="M239" s="415" t="str">
        <f t="shared" si="3"/>
        <v/>
      </c>
    </row>
    <row r="240" spans="1:13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33"/>
      <c r="M240" s="415" t="str">
        <f t="shared" si="3"/>
        <v/>
      </c>
    </row>
    <row r="241" spans="1:13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33"/>
      <c r="M241" s="415" t="str">
        <f t="shared" si="3"/>
        <v/>
      </c>
    </row>
    <row r="242" spans="1:13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33"/>
      <c r="M242" s="415" t="str">
        <f t="shared" si="3"/>
        <v/>
      </c>
    </row>
    <row r="243" spans="1:13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33"/>
      <c r="M243" s="415" t="str">
        <f t="shared" si="3"/>
        <v/>
      </c>
    </row>
    <row r="244" spans="1:13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33"/>
      <c r="M244" s="415" t="str">
        <f t="shared" si="3"/>
        <v/>
      </c>
    </row>
    <row r="245" spans="1:13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33"/>
      <c r="M245" s="415" t="str">
        <f t="shared" si="3"/>
        <v/>
      </c>
    </row>
    <row r="246" spans="1:13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33"/>
      <c r="M246" s="415" t="str">
        <f t="shared" si="3"/>
        <v/>
      </c>
    </row>
    <row r="247" spans="1:13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33"/>
      <c r="M247" s="415" t="str">
        <f t="shared" si="3"/>
        <v/>
      </c>
    </row>
    <row r="248" spans="1:13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33"/>
      <c r="M248" s="415" t="str">
        <f t="shared" si="3"/>
        <v/>
      </c>
    </row>
    <row r="249" spans="1:13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33"/>
      <c r="M249" s="415" t="str">
        <f t="shared" si="3"/>
        <v/>
      </c>
    </row>
    <row r="250" spans="1:13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33"/>
      <c r="M250" s="415" t="str">
        <f t="shared" si="3"/>
        <v/>
      </c>
    </row>
    <row r="251" spans="1:13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33"/>
      <c r="M251" s="415" t="str">
        <f t="shared" si="3"/>
        <v/>
      </c>
    </row>
    <row r="252" spans="1:13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33"/>
      <c r="M252" s="415" t="str">
        <f t="shared" si="3"/>
        <v/>
      </c>
    </row>
    <row r="253" spans="1:13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33"/>
      <c r="M253" s="415" t="str">
        <f t="shared" si="3"/>
        <v/>
      </c>
    </row>
    <row r="254" spans="1:13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33"/>
      <c r="M254" s="415" t="str">
        <f t="shared" si="3"/>
        <v/>
      </c>
    </row>
    <row r="255" spans="1:13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33"/>
      <c r="M255" s="415" t="str">
        <f t="shared" si="3"/>
        <v/>
      </c>
    </row>
    <row r="256" spans="1:13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33"/>
      <c r="M256" s="415" t="str">
        <f t="shared" si="3"/>
        <v/>
      </c>
    </row>
    <row r="257" spans="1:13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33"/>
      <c r="M257" s="415" t="str">
        <f t="shared" si="3"/>
        <v/>
      </c>
    </row>
    <row r="258" spans="1:13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33"/>
      <c r="M258" s="415" t="str">
        <f t="shared" si="3"/>
        <v/>
      </c>
    </row>
    <row r="259" spans="1:13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33"/>
      <c r="M259" s="415" t="str">
        <f t="shared" si="3"/>
        <v/>
      </c>
    </row>
    <row r="260" spans="1:13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33"/>
      <c r="M260" s="415" t="str">
        <f t="shared" si="3"/>
        <v/>
      </c>
    </row>
    <row r="261" spans="1:13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33"/>
      <c r="M261" s="415" t="str">
        <f t="shared" si="3"/>
        <v/>
      </c>
    </row>
    <row r="262" spans="1:13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33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33"/>
      <c r="M263" s="415" t="str">
        <f t="shared" si="4"/>
        <v/>
      </c>
    </row>
    <row r="264" spans="1:13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33"/>
      <c r="M264" s="415" t="str">
        <f t="shared" si="4"/>
        <v/>
      </c>
    </row>
    <row r="265" spans="1:13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33"/>
      <c r="M265" s="415" t="str">
        <f t="shared" si="4"/>
        <v/>
      </c>
    </row>
    <row r="266" spans="1:13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33"/>
      <c r="M266" s="415" t="str">
        <f t="shared" si="4"/>
        <v/>
      </c>
    </row>
    <row r="267" spans="1:13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33"/>
      <c r="M267" s="415" t="str">
        <f t="shared" si="4"/>
        <v/>
      </c>
    </row>
    <row r="268" spans="1:13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33"/>
      <c r="M268" s="415" t="str">
        <f t="shared" si="4"/>
        <v/>
      </c>
    </row>
    <row r="269" spans="1:13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33"/>
      <c r="M269" s="415" t="str">
        <f t="shared" si="4"/>
        <v/>
      </c>
    </row>
    <row r="270" spans="1:13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33"/>
      <c r="M270" s="415" t="str">
        <f t="shared" si="4"/>
        <v/>
      </c>
    </row>
    <row r="271" spans="1:13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33"/>
      <c r="M271" s="415" t="str">
        <f t="shared" si="4"/>
        <v/>
      </c>
    </row>
    <row r="272" spans="1:13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33"/>
      <c r="M272" s="415" t="str">
        <f t="shared" si="4"/>
        <v/>
      </c>
    </row>
    <row r="273" spans="1:13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33"/>
      <c r="M273" s="415" t="str">
        <f t="shared" si="4"/>
        <v/>
      </c>
    </row>
    <row r="274" spans="1:13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33"/>
      <c r="M274" s="415" t="str">
        <f t="shared" si="4"/>
        <v/>
      </c>
    </row>
    <row r="275" spans="1:13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33"/>
      <c r="M275" s="415" t="str">
        <f t="shared" si="4"/>
        <v/>
      </c>
    </row>
    <row r="276" spans="1:13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33"/>
      <c r="M276" s="415" t="str">
        <f t="shared" si="4"/>
        <v/>
      </c>
    </row>
    <row r="277" spans="1:13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33"/>
      <c r="M277" s="415" t="str">
        <f t="shared" si="4"/>
        <v/>
      </c>
    </row>
    <row r="278" spans="1:13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33"/>
      <c r="M278" s="415" t="str">
        <f t="shared" si="4"/>
        <v/>
      </c>
    </row>
    <row r="279" spans="1:13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33"/>
      <c r="M279" s="415" t="str">
        <f t="shared" si="4"/>
        <v/>
      </c>
    </row>
    <row r="280" spans="1:13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33"/>
      <c r="M280" s="415" t="str">
        <f t="shared" si="4"/>
        <v/>
      </c>
    </row>
    <row r="281" spans="1:13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33"/>
      <c r="M281" s="415" t="str">
        <f t="shared" si="4"/>
        <v/>
      </c>
    </row>
    <row r="282" spans="1:13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33"/>
      <c r="M282" s="415" t="str">
        <f t="shared" si="4"/>
        <v/>
      </c>
    </row>
    <row r="283" spans="1:13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33"/>
      <c r="M283" s="415" t="str">
        <f t="shared" si="4"/>
        <v/>
      </c>
    </row>
    <row r="284" spans="1:13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33"/>
      <c r="M284" s="415" t="str">
        <f t="shared" si="4"/>
        <v/>
      </c>
    </row>
    <row r="285" spans="1:13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33"/>
      <c r="M285" s="415" t="str">
        <f t="shared" si="4"/>
        <v/>
      </c>
    </row>
    <row r="286" spans="1:13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33"/>
      <c r="M286" s="415" t="str">
        <f t="shared" si="4"/>
        <v/>
      </c>
    </row>
    <row r="287" spans="1:13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33"/>
      <c r="M287" s="415" t="str">
        <f t="shared" si="4"/>
        <v/>
      </c>
    </row>
    <row r="288" spans="1:13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33"/>
      <c r="M288" s="415" t="str">
        <f t="shared" si="4"/>
        <v/>
      </c>
    </row>
    <row r="289" spans="1:13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33"/>
      <c r="M289" s="415" t="str">
        <f t="shared" si="4"/>
        <v/>
      </c>
    </row>
    <row r="290" spans="1:13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33"/>
      <c r="M290" s="415" t="str">
        <f t="shared" si="4"/>
        <v/>
      </c>
    </row>
    <row r="291" spans="1:13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33"/>
      <c r="M291" s="415" t="str">
        <f t="shared" si="4"/>
        <v/>
      </c>
    </row>
    <row r="292" spans="1:13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33"/>
      <c r="M292" s="415" t="str">
        <f t="shared" si="4"/>
        <v/>
      </c>
    </row>
    <row r="293" spans="1:13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33"/>
      <c r="M293" s="415" t="str">
        <f t="shared" si="4"/>
        <v/>
      </c>
    </row>
    <row r="294" spans="1:13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33"/>
      <c r="M294" s="415" t="str">
        <f t="shared" si="4"/>
        <v/>
      </c>
    </row>
    <row r="295" spans="1:13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33"/>
      <c r="M295" s="415" t="str">
        <f t="shared" si="4"/>
        <v/>
      </c>
    </row>
    <row r="296" spans="1:13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33"/>
      <c r="M296" s="415" t="str">
        <f t="shared" si="4"/>
        <v/>
      </c>
    </row>
    <row r="297" spans="1:13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33"/>
      <c r="M297" s="415" t="str">
        <f t="shared" si="4"/>
        <v/>
      </c>
    </row>
    <row r="298" spans="1:13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33"/>
      <c r="M298" s="415" t="str">
        <f t="shared" si="4"/>
        <v/>
      </c>
    </row>
    <row r="299" spans="1:13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33"/>
      <c r="M299" s="415" t="str">
        <f t="shared" si="4"/>
        <v/>
      </c>
    </row>
    <row r="300" spans="1:13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33"/>
      <c r="M300" s="415" t="str">
        <f t="shared" si="4"/>
        <v/>
      </c>
    </row>
    <row r="301" spans="1:13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33"/>
      <c r="M301" s="415" t="str">
        <f t="shared" si="4"/>
        <v/>
      </c>
    </row>
    <row r="302" spans="1:13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33"/>
      <c r="M302" s="415" t="str">
        <f t="shared" si="4"/>
        <v/>
      </c>
    </row>
    <row r="303" spans="1:13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33"/>
      <c r="M303" s="415" t="str">
        <f t="shared" si="4"/>
        <v/>
      </c>
    </row>
    <row r="304" spans="1:13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33"/>
      <c r="M304" s="415" t="str">
        <f t="shared" si="4"/>
        <v/>
      </c>
    </row>
    <row r="305" spans="1:13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33"/>
      <c r="M305" s="415" t="str">
        <f t="shared" si="4"/>
        <v/>
      </c>
    </row>
    <row r="306" spans="1:13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33"/>
      <c r="M306" s="415" t="str">
        <f t="shared" si="4"/>
        <v/>
      </c>
    </row>
    <row r="307" spans="1:13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33"/>
      <c r="M307" s="415" t="str">
        <f t="shared" si="4"/>
        <v/>
      </c>
    </row>
    <row r="308" spans="1:13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33"/>
      <c r="M308" s="415" t="str">
        <f t="shared" si="4"/>
        <v/>
      </c>
    </row>
    <row r="309" spans="1:13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33"/>
      <c r="M309" s="415" t="str">
        <f t="shared" si="4"/>
        <v/>
      </c>
    </row>
    <row r="310" spans="1:13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33"/>
      <c r="M310" s="415" t="str">
        <f t="shared" si="4"/>
        <v/>
      </c>
    </row>
    <row r="311" spans="1:13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33"/>
      <c r="M311" s="415" t="str">
        <f t="shared" si="4"/>
        <v/>
      </c>
    </row>
    <row r="312" spans="1:13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33"/>
      <c r="M312" s="415" t="str">
        <f t="shared" si="4"/>
        <v/>
      </c>
    </row>
    <row r="313" spans="1:13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33"/>
      <c r="M313" s="415" t="str">
        <f t="shared" si="4"/>
        <v/>
      </c>
    </row>
    <row r="314" spans="1:13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33"/>
      <c r="M314" s="415" t="str">
        <f t="shared" si="4"/>
        <v/>
      </c>
    </row>
    <row r="315" spans="1:13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33"/>
      <c r="M315" s="415" t="str">
        <f t="shared" si="4"/>
        <v/>
      </c>
    </row>
    <row r="316" spans="1:13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33"/>
      <c r="M316" s="415" t="str">
        <f t="shared" si="4"/>
        <v/>
      </c>
    </row>
    <row r="317" spans="1:13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33"/>
      <c r="M317" s="415" t="str">
        <f t="shared" si="4"/>
        <v/>
      </c>
    </row>
    <row r="318" spans="1:13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33"/>
      <c r="M318" s="415" t="str">
        <f t="shared" si="4"/>
        <v/>
      </c>
    </row>
    <row r="319" spans="1:13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33"/>
      <c r="M319" s="415" t="str">
        <f t="shared" si="4"/>
        <v/>
      </c>
    </row>
    <row r="320" spans="1:13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33"/>
      <c r="M320" s="415" t="str">
        <f t="shared" si="4"/>
        <v/>
      </c>
    </row>
    <row r="321" spans="1:13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33"/>
      <c r="M321" s="415" t="str">
        <f t="shared" si="4"/>
        <v/>
      </c>
    </row>
    <row r="322" spans="1:13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33"/>
      <c r="M322" s="415" t="str">
        <f t="shared" si="4"/>
        <v/>
      </c>
    </row>
    <row r="323" spans="1:13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33"/>
      <c r="M323" s="415" t="str">
        <f t="shared" si="4"/>
        <v/>
      </c>
    </row>
    <row r="324" spans="1:13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33"/>
      <c r="M324" s="415" t="str">
        <f t="shared" si="4"/>
        <v/>
      </c>
    </row>
    <row r="325" spans="1:13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33"/>
      <c r="M325" s="415" t="str">
        <f t="shared" si="4"/>
        <v/>
      </c>
    </row>
    <row r="326" spans="1:13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33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33"/>
      <c r="M327" s="415" t="str">
        <f t="shared" si="5"/>
        <v/>
      </c>
    </row>
    <row r="328" spans="1:13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33"/>
      <c r="M328" s="415" t="str">
        <f t="shared" si="5"/>
        <v/>
      </c>
    </row>
    <row r="329" spans="1:13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33"/>
      <c r="M329" s="415" t="str">
        <f t="shared" si="5"/>
        <v/>
      </c>
    </row>
    <row r="330" spans="1:13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33"/>
      <c r="M330" s="415" t="str">
        <f t="shared" si="5"/>
        <v/>
      </c>
    </row>
    <row r="331" spans="1:13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33"/>
      <c r="M331" s="415" t="str">
        <f t="shared" si="5"/>
        <v/>
      </c>
    </row>
    <row r="332" spans="1:13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33"/>
      <c r="M332" s="415" t="str">
        <f t="shared" si="5"/>
        <v/>
      </c>
    </row>
    <row r="333" spans="1:13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33"/>
      <c r="M333" s="415" t="str">
        <f t="shared" si="5"/>
        <v/>
      </c>
    </row>
    <row r="334" spans="1:13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33"/>
      <c r="M334" s="415" t="str">
        <f t="shared" si="5"/>
        <v/>
      </c>
    </row>
    <row r="335" spans="1:13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33"/>
      <c r="M335" s="415" t="str">
        <f t="shared" si="5"/>
        <v/>
      </c>
    </row>
    <row r="336" spans="1:13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33"/>
      <c r="M336" s="415" t="str">
        <f t="shared" si="5"/>
        <v/>
      </c>
    </row>
    <row r="337" spans="1:13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33"/>
      <c r="M337" s="415" t="str">
        <f t="shared" si="5"/>
        <v/>
      </c>
    </row>
    <row r="338" spans="1:13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33"/>
      <c r="M338" s="415" t="str">
        <f t="shared" si="5"/>
        <v/>
      </c>
    </row>
    <row r="339" spans="1:13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33"/>
      <c r="M339" s="415" t="str">
        <f t="shared" si="5"/>
        <v/>
      </c>
    </row>
    <row r="340" spans="1:13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33"/>
      <c r="M340" s="415" t="str">
        <f t="shared" si="5"/>
        <v/>
      </c>
    </row>
    <row r="341" spans="1:13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33"/>
      <c r="M341" s="415" t="str">
        <f t="shared" si="5"/>
        <v/>
      </c>
    </row>
    <row r="342" spans="1:13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33"/>
      <c r="M342" s="415" t="str">
        <f t="shared" si="5"/>
        <v/>
      </c>
    </row>
    <row r="343" spans="1:13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33"/>
      <c r="M343" s="415" t="str">
        <f t="shared" si="5"/>
        <v/>
      </c>
    </row>
    <row r="344" spans="1:13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33"/>
      <c r="M344" s="415" t="str">
        <f t="shared" si="5"/>
        <v/>
      </c>
    </row>
    <row r="345" spans="1:13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33"/>
      <c r="M345" s="415" t="str">
        <f t="shared" si="5"/>
        <v/>
      </c>
    </row>
    <row r="346" spans="1:13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33"/>
      <c r="M346" s="415" t="str">
        <f t="shared" si="5"/>
        <v/>
      </c>
    </row>
    <row r="347" spans="1:13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33"/>
      <c r="M347" s="415" t="str">
        <f t="shared" si="5"/>
        <v/>
      </c>
    </row>
    <row r="348" spans="1:13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33"/>
      <c r="M348" s="415" t="str">
        <f t="shared" si="5"/>
        <v/>
      </c>
    </row>
    <row r="349" spans="1:13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33"/>
      <c r="M349" s="415" t="str">
        <f t="shared" si="5"/>
        <v/>
      </c>
    </row>
    <row r="350" spans="1:13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33"/>
      <c r="M350" s="415" t="str">
        <f t="shared" si="5"/>
        <v/>
      </c>
    </row>
    <row r="351" spans="1:13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33"/>
      <c r="M351" s="415" t="str">
        <f t="shared" si="5"/>
        <v/>
      </c>
    </row>
    <row r="352" spans="1:13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33"/>
      <c r="M352" s="415" t="str">
        <f t="shared" si="5"/>
        <v/>
      </c>
    </row>
    <row r="353" spans="1:13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33"/>
      <c r="M353" s="415" t="str">
        <f t="shared" si="5"/>
        <v/>
      </c>
    </row>
    <row r="354" spans="1:13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33"/>
      <c r="M354" s="415" t="str">
        <f t="shared" si="5"/>
        <v/>
      </c>
    </row>
    <row r="355" spans="1:13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33"/>
      <c r="M355" s="415" t="str">
        <f t="shared" si="5"/>
        <v/>
      </c>
    </row>
    <row r="356" spans="1:13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33"/>
      <c r="M356" s="415" t="str">
        <f t="shared" si="5"/>
        <v/>
      </c>
    </row>
    <row r="357" spans="1:13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33"/>
      <c r="M357" s="415" t="str">
        <f t="shared" si="5"/>
        <v/>
      </c>
    </row>
    <row r="358" spans="1:13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33"/>
      <c r="M358" s="415" t="str">
        <f t="shared" si="5"/>
        <v/>
      </c>
    </row>
    <row r="359" spans="1:13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33"/>
      <c r="M359" s="415" t="str">
        <f t="shared" si="5"/>
        <v/>
      </c>
    </row>
    <row r="360" spans="1:13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33"/>
      <c r="M360" s="415" t="str">
        <f t="shared" si="5"/>
        <v/>
      </c>
    </row>
    <row r="361" spans="1:13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33"/>
      <c r="M361" s="415" t="str">
        <f t="shared" si="5"/>
        <v/>
      </c>
    </row>
    <row r="362" spans="1:13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33"/>
      <c r="M362" s="415" t="str">
        <f t="shared" si="5"/>
        <v/>
      </c>
    </row>
    <row r="363" spans="1:13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33"/>
      <c r="M363" s="415" t="str">
        <f t="shared" si="5"/>
        <v/>
      </c>
    </row>
    <row r="364" spans="1:13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33"/>
      <c r="M364" s="415" t="str">
        <f t="shared" si="5"/>
        <v/>
      </c>
    </row>
    <row r="365" spans="1:13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33"/>
      <c r="M365" s="415" t="str">
        <f t="shared" si="5"/>
        <v/>
      </c>
    </row>
    <row r="366" spans="1:13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33"/>
      <c r="M366" s="415" t="str">
        <f t="shared" si="5"/>
        <v/>
      </c>
    </row>
    <row r="367" spans="1:13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33"/>
      <c r="M367" s="415" t="str">
        <f t="shared" si="5"/>
        <v/>
      </c>
    </row>
    <row r="368" spans="1:13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33"/>
      <c r="M368" s="415" t="str">
        <f t="shared" si="5"/>
        <v/>
      </c>
    </row>
    <row r="369" spans="1:13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33"/>
      <c r="M369" s="415" t="str">
        <f t="shared" si="5"/>
        <v/>
      </c>
    </row>
    <row r="370" spans="1:13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33"/>
      <c r="M370" s="415" t="str">
        <f t="shared" si="5"/>
        <v/>
      </c>
    </row>
    <row r="371" spans="1:13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33"/>
      <c r="M371" s="415" t="str">
        <f t="shared" si="5"/>
        <v/>
      </c>
    </row>
    <row r="372" spans="1:13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33"/>
      <c r="M372" s="415" t="str">
        <f t="shared" si="5"/>
        <v/>
      </c>
    </row>
    <row r="373" spans="1:13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33"/>
      <c r="M373" s="415" t="str">
        <f t="shared" si="5"/>
        <v/>
      </c>
    </row>
    <row r="374" spans="1:13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33"/>
      <c r="M374" s="415" t="str">
        <f t="shared" si="5"/>
        <v/>
      </c>
    </row>
    <row r="375" spans="1:13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33"/>
      <c r="M375" s="415" t="str">
        <f t="shared" si="5"/>
        <v/>
      </c>
    </row>
    <row r="376" spans="1:13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33"/>
      <c r="M376" s="415" t="str">
        <f t="shared" si="5"/>
        <v/>
      </c>
    </row>
    <row r="377" spans="1:13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33"/>
      <c r="M377" s="415" t="str">
        <f t="shared" si="5"/>
        <v/>
      </c>
    </row>
    <row r="378" spans="1:13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33"/>
      <c r="M378" s="415" t="str">
        <f t="shared" si="5"/>
        <v/>
      </c>
    </row>
    <row r="379" spans="1:13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33"/>
      <c r="M379" s="415" t="str">
        <f t="shared" si="5"/>
        <v/>
      </c>
    </row>
    <row r="380" spans="1:13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33"/>
      <c r="M380" s="415" t="str">
        <f t="shared" si="5"/>
        <v/>
      </c>
    </row>
    <row r="381" spans="1:13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33"/>
      <c r="M381" s="415" t="str">
        <f t="shared" si="5"/>
        <v/>
      </c>
    </row>
    <row r="382" spans="1:13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33"/>
      <c r="M382" s="415" t="str">
        <f t="shared" si="5"/>
        <v/>
      </c>
    </row>
    <row r="383" spans="1:13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33"/>
      <c r="M383" s="415" t="str">
        <f t="shared" si="5"/>
        <v/>
      </c>
    </row>
    <row r="384" spans="1:13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33"/>
      <c r="M384" s="415" t="str">
        <f t="shared" si="5"/>
        <v/>
      </c>
    </row>
    <row r="385" spans="1:13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33"/>
      <c r="M385" s="415" t="str">
        <f t="shared" si="5"/>
        <v/>
      </c>
    </row>
    <row r="386" spans="1:13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33"/>
      <c r="M386" s="415" t="str">
        <f t="shared" si="5"/>
        <v/>
      </c>
    </row>
    <row r="387" spans="1:13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33"/>
      <c r="M387" s="415" t="str">
        <f t="shared" si="5"/>
        <v/>
      </c>
    </row>
    <row r="388" spans="1:13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33"/>
      <c r="M388" s="415" t="str">
        <f t="shared" si="5"/>
        <v/>
      </c>
    </row>
    <row r="389" spans="1:13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33"/>
      <c r="M389" s="415" t="str">
        <f t="shared" si="5"/>
        <v/>
      </c>
    </row>
    <row r="390" spans="1:13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33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33"/>
      <c r="M391" s="415" t="str">
        <f t="shared" si="6"/>
        <v/>
      </c>
    </row>
    <row r="392" spans="1:13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33"/>
      <c r="M392" s="415" t="str">
        <f t="shared" si="6"/>
        <v/>
      </c>
    </row>
    <row r="393" spans="1:13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33"/>
      <c r="M393" s="415" t="str">
        <f t="shared" si="6"/>
        <v/>
      </c>
    </row>
    <row r="394" spans="1:13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33"/>
      <c r="M394" s="415" t="str">
        <f t="shared" si="6"/>
        <v/>
      </c>
    </row>
    <row r="395" spans="1:13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33"/>
      <c r="M395" s="415" t="str">
        <f t="shared" si="6"/>
        <v/>
      </c>
    </row>
    <row r="396" spans="1:13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33"/>
      <c r="M396" s="415" t="str">
        <f t="shared" si="6"/>
        <v/>
      </c>
    </row>
    <row r="397" spans="1:13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33"/>
      <c r="M397" s="415" t="str">
        <f t="shared" si="6"/>
        <v/>
      </c>
    </row>
    <row r="398" spans="1:13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33"/>
      <c r="M398" s="415" t="str">
        <f t="shared" si="6"/>
        <v/>
      </c>
    </row>
    <row r="399" spans="1:13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33"/>
      <c r="M399" s="415" t="str">
        <f t="shared" si="6"/>
        <v/>
      </c>
    </row>
    <row r="400" spans="1:13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33"/>
      <c r="M400" s="415" t="str">
        <f t="shared" si="6"/>
        <v/>
      </c>
    </row>
    <row r="401" spans="1:13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33"/>
      <c r="M401" s="415" t="str">
        <f t="shared" si="6"/>
        <v/>
      </c>
    </row>
    <row r="402" spans="1:13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33"/>
      <c r="M402" s="415" t="str">
        <f t="shared" si="6"/>
        <v/>
      </c>
    </row>
    <row r="403" spans="1:13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33"/>
      <c r="M403" s="415" t="str">
        <f t="shared" si="6"/>
        <v/>
      </c>
    </row>
    <row r="404" spans="1:13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33"/>
      <c r="M404" s="415" t="str">
        <f t="shared" si="6"/>
        <v/>
      </c>
    </row>
    <row r="405" spans="1:13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33"/>
      <c r="M405" s="415" t="str">
        <f t="shared" si="6"/>
        <v/>
      </c>
    </row>
    <row r="406" spans="1:13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33"/>
      <c r="M406" s="415" t="str">
        <f t="shared" si="6"/>
        <v/>
      </c>
    </row>
    <row r="407" spans="1:13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33"/>
      <c r="M407" s="415" t="str">
        <f t="shared" si="6"/>
        <v/>
      </c>
    </row>
    <row r="408" spans="1:13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33"/>
      <c r="M408" s="415" t="str">
        <f t="shared" si="6"/>
        <v/>
      </c>
    </row>
    <row r="409" spans="1:13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33"/>
      <c r="M409" s="415" t="str">
        <f t="shared" si="6"/>
        <v/>
      </c>
    </row>
    <row r="410" spans="1:13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33"/>
      <c r="M410" s="415" t="str">
        <f t="shared" si="6"/>
        <v/>
      </c>
    </row>
    <row r="411" spans="1:13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33"/>
      <c r="M411" s="415" t="str">
        <f t="shared" si="6"/>
        <v/>
      </c>
    </row>
    <row r="412" spans="1:13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33"/>
      <c r="M412" s="415" t="str">
        <f t="shared" si="6"/>
        <v/>
      </c>
    </row>
    <row r="413" spans="1:13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33"/>
      <c r="M413" s="415" t="str">
        <f t="shared" si="6"/>
        <v/>
      </c>
    </row>
    <row r="414" spans="1:13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33"/>
      <c r="M414" s="415" t="str">
        <f t="shared" si="6"/>
        <v/>
      </c>
    </row>
    <row r="415" spans="1:13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33"/>
      <c r="M415" s="415" t="str">
        <f t="shared" si="6"/>
        <v/>
      </c>
    </row>
    <row r="416" spans="1:13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33"/>
      <c r="M416" s="415" t="str">
        <f t="shared" si="6"/>
        <v/>
      </c>
    </row>
    <row r="417" spans="1:13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33"/>
      <c r="M417" s="415" t="str">
        <f t="shared" si="6"/>
        <v/>
      </c>
    </row>
    <row r="418" spans="1:13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33"/>
      <c r="M418" s="415" t="str">
        <f t="shared" si="6"/>
        <v/>
      </c>
    </row>
    <row r="419" spans="1:13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33"/>
      <c r="M419" s="415" t="str">
        <f t="shared" si="6"/>
        <v/>
      </c>
    </row>
    <row r="420" spans="1:13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33"/>
      <c r="M420" s="415" t="str">
        <f t="shared" si="6"/>
        <v/>
      </c>
    </row>
    <row r="421" spans="1:13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33"/>
      <c r="M421" s="415" t="str">
        <f t="shared" si="6"/>
        <v/>
      </c>
    </row>
    <row r="422" spans="1:13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33"/>
      <c r="M422" s="415" t="str">
        <f t="shared" si="6"/>
        <v/>
      </c>
    </row>
    <row r="423" spans="1:13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33"/>
      <c r="M423" s="415" t="str">
        <f t="shared" si="6"/>
        <v/>
      </c>
    </row>
    <row r="424" spans="1:13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33"/>
      <c r="M424" s="415" t="str">
        <f t="shared" si="6"/>
        <v/>
      </c>
    </row>
    <row r="425" spans="1:13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33"/>
      <c r="M425" s="415" t="str">
        <f t="shared" si="6"/>
        <v/>
      </c>
    </row>
    <row r="426" spans="1:13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33"/>
      <c r="M426" s="415" t="str">
        <f t="shared" si="6"/>
        <v/>
      </c>
    </row>
    <row r="427" spans="1:13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33"/>
      <c r="M427" s="415" t="str">
        <f t="shared" si="6"/>
        <v/>
      </c>
    </row>
    <row r="428" spans="1:13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33"/>
      <c r="M428" s="415" t="str">
        <f t="shared" si="6"/>
        <v/>
      </c>
    </row>
    <row r="429" spans="1:13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33"/>
      <c r="M429" s="415" t="str">
        <f t="shared" si="6"/>
        <v/>
      </c>
    </row>
    <row r="430" spans="1:13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33"/>
      <c r="M430" s="415" t="str">
        <f t="shared" si="6"/>
        <v/>
      </c>
    </row>
    <row r="431" spans="1:13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33"/>
      <c r="M431" s="415" t="str">
        <f t="shared" si="6"/>
        <v/>
      </c>
    </row>
    <row r="432" spans="1:13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33"/>
      <c r="M432" s="415" t="str">
        <f t="shared" si="6"/>
        <v/>
      </c>
    </row>
    <row r="433" spans="1:13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33"/>
      <c r="M433" s="415" t="str">
        <f t="shared" si="6"/>
        <v/>
      </c>
    </row>
    <row r="434" spans="1:13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33"/>
      <c r="M434" s="415" t="str">
        <f t="shared" si="6"/>
        <v/>
      </c>
    </row>
    <row r="435" spans="1:13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33"/>
      <c r="M435" s="415" t="str">
        <f t="shared" si="6"/>
        <v/>
      </c>
    </row>
    <row r="436" spans="1:13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33"/>
      <c r="M436" s="415" t="str">
        <f t="shared" si="6"/>
        <v/>
      </c>
    </row>
    <row r="437" spans="1:13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33"/>
      <c r="M437" s="415" t="str">
        <f t="shared" si="6"/>
        <v/>
      </c>
    </row>
    <row r="438" spans="1:13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33"/>
      <c r="M438" s="415" t="str">
        <f t="shared" si="6"/>
        <v/>
      </c>
    </row>
    <row r="439" spans="1:13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33"/>
      <c r="M439" s="415" t="str">
        <f t="shared" si="6"/>
        <v/>
      </c>
    </row>
    <row r="440" spans="1:13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33"/>
      <c r="M440" s="415" t="str">
        <f t="shared" si="6"/>
        <v/>
      </c>
    </row>
    <row r="441" spans="1:13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33"/>
      <c r="M441" s="415" t="str">
        <f t="shared" si="6"/>
        <v/>
      </c>
    </row>
    <row r="442" spans="1:13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33"/>
      <c r="M442" s="415" t="str">
        <f t="shared" si="6"/>
        <v/>
      </c>
    </row>
    <row r="443" spans="1:13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33"/>
      <c r="M443" s="415" t="str">
        <f t="shared" si="6"/>
        <v/>
      </c>
    </row>
    <row r="444" spans="1:13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33"/>
      <c r="M444" s="415" t="str">
        <f t="shared" si="6"/>
        <v/>
      </c>
    </row>
    <row r="445" spans="1:13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33"/>
      <c r="M445" s="415" t="str">
        <f t="shared" si="6"/>
        <v/>
      </c>
    </row>
    <row r="446" spans="1:13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33"/>
      <c r="M446" s="415" t="str">
        <f t="shared" si="6"/>
        <v/>
      </c>
    </row>
    <row r="447" spans="1:13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33"/>
      <c r="M447" s="415" t="str">
        <f t="shared" si="6"/>
        <v/>
      </c>
    </row>
    <row r="448" spans="1:13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33"/>
      <c r="M448" s="415" t="str">
        <f t="shared" si="6"/>
        <v/>
      </c>
    </row>
    <row r="449" spans="1:13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33"/>
      <c r="M449" s="415" t="str">
        <f t="shared" si="6"/>
        <v/>
      </c>
    </row>
    <row r="450" spans="1:13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33"/>
      <c r="M450" s="415" t="str">
        <f t="shared" si="6"/>
        <v/>
      </c>
    </row>
    <row r="451" spans="1:13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33"/>
      <c r="M451" s="415" t="str">
        <f t="shared" si="6"/>
        <v/>
      </c>
    </row>
    <row r="452" spans="1:13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33"/>
      <c r="M452" s="415" t="str">
        <f t="shared" si="6"/>
        <v/>
      </c>
    </row>
    <row r="453" spans="1:13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33"/>
      <c r="M453" s="415" t="str">
        <f t="shared" si="6"/>
        <v/>
      </c>
    </row>
    <row r="454" spans="1:13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33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33"/>
      <c r="M455" s="415" t="str">
        <f t="shared" si="7"/>
        <v/>
      </c>
    </row>
    <row r="456" spans="1:13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33"/>
      <c r="M456" s="415" t="str">
        <f t="shared" si="7"/>
        <v/>
      </c>
    </row>
    <row r="457" spans="1:13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33"/>
      <c r="M457" s="415" t="str">
        <f t="shared" si="7"/>
        <v/>
      </c>
    </row>
    <row r="458" spans="1:13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33"/>
      <c r="M458" s="415" t="str">
        <f t="shared" si="7"/>
        <v/>
      </c>
    </row>
    <row r="459" spans="1:13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33"/>
      <c r="M459" s="415" t="str">
        <f t="shared" si="7"/>
        <v/>
      </c>
    </row>
    <row r="460" spans="1:13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33"/>
      <c r="M460" s="415" t="str">
        <f t="shared" si="7"/>
        <v/>
      </c>
    </row>
    <row r="461" spans="1:13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33"/>
      <c r="M461" s="415" t="str">
        <f t="shared" si="7"/>
        <v/>
      </c>
    </row>
    <row r="462" spans="1:13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33"/>
      <c r="M462" s="415" t="str">
        <f t="shared" si="7"/>
        <v/>
      </c>
    </row>
    <row r="463" spans="1:13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33"/>
      <c r="M463" s="415" t="str">
        <f t="shared" si="7"/>
        <v/>
      </c>
    </row>
    <row r="464" spans="1:13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33"/>
      <c r="M464" s="415" t="str">
        <f t="shared" si="7"/>
        <v/>
      </c>
    </row>
    <row r="465" spans="1:13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33"/>
      <c r="M465" s="415" t="str">
        <f t="shared" si="7"/>
        <v/>
      </c>
    </row>
    <row r="466" spans="1:13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33"/>
      <c r="M466" s="415" t="str">
        <f t="shared" si="7"/>
        <v/>
      </c>
    </row>
    <row r="467" spans="1:13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33"/>
      <c r="M467" s="415" t="str">
        <f t="shared" si="7"/>
        <v/>
      </c>
    </row>
    <row r="468" spans="1:13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33"/>
      <c r="M468" s="415" t="str">
        <f t="shared" si="7"/>
        <v/>
      </c>
    </row>
    <row r="469" spans="1:13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33"/>
      <c r="M469" s="415" t="str">
        <f t="shared" si="7"/>
        <v/>
      </c>
    </row>
    <row r="470" spans="1:13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33"/>
      <c r="M470" s="415" t="str">
        <f t="shared" si="7"/>
        <v/>
      </c>
    </row>
    <row r="471" spans="1:13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33"/>
      <c r="M471" s="415" t="str">
        <f t="shared" si="7"/>
        <v/>
      </c>
    </row>
    <row r="472" spans="1:13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33"/>
      <c r="M472" s="415" t="str">
        <f t="shared" si="7"/>
        <v/>
      </c>
    </row>
    <row r="473" spans="1:13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33"/>
      <c r="M473" s="415" t="str">
        <f t="shared" si="7"/>
        <v/>
      </c>
    </row>
    <row r="474" spans="1:13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33"/>
      <c r="M474" s="415" t="str">
        <f t="shared" si="7"/>
        <v/>
      </c>
    </row>
    <row r="475" spans="1:13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33"/>
      <c r="M475" s="415" t="str">
        <f t="shared" si="7"/>
        <v/>
      </c>
    </row>
    <row r="476" spans="1:13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33"/>
      <c r="M476" s="415" t="str">
        <f t="shared" si="7"/>
        <v/>
      </c>
    </row>
    <row r="477" spans="1:13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33"/>
      <c r="M477" s="415" t="str">
        <f t="shared" si="7"/>
        <v/>
      </c>
    </row>
    <row r="478" spans="1:13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33"/>
      <c r="M478" s="415" t="str">
        <f t="shared" si="7"/>
        <v/>
      </c>
    </row>
    <row r="479" spans="1:13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33"/>
      <c r="M479" s="415" t="str">
        <f t="shared" si="7"/>
        <v/>
      </c>
    </row>
    <row r="480" spans="1:13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33"/>
      <c r="M480" s="415" t="str">
        <f t="shared" si="7"/>
        <v/>
      </c>
    </row>
    <row r="481" spans="1:13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33"/>
      <c r="M481" s="415" t="str">
        <f t="shared" si="7"/>
        <v/>
      </c>
    </row>
    <row r="482" spans="1:13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33"/>
      <c r="M482" s="415" t="str">
        <f t="shared" si="7"/>
        <v/>
      </c>
    </row>
    <row r="483" spans="1:13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33"/>
      <c r="M483" s="415" t="str">
        <f t="shared" si="7"/>
        <v/>
      </c>
    </row>
    <row r="484" spans="1:13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33"/>
      <c r="M484" s="415" t="str">
        <f t="shared" si="7"/>
        <v/>
      </c>
    </row>
    <row r="485" spans="1:13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33"/>
      <c r="M485" s="415" t="str">
        <f t="shared" si="7"/>
        <v/>
      </c>
    </row>
    <row r="486" spans="1:13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33"/>
      <c r="M486" s="415" t="str">
        <f t="shared" si="7"/>
        <v/>
      </c>
    </row>
    <row r="487" spans="1:13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33"/>
      <c r="M487" s="415" t="str">
        <f t="shared" si="7"/>
        <v/>
      </c>
    </row>
    <row r="488" spans="1:13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33"/>
      <c r="M488" s="415" t="str">
        <f t="shared" si="7"/>
        <v/>
      </c>
    </row>
    <row r="489" spans="1:13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33"/>
      <c r="M489" s="415" t="str">
        <f t="shared" si="7"/>
        <v/>
      </c>
    </row>
    <row r="490" spans="1:13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33"/>
      <c r="M490" s="415" t="str">
        <f t="shared" si="7"/>
        <v/>
      </c>
    </row>
    <row r="491" spans="1:13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33"/>
      <c r="M491" s="415" t="str">
        <f t="shared" si="7"/>
        <v/>
      </c>
    </row>
    <row r="492" spans="1:13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33"/>
      <c r="M492" s="415" t="str">
        <f t="shared" si="7"/>
        <v/>
      </c>
    </row>
    <row r="493" spans="1:13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33"/>
      <c r="M493" s="415" t="str">
        <f t="shared" si="7"/>
        <v/>
      </c>
    </row>
    <row r="494" spans="1:13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33"/>
      <c r="M494" s="415" t="str">
        <f t="shared" si="7"/>
        <v/>
      </c>
    </row>
    <row r="495" spans="1:13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33"/>
      <c r="M495" s="415" t="str">
        <f t="shared" si="7"/>
        <v/>
      </c>
    </row>
    <row r="496" spans="1:13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33"/>
      <c r="M496" s="415" t="str">
        <f t="shared" si="7"/>
        <v/>
      </c>
    </row>
    <row r="497" spans="1:13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33"/>
      <c r="M497" s="415" t="str">
        <f t="shared" si="7"/>
        <v/>
      </c>
    </row>
    <row r="498" spans="1:13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33"/>
      <c r="M498" s="415" t="str">
        <f t="shared" si="7"/>
        <v/>
      </c>
    </row>
    <row r="499" spans="1:13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33"/>
      <c r="M499" s="415" t="str">
        <f t="shared" si="7"/>
        <v/>
      </c>
    </row>
    <row r="500" spans="1:13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33"/>
      <c r="M500" s="415" t="str">
        <f t="shared" si="7"/>
        <v/>
      </c>
    </row>
    <row r="501" spans="1:13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33"/>
      <c r="M501" s="415" t="str">
        <f t="shared" si="7"/>
        <v/>
      </c>
    </row>
    <row r="502" spans="1:13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33"/>
      <c r="M502" s="415" t="str">
        <f t="shared" si="7"/>
        <v/>
      </c>
    </row>
    <row r="503" spans="1:13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33"/>
      <c r="M503" s="415" t="str">
        <f t="shared" si="7"/>
        <v/>
      </c>
    </row>
    <row r="504" spans="1:13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33"/>
      <c r="M504" s="415" t="str">
        <f t="shared" si="7"/>
        <v/>
      </c>
    </row>
    <row r="505" spans="1:13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33"/>
      <c r="M505" s="415" t="str">
        <f t="shared" si="7"/>
        <v/>
      </c>
    </row>
    <row r="506" spans="1:13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33"/>
      <c r="M506" s="415" t="str">
        <f t="shared" si="7"/>
        <v/>
      </c>
    </row>
    <row r="507" spans="1:13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33"/>
      <c r="M507" s="415" t="str">
        <f t="shared" si="7"/>
        <v/>
      </c>
    </row>
    <row r="508" spans="1:13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33"/>
      <c r="M508" s="415" t="str">
        <f t="shared" si="7"/>
        <v/>
      </c>
    </row>
    <row r="509" spans="1:13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33"/>
      <c r="M509" s="415" t="str">
        <f t="shared" si="7"/>
        <v/>
      </c>
    </row>
    <row r="510" spans="1:13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33"/>
      <c r="M510" s="415" t="str">
        <f t="shared" si="7"/>
        <v/>
      </c>
    </row>
    <row r="511" spans="1:13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33"/>
      <c r="M511" s="415" t="str">
        <f t="shared" si="7"/>
        <v/>
      </c>
    </row>
    <row r="512" spans="1:13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33"/>
      <c r="M512" s="415" t="str">
        <f t="shared" si="7"/>
        <v/>
      </c>
    </row>
    <row r="513" spans="1:13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33"/>
      <c r="M513" s="415" t="str">
        <f t="shared" si="7"/>
        <v/>
      </c>
    </row>
    <row r="514" spans="1:13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33"/>
      <c r="M514" s="415" t="str">
        <f t="shared" si="7"/>
        <v/>
      </c>
    </row>
    <row r="515" spans="1:13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33"/>
      <c r="M515" s="415" t="str">
        <f t="shared" si="7"/>
        <v/>
      </c>
    </row>
    <row r="516" spans="1:13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33"/>
      <c r="M516" s="415" t="str">
        <f t="shared" si="7"/>
        <v/>
      </c>
    </row>
    <row r="517" spans="1:13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33"/>
      <c r="M517" s="415" t="str">
        <f t="shared" si="7"/>
        <v/>
      </c>
    </row>
    <row r="518" spans="1:13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33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33"/>
      <c r="M519" s="415" t="str">
        <f t="shared" si="8"/>
        <v/>
      </c>
    </row>
    <row r="520" spans="1:13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33"/>
      <c r="M520" s="415" t="str">
        <f t="shared" si="8"/>
        <v/>
      </c>
    </row>
    <row r="521" spans="1:13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33"/>
      <c r="M521" s="415" t="str">
        <f t="shared" si="8"/>
        <v/>
      </c>
    </row>
    <row r="522" spans="1:13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33"/>
      <c r="M522" s="415" t="str">
        <f t="shared" si="8"/>
        <v/>
      </c>
    </row>
    <row r="523" spans="1:13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33"/>
      <c r="M523" s="415" t="str">
        <f t="shared" si="8"/>
        <v/>
      </c>
    </row>
    <row r="524" spans="1:13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33"/>
      <c r="M524" s="415" t="str">
        <f t="shared" si="8"/>
        <v/>
      </c>
    </row>
    <row r="525" spans="1:13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33"/>
      <c r="M525" s="415" t="str">
        <f t="shared" si="8"/>
        <v/>
      </c>
    </row>
    <row r="526" spans="1:13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33"/>
      <c r="M526" s="415" t="str">
        <f t="shared" si="8"/>
        <v/>
      </c>
    </row>
    <row r="527" spans="1:13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33"/>
      <c r="M527" s="415" t="str">
        <f t="shared" si="8"/>
        <v/>
      </c>
    </row>
    <row r="528" spans="1:13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33"/>
      <c r="M528" s="415" t="str">
        <f t="shared" si="8"/>
        <v/>
      </c>
    </row>
    <row r="529" spans="1:13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33"/>
      <c r="M529" s="415" t="str">
        <f t="shared" si="8"/>
        <v/>
      </c>
    </row>
    <row r="530" spans="1:13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33"/>
      <c r="M530" s="415" t="str">
        <f t="shared" si="8"/>
        <v/>
      </c>
    </row>
    <row r="531" spans="1:13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33"/>
      <c r="M531" s="415" t="str">
        <f t="shared" si="8"/>
        <v/>
      </c>
    </row>
    <row r="532" spans="1:13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33"/>
      <c r="M532" s="415" t="str">
        <f t="shared" si="8"/>
        <v/>
      </c>
    </row>
    <row r="533" spans="1:13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33"/>
      <c r="M533" s="415" t="str">
        <f t="shared" si="8"/>
        <v/>
      </c>
    </row>
    <row r="534" spans="1:13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33"/>
      <c r="M534" s="415" t="str">
        <f t="shared" si="8"/>
        <v/>
      </c>
    </row>
    <row r="535" spans="1:13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33"/>
      <c r="M535" s="415" t="str">
        <f t="shared" si="8"/>
        <v/>
      </c>
    </row>
    <row r="536" spans="1:13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33"/>
      <c r="M536" s="415" t="str">
        <f t="shared" si="8"/>
        <v/>
      </c>
    </row>
    <row r="537" spans="1:13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33"/>
      <c r="M537" s="415" t="str">
        <f t="shared" si="8"/>
        <v/>
      </c>
    </row>
    <row r="538" spans="1:13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33"/>
      <c r="M538" s="415" t="str">
        <f t="shared" si="8"/>
        <v/>
      </c>
    </row>
    <row r="539" spans="1:13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33"/>
      <c r="M539" s="415" t="str">
        <f t="shared" si="8"/>
        <v/>
      </c>
    </row>
    <row r="540" spans="1:13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33"/>
      <c r="M540" s="415" t="str">
        <f t="shared" si="8"/>
        <v/>
      </c>
    </row>
    <row r="541" spans="1:13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33"/>
      <c r="M541" s="415" t="str">
        <f t="shared" si="8"/>
        <v/>
      </c>
    </row>
    <row r="542" spans="1:13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33"/>
      <c r="M542" s="415" t="str">
        <f t="shared" si="8"/>
        <v/>
      </c>
    </row>
    <row r="543" spans="1:13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33"/>
      <c r="M543" s="415" t="str">
        <f t="shared" si="8"/>
        <v/>
      </c>
    </row>
    <row r="544" spans="1:13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33"/>
      <c r="M544" s="415" t="str">
        <f t="shared" si="8"/>
        <v/>
      </c>
    </row>
    <row r="545" spans="1:13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33"/>
      <c r="M545" s="415" t="str">
        <f t="shared" si="8"/>
        <v/>
      </c>
    </row>
    <row r="546" spans="1:13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33"/>
      <c r="M546" s="415" t="str">
        <f t="shared" si="8"/>
        <v/>
      </c>
    </row>
    <row r="547" spans="1:13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33"/>
      <c r="M547" s="415" t="str">
        <f t="shared" si="8"/>
        <v/>
      </c>
    </row>
    <row r="548" spans="1:13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33"/>
      <c r="M548" s="415" t="str">
        <f t="shared" si="8"/>
        <v/>
      </c>
    </row>
    <row r="549" spans="1:13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33"/>
      <c r="M549" s="415" t="str">
        <f t="shared" si="8"/>
        <v/>
      </c>
    </row>
    <row r="550" spans="1:13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33"/>
      <c r="M550" s="415" t="str">
        <f t="shared" si="8"/>
        <v/>
      </c>
    </row>
    <row r="551" spans="1:13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33"/>
      <c r="M551" s="415" t="str">
        <f t="shared" si="8"/>
        <v/>
      </c>
    </row>
    <row r="552" spans="1:13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33"/>
      <c r="M552" s="415" t="str">
        <f t="shared" si="8"/>
        <v/>
      </c>
    </row>
    <row r="553" spans="1:13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33"/>
      <c r="M553" s="415" t="str">
        <f t="shared" si="8"/>
        <v/>
      </c>
    </row>
    <row r="554" spans="1:13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33"/>
      <c r="M554" s="415" t="str">
        <f t="shared" si="8"/>
        <v/>
      </c>
    </row>
    <row r="555" spans="1:13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33"/>
      <c r="M555" s="415" t="str">
        <f t="shared" si="8"/>
        <v/>
      </c>
    </row>
    <row r="556" spans="1:13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33"/>
      <c r="M556" s="415" t="str">
        <f t="shared" si="8"/>
        <v/>
      </c>
    </row>
    <row r="557" spans="1:13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33"/>
      <c r="M557" s="415" t="str">
        <f t="shared" si="8"/>
        <v/>
      </c>
    </row>
    <row r="558" spans="1:13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33"/>
      <c r="M558" s="415" t="str">
        <f t="shared" si="8"/>
        <v/>
      </c>
    </row>
    <row r="559" spans="1:13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33"/>
      <c r="M559" s="415" t="str">
        <f t="shared" si="8"/>
        <v/>
      </c>
    </row>
    <row r="560" spans="1:13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33"/>
      <c r="M560" s="415" t="str">
        <f t="shared" si="8"/>
        <v/>
      </c>
    </row>
    <row r="561" spans="1:13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33"/>
      <c r="M561" s="415" t="str">
        <f t="shared" si="8"/>
        <v/>
      </c>
    </row>
    <row r="562" spans="1:13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33"/>
      <c r="M562" s="415" t="str">
        <f t="shared" si="8"/>
        <v/>
      </c>
    </row>
    <row r="563" spans="1:13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33"/>
      <c r="M563" s="415" t="str">
        <f t="shared" si="8"/>
        <v/>
      </c>
    </row>
    <row r="564" spans="1:13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33"/>
      <c r="M564" s="415" t="str">
        <f t="shared" si="8"/>
        <v/>
      </c>
    </row>
    <row r="565" spans="1:13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33"/>
      <c r="M565" s="415" t="str">
        <f t="shared" si="8"/>
        <v/>
      </c>
    </row>
    <row r="566" spans="1:13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33"/>
      <c r="M566" s="415" t="str">
        <f t="shared" si="8"/>
        <v/>
      </c>
    </row>
    <row r="567" spans="1:13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33"/>
      <c r="M567" s="415" t="str">
        <f t="shared" si="8"/>
        <v/>
      </c>
    </row>
    <row r="568" spans="1:13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33"/>
      <c r="M568" s="415" t="str">
        <f t="shared" si="8"/>
        <v/>
      </c>
    </row>
    <row r="569" spans="1:13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33"/>
      <c r="M569" s="415" t="str">
        <f t="shared" si="8"/>
        <v/>
      </c>
    </row>
    <row r="570" spans="1:13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33"/>
      <c r="M570" s="415" t="str">
        <f t="shared" si="8"/>
        <v/>
      </c>
    </row>
    <row r="571" spans="1:13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33"/>
      <c r="M571" s="415" t="str">
        <f t="shared" si="8"/>
        <v/>
      </c>
    </row>
    <row r="572" spans="1:13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33"/>
      <c r="M572" s="415" t="str">
        <f t="shared" si="8"/>
        <v/>
      </c>
    </row>
    <row r="573" spans="1:13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33"/>
      <c r="M573" s="415" t="str">
        <f t="shared" si="8"/>
        <v/>
      </c>
    </row>
    <row r="574" spans="1:13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33"/>
      <c r="M574" s="415" t="str">
        <f t="shared" si="8"/>
        <v/>
      </c>
    </row>
    <row r="575" spans="1:13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33"/>
      <c r="M575" s="415" t="str">
        <f t="shared" si="8"/>
        <v/>
      </c>
    </row>
    <row r="576" spans="1:13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33"/>
      <c r="M576" s="415" t="str">
        <f t="shared" si="8"/>
        <v/>
      </c>
    </row>
    <row r="577" spans="1:13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33"/>
      <c r="M577" s="415" t="str">
        <f t="shared" si="8"/>
        <v/>
      </c>
    </row>
    <row r="578" spans="1:13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33"/>
      <c r="M578" s="415" t="str">
        <f t="shared" si="8"/>
        <v/>
      </c>
    </row>
    <row r="579" spans="1:13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33"/>
      <c r="M579" s="415" t="str">
        <f t="shared" si="8"/>
        <v/>
      </c>
    </row>
    <row r="580" spans="1:13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33"/>
      <c r="M580" s="415" t="str">
        <f t="shared" si="8"/>
        <v/>
      </c>
    </row>
    <row r="581" spans="1:13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33"/>
      <c r="M581" s="415" t="str">
        <f t="shared" si="8"/>
        <v/>
      </c>
    </row>
    <row r="582" spans="1:13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33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33"/>
      <c r="M583" s="415" t="str">
        <f t="shared" si="9"/>
        <v/>
      </c>
    </row>
    <row r="584" spans="1:13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33"/>
      <c r="M584" s="415" t="str">
        <f t="shared" si="9"/>
        <v/>
      </c>
    </row>
    <row r="585" spans="1:13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33"/>
      <c r="M585" s="415" t="str">
        <f t="shared" si="9"/>
        <v/>
      </c>
    </row>
    <row r="586" spans="1:13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33"/>
      <c r="M586" s="415" t="str">
        <f t="shared" si="9"/>
        <v/>
      </c>
    </row>
    <row r="587" spans="1:13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33"/>
      <c r="M587" s="415" t="str">
        <f t="shared" si="9"/>
        <v/>
      </c>
    </row>
    <row r="588" spans="1:13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33"/>
      <c r="M588" s="415" t="str">
        <f t="shared" si="9"/>
        <v/>
      </c>
    </row>
    <row r="589" spans="1:13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33"/>
      <c r="M589" s="415" t="str">
        <f t="shared" si="9"/>
        <v/>
      </c>
    </row>
    <row r="590" spans="1:13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33"/>
      <c r="M590" s="415" t="str">
        <f t="shared" si="9"/>
        <v/>
      </c>
    </row>
    <row r="591" spans="1:13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33"/>
      <c r="M591" s="415" t="str">
        <f t="shared" si="9"/>
        <v/>
      </c>
    </row>
    <row r="592" spans="1:13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33"/>
      <c r="M592" s="415" t="str">
        <f t="shared" si="9"/>
        <v/>
      </c>
    </row>
    <row r="593" spans="1:13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33"/>
      <c r="M593" s="415" t="str">
        <f t="shared" si="9"/>
        <v/>
      </c>
    </row>
    <row r="594" spans="1:13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33"/>
      <c r="M594" s="415" t="str">
        <f t="shared" si="9"/>
        <v/>
      </c>
    </row>
    <row r="595" spans="1:13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33"/>
      <c r="M595" s="415" t="str">
        <f t="shared" si="9"/>
        <v/>
      </c>
    </row>
    <row r="596" spans="1:13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33"/>
      <c r="M596" s="415" t="str">
        <f t="shared" si="9"/>
        <v/>
      </c>
    </row>
    <row r="597" spans="1:13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33"/>
      <c r="M597" s="415" t="str">
        <f t="shared" si="9"/>
        <v/>
      </c>
    </row>
    <row r="598" spans="1:13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33"/>
      <c r="M598" s="415" t="str">
        <f t="shared" si="9"/>
        <v/>
      </c>
    </row>
    <row r="599" spans="1:13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33"/>
      <c r="M599" s="415" t="str">
        <f t="shared" si="9"/>
        <v/>
      </c>
    </row>
    <row r="600" spans="1:13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33"/>
      <c r="M600" s="415" t="str">
        <f t="shared" si="9"/>
        <v/>
      </c>
    </row>
    <row r="601" spans="1:13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33"/>
      <c r="M601" s="415" t="str">
        <f t="shared" si="9"/>
        <v/>
      </c>
    </row>
    <row r="602" spans="1:13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33"/>
      <c r="M602" s="415" t="str">
        <f t="shared" si="9"/>
        <v/>
      </c>
    </row>
    <row r="603" spans="1:13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33"/>
      <c r="M603" s="415" t="str">
        <f t="shared" si="9"/>
        <v/>
      </c>
    </row>
    <row r="604" spans="1:13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33"/>
      <c r="M604" s="415" t="str">
        <f t="shared" si="9"/>
        <v/>
      </c>
    </row>
    <row r="605" spans="1:13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33"/>
      <c r="M605" s="415" t="str">
        <f t="shared" si="9"/>
        <v/>
      </c>
    </row>
    <row r="606" spans="1:13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33"/>
      <c r="M606" s="415" t="str">
        <f t="shared" si="9"/>
        <v/>
      </c>
    </row>
    <row r="607" spans="1:13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33"/>
      <c r="M607" s="415" t="str">
        <f t="shared" si="9"/>
        <v/>
      </c>
    </row>
    <row r="608" spans="1:13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33"/>
      <c r="M608" s="415" t="str">
        <f t="shared" si="9"/>
        <v/>
      </c>
    </row>
    <row r="609" spans="1:13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33"/>
      <c r="M609" s="415" t="str">
        <f t="shared" si="9"/>
        <v/>
      </c>
    </row>
    <row r="610" spans="1:13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33"/>
      <c r="M610" s="415" t="str">
        <f t="shared" si="9"/>
        <v/>
      </c>
    </row>
    <row r="611" spans="1:13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33"/>
      <c r="M611" s="415" t="str">
        <f t="shared" si="9"/>
        <v/>
      </c>
    </row>
    <row r="612" spans="1:13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33"/>
      <c r="M612" s="415" t="str">
        <f t="shared" si="9"/>
        <v/>
      </c>
    </row>
    <row r="613" spans="1:13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33"/>
      <c r="M613" s="415" t="str">
        <f t="shared" si="9"/>
        <v/>
      </c>
    </row>
    <row r="614" spans="1:13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33"/>
      <c r="M614" s="415" t="str">
        <f t="shared" si="9"/>
        <v/>
      </c>
    </row>
    <row r="615" spans="1:13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33"/>
      <c r="M615" s="415" t="str">
        <f t="shared" si="9"/>
        <v/>
      </c>
    </row>
    <row r="616" spans="1:13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33"/>
      <c r="M616" s="415" t="str">
        <f t="shared" si="9"/>
        <v/>
      </c>
    </row>
    <row r="617" spans="1:13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33"/>
      <c r="M617" s="415" t="str">
        <f t="shared" si="9"/>
        <v/>
      </c>
    </row>
    <row r="618" spans="1:13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33"/>
      <c r="M618" s="415" t="str">
        <f t="shared" si="9"/>
        <v/>
      </c>
    </row>
    <row r="619" spans="1:13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33"/>
      <c r="M619" s="415" t="str">
        <f t="shared" si="9"/>
        <v/>
      </c>
    </row>
    <row r="620" spans="1:13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33"/>
      <c r="M620" s="415" t="str">
        <f t="shared" si="9"/>
        <v/>
      </c>
    </row>
    <row r="621" spans="1:13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33"/>
      <c r="M621" s="415" t="str">
        <f t="shared" si="9"/>
        <v/>
      </c>
    </row>
    <row r="622" spans="1:13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33"/>
      <c r="M622" s="415" t="str">
        <f t="shared" si="9"/>
        <v/>
      </c>
    </row>
    <row r="623" spans="1:13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33"/>
      <c r="M623" s="415" t="str">
        <f t="shared" si="9"/>
        <v/>
      </c>
    </row>
    <row r="624" spans="1:13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33"/>
      <c r="M624" s="415" t="str">
        <f t="shared" si="9"/>
        <v/>
      </c>
    </row>
    <row r="625" spans="1:13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33"/>
      <c r="M625" s="415" t="str">
        <f t="shared" si="9"/>
        <v/>
      </c>
    </row>
    <row r="626" spans="1:13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33"/>
      <c r="M626" s="415" t="str">
        <f t="shared" si="9"/>
        <v/>
      </c>
    </row>
    <row r="627" spans="1:13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33"/>
      <c r="M627" s="415" t="str">
        <f t="shared" si="9"/>
        <v/>
      </c>
    </row>
    <row r="628" spans="1:13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33"/>
      <c r="M628" s="415" t="str">
        <f t="shared" si="9"/>
        <v/>
      </c>
    </row>
    <row r="629" spans="1:13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33"/>
      <c r="M629" s="415" t="str">
        <f t="shared" si="9"/>
        <v/>
      </c>
    </row>
    <row r="630" spans="1:13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33"/>
      <c r="M630" s="415" t="str">
        <f t="shared" si="9"/>
        <v/>
      </c>
    </row>
    <row r="631" spans="1:13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33"/>
      <c r="M631" s="415" t="str">
        <f t="shared" si="9"/>
        <v/>
      </c>
    </row>
    <row r="632" spans="1:13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33"/>
      <c r="M632" s="415" t="str">
        <f t="shared" si="9"/>
        <v/>
      </c>
    </row>
    <row r="633" spans="1:13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33"/>
      <c r="M633" s="415" t="str">
        <f t="shared" si="9"/>
        <v/>
      </c>
    </row>
    <row r="634" spans="1:13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33"/>
      <c r="M634" s="415" t="str">
        <f t="shared" si="9"/>
        <v/>
      </c>
    </row>
    <row r="635" spans="1:13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33"/>
      <c r="M635" s="415" t="str">
        <f t="shared" si="9"/>
        <v/>
      </c>
    </row>
    <row r="636" spans="1:13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33"/>
      <c r="M636" s="415" t="str">
        <f t="shared" si="9"/>
        <v/>
      </c>
    </row>
    <row r="637" spans="1:13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33"/>
      <c r="M637" s="415" t="str">
        <f t="shared" si="9"/>
        <v/>
      </c>
    </row>
    <row r="638" spans="1:13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33"/>
      <c r="M638" s="415" t="str">
        <f t="shared" si="9"/>
        <v/>
      </c>
    </row>
    <row r="639" spans="1:13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33"/>
      <c r="M639" s="415" t="str">
        <f t="shared" si="9"/>
        <v/>
      </c>
    </row>
    <row r="640" spans="1:13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33"/>
      <c r="M640" s="415" t="str">
        <f t="shared" si="9"/>
        <v/>
      </c>
    </row>
    <row r="641" spans="1:13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33"/>
      <c r="M641" s="415" t="str">
        <f t="shared" si="9"/>
        <v/>
      </c>
    </row>
    <row r="642" spans="1:13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33"/>
      <c r="M642" s="415" t="str">
        <f t="shared" si="9"/>
        <v/>
      </c>
    </row>
    <row r="643" spans="1:13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33"/>
      <c r="M643" s="415" t="str">
        <f t="shared" si="9"/>
        <v/>
      </c>
    </row>
    <row r="644" spans="1:13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33"/>
      <c r="M644" s="415" t="str">
        <f t="shared" si="9"/>
        <v/>
      </c>
    </row>
    <row r="645" spans="1:13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33"/>
      <c r="M645" s="415" t="str">
        <f t="shared" si="9"/>
        <v/>
      </c>
    </row>
    <row r="646" spans="1:13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33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33"/>
      <c r="M647" s="415" t="str">
        <f t="shared" si="10"/>
        <v/>
      </c>
    </row>
    <row r="648" spans="1:13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33"/>
      <c r="M648" s="415" t="str">
        <f t="shared" si="10"/>
        <v/>
      </c>
    </row>
    <row r="649" spans="1:13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33"/>
      <c r="M649" s="415" t="str">
        <f t="shared" si="10"/>
        <v/>
      </c>
    </row>
    <row r="650" spans="1:13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33"/>
      <c r="M650" s="415" t="str">
        <f t="shared" si="10"/>
        <v/>
      </c>
    </row>
    <row r="651" spans="1:13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33"/>
      <c r="M651" s="415" t="str">
        <f t="shared" si="10"/>
        <v/>
      </c>
    </row>
    <row r="652" spans="1:13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33"/>
      <c r="M652" s="415" t="str">
        <f t="shared" si="10"/>
        <v/>
      </c>
    </row>
    <row r="653" spans="1:13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33"/>
      <c r="M653" s="415" t="str">
        <f t="shared" si="10"/>
        <v/>
      </c>
    </row>
    <row r="654" spans="1:13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33"/>
      <c r="M654" s="415" t="str">
        <f t="shared" si="10"/>
        <v/>
      </c>
    </row>
    <row r="655" spans="1:13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33"/>
      <c r="M655" s="415" t="str">
        <f t="shared" si="10"/>
        <v/>
      </c>
    </row>
    <row r="656" spans="1:13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33"/>
      <c r="M656" s="415" t="str">
        <f t="shared" si="10"/>
        <v/>
      </c>
    </row>
    <row r="657" spans="1:13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33"/>
      <c r="M657" s="415" t="str">
        <f t="shared" si="10"/>
        <v/>
      </c>
    </row>
    <row r="658" spans="1:13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33"/>
      <c r="M658" s="415" t="str">
        <f t="shared" si="10"/>
        <v/>
      </c>
    </row>
    <row r="659" spans="1:13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33"/>
      <c r="M659" s="415" t="str">
        <f t="shared" si="10"/>
        <v/>
      </c>
    </row>
    <row r="660" spans="1:13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33"/>
      <c r="M660" s="415" t="str">
        <f t="shared" si="10"/>
        <v/>
      </c>
    </row>
    <row r="661" spans="1:13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33"/>
      <c r="M661" s="415" t="str">
        <f t="shared" si="10"/>
        <v/>
      </c>
    </row>
    <row r="662" spans="1:13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33"/>
      <c r="M662" s="415" t="str">
        <f t="shared" si="10"/>
        <v/>
      </c>
    </row>
    <row r="663" spans="1:13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33"/>
      <c r="M663" s="415" t="str">
        <f t="shared" si="10"/>
        <v/>
      </c>
    </row>
    <row r="664" spans="1:13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33"/>
      <c r="M664" s="415" t="str">
        <f t="shared" si="10"/>
        <v/>
      </c>
    </row>
    <row r="665" spans="1:13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33"/>
      <c r="M665" s="415" t="str">
        <f t="shared" si="10"/>
        <v/>
      </c>
    </row>
    <row r="666" spans="1:13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33"/>
      <c r="M666" s="415" t="str">
        <f t="shared" si="10"/>
        <v/>
      </c>
    </row>
    <row r="667" spans="1:13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33"/>
      <c r="M667" s="415" t="str">
        <f t="shared" si="10"/>
        <v/>
      </c>
    </row>
    <row r="668" spans="1:13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33"/>
      <c r="M668" s="415" t="str">
        <f t="shared" si="10"/>
        <v/>
      </c>
    </row>
    <row r="669" spans="1:13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33"/>
      <c r="M669" s="415" t="str">
        <f t="shared" si="10"/>
        <v/>
      </c>
    </row>
    <row r="670" spans="1:13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33"/>
      <c r="M670" s="415" t="str">
        <f t="shared" si="10"/>
        <v/>
      </c>
    </row>
    <row r="671" spans="1:13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33"/>
      <c r="M671" s="415" t="str">
        <f t="shared" si="10"/>
        <v/>
      </c>
    </row>
    <row r="672" spans="1:13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33"/>
      <c r="M672" s="415" t="str">
        <f t="shared" si="10"/>
        <v/>
      </c>
    </row>
    <row r="673" spans="1:13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33"/>
      <c r="M673" s="415" t="str">
        <f t="shared" si="10"/>
        <v/>
      </c>
    </row>
    <row r="674" spans="1:13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33"/>
      <c r="M674" s="415" t="str">
        <f t="shared" si="10"/>
        <v/>
      </c>
    </row>
    <row r="675" spans="1:13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33"/>
      <c r="M675" s="415" t="str">
        <f t="shared" si="10"/>
        <v/>
      </c>
    </row>
    <row r="676" spans="1:13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33"/>
      <c r="M676" s="415" t="str">
        <f t="shared" si="10"/>
        <v/>
      </c>
    </row>
    <row r="677" spans="1:13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33"/>
      <c r="M677" s="415" t="str">
        <f t="shared" si="10"/>
        <v/>
      </c>
    </row>
    <row r="678" spans="1:13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33"/>
      <c r="M678" s="415" t="str">
        <f t="shared" si="10"/>
        <v/>
      </c>
    </row>
    <row r="679" spans="1:13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33"/>
      <c r="M679" s="415" t="str">
        <f t="shared" si="10"/>
        <v/>
      </c>
    </row>
    <row r="680" spans="1:13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33"/>
      <c r="M680" s="415" t="str">
        <f t="shared" si="10"/>
        <v/>
      </c>
    </row>
    <row r="681" spans="1:13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33"/>
      <c r="M681" s="415" t="str">
        <f t="shared" si="10"/>
        <v/>
      </c>
    </row>
    <row r="682" spans="1:13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33"/>
      <c r="M682" s="415" t="str">
        <f t="shared" si="10"/>
        <v/>
      </c>
    </row>
    <row r="683" spans="1:13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33"/>
      <c r="M683" s="415" t="str">
        <f t="shared" si="10"/>
        <v/>
      </c>
    </row>
    <row r="684" spans="1:13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33"/>
      <c r="M684" s="415" t="str">
        <f t="shared" si="10"/>
        <v/>
      </c>
    </row>
    <row r="685" spans="1:13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33"/>
      <c r="M685" s="415" t="str">
        <f t="shared" si="10"/>
        <v/>
      </c>
    </row>
    <row r="686" spans="1:13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33"/>
      <c r="M686" s="415" t="str">
        <f t="shared" si="10"/>
        <v/>
      </c>
    </row>
    <row r="687" spans="1:13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33"/>
      <c r="M687" s="415" t="str">
        <f t="shared" si="10"/>
        <v/>
      </c>
    </row>
    <row r="688" spans="1:13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33"/>
      <c r="M688" s="415" t="str">
        <f t="shared" si="10"/>
        <v/>
      </c>
    </row>
    <row r="689" spans="1:13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33"/>
      <c r="M689" s="415" t="str">
        <f t="shared" si="10"/>
        <v/>
      </c>
    </row>
    <row r="690" spans="1:13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33"/>
      <c r="M690" s="415" t="str">
        <f t="shared" si="10"/>
        <v/>
      </c>
    </row>
    <row r="691" spans="1:13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33"/>
      <c r="M691" s="415" t="str">
        <f t="shared" si="10"/>
        <v/>
      </c>
    </row>
    <row r="692" spans="1:13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33"/>
      <c r="M692" s="415" t="str">
        <f t="shared" si="10"/>
        <v/>
      </c>
    </row>
    <row r="693" spans="1:13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33"/>
      <c r="M693" s="415" t="str">
        <f t="shared" si="10"/>
        <v/>
      </c>
    </row>
    <row r="694" spans="1:13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33"/>
      <c r="M694" s="415" t="str">
        <f t="shared" si="10"/>
        <v/>
      </c>
    </row>
    <row r="695" spans="1:13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33"/>
      <c r="M695" s="415" t="str">
        <f t="shared" si="10"/>
        <v/>
      </c>
    </row>
    <row r="696" spans="1:13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33"/>
      <c r="M696" s="415" t="str">
        <f t="shared" si="10"/>
        <v/>
      </c>
    </row>
    <row r="697" spans="1:13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33"/>
      <c r="M697" s="415" t="str">
        <f t="shared" si="10"/>
        <v/>
      </c>
    </row>
    <row r="698" spans="1:13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33"/>
      <c r="M698" s="415" t="str">
        <f t="shared" si="10"/>
        <v/>
      </c>
    </row>
    <row r="699" spans="1:13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33"/>
      <c r="M699" s="415" t="str">
        <f t="shared" si="10"/>
        <v/>
      </c>
    </row>
    <row r="700" spans="1:13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33"/>
      <c r="M700" s="415" t="str">
        <f t="shared" si="10"/>
        <v/>
      </c>
    </row>
    <row r="701" spans="1:13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33"/>
      <c r="M701" s="415" t="str">
        <f t="shared" si="10"/>
        <v/>
      </c>
    </row>
    <row r="702" spans="1:13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33"/>
      <c r="M702" s="415" t="str">
        <f t="shared" si="10"/>
        <v/>
      </c>
    </row>
    <row r="703" spans="1:13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33"/>
      <c r="M703" s="415" t="str">
        <f t="shared" si="10"/>
        <v/>
      </c>
    </row>
    <row r="704" spans="1:13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33"/>
      <c r="M704" s="415" t="str">
        <f t="shared" si="10"/>
        <v/>
      </c>
    </row>
    <row r="705" spans="1:13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33"/>
      <c r="M705" s="415" t="str">
        <f t="shared" si="10"/>
        <v/>
      </c>
    </row>
    <row r="706" spans="1:13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33"/>
      <c r="M706" s="415" t="str">
        <f t="shared" si="10"/>
        <v/>
      </c>
    </row>
    <row r="707" spans="1:13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33"/>
      <c r="M707" s="415" t="str">
        <f t="shared" si="10"/>
        <v/>
      </c>
    </row>
    <row r="708" spans="1:13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33"/>
      <c r="M708" s="415" t="str">
        <f t="shared" si="10"/>
        <v/>
      </c>
    </row>
    <row r="709" spans="1:13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33"/>
      <c r="M709" s="415" t="str">
        <f t="shared" si="10"/>
        <v/>
      </c>
    </row>
    <row r="710" spans="1:13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33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33"/>
      <c r="M711" s="415" t="str">
        <f t="shared" si="11"/>
        <v/>
      </c>
    </row>
    <row r="712" spans="1:13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33"/>
      <c r="M712" s="415" t="str">
        <f t="shared" si="11"/>
        <v/>
      </c>
    </row>
    <row r="713" spans="1:13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33"/>
      <c r="M713" s="415" t="str">
        <f t="shared" si="11"/>
        <v/>
      </c>
    </row>
    <row r="714" spans="1:13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33"/>
      <c r="M714" s="415" t="str">
        <f t="shared" si="11"/>
        <v/>
      </c>
    </row>
    <row r="715" spans="1:13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33"/>
      <c r="M715" s="415" t="str">
        <f t="shared" si="11"/>
        <v/>
      </c>
    </row>
    <row r="716" spans="1:13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33"/>
      <c r="M716" s="415" t="str">
        <f t="shared" si="11"/>
        <v/>
      </c>
    </row>
    <row r="717" spans="1:13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33"/>
      <c r="M717" s="415" t="str">
        <f t="shared" si="11"/>
        <v/>
      </c>
    </row>
    <row r="718" spans="1:13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33"/>
      <c r="M718" s="415" t="str">
        <f t="shared" si="11"/>
        <v/>
      </c>
    </row>
    <row r="719" spans="1:13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33"/>
      <c r="M719" s="415" t="str">
        <f t="shared" si="11"/>
        <v/>
      </c>
    </row>
    <row r="720" spans="1:13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33"/>
      <c r="M720" s="415" t="str">
        <f t="shared" si="11"/>
        <v/>
      </c>
    </row>
    <row r="721" spans="1:13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33"/>
      <c r="M721" s="415" t="str">
        <f t="shared" si="11"/>
        <v/>
      </c>
    </row>
    <row r="722" spans="1:13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33"/>
      <c r="M722" s="415" t="str">
        <f t="shared" si="11"/>
        <v/>
      </c>
    </row>
    <row r="723" spans="1:13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33"/>
      <c r="M723" s="415" t="str">
        <f t="shared" si="11"/>
        <v/>
      </c>
    </row>
    <row r="724" spans="1:13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33"/>
      <c r="M724" s="415" t="str">
        <f t="shared" si="11"/>
        <v/>
      </c>
    </row>
    <row r="725" spans="1:13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33"/>
      <c r="M725" s="415" t="str">
        <f t="shared" si="11"/>
        <v/>
      </c>
    </row>
    <row r="726" spans="1:13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33"/>
      <c r="M726" s="415" t="str">
        <f t="shared" si="11"/>
        <v/>
      </c>
    </row>
    <row r="727" spans="1:13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33"/>
      <c r="M727" s="415" t="str">
        <f t="shared" si="11"/>
        <v/>
      </c>
    </row>
    <row r="728" spans="1:13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33"/>
      <c r="M728" s="415" t="str">
        <f t="shared" si="11"/>
        <v/>
      </c>
    </row>
    <row r="729" spans="1:13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33"/>
      <c r="M729" s="415" t="str">
        <f t="shared" si="11"/>
        <v/>
      </c>
    </row>
    <row r="730" spans="1:13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33"/>
      <c r="M730" s="415" t="str">
        <f t="shared" si="11"/>
        <v/>
      </c>
    </row>
    <row r="731" spans="1:13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33"/>
      <c r="M731" s="415" t="str">
        <f t="shared" si="11"/>
        <v/>
      </c>
    </row>
    <row r="732" spans="1:13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33"/>
      <c r="M732" s="415" t="str">
        <f t="shared" si="11"/>
        <v/>
      </c>
    </row>
    <row r="733" spans="1:13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33"/>
      <c r="M733" s="415" t="str">
        <f t="shared" si="11"/>
        <v/>
      </c>
    </row>
    <row r="734" spans="1:13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33"/>
      <c r="M734" s="415" t="str">
        <f t="shared" si="11"/>
        <v/>
      </c>
    </row>
    <row r="735" spans="1:13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33"/>
      <c r="M735" s="415" t="str">
        <f t="shared" si="11"/>
        <v/>
      </c>
    </row>
    <row r="736" spans="1:13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33"/>
      <c r="M736" s="415" t="str">
        <f t="shared" si="11"/>
        <v/>
      </c>
    </row>
    <row r="737" spans="1:13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33"/>
      <c r="M737" s="415" t="str">
        <f t="shared" si="11"/>
        <v/>
      </c>
    </row>
    <row r="738" spans="1:13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33"/>
      <c r="M738" s="415" t="str">
        <f t="shared" si="11"/>
        <v/>
      </c>
    </row>
    <row r="739" spans="1:13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33"/>
      <c r="M739" s="415" t="str">
        <f t="shared" si="11"/>
        <v/>
      </c>
    </row>
    <row r="740" spans="1:13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33"/>
      <c r="M740" s="415" t="str">
        <f t="shared" si="11"/>
        <v/>
      </c>
    </row>
    <row r="741" spans="1:13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33"/>
      <c r="M741" s="415" t="str">
        <f t="shared" si="11"/>
        <v/>
      </c>
    </row>
    <row r="742" spans="1:13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33"/>
      <c r="M742" s="415" t="str">
        <f t="shared" si="11"/>
        <v/>
      </c>
    </row>
    <row r="743" spans="1:13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33"/>
      <c r="M743" s="415" t="str">
        <f t="shared" si="11"/>
        <v/>
      </c>
    </row>
    <row r="744" spans="1:13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33"/>
      <c r="M744" s="415" t="str">
        <f t="shared" si="11"/>
        <v/>
      </c>
    </row>
    <row r="745" spans="1:13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33"/>
      <c r="M745" s="415" t="str">
        <f t="shared" si="11"/>
        <v/>
      </c>
    </row>
    <row r="746" spans="1:13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33"/>
      <c r="M746" s="415" t="str">
        <f t="shared" si="11"/>
        <v/>
      </c>
    </row>
    <row r="747" spans="1:13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33"/>
      <c r="M747" s="415" t="str">
        <f t="shared" si="11"/>
        <v/>
      </c>
    </row>
    <row r="748" spans="1:13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33"/>
      <c r="M748" s="415" t="str">
        <f t="shared" si="11"/>
        <v/>
      </c>
    </row>
    <row r="749" spans="1:13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33"/>
      <c r="M749" s="415" t="str">
        <f t="shared" si="11"/>
        <v/>
      </c>
    </row>
    <row r="750" spans="1:13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33"/>
      <c r="M750" s="415" t="str">
        <f t="shared" si="11"/>
        <v/>
      </c>
    </row>
    <row r="751" spans="1:13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33"/>
      <c r="M751" s="415" t="str">
        <f t="shared" si="11"/>
        <v/>
      </c>
    </row>
    <row r="752" spans="1:13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33"/>
      <c r="M752" s="415" t="str">
        <f t="shared" si="11"/>
        <v/>
      </c>
    </row>
    <row r="753" spans="1:13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33"/>
      <c r="M753" s="415" t="str">
        <f t="shared" si="11"/>
        <v/>
      </c>
    </row>
    <row r="754" spans="1:13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33"/>
      <c r="M754" s="415" t="str">
        <f t="shared" si="11"/>
        <v/>
      </c>
    </row>
    <row r="755" spans="1:13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33"/>
      <c r="M755" s="415" t="str">
        <f t="shared" si="11"/>
        <v/>
      </c>
    </row>
    <row r="756" spans="1:13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33"/>
      <c r="M756" s="415" t="str">
        <f t="shared" si="11"/>
        <v/>
      </c>
    </row>
    <row r="757" spans="1:13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33"/>
      <c r="M757" s="415" t="str">
        <f t="shared" si="11"/>
        <v/>
      </c>
    </row>
    <row r="758" spans="1:13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33"/>
      <c r="M758" s="415" t="str">
        <f t="shared" si="11"/>
        <v/>
      </c>
    </row>
    <row r="759" spans="1:13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33"/>
      <c r="M759" s="415" t="str">
        <f t="shared" si="11"/>
        <v/>
      </c>
    </row>
    <row r="760" spans="1:13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33"/>
      <c r="M760" s="415" t="str">
        <f t="shared" si="11"/>
        <v/>
      </c>
    </row>
    <row r="761" spans="1:13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33"/>
      <c r="M761" s="415" t="str">
        <f t="shared" si="11"/>
        <v/>
      </c>
    </row>
    <row r="762" spans="1:13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33"/>
      <c r="M762" s="415" t="str">
        <f t="shared" si="11"/>
        <v/>
      </c>
    </row>
    <row r="763" spans="1:13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33"/>
      <c r="M763" s="415" t="str">
        <f t="shared" si="11"/>
        <v/>
      </c>
    </row>
    <row r="764" spans="1:13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33"/>
      <c r="M764" s="415" t="str">
        <f t="shared" si="11"/>
        <v/>
      </c>
    </row>
    <row r="765" spans="1:13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33"/>
      <c r="M765" s="415" t="str">
        <f t="shared" si="11"/>
        <v/>
      </c>
    </row>
    <row r="766" spans="1:13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33"/>
      <c r="M766" s="415" t="str">
        <f t="shared" si="11"/>
        <v/>
      </c>
    </row>
    <row r="767" spans="1:13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33"/>
      <c r="M767" s="415" t="str">
        <f t="shared" si="11"/>
        <v/>
      </c>
    </row>
    <row r="768" spans="1:13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33"/>
      <c r="M768" s="415" t="str">
        <f t="shared" si="11"/>
        <v/>
      </c>
    </row>
    <row r="769" spans="1:13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33"/>
      <c r="M769" s="415" t="str">
        <f t="shared" si="11"/>
        <v/>
      </c>
    </row>
    <row r="770" spans="1:13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33"/>
      <c r="M770" s="415" t="str">
        <f t="shared" si="11"/>
        <v/>
      </c>
    </row>
    <row r="771" spans="1:13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33"/>
      <c r="M771" s="415" t="str">
        <f t="shared" si="11"/>
        <v/>
      </c>
    </row>
    <row r="772" spans="1:13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33"/>
      <c r="M772" s="415" t="str">
        <f t="shared" si="11"/>
        <v/>
      </c>
    </row>
    <row r="773" spans="1:13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33"/>
      <c r="M773" s="415" t="str">
        <f t="shared" si="11"/>
        <v/>
      </c>
    </row>
    <row r="774" spans="1:13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33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33"/>
      <c r="M775" s="415" t="str">
        <f t="shared" si="12"/>
        <v/>
      </c>
    </row>
    <row r="776" spans="1:13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33"/>
      <c r="M776" s="415" t="str">
        <f t="shared" si="12"/>
        <v/>
      </c>
    </row>
    <row r="777" spans="1:13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33"/>
      <c r="M777" s="415" t="str">
        <f t="shared" si="12"/>
        <v/>
      </c>
    </row>
    <row r="778" spans="1:13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33"/>
      <c r="M778" s="415" t="str">
        <f t="shared" si="12"/>
        <v/>
      </c>
    </row>
    <row r="779" spans="1:13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33"/>
      <c r="M779" s="415" t="str">
        <f t="shared" si="12"/>
        <v/>
      </c>
    </row>
    <row r="780" spans="1:13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33"/>
      <c r="M780" s="415" t="str">
        <f t="shared" si="12"/>
        <v/>
      </c>
    </row>
    <row r="781" spans="1:13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33"/>
      <c r="M781" s="415" t="str">
        <f t="shared" si="12"/>
        <v/>
      </c>
    </row>
    <row r="782" spans="1:13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33"/>
      <c r="M782" s="415" t="str">
        <f t="shared" si="12"/>
        <v/>
      </c>
    </row>
    <row r="783" spans="1:13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33"/>
      <c r="M783" s="415" t="str">
        <f t="shared" si="12"/>
        <v/>
      </c>
    </row>
    <row r="784" spans="1:13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33"/>
      <c r="M784" s="415" t="str">
        <f t="shared" si="12"/>
        <v/>
      </c>
    </row>
    <row r="785" spans="1:13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33"/>
      <c r="M785" s="415" t="str">
        <f t="shared" si="12"/>
        <v/>
      </c>
    </row>
    <row r="786" spans="1:13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33"/>
      <c r="M786" s="415" t="str">
        <f t="shared" si="12"/>
        <v/>
      </c>
    </row>
    <row r="787" spans="1:13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33"/>
      <c r="M787" s="415" t="str">
        <f t="shared" si="12"/>
        <v/>
      </c>
    </row>
    <row r="788" spans="1:13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33"/>
      <c r="M788" s="415" t="str">
        <f t="shared" si="12"/>
        <v/>
      </c>
    </row>
    <row r="789" spans="1:13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33"/>
      <c r="M789" s="415" t="str">
        <f t="shared" si="12"/>
        <v/>
      </c>
    </row>
    <row r="790" spans="1:13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33"/>
      <c r="M790" s="415" t="str">
        <f t="shared" si="12"/>
        <v/>
      </c>
    </row>
    <row r="791" spans="1:13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33"/>
      <c r="M791" s="415" t="str">
        <f t="shared" si="12"/>
        <v/>
      </c>
    </row>
    <row r="792" spans="1:13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33"/>
      <c r="M792" s="415" t="str">
        <f t="shared" si="12"/>
        <v/>
      </c>
    </row>
    <row r="793" spans="1:13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33"/>
      <c r="M793" s="415" t="str">
        <f t="shared" si="12"/>
        <v/>
      </c>
    </row>
    <row r="794" spans="1:13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33"/>
      <c r="M794" s="415" t="str">
        <f t="shared" si="12"/>
        <v/>
      </c>
    </row>
    <row r="795" spans="1:13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33"/>
      <c r="M795" s="415" t="str">
        <f t="shared" si="12"/>
        <v/>
      </c>
    </row>
    <row r="796" spans="1:13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33"/>
      <c r="M796" s="415" t="str">
        <f t="shared" si="12"/>
        <v/>
      </c>
    </row>
    <row r="797" spans="1:13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33"/>
      <c r="M797" s="415" t="str">
        <f t="shared" si="12"/>
        <v/>
      </c>
    </row>
    <row r="798" spans="1:13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33"/>
      <c r="M798" s="415" t="str">
        <f t="shared" si="12"/>
        <v/>
      </c>
    </row>
    <row r="799" spans="1:13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33"/>
      <c r="M799" s="415" t="str">
        <f t="shared" si="12"/>
        <v/>
      </c>
    </row>
    <row r="800" spans="1:13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33"/>
      <c r="M800" s="415" t="str">
        <f t="shared" si="12"/>
        <v/>
      </c>
    </row>
    <row r="801" spans="1:13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33"/>
      <c r="M801" s="415" t="str">
        <f t="shared" si="12"/>
        <v/>
      </c>
    </row>
    <row r="802" spans="1:13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33"/>
      <c r="M802" s="415" t="str">
        <f t="shared" si="12"/>
        <v/>
      </c>
    </row>
    <row r="803" spans="1:13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33"/>
      <c r="M803" s="415" t="str">
        <f t="shared" si="12"/>
        <v/>
      </c>
    </row>
    <row r="804" spans="1:13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33"/>
      <c r="M804" s="415" t="str">
        <f t="shared" si="12"/>
        <v/>
      </c>
    </row>
    <row r="805" spans="1:13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33"/>
      <c r="M805" s="415" t="str">
        <f t="shared" si="12"/>
        <v/>
      </c>
    </row>
    <row r="806" spans="1:13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33"/>
      <c r="M806" s="415" t="str">
        <f t="shared" si="12"/>
        <v/>
      </c>
    </row>
    <row r="807" spans="1:13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33"/>
      <c r="M807" s="415" t="str">
        <f t="shared" si="12"/>
        <v/>
      </c>
    </row>
    <row r="808" spans="1:13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33"/>
      <c r="M808" s="415" t="str">
        <f t="shared" si="12"/>
        <v/>
      </c>
    </row>
    <row r="809" spans="1:13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33"/>
      <c r="M809" s="415" t="str">
        <f t="shared" si="12"/>
        <v/>
      </c>
    </row>
    <row r="810" spans="1:13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33"/>
      <c r="M810" s="415" t="str">
        <f t="shared" si="12"/>
        <v/>
      </c>
    </row>
    <row r="811" spans="1:13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33"/>
      <c r="M811" s="415" t="str">
        <f t="shared" si="12"/>
        <v/>
      </c>
    </row>
    <row r="812" spans="1:13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33"/>
      <c r="M812" s="415" t="str">
        <f t="shared" si="12"/>
        <v/>
      </c>
    </row>
    <row r="813" spans="1:13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33"/>
      <c r="M813" s="415" t="str">
        <f t="shared" si="12"/>
        <v/>
      </c>
    </row>
    <row r="814" spans="1:13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33"/>
      <c r="M814" s="415" t="str">
        <f t="shared" si="12"/>
        <v/>
      </c>
    </row>
    <row r="815" spans="1:13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33"/>
      <c r="M815" s="415" t="str">
        <f t="shared" si="12"/>
        <v/>
      </c>
    </row>
    <row r="816" spans="1:13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33"/>
      <c r="M816" s="415" t="str">
        <f t="shared" si="12"/>
        <v/>
      </c>
    </row>
    <row r="817" spans="1:13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33"/>
      <c r="M817" s="415" t="str">
        <f t="shared" si="12"/>
        <v/>
      </c>
    </row>
    <row r="818" spans="1:13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33"/>
      <c r="M818" s="41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1BD1FC37-7A9C-49FD-BC66-0C93CFC2ACC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customWidth="1" outlineLevel="1"/>
    <col min="4" max="4" width="9.5703125" style="191" customWidth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45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447</v>
      </c>
      <c r="B5" s="422" t="s">
        <v>448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447</v>
      </c>
      <c r="B6" s="422" t="s">
        <v>449</v>
      </c>
      <c r="C6" s="423">
        <v>183.58094000000003</v>
      </c>
      <c r="D6" s="423">
        <v>201.8929</v>
      </c>
      <c r="E6" s="423"/>
      <c r="F6" s="423">
        <v>196.59074999999996</v>
      </c>
      <c r="G6" s="423">
        <v>0</v>
      </c>
      <c r="H6" s="423">
        <v>196.59074999999996</v>
      </c>
      <c r="I6" s="424" t="s">
        <v>243</v>
      </c>
      <c r="J6" s="425" t="s">
        <v>1</v>
      </c>
    </row>
    <row r="7" spans="1:10" ht="14.45" customHeight="1" x14ac:dyDescent="0.2">
      <c r="A7" s="421" t="s">
        <v>447</v>
      </c>
      <c r="B7" s="422" t="s">
        <v>450</v>
      </c>
      <c r="C7" s="423">
        <v>1.55217</v>
      </c>
      <c r="D7" s="423">
        <v>1.6096699999999999</v>
      </c>
      <c r="E7" s="423"/>
      <c r="F7" s="423">
        <v>1.5762400000000001</v>
      </c>
      <c r="G7" s="423">
        <v>0</v>
      </c>
      <c r="H7" s="423">
        <v>1.5762400000000001</v>
      </c>
      <c r="I7" s="424" t="s">
        <v>243</v>
      </c>
      <c r="J7" s="425" t="s">
        <v>1</v>
      </c>
    </row>
    <row r="8" spans="1:10" ht="14.45" customHeight="1" x14ac:dyDescent="0.2">
      <c r="A8" s="421" t="s">
        <v>447</v>
      </c>
      <c r="B8" s="422" t="s">
        <v>451</v>
      </c>
      <c r="C8" s="423">
        <v>91.632000000000005</v>
      </c>
      <c r="D8" s="423">
        <v>78.648499999999999</v>
      </c>
      <c r="E8" s="423"/>
      <c r="F8" s="423">
        <v>65.538499999999999</v>
      </c>
      <c r="G8" s="423">
        <v>0</v>
      </c>
      <c r="H8" s="423">
        <v>65.538499999999999</v>
      </c>
      <c r="I8" s="424" t="s">
        <v>243</v>
      </c>
      <c r="J8" s="425" t="s">
        <v>1</v>
      </c>
    </row>
    <row r="9" spans="1:10" ht="14.45" customHeight="1" x14ac:dyDescent="0.2">
      <c r="A9" s="421" t="s">
        <v>447</v>
      </c>
      <c r="B9" s="422" t="s">
        <v>452</v>
      </c>
      <c r="C9" s="423">
        <v>276.76511000000005</v>
      </c>
      <c r="D9" s="423">
        <v>282.15107</v>
      </c>
      <c r="E9" s="423"/>
      <c r="F9" s="423">
        <v>263.70548999999994</v>
      </c>
      <c r="G9" s="423">
        <v>0</v>
      </c>
      <c r="H9" s="423">
        <v>263.70548999999994</v>
      </c>
      <c r="I9" s="424" t="s">
        <v>243</v>
      </c>
      <c r="J9" s="425" t="s">
        <v>453</v>
      </c>
    </row>
    <row r="11" spans="1:10" ht="14.45" customHeight="1" x14ac:dyDescent="0.2">
      <c r="A11" s="421" t="s">
        <v>447</v>
      </c>
      <c r="B11" s="422" t="s">
        <v>448</v>
      </c>
      <c r="C11" s="423" t="s">
        <v>243</v>
      </c>
      <c r="D11" s="423" t="s">
        <v>243</v>
      </c>
      <c r="E11" s="423"/>
      <c r="F11" s="423" t="s">
        <v>243</v>
      </c>
      <c r="G11" s="423" t="s">
        <v>243</v>
      </c>
      <c r="H11" s="423" t="s">
        <v>243</v>
      </c>
      <c r="I11" s="424" t="s">
        <v>243</v>
      </c>
      <c r="J11" s="425" t="s">
        <v>55</v>
      </c>
    </row>
    <row r="12" spans="1:10" ht="14.45" customHeight="1" x14ac:dyDescent="0.2">
      <c r="A12" s="421" t="s">
        <v>454</v>
      </c>
      <c r="B12" s="422" t="s">
        <v>455</v>
      </c>
      <c r="C12" s="423" t="s">
        <v>243</v>
      </c>
      <c r="D12" s="423" t="s">
        <v>243</v>
      </c>
      <c r="E12" s="423"/>
      <c r="F12" s="423" t="s">
        <v>243</v>
      </c>
      <c r="G12" s="423" t="s">
        <v>243</v>
      </c>
      <c r="H12" s="423" t="s">
        <v>243</v>
      </c>
      <c r="I12" s="424" t="s">
        <v>243</v>
      </c>
      <c r="J12" s="425" t="s">
        <v>0</v>
      </c>
    </row>
    <row r="13" spans="1:10" ht="14.45" customHeight="1" x14ac:dyDescent="0.2">
      <c r="A13" s="421" t="s">
        <v>454</v>
      </c>
      <c r="B13" s="422" t="s">
        <v>449</v>
      </c>
      <c r="C13" s="423">
        <v>183.58094000000003</v>
      </c>
      <c r="D13" s="423">
        <v>201.8929</v>
      </c>
      <c r="E13" s="423"/>
      <c r="F13" s="423">
        <v>196.59074999999996</v>
      </c>
      <c r="G13" s="423">
        <v>0</v>
      </c>
      <c r="H13" s="423">
        <v>196.59074999999996</v>
      </c>
      <c r="I13" s="424" t="s">
        <v>243</v>
      </c>
      <c r="J13" s="425" t="s">
        <v>1</v>
      </c>
    </row>
    <row r="14" spans="1:10" ht="14.45" customHeight="1" x14ac:dyDescent="0.2">
      <c r="A14" s="421" t="s">
        <v>454</v>
      </c>
      <c r="B14" s="422" t="s">
        <v>450</v>
      </c>
      <c r="C14" s="423">
        <v>1.55217</v>
      </c>
      <c r="D14" s="423">
        <v>1.6096699999999999</v>
      </c>
      <c r="E14" s="423"/>
      <c r="F14" s="423">
        <v>1.5762400000000001</v>
      </c>
      <c r="G14" s="423">
        <v>0</v>
      </c>
      <c r="H14" s="423">
        <v>1.5762400000000001</v>
      </c>
      <c r="I14" s="424" t="s">
        <v>243</v>
      </c>
      <c r="J14" s="425" t="s">
        <v>1</v>
      </c>
    </row>
    <row r="15" spans="1:10" ht="14.45" customHeight="1" x14ac:dyDescent="0.2">
      <c r="A15" s="421" t="s">
        <v>454</v>
      </c>
      <c r="B15" s="422" t="s">
        <v>451</v>
      </c>
      <c r="C15" s="423">
        <v>91.632000000000005</v>
      </c>
      <c r="D15" s="423">
        <v>78.648499999999999</v>
      </c>
      <c r="E15" s="423"/>
      <c r="F15" s="423">
        <v>65.538499999999999</v>
      </c>
      <c r="G15" s="423">
        <v>0</v>
      </c>
      <c r="H15" s="423">
        <v>65.538499999999999</v>
      </c>
      <c r="I15" s="424" t="s">
        <v>243</v>
      </c>
      <c r="J15" s="425" t="s">
        <v>1</v>
      </c>
    </row>
    <row r="16" spans="1:10" ht="14.45" customHeight="1" x14ac:dyDescent="0.2">
      <c r="A16" s="421" t="s">
        <v>454</v>
      </c>
      <c r="B16" s="422" t="s">
        <v>456</v>
      </c>
      <c r="C16" s="423">
        <v>276.76511000000005</v>
      </c>
      <c r="D16" s="423">
        <v>282.15107</v>
      </c>
      <c r="E16" s="423"/>
      <c r="F16" s="423">
        <v>263.70548999999994</v>
      </c>
      <c r="G16" s="423">
        <v>0</v>
      </c>
      <c r="H16" s="423">
        <v>263.70548999999994</v>
      </c>
      <c r="I16" s="424" t="s">
        <v>243</v>
      </c>
      <c r="J16" s="425" t="s">
        <v>457</v>
      </c>
    </row>
    <row r="17" spans="1:10" ht="14.45" customHeight="1" x14ac:dyDescent="0.2">
      <c r="A17" s="421" t="s">
        <v>243</v>
      </c>
      <c r="B17" s="422" t="s">
        <v>243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458</v>
      </c>
    </row>
    <row r="18" spans="1:10" ht="14.45" customHeight="1" x14ac:dyDescent="0.2">
      <c r="A18" s="421" t="s">
        <v>447</v>
      </c>
      <c r="B18" s="422" t="s">
        <v>452</v>
      </c>
      <c r="C18" s="423">
        <v>276.76511000000005</v>
      </c>
      <c r="D18" s="423">
        <v>282.15107</v>
      </c>
      <c r="E18" s="423"/>
      <c r="F18" s="423">
        <v>263.70548999999994</v>
      </c>
      <c r="G18" s="423">
        <v>0</v>
      </c>
      <c r="H18" s="423">
        <v>263.70548999999994</v>
      </c>
      <c r="I18" s="424" t="s">
        <v>243</v>
      </c>
      <c r="J18" s="425" t="s">
        <v>453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1CEE023E-9D46-479B-8C61-E7E4F70B46F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250" bestFit="1" customWidth="1"/>
    <col min="6" max="6" width="18.7109375" style="195" customWidth="1"/>
    <col min="7" max="7" width="5" style="191" customWidth="1"/>
    <col min="8" max="8" width="12.42578125" style="191" hidden="1" customWidth="1" outlineLevel="1"/>
    <col min="9" max="9" width="8.5703125" style="191" hidden="1" customWidth="1" outlineLevel="1"/>
    <col min="10" max="10" width="25.7109375" style="191" customWidth="1" collapsed="1"/>
    <col min="11" max="11" width="8.7109375" style="191" customWidth="1"/>
    <col min="12" max="13" width="7.7109375" style="189" customWidth="1"/>
    <col min="14" max="14" width="12.7109375" style="189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137.05449311280694</v>
      </c>
      <c r="M3" s="84">
        <f>SUBTOTAL(9,M5:M1048576)</f>
        <v>1441.15</v>
      </c>
      <c r="N3" s="85">
        <f>SUBTOTAL(9,N5:N1048576)</f>
        <v>197516.08274952174</v>
      </c>
    </row>
    <row r="4" spans="1:14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121</v>
      </c>
      <c r="M4" s="430" t="s">
        <v>13</v>
      </c>
      <c r="N4" s="431" t="s">
        <v>132</v>
      </c>
    </row>
    <row r="5" spans="1:14" ht="14.45" customHeight="1" x14ac:dyDescent="0.2">
      <c r="A5" s="434" t="s">
        <v>447</v>
      </c>
      <c r="B5" s="435" t="s">
        <v>448</v>
      </c>
      <c r="C5" s="436" t="s">
        <v>454</v>
      </c>
      <c r="D5" s="437" t="s">
        <v>455</v>
      </c>
      <c r="E5" s="438">
        <v>50113001</v>
      </c>
      <c r="F5" s="437" t="s">
        <v>459</v>
      </c>
      <c r="G5" s="436" t="s">
        <v>460</v>
      </c>
      <c r="H5" s="436">
        <v>196886</v>
      </c>
      <c r="I5" s="436">
        <v>96886</v>
      </c>
      <c r="J5" s="436" t="s">
        <v>461</v>
      </c>
      <c r="K5" s="436" t="s">
        <v>462</v>
      </c>
      <c r="L5" s="439">
        <v>50.16</v>
      </c>
      <c r="M5" s="439">
        <v>25</v>
      </c>
      <c r="N5" s="440">
        <v>1254</v>
      </c>
    </row>
    <row r="6" spans="1:14" ht="14.45" customHeight="1" x14ac:dyDescent="0.2">
      <c r="A6" s="441" t="s">
        <v>447</v>
      </c>
      <c r="B6" s="442" t="s">
        <v>448</v>
      </c>
      <c r="C6" s="443" t="s">
        <v>454</v>
      </c>
      <c r="D6" s="444" t="s">
        <v>455</v>
      </c>
      <c r="E6" s="445">
        <v>50113001</v>
      </c>
      <c r="F6" s="444" t="s">
        <v>459</v>
      </c>
      <c r="G6" s="443" t="s">
        <v>460</v>
      </c>
      <c r="H6" s="443">
        <v>100362</v>
      </c>
      <c r="I6" s="443">
        <v>362</v>
      </c>
      <c r="J6" s="443" t="s">
        <v>463</v>
      </c>
      <c r="K6" s="443" t="s">
        <v>464</v>
      </c>
      <c r="L6" s="446">
        <v>72.62833333333333</v>
      </c>
      <c r="M6" s="446">
        <v>12</v>
      </c>
      <c r="N6" s="447">
        <v>871.54</v>
      </c>
    </row>
    <row r="7" spans="1:14" ht="14.45" customHeight="1" x14ac:dyDescent="0.2">
      <c r="A7" s="441" t="s">
        <v>447</v>
      </c>
      <c r="B7" s="442" t="s">
        <v>448</v>
      </c>
      <c r="C7" s="443" t="s">
        <v>454</v>
      </c>
      <c r="D7" s="444" t="s">
        <v>455</v>
      </c>
      <c r="E7" s="445">
        <v>50113001</v>
      </c>
      <c r="F7" s="444" t="s">
        <v>459</v>
      </c>
      <c r="G7" s="443" t="s">
        <v>460</v>
      </c>
      <c r="H7" s="443">
        <v>196610</v>
      </c>
      <c r="I7" s="443">
        <v>96610</v>
      </c>
      <c r="J7" s="443" t="s">
        <v>465</v>
      </c>
      <c r="K7" s="443" t="s">
        <v>466</v>
      </c>
      <c r="L7" s="446">
        <v>51.76</v>
      </c>
      <c r="M7" s="446">
        <v>3</v>
      </c>
      <c r="N7" s="447">
        <v>155.28</v>
      </c>
    </row>
    <row r="8" spans="1:14" ht="14.45" customHeight="1" x14ac:dyDescent="0.2">
      <c r="A8" s="441" t="s">
        <v>447</v>
      </c>
      <c r="B8" s="442" t="s">
        <v>448</v>
      </c>
      <c r="C8" s="443" t="s">
        <v>454</v>
      </c>
      <c r="D8" s="444" t="s">
        <v>455</v>
      </c>
      <c r="E8" s="445">
        <v>50113001</v>
      </c>
      <c r="F8" s="444" t="s">
        <v>459</v>
      </c>
      <c r="G8" s="443" t="s">
        <v>460</v>
      </c>
      <c r="H8" s="443">
        <v>156926</v>
      </c>
      <c r="I8" s="443">
        <v>56926</v>
      </c>
      <c r="J8" s="443" t="s">
        <v>467</v>
      </c>
      <c r="K8" s="443" t="s">
        <v>468</v>
      </c>
      <c r="L8" s="446">
        <v>48.4</v>
      </c>
      <c r="M8" s="446">
        <v>24</v>
      </c>
      <c r="N8" s="447">
        <v>1161.5999999999999</v>
      </c>
    </row>
    <row r="9" spans="1:14" ht="14.45" customHeight="1" x14ac:dyDescent="0.2">
      <c r="A9" s="441" t="s">
        <v>447</v>
      </c>
      <c r="B9" s="442" t="s">
        <v>448</v>
      </c>
      <c r="C9" s="443" t="s">
        <v>454</v>
      </c>
      <c r="D9" s="444" t="s">
        <v>455</v>
      </c>
      <c r="E9" s="445">
        <v>50113001</v>
      </c>
      <c r="F9" s="444" t="s">
        <v>459</v>
      </c>
      <c r="G9" s="443" t="s">
        <v>460</v>
      </c>
      <c r="H9" s="443">
        <v>208456</v>
      </c>
      <c r="I9" s="443">
        <v>208456</v>
      </c>
      <c r="J9" s="443" t="s">
        <v>469</v>
      </c>
      <c r="K9" s="443" t="s">
        <v>470</v>
      </c>
      <c r="L9" s="446">
        <v>738.53999999999985</v>
      </c>
      <c r="M9" s="446">
        <v>0.15000000000000002</v>
      </c>
      <c r="N9" s="447">
        <v>110.78099999999999</v>
      </c>
    </row>
    <row r="10" spans="1:14" ht="14.45" customHeight="1" x14ac:dyDescent="0.2">
      <c r="A10" s="441" t="s">
        <v>447</v>
      </c>
      <c r="B10" s="442" t="s">
        <v>448</v>
      </c>
      <c r="C10" s="443" t="s">
        <v>454</v>
      </c>
      <c r="D10" s="444" t="s">
        <v>455</v>
      </c>
      <c r="E10" s="445">
        <v>50113001</v>
      </c>
      <c r="F10" s="444" t="s">
        <v>459</v>
      </c>
      <c r="G10" s="443" t="s">
        <v>460</v>
      </c>
      <c r="H10" s="443">
        <v>100394</v>
      </c>
      <c r="I10" s="443">
        <v>394</v>
      </c>
      <c r="J10" s="443" t="s">
        <v>471</v>
      </c>
      <c r="K10" s="443" t="s">
        <v>472</v>
      </c>
      <c r="L10" s="446">
        <v>65.65000000000002</v>
      </c>
      <c r="M10" s="446">
        <v>2</v>
      </c>
      <c r="N10" s="447">
        <v>131.30000000000004</v>
      </c>
    </row>
    <row r="11" spans="1:14" ht="14.45" customHeight="1" x14ac:dyDescent="0.2">
      <c r="A11" s="441" t="s">
        <v>447</v>
      </c>
      <c r="B11" s="442" t="s">
        <v>448</v>
      </c>
      <c r="C11" s="443" t="s">
        <v>454</v>
      </c>
      <c r="D11" s="444" t="s">
        <v>455</v>
      </c>
      <c r="E11" s="445">
        <v>50113001</v>
      </c>
      <c r="F11" s="444" t="s">
        <v>459</v>
      </c>
      <c r="G11" s="443" t="s">
        <v>460</v>
      </c>
      <c r="H11" s="443">
        <v>112895</v>
      </c>
      <c r="I11" s="443">
        <v>12895</v>
      </c>
      <c r="J11" s="443" t="s">
        <v>473</v>
      </c>
      <c r="K11" s="443" t="s">
        <v>474</v>
      </c>
      <c r="L11" s="446">
        <v>106.54</v>
      </c>
      <c r="M11" s="446">
        <v>3</v>
      </c>
      <c r="N11" s="447">
        <v>319.62</v>
      </c>
    </row>
    <row r="12" spans="1:14" ht="14.45" customHeight="1" x14ac:dyDescent="0.2">
      <c r="A12" s="441" t="s">
        <v>447</v>
      </c>
      <c r="B12" s="442" t="s">
        <v>448</v>
      </c>
      <c r="C12" s="443" t="s">
        <v>454</v>
      </c>
      <c r="D12" s="444" t="s">
        <v>455</v>
      </c>
      <c r="E12" s="445">
        <v>50113001</v>
      </c>
      <c r="F12" s="444" t="s">
        <v>459</v>
      </c>
      <c r="G12" s="443" t="s">
        <v>460</v>
      </c>
      <c r="H12" s="443">
        <v>112892</v>
      </c>
      <c r="I12" s="443">
        <v>12892</v>
      </c>
      <c r="J12" s="443" t="s">
        <v>473</v>
      </c>
      <c r="K12" s="443" t="s">
        <v>475</v>
      </c>
      <c r="L12" s="446">
        <v>104.20999999999997</v>
      </c>
      <c r="M12" s="446">
        <v>1</v>
      </c>
      <c r="N12" s="447">
        <v>104.20999999999997</v>
      </c>
    </row>
    <row r="13" spans="1:14" ht="14.45" customHeight="1" x14ac:dyDescent="0.2">
      <c r="A13" s="441" t="s">
        <v>447</v>
      </c>
      <c r="B13" s="442" t="s">
        <v>448</v>
      </c>
      <c r="C13" s="443" t="s">
        <v>454</v>
      </c>
      <c r="D13" s="444" t="s">
        <v>455</v>
      </c>
      <c r="E13" s="445">
        <v>50113001</v>
      </c>
      <c r="F13" s="444" t="s">
        <v>459</v>
      </c>
      <c r="G13" s="443" t="s">
        <v>460</v>
      </c>
      <c r="H13" s="443">
        <v>112894</v>
      </c>
      <c r="I13" s="443">
        <v>12894</v>
      </c>
      <c r="J13" s="443" t="s">
        <v>473</v>
      </c>
      <c r="K13" s="443" t="s">
        <v>476</v>
      </c>
      <c r="L13" s="446">
        <v>60.509999999999984</v>
      </c>
      <c r="M13" s="446">
        <v>2</v>
      </c>
      <c r="N13" s="447">
        <v>121.01999999999997</v>
      </c>
    </row>
    <row r="14" spans="1:14" ht="14.45" customHeight="1" x14ac:dyDescent="0.2">
      <c r="A14" s="441" t="s">
        <v>447</v>
      </c>
      <c r="B14" s="442" t="s">
        <v>448</v>
      </c>
      <c r="C14" s="443" t="s">
        <v>454</v>
      </c>
      <c r="D14" s="444" t="s">
        <v>455</v>
      </c>
      <c r="E14" s="445">
        <v>50113001</v>
      </c>
      <c r="F14" s="444" t="s">
        <v>459</v>
      </c>
      <c r="G14" s="443" t="s">
        <v>460</v>
      </c>
      <c r="H14" s="443">
        <v>139968</v>
      </c>
      <c r="I14" s="443">
        <v>139968</v>
      </c>
      <c r="J14" s="443" t="s">
        <v>477</v>
      </c>
      <c r="K14" s="443" t="s">
        <v>478</v>
      </c>
      <c r="L14" s="446">
        <v>69.550000000000011</v>
      </c>
      <c r="M14" s="446">
        <v>2</v>
      </c>
      <c r="N14" s="447">
        <v>139.10000000000002</v>
      </c>
    </row>
    <row r="15" spans="1:14" ht="14.45" customHeight="1" x14ac:dyDescent="0.2">
      <c r="A15" s="441" t="s">
        <v>447</v>
      </c>
      <c r="B15" s="442" t="s">
        <v>448</v>
      </c>
      <c r="C15" s="443" t="s">
        <v>454</v>
      </c>
      <c r="D15" s="444" t="s">
        <v>455</v>
      </c>
      <c r="E15" s="445">
        <v>50113001</v>
      </c>
      <c r="F15" s="444" t="s">
        <v>459</v>
      </c>
      <c r="G15" s="443" t="s">
        <v>460</v>
      </c>
      <c r="H15" s="443">
        <v>841498</v>
      </c>
      <c r="I15" s="443">
        <v>31951</v>
      </c>
      <c r="J15" s="443" t="s">
        <v>479</v>
      </c>
      <c r="K15" s="443" t="s">
        <v>480</v>
      </c>
      <c r="L15" s="446">
        <v>50.935000000000016</v>
      </c>
      <c r="M15" s="446">
        <v>4</v>
      </c>
      <c r="N15" s="447">
        <v>203.74000000000007</v>
      </c>
    </row>
    <row r="16" spans="1:14" ht="14.45" customHeight="1" x14ac:dyDescent="0.2">
      <c r="A16" s="441" t="s">
        <v>447</v>
      </c>
      <c r="B16" s="442" t="s">
        <v>448</v>
      </c>
      <c r="C16" s="443" t="s">
        <v>454</v>
      </c>
      <c r="D16" s="444" t="s">
        <v>455</v>
      </c>
      <c r="E16" s="445">
        <v>50113001</v>
      </c>
      <c r="F16" s="444" t="s">
        <v>459</v>
      </c>
      <c r="G16" s="443" t="s">
        <v>460</v>
      </c>
      <c r="H16" s="443">
        <v>193104</v>
      </c>
      <c r="I16" s="443">
        <v>93104</v>
      </c>
      <c r="J16" s="443" t="s">
        <v>481</v>
      </c>
      <c r="K16" s="443" t="s">
        <v>482</v>
      </c>
      <c r="L16" s="446">
        <v>47.27</v>
      </c>
      <c r="M16" s="446">
        <v>1</v>
      </c>
      <c r="N16" s="447">
        <v>47.27</v>
      </c>
    </row>
    <row r="17" spans="1:14" ht="14.45" customHeight="1" x14ac:dyDescent="0.2">
      <c r="A17" s="441" t="s">
        <v>447</v>
      </c>
      <c r="B17" s="442" t="s">
        <v>448</v>
      </c>
      <c r="C17" s="443" t="s">
        <v>454</v>
      </c>
      <c r="D17" s="444" t="s">
        <v>455</v>
      </c>
      <c r="E17" s="445">
        <v>50113001</v>
      </c>
      <c r="F17" s="444" t="s">
        <v>459</v>
      </c>
      <c r="G17" s="443" t="s">
        <v>460</v>
      </c>
      <c r="H17" s="443">
        <v>230423</v>
      </c>
      <c r="I17" s="443">
        <v>230423</v>
      </c>
      <c r="J17" s="443" t="s">
        <v>483</v>
      </c>
      <c r="K17" s="443" t="s">
        <v>484</v>
      </c>
      <c r="L17" s="446">
        <v>39.850000000000009</v>
      </c>
      <c r="M17" s="446">
        <v>1</v>
      </c>
      <c r="N17" s="447">
        <v>39.850000000000009</v>
      </c>
    </row>
    <row r="18" spans="1:14" ht="14.45" customHeight="1" x14ac:dyDescent="0.2">
      <c r="A18" s="441" t="s">
        <v>447</v>
      </c>
      <c r="B18" s="442" t="s">
        <v>448</v>
      </c>
      <c r="C18" s="443" t="s">
        <v>454</v>
      </c>
      <c r="D18" s="444" t="s">
        <v>455</v>
      </c>
      <c r="E18" s="445">
        <v>50113001</v>
      </c>
      <c r="F18" s="444" t="s">
        <v>459</v>
      </c>
      <c r="G18" s="443" t="s">
        <v>460</v>
      </c>
      <c r="H18" s="443">
        <v>154539</v>
      </c>
      <c r="I18" s="443">
        <v>54539</v>
      </c>
      <c r="J18" s="443" t="s">
        <v>485</v>
      </c>
      <c r="K18" s="443" t="s">
        <v>486</v>
      </c>
      <c r="L18" s="446">
        <v>59.885000000000005</v>
      </c>
      <c r="M18" s="446">
        <v>2</v>
      </c>
      <c r="N18" s="447">
        <v>119.77000000000001</v>
      </c>
    </row>
    <row r="19" spans="1:14" ht="14.45" customHeight="1" x14ac:dyDescent="0.2">
      <c r="A19" s="441" t="s">
        <v>447</v>
      </c>
      <c r="B19" s="442" t="s">
        <v>448</v>
      </c>
      <c r="C19" s="443" t="s">
        <v>454</v>
      </c>
      <c r="D19" s="444" t="s">
        <v>455</v>
      </c>
      <c r="E19" s="445">
        <v>50113001</v>
      </c>
      <c r="F19" s="444" t="s">
        <v>459</v>
      </c>
      <c r="G19" s="443" t="s">
        <v>460</v>
      </c>
      <c r="H19" s="443">
        <v>900240</v>
      </c>
      <c r="I19" s="443">
        <v>0</v>
      </c>
      <c r="J19" s="443" t="s">
        <v>487</v>
      </c>
      <c r="K19" s="443" t="s">
        <v>243</v>
      </c>
      <c r="L19" s="446">
        <v>67.759998829602722</v>
      </c>
      <c r="M19" s="446">
        <v>5</v>
      </c>
      <c r="N19" s="447">
        <v>338.79999414801364</v>
      </c>
    </row>
    <row r="20" spans="1:14" ht="14.45" customHeight="1" x14ac:dyDescent="0.2">
      <c r="A20" s="441" t="s">
        <v>447</v>
      </c>
      <c r="B20" s="442" t="s">
        <v>448</v>
      </c>
      <c r="C20" s="443" t="s">
        <v>454</v>
      </c>
      <c r="D20" s="444" t="s">
        <v>455</v>
      </c>
      <c r="E20" s="445">
        <v>50113001</v>
      </c>
      <c r="F20" s="444" t="s">
        <v>459</v>
      </c>
      <c r="G20" s="443" t="s">
        <v>460</v>
      </c>
      <c r="H20" s="443">
        <v>501596</v>
      </c>
      <c r="I20" s="443">
        <v>0</v>
      </c>
      <c r="J20" s="443" t="s">
        <v>488</v>
      </c>
      <c r="K20" s="443" t="s">
        <v>489</v>
      </c>
      <c r="L20" s="446">
        <v>113.26</v>
      </c>
      <c r="M20" s="446">
        <v>6</v>
      </c>
      <c r="N20" s="447">
        <v>679.56000000000006</v>
      </c>
    </row>
    <row r="21" spans="1:14" ht="14.45" customHeight="1" x14ac:dyDescent="0.2">
      <c r="A21" s="441" t="s">
        <v>447</v>
      </c>
      <c r="B21" s="442" t="s">
        <v>448</v>
      </c>
      <c r="C21" s="443" t="s">
        <v>454</v>
      </c>
      <c r="D21" s="444" t="s">
        <v>455</v>
      </c>
      <c r="E21" s="445">
        <v>50113001</v>
      </c>
      <c r="F21" s="444" t="s">
        <v>459</v>
      </c>
      <c r="G21" s="443" t="s">
        <v>460</v>
      </c>
      <c r="H21" s="443">
        <v>140631</v>
      </c>
      <c r="I21" s="443">
        <v>203909</v>
      </c>
      <c r="J21" s="443" t="s">
        <v>490</v>
      </c>
      <c r="K21" s="443" t="s">
        <v>491</v>
      </c>
      <c r="L21" s="446">
        <v>193.20999999999998</v>
      </c>
      <c r="M21" s="446">
        <v>4</v>
      </c>
      <c r="N21" s="447">
        <v>772.83999999999992</v>
      </c>
    </row>
    <row r="22" spans="1:14" ht="14.45" customHeight="1" x14ac:dyDescent="0.2">
      <c r="A22" s="441" t="s">
        <v>447</v>
      </c>
      <c r="B22" s="442" t="s">
        <v>448</v>
      </c>
      <c r="C22" s="443" t="s">
        <v>454</v>
      </c>
      <c r="D22" s="444" t="s">
        <v>455</v>
      </c>
      <c r="E22" s="445">
        <v>50113001</v>
      </c>
      <c r="F22" s="444" t="s">
        <v>459</v>
      </c>
      <c r="G22" s="443" t="s">
        <v>460</v>
      </c>
      <c r="H22" s="443">
        <v>51384</v>
      </c>
      <c r="I22" s="443">
        <v>51384</v>
      </c>
      <c r="J22" s="443" t="s">
        <v>492</v>
      </c>
      <c r="K22" s="443" t="s">
        <v>493</v>
      </c>
      <c r="L22" s="446">
        <v>192.5</v>
      </c>
      <c r="M22" s="446">
        <v>1</v>
      </c>
      <c r="N22" s="447">
        <v>192.5</v>
      </c>
    </row>
    <row r="23" spans="1:14" ht="14.45" customHeight="1" x14ac:dyDescent="0.2">
      <c r="A23" s="441" t="s">
        <v>447</v>
      </c>
      <c r="B23" s="442" t="s">
        <v>448</v>
      </c>
      <c r="C23" s="443" t="s">
        <v>454</v>
      </c>
      <c r="D23" s="444" t="s">
        <v>455</v>
      </c>
      <c r="E23" s="445">
        <v>50113001</v>
      </c>
      <c r="F23" s="444" t="s">
        <v>459</v>
      </c>
      <c r="G23" s="443" t="s">
        <v>460</v>
      </c>
      <c r="H23" s="443">
        <v>51367</v>
      </c>
      <c r="I23" s="443">
        <v>51367</v>
      </c>
      <c r="J23" s="443" t="s">
        <v>492</v>
      </c>
      <c r="K23" s="443" t="s">
        <v>494</v>
      </c>
      <c r="L23" s="446">
        <v>92.950000000000017</v>
      </c>
      <c r="M23" s="446">
        <v>1</v>
      </c>
      <c r="N23" s="447">
        <v>92.950000000000017</v>
      </c>
    </row>
    <row r="24" spans="1:14" ht="14.45" customHeight="1" x14ac:dyDescent="0.2">
      <c r="A24" s="441" t="s">
        <v>447</v>
      </c>
      <c r="B24" s="442" t="s">
        <v>448</v>
      </c>
      <c r="C24" s="443" t="s">
        <v>454</v>
      </c>
      <c r="D24" s="444" t="s">
        <v>455</v>
      </c>
      <c r="E24" s="445">
        <v>50113001</v>
      </c>
      <c r="F24" s="444" t="s">
        <v>459</v>
      </c>
      <c r="G24" s="443" t="s">
        <v>460</v>
      </c>
      <c r="H24" s="443">
        <v>51383</v>
      </c>
      <c r="I24" s="443">
        <v>51383</v>
      </c>
      <c r="J24" s="443" t="s">
        <v>492</v>
      </c>
      <c r="K24" s="443" t="s">
        <v>495</v>
      </c>
      <c r="L24" s="446">
        <v>93.5</v>
      </c>
      <c r="M24" s="446">
        <v>2</v>
      </c>
      <c r="N24" s="447">
        <v>187</v>
      </c>
    </row>
    <row r="25" spans="1:14" ht="14.45" customHeight="1" x14ac:dyDescent="0.2">
      <c r="A25" s="441" t="s">
        <v>447</v>
      </c>
      <c r="B25" s="442" t="s">
        <v>448</v>
      </c>
      <c r="C25" s="443" t="s">
        <v>454</v>
      </c>
      <c r="D25" s="444" t="s">
        <v>455</v>
      </c>
      <c r="E25" s="445">
        <v>50113001</v>
      </c>
      <c r="F25" s="444" t="s">
        <v>459</v>
      </c>
      <c r="G25" s="443" t="s">
        <v>460</v>
      </c>
      <c r="H25" s="443">
        <v>207897</v>
      </c>
      <c r="I25" s="443">
        <v>207897</v>
      </c>
      <c r="J25" s="443" t="s">
        <v>496</v>
      </c>
      <c r="K25" s="443" t="s">
        <v>497</v>
      </c>
      <c r="L25" s="446">
        <v>44.540000000000006</v>
      </c>
      <c r="M25" s="446">
        <v>1</v>
      </c>
      <c r="N25" s="447">
        <v>44.540000000000006</v>
      </c>
    </row>
    <row r="26" spans="1:14" ht="14.45" customHeight="1" x14ac:dyDescent="0.2">
      <c r="A26" s="441" t="s">
        <v>447</v>
      </c>
      <c r="B26" s="442" t="s">
        <v>448</v>
      </c>
      <c r="C26" s="443" t="s">
        <v>454</v>
      </c>
      <c r="D26" s="444" t="s">
        <v>455</v>
      </c>
      <c r="E26" s="445">
        <v>50113001</v>
      </c>
      <c r="F26" s="444" t="s">
        <v>459</v>
      </c>
      <c r="G26" s="443" t="s">
        <v>460</v>
      </c>
      <c r="H26" s="443">
        <v>207898</v>
      </c>
      <c r="I26" s="443">
        <v>207898</v>
      </c>
      <c r="J26" s="443" t="s">
        <v>496</v>
      </c>
      <c r="K26" s="443" t="s">
        <v>498</v>
      </c>
      <c r="L26" s="446">
        <v>65.069999999999993</v>
      </c>
      <c r="M26" s="446">
        <v>4</v>
      </c>
      <c r="N26" s="447">
        <v>260.27999999999997</v>
      </c>
    </row>
    <row r="27" spans="1:14" ht="14.45" customHeight="1" x14ac:dyDescent="0.2">
      <c r="A27" s="441" t="s">
        <v>447</v>
      </c>
      <c r="B27" s="442" t="s">
        <v>448</v>
      </c>
      <c r="C27" s="443" t="s">
        <v>454</v>
      </c>
      <c r="D27" s="444" t="s">
        <v>455</v>
      </c>
      <c r="E27" s="445">
        <v>50113001</v>
      </c>
      <c r="F27" s="444" t="s">
        <v>459</v>
      </c>
      <c r="G27" s="443" t="s">
        <v>460</v>
      </c>
      <c r="H27" s="443">
        <v>202878</v>
      </c>
      <c r="I27" s="443">
        <v>202878</v>
      </c>
      <c r="J27" s="443" t="s">
        <v>499</v>
      </c>
      <c r="K27" s="443" t="s">
        <v>500</v>
      </c>
      <c r="L27" s="446">
        <v>50.640000000000015</v>
      </c>
      <c r="M27" s="446">
        <v>2</v>
      </c>
      <c r="N27" s="447">
        <v>101.28000000000003</v>
      </c>
    </row>
    <row r="28" spans="1:14" ht="14.45" customHeight="1" x14ac:dyDescent="0.2">
      <c r="A28" s="441" t="s">
        <v>447</v>
      </c>
      <c r="B28" s="442" t="s">
        <v>448</v>
      </c>
      <c r="C28" s="443" t="s">
        <v>454</v>
      </c>
      <c r="D28" s="444" t="s">
        <v>455</v>
      </c>
      <c r="E28" s="445">
        <v>50113001</v>
      </c>
      <c r="F28" s="444" t="s">
        <v>459</v>
      </c>
      <c r="G28" s="443" t="s">
        <v>460</v>
      </c>
      <c r="H28" s="443">
        <v>394712</v>
      </c>
      <c r="I28" s="443">
        <v>0</v>
      </c>
      <c r="J28" s="443" t="s">
        <v>501</v>
      </c>
      <c r="K28" s="443" t="s">
        <v>502</v>
      </c>
      <c r="L28" s="446">
        <v>28.75</v>
      </c>
      <c r="M28" s="446">
        <v>144</v>
      </c>
      <c r="N28" s="447">
        <v>4140</v>
      </c>
    </row>
    <row r="29" spans="1:14" ht="14.45" customHeight="1" x14ac:dyDescent="0.2">
      <c r="A29" s="441" t="s">
        <v>447</v>
      </c>
      <c r="B29" s="442" t="s">
        <v>448</v>
      </c>
      <c r="C29" s="443" t="s">
        <v>454</v>
      </c>
      <c r="D29" s="444" t="s">
        <v>455</v>
      </c>
      <c r="E29" s="445">
        <v>50113001</v>
      </c>
      <c r="F29" s="444" t="s">
        <v>459</v>
      </c>
      <c r="G29" s="443" t="s">
        <v>460</v>
      </c>
      <c r="H29" s="443">
        <v>164758</v>
      </c>
      <c r="I29" s="443">
        <v>64758</v>
      </c>
      <c r="J29" s="443" t="s">
        <v>503</v>
      </c>
      <c r="K29" s="443" t="s">
        <v>504</v>
      </c>
      <c r="L29" s="446">
        <v>100.85000000000004</v>
      </c>
      <c r="M29" s="446">
        <v>5</v>
      </c>
      <c r="N29" s="447">
        <v>504.25000000000017</v>
      </c>
    </row>
    <row r="30" spans="1:14" ht="14.45" customHeight="1" x14ac:dyDescent="0.2">
      <c r="A30" s="441" t="s">
        <v>447</v>
      </c>
      <c r="B30" s="442" t="s">
        <v>448</v>
      </c>
      <c r="C30" s="443" t="s">
        <v>454</v>
      </c>
      <c r="D30" s="444" t="s">
        <v>455</v>
      </c>
      <c r="E30" s="445">
        <v>50113001</v>
      </c>
      <c r="F30" s="444" t="s">
        <v>459</v>
      </c>
      <c r="G30" s="443" t="s">
        <v>460</v>
      </c>
      <c r="H30" s="443">
        <v>500326</v>
      </c>
      <c r="I30" s="443">
        <v>1000</v>
      </c>
      <c r="J30" s="443" t="s">
        <v>505</v>
      </c>
      <c r="K30" s="443" t="s">
        <v>243</v>
      </c>
      <c r="L30" s="446">
        <v>155.42341897188683</v>
      </c>
      <c r="M30" s="446">
        <v>1</v>
      </c>
      <c r="N30" s="447">
        <v>155.42341897188683</v>
      </c>
    </row>
    <row r="31" spans="1:14" ht="14.45" customHeight="1" x14ac:dyDescent="0.2">
      <c r="A31" s="441" t="s">
        <v>447</v>
      </c>
      <c r="B31" s="442" t="s">
        <v>448</v>
      </c>
      <c r="C31" s="443" t="s">
        <v>454</v>
      </c>
      <c r="D31" s="444" t="s">
        <v>455</v>
      </c>
      <c r="E31" s="445">
        <v>50113001</v>
      </c>
      <c r="F31" s="444" t="s">
        <v>459</v>
      </c>
      <c r="G31" s="443" t="s">
        <v>460</v>
      </c>
      <c r="H31" s="443">
        <v>930224</v>
      </c>
      <c r="I31" s="443">
        <v>0</v>
      </c>
      <c r="J31" s="443" t="s">
        <v>506</v>
      </c>
      <c r="K31" s="443" t="s">
        <v>243</v>
      </c>
      <c r="L31" s="446">
        <v>247.74239225511408</v>
      </c>
      <c r="M31" s="446">
        <v>1</v>
      </c>
      <c r="N31" s="447">
        <v>247.74239225511408</v>
      </c>
    </row>
    <row r="32" spans="1:14" ht="14.45" customHeight="1" x14ac:dyDescent="0.2">
      <c r="A32" s="441" t="s">
        <v>447</v>
      </c>
      <c r="B32" s="442" t="s">
        <v>448</v>
      </c>
      <c r="C32" s="443" t="s">
        <v>454</v>
      </c>
      <c r="D32" s="444" t="s">
        <v>455</v>
      </c>
      <c r="E32" s="445">
        <v>50113001</v>
      </c>
      <c r="F32" s="444" t="s">
        <v>459</v>
      </c>
      <c r="G32" s="443" t="s">
        <v>460</v>
      </c>
      <c r="H32" s="443">
        <v>502354</v>
      </c>
      <c r="I32" s="443">
        <v>0</v>
      </c>
      <c r="J32" s="443" t="s">
        <v>507</v>
      </c>
      <c r="K32" s="443" t="s">
        <v>243</v>
      </c>
      <c r="L32" s="446">
        <v>87.618319051067402</v>
      </c>
      <c r="M32" s="446">
        <v>15</v>
      </c>
      <c r="N32" s="447">
        <v>1314.2747857660111</v>
      </c>
    </row>
    <row r="33" spans="1:14" ht="14.45" customHeight="1" x14ac:dyDescent="0.2">
      <c r="A33" s="441" t="s">
        <v>447</v>
      </c>
      <c r="B33" s="442" t="s">
        <v>448</v>
      </c>
      <c r="C33" s="443" t="s">
        <v>454</v>
      </c>
      <c r="D33" s="444" t="s">
        <v>455</v>
      </c>
      <c r="E33" s="445">
        <v>50113001</v>
      </c>
      <c r="F33" s="444" t="s">
        <v>459</v>
      </c>
      <c r="G33" s="443" t="s">
        <v>460</v>
      </c>
      <c r="H33" s="443">
        <v>921454</v>
      </c>
      <c r="I33" s="443">
        <v>0</v>
      </c>
      <c r="J33" s="443" t="s">
        <v>508</v>
      </c>
      <c r="K33" s="443" t="s">
        <v>243</v>
      </c>
      <c r="L33" s="446">
        <v>54.771694772136364</v>
      </c>
      <c r="M33" s="446">
        <v>7</v>
      </c>
      <c r="N33" s="447">
        <v>383.40186340495455</v>
      </c>
    </row>
    <row r="34" spans="1:14" ht="14.45" customHeight="1" x14ac:dyDescent="0.2">
      <c r="A34" s="441" t="s">
        <v>447</v>
      </c>
      <c r="B34" s="442" t="s">
        <v>448</v>
      </c>
      <c r="C34" s="443" t="s">
        <v>454</v>
      </c>
      <c r="D34" s="444" t="s">
        <v>455</v>
      </c>
      <c r="E34" s="445">
        <v>50113001</v>
      </c>
      <c r="F34" s="444" t="s">
        <v>459</v>
      </c>
      <c r="G34" s="443" t="s">
        <v>460</v>
      </c>
      <c r="H34" s="443">
        <v>911927</v>
      </c>
      <c r="I34" s="443">
        <v>0</v>
      </c>
      <c r="J34" s="443" t="s">
        <v>509</v>
      </c>
      <c r="K34" s="443" t="s">
        <v>243</v>
      </c>
      <c r="L34" s="446">
        <v>109.17058923670224</v>
      </c>
      <c r="M34" s="446">
        <v>1</v>
      </c>
      <c r="N34" s="447">
        <v>109.17058923670224</v>
      </c>
    </row>
    <row r="35" spans="1:14" ht="14.45" customHeight="1" x14ac:dyDescent="0.2">
      <c r="A35" s="441" t="s">
        <v>447</v>
      </c>
      <c r="B35" s="442" t="s">
        <v>448</v>
      </c>
      <c r="C35" s="443" t="s">
        <v>454</v>
      </c>
      <c r="D35" s="444" t="s">
        <v>455</v>
      </c>
      <c r="E35" s="445">
        <v>50113001</v>
      </c>
      <c r="F35" s="444" t="s">
        <v>459</v>
      </c>
      <c r="G35" s="443" t="s">
        <v>460</v>
      </c>
      <c r="H35" s="443">
        <v>900513</v>
      </c>
      <c r="I35" s="443">
        <v>0</v>
      </c>
      <c r="J35" s="443" t="s">
        <v>510</v>
      </c>
      <c r="K35" s="443" t="s">
        <v>243</v>
      </c>
      <c r="L35" s="446">
        <v>73.609989270925638</v>
      </c>
      <c r="M35" s="446">
        <v>18</v>
      </c>
      <c r="N35" s="447">
        <v>1324.9798068766615</v>
      </c>
    </row>
    <row r="36" spans="1:14" ht="14.45" customHeight="1" x14ac:dyDescent="0.2">
      <c r="A36" s="441" t="s">
        <v>447</v>
      </c>
      <c r="B36" s="442" t="s">
        <v>448</v>
      </c>
      <c r="C36" s="443" t="s">
        <v>454</v>
      </c>
      <c r="D36" s="444" t="s">
        <v>455</v>
      </c>
      <c r="E36" s="445">
        <v>50113001</v>
      </c>
      <c r="F36" s="444" t="s">
        <v>459</v>
      </c>
      <c r="G36" s="443" t="s">
        <v>460</v>
      </c>
      <c r="H36" s="443">
        <v>397238</v>
      </c>
      <c r="I36" s="443">
        <v>0</v>
      </c>
      <c r="J36" s="443" t="s">
        <v>511</v>
      </c>
      <c r="K36" s="443" t="s">
        <v>243</v>
      </c>
      <c r="L36" s="446">
        <v>140.71179456321474</v>
      </c>
      <c r="M36" s="446">
        <v>5</v>
      </c>
      <c r="N36" s="447">
        <v>703.55897281607372</v>
      </c>
    </row>
    <row r="37" spans="1:14" ht="14.45" customHeight="1" x14ac:dyDescent="0.2">
      <c r="A37" s="441" t="s">
        <v>447</v>
      </c>
      <c r="B37" s="442" t="s">
        <v>448</v>
      </c>
      <c r="C37" s="443" t="s">
        <v>454</v>
      </c>
      <c r="D37" s="444" t="s">
        <v>455</v>
      </c>
      <c r="E37" s="445">
        <v>50113001</v>
      </c>
      <c r="F37" s="444" t="s">
        <v>459</v>
      </c>
      <c r="G37" s="443" t="s">
        <v>460</v>
      </c>
      <c r="H37" s="443">
        <v>930589</v>
      </c>
      <c r="I37" s="443">
        <v>0</v>
      </c>
      <c r="J37" s="443" t="s">
        <v>512</v>
      </c>
      <c r="K37" s="443" t="s">
        <v>243</v>
      </c>
      <c r="L37" s="446">
        <v>229.10666584090794</v>
      </c>
      <c r="M37" s="446">
        <v>1</v>
      </c>
      <c r="N37" s="447">
        <v>229.10666584090794</v>
      </c>
    </row>
    <row r="38" spans="1:14" ht="14.45" customHeight="1" x14ac:dyDescent="0.2">
      <c r="A38" s="441" t="s">
        <v>447</v>
      </c>
      <c r="B38" s="442" t="s">
        <v>448</v>
      </c>
      <c r="C38" s="443" t="s">
        <v>454</v>
      </c>
      <c r="D38" s="444" t="s">
        <v>455</v>
      </c>
      <c r="E38" s="445">
        <v>50113001</v>
      </c>
      <c r="F38" s="444" t="s">
        <v>459</v>
      </c>
      <c r="G38" s="443" t="s">
        <v>460</v>
      </c>
      <c r="H38" s="443">
        <v>501828</v>
      </c>
      <c r="I38" s="443">
        <v>0</v>
      </c>
      <c r="J38" s="443" t="s">
        <v>513</v>
      </c>
      <c r="K38" s="443" t="s">
        <v>243</v>
      </c>
      <c r="L38" s="446">
        <v>71.100497975549558</v>
      </c>
      <c r="M38" s="446">
        <v>2</v>
      </c>
      <c r="N38" s="447">
        <v>142.20099595109912</v>
      </c>
    </row>
    <row r="39" spans="1:14" ht="14.45" customHeight="1" x14ac:dyDescent="0.2">
      <c r="A39" s="441" t="s">
        <v>447</v>
      </c>
      <c r="B39" s="442" t="s">
        <v>448</v>
      </c>
      <c r="C39" s="443" t="s">
        <v>454</v>
      </c>
      <c r="D39" s="444" t="s">
        <v>455</v>
      </c>
      <c r="E39" s="445">
        <v>50113001</v>
      </c>
      <c r="F39" s="444" t="s">
        <v>459</v>
      </c>
      <c r="G39" s="443" t="s">
        <v>460</v>
      </c>
      <c r="H39" s="443">
        <v>900857</v>
      </c>
      <c r="I39" s="443">
        <v>0</v>
      </c>
      <c r="J39" s="443" t="s">
        <v>514</v>
      </c>
      <c r="K39" s="443" t="s">
        <v>243</v>
      </c>
      <c r="L39" s="446">
        <v>234.07501006073628</v>
      </c>
      <c r="M39" s="446">
        <v>22</v>
      </c>
      <c r="N39" s="447">
        <v>5149.6502213361982</v>
      </c>
    </row>
    <row r="40" spans="1:14" ht="14.45" customHeight="1" x14ac:dyDescent="0.2">
      <c r="A40" s="441" t="s">
        <v>447</v>
      </c>
      <c r="B40" s="442" t="s">
        <v>448</v>
      </c>
      <c r="C40" s="443" t="s">
        <v>454</v>
      </c>
      <c r="D40" s="444" t="s">
        <v>455</v>
      </c>
      <c r="E40" s="445">
        <v>50113001</v>
      </c>
      <c r="F40" s="444" t="s">
        <v>459</v>
      </c>
      <c r="G40" s="443" t="s">
        <v>460</v>
      </c>
      <c r="H40" s="443">
        <v>930673</v>
      </c>
      <c r="I40" s="443">
        <v>0</v>
      </c>
      <c r="J40" s="443" t="s">
        <v>515</v>
      </c>
      <c r="K40" s="443" t="s">
        <v>516</v>
      </c>
      <c r="L40" s="446">
        <v>149.49764973689244</v>
      </c>
      <c r="M40" s="446">
        <v>13</v>
      </c>
      <c r="N40" s="447">
        <v>1943.4694465796017</v>
      </c>
    </row>
    <row r="41" spans="1:14" ht="14.45" customHeight="1" x14ac:dyDescent="0.2">
      <c r="A41" s="441" t="s">
        <v>447</v>
      </c>
      <c r="B41" s="442" t="s">
        <v>448</v>
      </c>
      <c r="C41" s="443" t="s">
        <v>454</v>
      </c>
      <c r="D41" s="444" t="s">
        <v>455</v>
      </c>
      <c r="E41" s="445">
        <v>50113001</v>
      </c>
      <c r="F41" s="444" t="s">
        <v>459</v>
      </c>
      <c r="G41" s="443" t="s">
        <v>460</v>
      </c>
      <c r="H41" s="443">
        <v>930671</v>
      </c>
      <c r="I41" s="443">
        <v>0</v>
      </c>
      <c r="J41" s="443" t="s">
        <v>517</v>
      </c>
      <c r="K41" s="443" t="s">
        <v>516</v>
      </c>
      <c r="L41" s="446">
        <v>174.55372924412805</v>
      </c>
      <c r="M41" s="446">
        <v>20</v>
      </c>
      <c r="N41" s="447">
        <v>3491.0745848825609</v>
      </c>
    </row>
    <row r="42" spans="1:14" ht="14.45" customHeight="1" x14ac:dyDescent="0.2">
      <c r="A42" s="441" t="s">
        <v>447</v>
      </c>
      <c r="B42" s="442" t="s">
        <v>448</v>
      </c>
      <c r="C42" s="443" t="s">
        <v>454</v>
      </c>
      <c r="D42" s="444" t="s">
        <v>455</v>
      </c>
      <c r="E42" s="445">
        <v>50113001</v>
      </c>
      <c r="F42" s="444" t="s">
        <v>459</v>
      </c>
      <c r="G42" s="443" t="s">
        <v>460</v>
      </c>
      <c r="H42" s="443">
        <v>930670</v>
      </c>
      <c r="I42" s="443">
        <v>0</v>
      </c>
      <c r="J42" s="443" t="s">
        <v>518</v>
      </c>
      <c r="K42" s="443" t="s">
        <v>516</v>
      </c>
      <c r="L42" s="446">
        <v>132.14953207299283</v>
      </c>
      <c r="M42" s="446">
        <v>30</v>
      </c>
      <c r="N42" s="447">
        <v>3964.4859621897849</v>
      </c>
    </row>
    <row r="43" spans="1:14" ht="14.45" customHeight="1" x14ac:dyDescent="0.2">
      <c r="A43" s="441" t="s">
        <v>447</v>
      </c>
      <c r="B43" s="442" t="s">
        <v>448</v>
      </c>
      <c r="C43" s="443" t="s">
        <v>454</v>
      </c>
      <c r="D43" s="444" t="s">
        <v>455</v>
      </c>
      <c r="E43" s="445">
        <v>50113001</v>
      </c>
      <c r="F43" s="444" t="s">
        <v>459</v>
      </c>
      <c r="G43" s="443" t="s">
        <v>460</v>
      </c>
      <c r="H43" s="443">
        <v>501957</v>
      </c>
      <c r="I43" s="443">
        <v>0</v>
      </c>
      <c r="J43" s="443" t="s">
        <v>519</v>
      </c>
      <c r="K43" s="443" t="s">
        <v>243</v>
      </c>
      <c r="L43" s="446">
        <v>138.26251343136272</v>
      </c>
      <c r="M43" s="446">
        <v>11</v>
      </c>
      <c r="N43" s="447">
        <v>1520.8876477449899</v>
      </c>
    </row>
    <row r="44" spans="1:14" ht="14.45" customHeight="1" x14ac:dyDescent="0.2">
      <c r="A44" s="441" t="s">
        <v>447</v>
      </c>
      <c r="B44" s="442" t="s">
        <v>448</v>
      </c>
      <c r="C44" s="443" t="s">
        <v>454</v>
      </c>
      <c r="D44" s="444" t="s">
        <v>455</v>
      </c>
      <c r="E44" s="445">
        <v>50113001</v>
      </c>
      <c r="F44" s="444" t="s">
        <v>459</v>
      </c>
      <c r="G44" s="443" t="s">
        <v>460</v>
      </c>
      <c r="H44" s="443">
        <v>930674</v>
      </c>
      <c r="I44" s="443">
        <v>0</v>
      </c>
      <c r="J44" s="443" t="s">
        <v>520</v>
      </c>
      <c r="K44" s="443" t="s">
        <v>243</v>
      </c>
      <c r="L44" s="446">
        <v>113.76844269264349</v>
      </c>
      <c r="M44" s="446">
        <v>66</v>
      </c>
      <c r="N44" s="447">
        <v>7508.7172177144703</v>
      </c>
    </row>
    <row r="45" spans="1:14" ht="14.45" customHeight="1" x14ac:dyDescent="0.2">
      <c r="A45" s="441" t="s">
        <v>447</v>
      </c>
      <c r="B45" s="442" t="s">
        <v>448</v>
      </c>
      <c r="C45" s="443" t="s">
        <v>454</v>
      </c>
      <c r="D45" s="444" t="s">
        <v>455</v>
      </c>
      <c r="E45" s="445">
        <v>50113001</v>
      </c>
      <c r="F45" s="444" t="s">
        <v>459</v>
      </c>
      <c r="G45" s="443" t="s">
        <v>460</v>
      </c>
      <c r="H45" s="443">
        <v>921272</v>
      </c>
      <c r="I45" s="443">
        <v>0</v>
      </c>
      <c r="J45" s="443" t="s">
        <v>521</v>
      </c>
      <c r="K45" s="443" t="s">
        <v>243</v>
      </c>
      <c r="L45" s="446">
        <v>146.09374370311389</v>
      </c>
      <c r="M45" s="446">
        <v>15</v>
      </c>
      <c r="N45" s="447">
        <v>2191.4061555467083</v>
      </c>
    </row>
    <row r="46" spans="1:14" ht="14.45" customHeight="1" x14ac:dyDescent="0.2">
      <c r="A46" s="441" t="s">
        <v>447</v>
      </c>
      <c r="B46" s="442" t="s">
        <v>448</v>
      </c>
      <c r="C46" s="443" t="s">
        <v>454</v>
      </c>
      <c r="D46" s="444" t="s">
        <v>455</v>
      </c>
      <c r="E46" s="445">
        <v>50113001</v>
      </c>
      <c r="F46" s="444" t="s">
        <v>459</v>
      </c>
      <c r="G46" s="443" t="s">
        <v>460</v>
      </c>
      <c r="H46" s="443">
        <v>900321</v>
      </c>
      <c r="I46" s="443">
        <v>0</v>
      </c>
      <c r="J46" s="443" t="s">
        <v>522</v>
      </c>
      <c r="K46" s="443" t="s">
        <v>243</v>
      </c>
      <c r="L46" s="446">
        <v>280.74599477232806</v>
      </c>
      <c r="M46" s="446">
        <v>21</v>
      </c>
      <c r="N46" s="447">
        <v>5895.6658902188892</v>
      </c>
    </row>
    <row r="47" spans="1:14" ht="14.45" customHeight="1" x14ac:dyDescent="0.2">
      <c r="A47" s="441" t="s">
        <v>447</v>
      </c>
      <c r="B47" s="442" t="s">
        <v>448</v>
      </c>
      <c r="C47" s="443" t="s">
        <v>454</v>
      </c>
      <c r="D47" s="444" t="s">
        <v>455</v>
      </c>
      <c r="E47" s="445">
        <v>50113001</v>
      </c>
      <c r="F47" s="444" t="s">
        <v>459</v>
      </c>
      <c r="G47" s="443" t="s">
        <v>460</v>
      </c>
      <c r="H47" s="443">
        <v>501990</v>
      </c>
      <c r="I47" s="443">
        <v>0</v>
      </c>
      <c r="J47" s="443" t="s">
        <v>523</v>
      </c>
      <c r="K47" s="443" t="s">
        <v>243</v>
      </c>
      <c r="L47" s="446">
        <v>255.24063681180255</v>
      </c>
      <c r="M47" s="446">
        <v>5</v>
      </c>
      <c r="N47" s="447">
        <v>1276.2031840590128</v>
      </c>
    </row>
    <row r="48" spans="1:14" ht="14.45" customHeight="1" x14ac:dyDescent="0.2">
      <c r="A48" s="441" t="s">
        <v>447</v>
      </c>
      <c r="B48" s="442" t="s">
        <v>448</v>
      </c>
      <c r="C48" s="443" t="s">
        <v>454</v>
      </c>
      <c r="D48" s="444" t="s">
        <v>455</v>
      </c>
      <c r="E48" s="445">
        <v>50113001</v>
      </c>
      <c r="F48" s="444" t="s">
        <v>459</v>
      </c>
      <c r="G48" s="443" t="s">
        <v>460</v>
      </c>
      <c r="H48" s="443">
        <v>501065</v>
      </c>
      <c r="I48" s="443">
        <v>0</v>
      </c>
      <c r="J48" s="443" t="s">
        <v>524</v>
      </c>
      <c r="K48" s="443" t="s">
        <v>243</v>
      </c>
      <c r="L48" s="446">
        <v>127.89927225204791</v>
      </c>
      <c r="M48" s="446">
        <v>3</v>
      </c>
      <c r="N48" s="447">
        <v>383.69781675614371</v>
      </c>
    </row>
    <row r="49" spans="1:14" ht="14.45" customHeight="1" x14ac:dyDescent="0.2">
      <c r="A49" s="441" t="s">
        <v>447</v>
      </c>
      <c r="B49" s="442" t="s">
        <v>448</v>
      </c>
      <c r="C49" s="443" t="s">
        <v>454</v>
      </c>
      <c r="D49" s="444" t="s">
        <v>455</v>
      </c>
      <c r="E49" s="445">
        <v>50113001</v>
      </c>
      <c r="F49" s="444" t="s">
        <v>459</v>
      </c>
      <c r="G49" s="443" t="s">
        <v>460</v>
      </c>
      <c r="H49" s="443">
        <v>921241</v>
      </c>
      <c r="I49" s="443">
        <v>0</v>
      </c>
      <c r="J49" s="443" t="s">
        <v>525</v>
      </c>
      <c r="K49" s="443" t="s">
        <v>243</v>
      </c>
      <c r="L49" s="446">
        <v>186.98243877111378</v>
      </c>
      <c r="M49" s="446">
        <v>8</v>
      </c>
      <c r="N49" s="447">
        <v>1495.8595101689102</v>
      </c>
    </row>
    <row r="50" spans="1:14" ht="14.45" customHeight="1" x14ac:dyDescent="0.2">
      <c r="A50" s="441" t="s">
        <v>447</v>
      </c>
      <c r="B50" s="442" t="s">
        <v>448</v>
      </c>
      <c r="C50" s="443" t="s">
        <v>454</v>
      </c>
      <c r="D50" s="444" t="s">
        <v>455</v>
      </c>
      <c r="E50" s="445">
        <v>50113001</v>
      </c>
      <c r="F50" s="444" t="s">
        <v>459</v>
      </c>
      <c r="G50" s="443" t="s">
        <v>460</v>
      </c>
      <c r="H50" s="443">
        <v>920380</v>
      </c>
      <c r="I50" s="443">
        <v>0</v>
      </c>
      <c r="J50" s="443" t="s">
        <v>526</v>
      </c>
      <c r="K50" s="443" t="s">
        <v>243</v>
      </c>
      <c r="L50" s="446">
        <v>75.420439488862158</v>
      </c>
      <c r="M50" s="446">
        <v>7</v>
      </c>
      <c r="N50" s="447">
        <v>527.94307642203512</v>
      </c>
    </row>
    <row r="51" spans="1:14" ht="14.45" customHeight="1" x14ac:dyDescent="0.2">
      <c r="A51" s="441" t="s">
        <v>447</v>
      </c>
      <c r="B51" s="442" t="s">
        <v>448</v>
      </c>
      <c r="C51" s="443" t="s">
        <v>454</v>
      </c>
      <c r="D51" s="444" t="s">
        <v>455</v>
      </c>
      <c r="E51" s="445">
        <v>50113001</v>
      </c>
      <c r="F51" s="444" t="s">
        <v>459</v>
      </c>
      <c r="G51" s="443" t="s">
        <v>460</v>
      </c>
      <c r="H51" s="443">
        <v>921320</v>
      </c>
      <c r="I51" s="443">
        <v>0</v>
      </c>
      <c r="J51" s="443" t="s">
        <v>527</v>
      </c>
      <c r="K51" s="443" t="s">
        <v>243</v>
      </c>
      <c r="L51" s="446">
        <v>44.013997892860758</v>
      </c>
      <c r="M51" s="446">
        <v>20</v>
      </c>
      <c r="N51" s="447">
        <v>880.27995785721521</v>
      </c>
    </row>
    <row r="52" spans="1:14" ht="14.45" customHeight="1" x14ac:dyDescent="0.2">
      <c r="A52" s="441" t="s">
        <v>447</v>
      </c>
      <c r="B52" s="442" t="s">
        <v>448</v>
      </c>
      <c r="C52" s="443" t="s">
        <v>454</v>
      </c>
      <c r="D52" s="444" t="s">
        <v>455</v>
      </c>
      <c r="E52" s="445">
        <v>50113001</v>
      </c>
      <c r="F52" s="444" t="s">
        <v>459</v>
      </c>
      <c r="G52" s="443" t="s">
        <v>460</v>
      </c>
      <c r="H52" s="443">
        <v>920376</v>
      </c>
      <c r="I52" s="443">
        <v>0</v>
      </c>
      <c r="J52" s="443" t="s">
        <v>528</v>
      </c>
      <c r="K52" s="443" t="s">
        <v>243</v>
      </c>
      <c r="L52" s="446">
        <v>79.095285518056087</v>
      </c>
      <c r="M52" s="446">
        <v>31</v>
      </c>
      <c r="N52" s="447">
        <v>2451.9538510597386</v>
      </c>
    </row>
    <row r="53" spans="1:14" ht="14.45" customHeight="1" x14ac:dyDescent="0.2">
      <c r="A53" s="441" t="s">
        <v>447</v>
      </c>
      <c r="B53" s="442" t="s">
        <v>448</v>
      </c>
      <c r="C53" s="443" t="s">
        <v>454</v>
      </c>
      <c r="D53" s="444" t="s">
        <v>455</v>
      </c>
      <c r="E53" s="445">
        <v>50113001</v>
      </c>
      <c r="F53" s="444" t="s">
        <v>459</v>
      </c>
      <c r="G53" s="443" t="s">
        <v>460</v>
      </c>
      <c r="H53" s="443">
        <v>900015</v>
      </c>
      <c r="I53" s="443">
        <v>0</v>
      </c>
      <c r="J53" s="443" t="s">
        <v>529</v>
      </c>
      <c r="K53" s="443" t="s">
        <v>243</v>
      </c>
      <c r="L53" s="446">
        <v>93.342201053830948</v>
      </c>
      <c r="M53" s="446">
        <v>1</v>
      </c>
      <c r="N53" s="447">
        <v>93.342201053830948</v>
      </c>
    </row>
    <row r="54" spans="1:14" ht="14.45" customHeight="1" x14ac:dyDescent="0.2">
      <c r="A54" s="441" t="s">
        <v>447</v>
      </c>
      <c r="B54" s="442" t="s">
        <v>448</v>
      </c>
      <c r="C54" s="443" t="s">
        <v>454</v>
      </c>
      <c r="D54" s="444" t="s">
        <v>455</v>
      </c>
      <c r="E54" s="445">
        <v>50113001</v>
      </c>
      <c r="F54" s="444" t="s">
        <v>459</v>
      </c>
      <c r="G54" s="443" t="s">
        <v>460</v>
      </c>
      <c r="H54" s="443">
        <v>920377</v>
      </c>
      <c r="I54" s="443">
        <v>0</v>
      </c>
      <c r="J54" s="443" t="s">
        <v>530</v>
      </c>
      <c r="K54" s="443" t="s">
        <v>243</v>
      </c>
      <c r="L54" s="446">
        <v>109.78168560674548</v>
      </c>
      <c r="M54" s="446">
        <v>8</v>
      </c>
      <c r="N54" s="447">
        <v>878.25348485396387</v>
      </c>
    </row>
    <row r="55" spans="1:14" ht="14.45" customHeight="1" x14ac:dyDescent="0.2">
      <c r="A55" s="441" t="s">
        <v>447</v>
      </c>
      <c r="B55" s="442" t="s">
        <v>448</v>
      </c>
      <c r="C55" s="443" t="s">
        <v>454</v>
      </c>
      <c r="D55" s="444" t="s">
        <v>455</v>
      </c>
      <c r="E55" s="445">
        <v>50113001</v>
      </c>
      <c r="F55" s="444" t="s">
        <v>459</v>
      </c>
      <c r="G55" s="443" t="s">
        <v>460</v>
      </c>
      <c r="H55" s="443">
        <v>920064</v>
      </c>
      <c r="I55" s="443">
        <v>0</v>
      </c>
      <c r="J55" s="443" t="s">
        <v>531</v>
      </c>
      <c r="K55" s="443" t="s">
        <v>243</v>
      </c>
      <c r="L55" s="446">
        <v>69.020546632097236</v>
      </c>
      <c r="M55" s="446">
        <v>3</v>
      </c>
      <c r="N55" s="447">
        <v>207.06163989629169</v>
      </c>
    </row>
    <row r="56" spans="1:14" ht="14.45" customHeight="1" x14ac:dyDescent="0.2">
      <c r="A56" s="441" t="s">
        <v>447</v>
      </c>
      <c r="B56" s="442" t="s">
        <v>448</v>
      </c>
      <c r="C56" s="443" t="s">
        <v>454</v>
      </c>
      <c r="D56" s="444" t="s">
        <v>455</v>
      </c>
      <c r="E56" s="445">
        <v>50113001</v>
      </c>
      <c r="F56" s="444" t="s">
        <v>459</v>
      </c>
      <c r="G56" s="443" t="s">
        <v>460</v>
      </c>
      <c r="H56" s="443">
        <v>921453</v>
      </c>
      <c r="I56" s="443">
        <v>0</v>
      </c>
      <c r="J56" s="443" t="s">
        <v>532</v>
      </c>
      <c r="K56" s="443" t="s">
        <v>243</v>
      </c>
      <c r="L56" s="446">
        <v>73.521384601643774</v>
      </c>
      <c r="M56" s="446">
        <v>12</v>
      </c>
      <c r="N56" s="447">
        <v>882.25661521972529</v>
      </c>
    </row>
    <row r="57" spans="1:14" ht="14.45" customHeight="1" x14ac:dyDescent="0.2">
      <c r="A57" s="441" t="s">
        <v>447</v>
      </c>
      <c r="B57" s="442" t="s">
        <v>448</v>
      </c>
      <c r="C57" s="443" t="s">
        <v>454</v>
      </c>
      <c r="D57" s="444" t="s">
        <v>455</v>
      </c>
      <c r="E57" s="445">
        <v>50113001</v>
      </c>
      <c r="F57" s="444" t="s">
        <v>459</v>
      </c>
      <c r="G57" s="443" t="s">
        <v>460</v>
      </c>
      <c r="H57" s="443">
        <v>930417</v>
      </c>
      <c r="I57" s="443">
        <v>0</v>
      </c>
      <c r="J57" s="443" t="s">
        <v>533</v>
      </c>
      <c r="K57" s="443" t="s">
        <v>243</v>
      </c>
      <c r="L57" s="446">
        <v>100.63389592121067</v>
      </c>
      <c r="M57" s="446">
        <v>27</v>
      </c>
      <c r="N57" s="447">
        <v>2717.115189872688</v>
      </c>
    </row>
    <row r="58" spans="1:14" ht="14.45" customHeight="1" x14ac:dyDescent="0.2">
      <c r="A58" s="441" t="s">
        <v>447</v>
      </c>
      <c r="B58" s="442" t="s">
        <v>448</v>
      </c>
      <c r="C58" s="443" t="s">
        <v>454</v>
      </c>
      <c r="D58" s="444" t="s">
        <v>455</v>
      </c>
      <c r="E58" s="445">
        <v>50113001</v>
      </c>
      <c r="F58" s="444" t="s">
        <v>459</v>
      </c>
      <c r="G58" s="443" t="s">
        <v>460</v>
      </c>
      <c r="H58" s="443">
        <v>920315</v>
      </c>
      <c r="I58" s="443">
        <v>0</v>
      </c>
      <c r="J58" s="443" t="s">
        <v>534</v>
      </c>
      <c r="K58" s="443" t="s">
        <v>243</v>
      </c>
      <c r="L58" s="446">
        <v>195.86181314286932</v>
      </c>
      <c r="M58" s="446">
        <v>1</v>
      </c>
      <c r="N58" s="447">
        <v>195.86181314286932</v>
      </c>
    </row>
    <row r="59" spans="1:14" ht="14.45" customHeight="1" x14ac:dyDescent="0.2">
      <c r="A59" s="441" t="s">
        <v>447</v>
      </c>
      <c r="B59" s="442" t="s">
        <v>448</v>
      </c>
      <c r="C59" s="443" t="s">
        <v>454</v>
      </c>
      <c r="D59" s="444" t="s">
        <v>455</v>
      </c>
      <c r="E59" s="445">
        <v>50113001</v>
      </c>
      <c r="F59" s="444" t="s">
        <v>459</v>
      </c>
      <c r="G59" s="443" t="s">
        <v>460</v>
      </c>
      <c r="H59" s="443">
        <v>921184</v>
      </c>
      <c r="I59" s="443">
        <v>0</v>
      </c>
      <c r="J59" s="443" t="s">
        <v>535</v>
      </c>
      <c r="K59" s="443" t="s">
        <v>243</v>
      </c>
      <c r="L59" s="446">
        <v>149.74788647449475</v>
      </c>
      <c r="M59" s="446">
        <v>1</v>
      </c>
      <c r="N59" s="447">
        <v>149.74788647449475</v>
      </c>
    </row>
    <row r="60" spans="1:14" ht="14.45" customHeight="1" x14ac:dyDescent="0.2">
      <c r="A60" s="441" t="s">
        <v>447</v>
      </c>
      <c r="B60" s="442" t="s">
        <v>448</v>
      </c>
      <c r="C60" s="443" t="s">
        <v>454</v>
      </c>
      <c r="D60" s="444" t="s">
        <v>455</v>
      </c>
      <c r="E60" s="445">
        <v>50113001</v>
      </c>
      <c r="F60" s="444" t="s">
        <v>459</v>
      </c>
      <c r="G60" s="443" t="s">
        <v>460</v>
      </c>
      <c r="H60" s="443">
        <v>921230</v>
      </c>
      <c r="I60" s="443">
        <v>0</v>
      </c>
      <c r="J60" s="443" t="s">
        <v>536</v>
      </c>
      <c r="K60" s="443" t="s">
        <v>243</v>
      </c>
      <c r="L60" s="446">
        <v>46.644196652251622</v>
      </c>
      <c r="M60" s="446">
        <v>57</v>
      </c>
      <c r="N60" s="447">
        <v>2658.7192091783427</v>
      </c>
    </row>
    <row r="61" spans="1:14" ht="14.45" customHeight="1" x14ac:dyDescent="0.2">
      <c r="A61" s="441" t="s">
        <v>447</v>
      </c>
      <c r="B61" s="442" t="s">
        <v>448</v>
      </c>
      <c r="C61" s="443" t="s">
        <v>454</v>
      </c>
      <c r="D61" s="444" t="s">
        <v>455</v>
      </c>
      <c r="E61" s="445">
        <v>50113001</v>
      </c>
      <c r="F61" s="444" t="s">
        <v>459</v>
      </c>
      <c r="G61" s="443" t="s">
        <v>460</v>
      </c>
      <c r="H61" s="443">
        <v>930095</v>
      </c>
      <c r="I61" s="443">
        <v>0</v>
      </c>
      <c r="J61" s="443" t="s">
        <v>537</v>
      </c>
      <c r="K61" s="443" t="s">
        <v>243</v>
      </c>
      <c r="L61" s="446">
        <v>51.459695407056813</v>
      </c>
      <c r="M61" s="446">
        <v>1</v>
      </c>
      <c r="N61" s="447">
        <v>51.459695407056813</v>
      </c>
    </row>
    <row r="62" spans="1:14" ht="14.45" customHeight="1" x14ac:dyDescent="0.2">
      <c r="A62" s="441" t="s">
        <v>447</v>
      </c>
      <c r="B62" s="442" t="s">
        <v>448</v>
      </c>
      <c r="C62" s="443" t="s">
        <v>454</v>
      </c>
      <c r="D62" s="444" t="s">
        <v>455</v>
      </c>
      <c r="E62" s="445">
        <v>50113001</v>
      </c>
      <c r="F62" s="444" t="s">
        <v>459</v>
      </c>
      <c r="G62" s="443" t="s">
        <v>460</v>
      </c>
      <c r="H62" s="443">
        <v>921403</v>
      </c>
      <c r="I62" s="443">
        <v>0</v>
      </c>
      <c r="J62" s="443" t="s">
        <v>538</v>
      </c>
      <c r="K62" s="443" t="s">
        <v>243</v>
      </c>
      <c r="L62" s="446">
        <v>53.517273328981474</v>
      </c>
      <c r="M62" s="446">
        <v>11</v>
      </c>
      <c r="N62" s="447">
        <v>588.69000661879625</v>
      </c>
    </row>
    <row r="63" spans="1:14" ht="14.45" customHeight="1" x14ac:dyDescent="0.2">
      <c r="A63" s="441" t="s">
        <v>447</v>
      </c>
      <c r="B63" s="442" t="s">
        <v>448</v>
      </c>
      <c r="C63" s="443" t="s">
        <v>454</v>
      </c>
      <c r="D63" s="444" t="s">
        <v>455</v>
      </c>
      <c r="E63" s="445">
        <v>50113001</v>
      </c>
      <c r="F63" s="444" t="s">
        <v>459</v>
      </c>
      <c r="G63" s="443" t="s">
        <v>460</v>
      </c>
      <c r="H63" s="443">
        <v>203092</v>
      </c>
      <c r="I63" s="443">
        <v>203092</v>
      </c>
      <c r="J63" s="443" t="s">
        <v>539</v>
      </c>
      <c r="K63" s="443" t="s">
        <v>540</v>
      </c>
      <c r="L63" s="446">
        <v>150.34</v>
      </c>
      <c r="M63" s="446">
        <v>16</v>
      </c>
      <c r="N63" s="447">
        <v>2405.44</v>
      </c>
    </row>
    <row r="64" spans="1:14" ht="14.45" customHeight="1" x14ac:dyDescent="0.2">
      <c r="A64" s="441" t="s">
        <v>447</v>
      </c>
      <c r="B64" s="442" t="s">
        <v>448</v>
      </c>
      <c r="C64" s="443" t="s">
        <v>454</v>
      </c>
      <c r="D64" s="444" t="s">
        <v>455</v>
      </c>
      <c r="E64" s="445">
        <v>50113001</v>
      </c>
      <c r="F64" s="444" t="s">
        <v>459</v>
      </c>
      <c r="G64" s="443" t="s">
        <v>460</v>
      </c>
      <c r="H64" s="443">
        <v>231544</v>
      </c>
      <c r="I64" s="443">
        <v>231544</v>
      </c>
      <c r="J64" s="443" t="s">
        <v>541</v>
      </c>
      <c r="K64" s="443" t="s">
        <v>542</v>
      </c>
      <c r="L64" s="446">
        <v>80.69</v>
      </c>
      <c r="M64" s="446">
        <v>2</v>
      </c>
      <c r="N64" s="447">
        <v>161.38</v>
      </c>
    </row>
    <row r="65" spans="1:14" ht="14.45" customHeight="1" x14ac:dyDescent="0.2">
      <c r="A65" s="441" t="s">
        <v>447</v>
      </c>
      <c r="B65" s="442" t="s">
        <v>448</v>
      </c>
      <c r="C65" s="443" t="s">
        <v>454</v>
      </c>
      <c r="D65" s="444" t="s">
        <v>455</v>
      </c>
      <c r="E65" s="445">
        <v>50113001</v>
      </c>
      <c r="F65" s="444" t="s">
        <v>459</v>
      </c>
      <c r="G65" s="443" t="s">
        <v>460</v>
      </c>
      <c r="H65" s="443">
        <v>231541</v>
      </c>
      <c r="I65" s="443">
        <v>231541</v>
      </c>
      <c r="J65" s="443" t="s">
        <v>541</v>
      </c>
      <c r="K65" s="443" t="s">
        <v>543</v>
      </c>
      <c r="L65" s="446">
        <v>80.690000000000012</v>
      </c>
      <c r="M65" s="446">
        <v>4</v>
      </c>
      <c r="N65" s="447">
        <v>322.76000000000005</v>
      </c>
    </row>
    <row r="66" spans="1:14" ht="14.45" customHeight="1" x14ac:dyDescent="0.2">
      <c r="A66" s="441" t="s">
        <v>447</v>
      </c>
      <c r="B66" s="442" t="s">
        <v>448</v>
      </c>
      <c r="C66" s="443" t="s">
        <v>454</v>
      </c>
      <c r="D66" s="444" t="s">
        <v>455</v>
      </c>
      <c r="E66" s="445">
        <v>50113001</v>
      </c>
      <c r="F66" s="444" t="s">
        <v>459</v>
      </c>
      <c r="G66" s="443" t="s">
        <v>460</v>
      </c>
      <c r="H66" s="443">
        <v>237329</v>
      </c>
      <c r="I66" s="443">
        <v>237329</v>
      </c>
      <c r="J66" s="443" t="s">
        <v>544</v>
      </c>
      <c r="K66" s="443" t="s">
        <v>545</v>
      </c>
      <c r="L66" s="446">
        <v>108.91142857142857</v>
      </c>
      <c r="M66" s="446">
        <v>7</v>
      </c>
      <c r="N66" s="447">
        <v>762.38</v>
      </c>
    </row>
    <row r="67" spans="1:14" ht="14.45" customHeight="1" x14ac:dyDescent="0.2">
      <c r="A67" s="441" t="s">
        <v>447</v>
      </c>
      <c r="B67" s="442" t="s">
        <v>448</v>
      </c>
      <c r="C67" s="443" t="s">
        <v>454</v>
      </c>
      <c r="D67" s="444" t="s">
        <v>455</v>
      </c>
      <c r="E67" s="445">
        <v>50113001</v>
      </c>
      <c r="F67" s="444" t="s">
        <v>459</v>
      </c>
      <c r="G67" s="443" t="s">
        <v>460</v>
      </c>
      <c r="H67" s="443">
        <v>237330</v>
      </c>
      <c r="I67" s="443">
        <v>237330</v>
      </c>
      <c r="J67" s="443" t="s">
        <v>546</v>
      </c>
      <c r="K67" s="443" t="s">
        <v>547</v>
      </c>
      <c r="L67" s="446">
        <v>105.88000000000002</v>
      </c>
      <c r="M67" s="446">
        <v>2</v>
      </c>
      <c r="N67" s="447">
        <v>211.76000000000005</v>
      </c>
    </row>
    <row r="68" spans="1:14" ht="14.45" customHeight="1" x14ac:dyDescent="0.2">
      <c r="A68" s="441" t="s">
        <v>447</v>
      </c>
      <c r="B68" s="442" t="s">
        <v>448</v>
      </c>
      <c r="C68" s="443" t="s">
        <v>454</v>
      </c>
      <c r="D68" s="444" t="s">
        <v>455</v>
      </c>
      <c r="E68" s="445">
        <v>50113001</v>
      </c>
      <c r="F68" s="444" t="s">
        <v>459</v>
      </c>
      <c r="G68" s="443" t="s">
        <v>460</v>
      </c>
      <c r="H68" s="443">
        <v>234736</v>
      </c>
      <c r="I68" s="443">
        <v>234736</v>
      </c>
      <c r="J68" s="443" t="s">
        <v>548</v>
      </c>
      <c r="K68" s="443" t="s">
        <v>549</v>
      </c>
      <c r="L68" s="446">
        <v>120.54000000000002</v>
      </c>
      <c r="M68" s="446">
        <v>8</v>
      </c>
      <c r="N68" s="447">
        <v>964.32000000000016</v>
      </c>
    </row>
    <row r="69" spans="1:14" ht="14.45" customHeight="1" x14ac:dyDescent="0.2">
      <c r="A69" s="441" t="s">
        <v>447</v>
      </c>
      <c r="B69" s="442" t="s">
        <v>448</v>
      </c>
      <c r="C69" s="443" t="s">
        <v>454</v>
      </c>
      <c r="D69" s="444" t="s">
        <v>455</v>
      </c>
      <c r="E69" s="445">
        <v>50113001</v>
      </c>
      <c r="F69" s="444" t="s">
        <v>459</v>
      </c>
      <c r="G69" s="443" t="s">
        <v>460</v>
      </c>
      <c r="H69" s="443">
        <v>100502</v>
      </c>
      <c r="I69" s="443">
        <v>502</v>
      </c>
      <c r="J69" s="443" t="s">
        <v>550</v>
      </c>
      <c r="K69" s="443" t="s">
        <v>551</v>
      </c>
      <c r="L69" s="446">
        <v>268.94</v>
      </c>
      <c r="M69" s="446">
        <v>1</v>
      </c>
      <c r="N69" s="447">
        <v>268.94</v>
      </c>
    </row>
    <row r="70" spans="1:14" ht="14.45" customHeight="1" x14ac:dyDescent="0.2">
      <c r="A70" s="441" t="s">
        <v>447</v>
      </c>
      <c r="B70" s="442" t="s">
        <v>448</v>
      </c>
      <c r="C70" s="443" t="s">
        <v>454</v>
      </c>
      <c r="D70" s="444" t="s">
        <v>455</v>
      </c>
      <c r="E70" s="445">
        <v>50113001</v>
      </c>
      <c r="F70" s="444" t="s">
        <v>459</v>
      </c>
      <c r="G70" s="443" t="s">
        <v>460</v>
      </c>
      <c r="H70" s="443">
        <v>117187</v>
      </c>
      <c r="I70" s="443">
        <v>17187</v>
      </c>
      <c r="J70" s="443" t="s">
        <v>552</v>
      </c>
      <c r="K70" s="443" t="s">
        <v>553</v>
      </c>
      <c r="L70" s="446">
        <v>88.984999999999999</v>
      </c>
      <c r="M70" s="446">
        <v>2</v>
      </c>
      <c r="N70" s="447">
        <v>177.97</v>
      </c>
    </row>
    <row r="71" spans="1:14" ht="14.45" customHeight="1" x14ac:dyDescent="0.2">
      <c r="A71" s="441" t="s">
        <v>447</v>
      </c>
      <c r="B71" s="442" t="s">
        <v>448</v>
      </c>
      <c r="C71" s="443" t="s">
        <v>454</v>
      </c>
      <c r="D71" s="444" t="s">
        <v>455</v>
      </c>
      <c r="E71" s="445">
        <v>50113001</v>
      </c>
      <c r="F71" s="444" t="s">
        <v>459</v>
      </c>
      <c r="G71" s="443" t="s">
        <v>460</v>
      </c>
      <c r="H71" s="443">
        <v>200863</v>
      </c>
      <c r="I71" s="443">
        <v>200863</v>
      </c>
      <c r="J71" s="443" t="s">
        <v>554</v>
      </c>
      <c r="K71" s="443" t="s">
        <v>555</v>
      </c>
      <c r="L71" s="446">
        <v>79.459999999999994</v>
      </c>
      <c r="M71" s="446">
        <v>1</v>
      </c>
      <c r="N71" s="447">
        <v>79.459999999999994</v>
      </c>
    </row>
    <row r="72" spans="1:14" ht="14.45" customHeight="1" x14ac:dyDescent="0.2">
      <c r="A72" s="441" t="s">
        <v>447</v>
      </c>
      <c r="B72" s="442" t="s">
        <v>448</v>
      </c>
      <c r="C72" s="443" t="s">
        <v>454</v>
      </c>
      <c r="D72" s="444" t="s">
        <v>455</v>
      </c>
      <c r="E72" s="445">
        <v>50113001</v>
      </c>
      <c r="F72" s="444" t="s">
        <v>459</v>
      </c>
      <c r="G72" s="443" t="s">
        <v>460</v>
      </c>
      <c r="H72" s="443">
        <v>101940</v>
      </c>
      <c r="I72" s="443">
        <v>1940</v>
      </c>
      <c r="J72" s="443" t="s">
        <v>556</v>
      </c>
      <c r="K72" s="443" t="s">
        <v>557</v>
      </c>
      <c r="L72" s="446">
        <v>34.655000000000001</v>
      </c>
      <c r="M72" s="446">
        <v>2</v>
      </c>
      <c r="N72" s="447">
        <v>69.31</v>
      </c>
    </row>
    <row r="73" spans="1:14" ht="14.45" customHeight="1" x14ac:dyDescent="0.2">
      <c r="A73" s="441" t="s">
        <v>447</v>
      </c>
      <c r="B73" s="442" t="s">
        <v>448</v>
      </c>
      <c r="C73" s="443" t="s">
        <v>454</v>
      </c>
      <c r="D73" s="444" t="s">
        <v>455</v>
      </c>
      <c r="E73" s="445">
        <v>50113001</v>
      </c>
      <c r="F73" s="444" t="s">
        <v>459</v>
      </c>
      <c r="G73" s="443" t="s">
        <v>460</v>
      </c>
      <c r="H73" s="443">
        <v>207820</v>
      </c>
      <c r="I73" s="443">
        <v>207820</v>
      </c>
      <c r="J73" s="443" t="s">
        <v>558</v>
      </c>
      <c r="K73" s="443" t="s">
        <v>559</v>
      </c>
      <c r="L73" s="446">
        <v>32.203333333333326</v>
      </c>
      <c r="M73" s="446">
        <v>3</v>
      </c>
      <c r="N73" s="447">
        <v>96.609999999999985</v>
      </c>
    </row>
    <row r="74" spans="1:14" ht="14.45" customHeight="1" x14ac:dyDescent="0.2">
      <c r="A74" s="441" t="s">
        <v>447</v>
      </c>
      <c r="B74" s="442" t="s">
        <v>448</v>
      </c>
      <c r="C74" s="443" t="s">
        <v>454</v>
      </c>
      <c r="D74" s="444" t="s">
        <v>455</v>
      </c>
      <c r="E74" s="445">
        <v>50113001</v>
      </c>
      <c r="F74" s="444" t="s">
        <v>459</v>
      </c>
      <c r="G74" s="443" t="s">
        <v>460</v>
      </c>
      <c r="H74" s="443">
        <v>202953</v>
      </c>
      <c r="I74" s="443">
        <v>202953</v>
      </c>
      <c r="J74" s="443" t="s">
        <v>560</v>
      </c>
      <c r="K74" s="443" t="s">
        <v>561</v>
      </c>
      <c r="L74" s="446">
        <v>483.78857142857157</v>
      </c>
      <c r="M74" s="446">
        <v>7</v>
      </c>
      <c r="N74" s="447">
        <v>3386.5200000000009</v>
      </c>
    </row>
    <row r="75" spans="1:14" ht="14.45" customHeight="1" x14ac:dyDescent="0.2">
      <c r="A75" s="441" t="s">
        <v>447</v>
      </c>
      <c r="B75" s="442" t="s">
        <v>448</v>
      </c>
      <c r="C75" s="443" t="s">
        <v>454</v>
      </c>
      <c r="D75" s="444" t="s">
        <v>455</v>
      </c>
      <c r="E75" s="445">
        <v>50113001</v>
      </c>
      <c r="F75" s="444" t="s">
        <v>459</v>
      </c>
      <c r="G75" s="443" t="s">
        <v>460</v>
      </c>
      <c r="H75" s="443">
        <v>232857</v>
      </c>
      <c r="I75" s="443">
        <v>232857</v>
      </c>
      <c r="J75" s="443" t="s">
        <v>562</v>
      </c>
      <c r="K75" s="443" t="s">
        <v>563</v>
      </c>
      <c r="L75" s="446">
        <v>201.73000000000005</v>
      </c>
      <c r="M75" s="446">
        <v>1</v>
      </c>
      <c r="N75" s="447">
        <v>201.73000000000005</v>
      </c>
    </row>
    <row r="76" spans="1:14" ht="14.45" customHeight="1" x14ac:dyDescent="0.2">
      <c r="A76" s="441" t="s">
        <v>447</v>
      </c>
      <c r="B76" s="442" t="s">
        <v>448</v>
      </c>
      <c r="C76" s="443" t="s">
        <v>454</v>
      </c>
      <c r="D76" s="444" t="s">
        <v>455</v>
      </c>
      <c r="E76" s="445">
        <v>50113001</v>
      </c>
      <c r="F76" s="444" t="s">
        <v>459</v>
      </c>
      <c r="G76" s="443" t="s">
        <v>460</v>
      </c>
      <c r="H76" s="443">
        <v>193109</v>
      </c>
      <c r="I76" s="443">
        <v>93109</v>
      </c>
      <c r="J76" s="443" t="s">
        <v>564</v>
      </c>
      <c r="K76" s="443" t="s">
        <v>565</v>
      </c>
      <c r="L76" s="446">
        <v>183.65554531490011</v>
      </c>
      <c r="M76" s="446">
        <v>651</v>
      </c>
      <c r="N76" s="447">
        <v>119559.75999999998</v>
      </c>
    </row>
    <row r="77" spans="1:14" ht="14.45" customHeight="1" x14ac:dyDescent="0.2">
      <c r="A77" s="441" t="s">
        <v>447</v>
      </c>
      <c r="B77" s="442" t="s">
        <v>448</v>
      </c>
      <c r="C77" s="443" t="s">
        <v>454</v>
      </c>
      <c r="D77" s="444" t="s">
        <v>455</v>
      </c>
      <c r="E77" s="445">
        <v>50113001</v>
      </c>
      <c r="F77" s="444" t="s">
        <v>459</v>
      </c>
      <c r="G77" s="443" t="s">
        <v>460</v>
      </c>
      <c r="H77" s="443">
        <v>395294</v>
      </c>
      <c r="I77" s="443">
        <v>180306</v>
      </c>
      <c r="J77" s="443" t="s">
        <v>566</v>
      </c>
      <c r="K77" s="443" t="s">
        <v>567</v>
      </c>
      <c r="L77" s="446">
        <v>210.55799999999999</v>
      </c>
      <c r="M77" s="446">
        <v>15</v>
      </c>
      <c r="N77" s="447">
        <v>3158.37</v>
      </c>
    </row>
    <row r="78" spans="1:14" ht="14.45" customHeight="1" x14ac:dyDescent="0.2">
      <c r="A78" s="441" t="s">
        <v>447</v>
      </c>
      <c r="B78" s="442" t="s">
        <v>448</v>
      </c>
      <c r="C78" s="443" t="s">
        <v>454</v>
      </c>
      <c r="D78" s="444" t="s">
        <v>455</v>
      </c>
      <c r="E78" s="445">
        <v>50113001</v>
      </c>
      <c r="F78" s="444" t="s">
        <v>459</v>
      </c>
      <c r="G78" s="443" t="s">
        <v>568</v>
      </c>
      <c r="H78" s="443">
        <v>231956</v>
      </c>
      <c r="I78" s="443">
        <v>231956</v>
      </c>
      <c r="J78" s="443" t="s">
        <v>569</v>
      </c>
      <c r="K78" s="443" t="s">
        <v>570</v>
      </c>
      <c r="L78" s="446">
        <v>49.76</v>
      </c>
      <c r="M78" s="446">
        <v>3</v>
      </c>
      <c r="N78" s="447">
        <v>149.28</v>
      </c>
    </row>
    <row r="79" spans="1:14" ht="14.45" customHeight="1" x14ac:dyDescent="0.2">
      <c r="A79" s="441" t="s">
        <v>447</v>
      </c>
      <c r="B79" s="442" t="s">
        <v>448</v>
      </c>
      <c r="C79" s="443" t="s">
        <v>454</v>
      </c>
      <c r="D79" s="444" t="s">
        <v>455</v>
      </c>
      <c r="E79" s="445">
        <v>50113001</v>
      </c>
      <c r="F79" s="444" t="s">
        <v>459</v>
      </c>
      <c r="G79" s="443" t="s">
        <v>460</v>
      </c>
      <c r="H79" s="443">
        <v>100643</v>
      </c>
      <c r="I79" s="443">
        <v>643</v>
      </c>
      <c r="J79" s="443" t="s">
        <v>571</v>
      </c>
      <c r="K79" s="443" t="s">
        <v>572</v>
      </c>
      <c r="L79" s="446">
        <v>63.560000000000016</v>
      </c>
      <c r="M79" s="446">
        <v>2</v>
      </c>
      <c r="N79" s="447">
        <v>127.12000000000003</v>
      </c>
    </row>
    <row r="80" spans="1:14" ht="14.45" customHeight="1" x14ac:dyDescent="0.2">
      <c r="A80" s="441" t="s">
        <v>447</v>
      </c>
      <c r="B80" s="442" t="s">
        <v>448</v>
      </c>
      <c r="C80" s="443" t="s">
        <v>454</v>
      </c>
      <c r="D80" s="444" t="s">
        <v>455</v>
      </c>
      <c r="E80" s="445">
        <v>50113001</v>
      </c>
      <c r="F80" s="444" t="s">
        <v>459</v>
      </c>
      <c r="G80" s="443" t="s">
        <v>568</v>
      </c>
      <c r="H80" s="443">
        <v>166030</v>
      </c>
      <c r="I80" s="443">
        <v>66030</v>
      </c>
      <c r="J80" s="443" t="s">
        <v>573</v>
      </c>
      <c r="K80" s="443" t="s">
        <v>574</v>
      </c>
      <c r="L80" s="446">
        <v>29.99</v>
      </c>
      <c r="M80" s="446">
        <v>1</v>
      </c>
      <c r="N80" s="447">
        <v>29.99</v>
      </c>
    </row>
    <row r="81" spans="1:14" ht="14.45" customHeight="1" x14ac:dyDescent="0.2">
      <c r="A81" s="441" t="s">
        <v>447</v>
      </c>
      <c r="B81" s="442" t="s">
        <v>448</v>
      </c>
      <c r="C81" s="443" t="s">
        <v>454</v>
      </c>
      <c r="D81" s="444" t="s">
        <v>455</v>
      </c>
      <c r="E81" s="445">
        <v>50113013</v>
      </c>
      <c r="F81" s="444" t="s">
        <v>575</v>
      </c>
      <c r="G81" s="443" t="s">
        <v>460</v>
      </c>
      <c r="H81" s="443">
        <v>203097</v>
      </c>
      <c r="I81" s="443">
        <v>203097</v>
      </c>
      <c r="J81" s="443" t="s">
        <v>576</v>
      </c>
      <c r="K81" s="443" t="s">
        <v>577</v>
      </c>
      <c r="L81" s="446">
        <v>167.59142857142859</v>
      </c>
      <c r="M81" s="446">
        <v>7</v>
      </c>
      <c r="N81" s="447">
        <v>1173.1400000000001</v>
      </c>
    </row>
    <row r="82" spans="1:14" ht="14.45" customHeight="1" x14ac:dyDescent="0.2">
      <c r="A82" s="441" t="s">
        <v>447</v>
      </c>
      <c r="B82" s="442" t="s">
        <v>448</v>
      </c>
      <c r="C82" s="443" t="s">
        <v>454</v>
      </c>
      <c r="D82" s="444" t="s">
        <v>455</v>
      </c>
      <c r="E82" s="445">
        <v>50113013</v>
      </c>
      <c r="F82" s="444" t="s">
        <v>575</v>
      </c>
      <c r="G82" s="443" t="s">
        <v>568</v>
      </c>
      <c r="H82" s="443">
        <v>105951</v>
      </c>
      <c r="I82" s="443">
        <v>5951</v>
      </c>
      <c r="J82" s="443" t="s">
        <v>578</v>
      </c>
      <c r="K82" s="443" t="s">
        <v>579</v>
      </c>
      <c r="L82" s="446">
        <v>113.75</v>
      </c>
      <c r="M82" s="446">
        <v>1</v>
      </c>
      <c r="N82" s="447">
        <v>113.75</v>
      </c>
    </row>
    <row r="83" spans="1:14" ht="14.45" customHeight="1" thickBot="1" x14ac:dyDescent="0.25">
      <c r="A83" s="448" t="s">
        <v>447</v>
      </c>
      <c r="B83" s="449" t="s">
        <v>448</v>
      </c>
      <c r="C83" s="450" t="s">
        <v>454</v>
      </c>
      <c r="D83" s="451" t="s">
        <v>455</v>
      </c>
      <c r="E83" s="452">
        <v>50113013</v>
      </c>
      <c r="F83" s="451" t="s">
        <v>575</v>
      </c>
      <c r="G83" s="450" t="s">
        <v>460</v>
      </c>
      <c r="H83" s="450">
        <v>844576</v>
      </c>
      <c r="I83" s="450">
        <v>100339</v>
      </c>
      <c r="J83" s="450" t="s">
        <v>580</v>
      </c>
      <c r="K83" s="450" t="s">
        <v>581</v>
      </c>
      <c r="L83" s="453">
        <v>96.45</v>
      </c>
      <c r="M83" s="453">
        <v>3</v>
      </c>
      <c r="N83" s="454">
        <v>289.35000000000002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04FC92D-122C-4148-9F01-A45E83154D3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9" customWidth="1"/>
    <col min="3" max="3" width="5.5703125" style="192" customWidth="1"/>
    <col min="4" max="4" width="10.85546875" style="189" customWidth="1"/>
    <col min="5" max="5" width="5.5703125" style="192" customWidth="1"/>
    <col min="6" max="6" width="10.85546875" style="189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7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5" t="s">
        <v>122</v>
      </c>
      <c r="B4" s="456" t="s">
        <v>14</v>
      </c>
      <c r="C4" s="457" t="s">
        <v>2</v>
      </c>
      <c r="D4" s="456" t="s">
        <v>14</v>
      </c>
      <c r="E4" s="457" t="s">
        <v>2</v>
      </c>
      <c r="F4" s="458" t="s">
        <v>14</v>
      </c>
    </row>
    <row r="5" spans="1:6" ht="14.45" customHeight="1" thickBot="1" x14ac:dyDescent="0.25">
      <c r="A5" s="467" t="s">
        <v>582</v>
      </c>
      <c r="B5" s="432"/>
      <c r="C5" s="459">
        <v>0</v>
      </c>
      <c r="D5" s="432">
        <v>293.02</v>
      </c>
      <c r="E5" s="459">
        <v>1</v>
      </c>
      <c r="F5" s="433">
        <v>293.02</v>
      </c>
    </row>
    <row r="6" spans="1:6" ht="14.45" customHeight="1" thickBot="1" x14ac:dyDescent="0.25">
      <c r="A6" s="463" t="s">
        <v>3</v>
      </c>
      <c r="B6" s="464"/>
      <c r="C6" s="465">
        <v>0</v>
      </c>
      <c r="D6" s="464">
        <v>293.02</v>
      </c>
      <c r="E6" s="465">
        <v>1</v>
      </c>
      <c r="F6" s="466">
        <v>293.02</v>
      </c>
    </row>
    <row r="7" spans="1:6" ht="14.45" customHeight="1" thickBot="1" x14ac:dyDescent="0.25"/>
    <row r="8" spans="1:6" ht="14.45" customHeight="1" x14ac:dyDescent="0.2">
      <c r="A8" s="473" t="s">
        <v>583</v>
      </c>
      <c r="B8" s="439"/>
      <c r="C8" s="460">
        <v>0</v>
      </c>
      <c r="D8" s="439">
        <v>149.28</v>
      </c>
      <c r="E8" s="460">
        <v>1</v>
      </c>
      <c r="F8" s="440">
        <v>149.28</v>
      </c>
    </row>
    <row r="9" spans="1:6" ht="14.45" customHeight="1" x14ac:dyDescent="0.2">
      <c r="A9" s="474" t="s">
        <v>584</v>
      </c>
      <c r="B9" s="446"/>
      <c r="C9" s="469">
        <v>0</v>
      </c>
      <c r="D9" s="446">
        <v>29.99</v>
      </c>
      <c r="E9" s="469">
        <v>1</v>
      </c>
      <c r="F9" s="447">
        <v>29.99</v>
      </c>
    </row>
    <row r="10" spans="1:6" ht="14.45" customHeight="1" thickBot="1" x14ac:dyDescent="0.25">
      <c r="A10" s="475" t="s">
        <v>585</v>
      </c>
      <c r="B10" s="470"/>
      <c r="C10" s="471">
        <v>0</v>
      </c>
      <c r="D10" s="470">
        <v>113.75</v>
      </c>
      <c r="E10" s="471">
        <v>1</v>
      </c>
      <c r="F10" s="472">
        <v>113.75</v>
      </c>
    </row>
    <row r="11" spans="1:6" ht="14.45" customHeight="1" thickBot="1" x14ac:dyDescent="0.25">
      <c r="A11" s="463" t="s">
        <v>3</v>
      </c>
      <c r="B11" s="464"/>
      <c r="C11" s="465">
        <v>0</v>
      </c>
      <c r="D11" s="464">
        <v>293.02</v>
      </c>
      <c r="E11" s="465">
        <v>1</v>
      </c>
      <c r="F11" s="466">
        <v>293.02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AD27B854-4EFA-43B7-A56F-228DBCCC912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9" customWidth="1"/>
    <col min="7" max="7" width="10" style="189" customWidth="1"/>
    <col min="8" max="8" width="6.7109375" style="192" bestFit="1" customWidth="1"/>
    <col min="9" max="9" width="6.7109375" style="189" customWidth="1"/>
    <col min="10" max="10" width="10.85546875" style="189" customWidth="1"/>
    <col min="11" max="11" width="6.7109375" style="192" bestFit="1" customWidth="1"/>
    <col min="12" max="12" width="6.7109375" style="189" customWidth="1"/>
    <col min="13" max="13" width="10.85546875" style="189" customWidth="1"/>
    <col min="14" max="16384" width="8.85546875" style="114"/>
  </cols>
  <sheetData>
    <row r="1" spans="1:13" ht="18.600000000000001" customHeight="1" thickBot="1" x14ac:dyDescent="0.35">
      <c r="A1" s="343" t="s">
        <v>594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293.02</v>
      </c>
      <c r="K3" s="44">
        <f>IF(M3=0,0,J3/M3)</f>
        <v>1</v>
      </c>
      <c r="L3" s="43">
        <f>SUBTOTAL(9,L6:L1048576)</f>
        <v>5</v>
      </c>
      <c r="M3" s="45">
        <f>SUBTOTAL(9,M6:M1048576)</f>
        <v>293.02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5" t="s">
        <v>110</v>
      </c>
      <c r="B5" s="476" t="s">
        <v>111</v>
      </c>
      <c r="C5" s="476" t="s">
        <v>57</v>
      </c>
      <c r="D5" s="476" t="s">
        <v>112</v>
      </c>
      <c r="E5" s="476" t="s">
        <v>113</v>
      </c>
      <c r="F5" s="477" t="s">
        <v>15</v>
      </c>
      <c r="G5" s="477" t="s">
        <v>14</v>
      </c>
      <c r="H5" s="457" t="s">
        <v>114</v>
      </c>
      <c r="I5" s="456" t="s">
        <v>15</v>
      </c>
      <c r="J5" s="477" t="s">
        <v>14</v>
      </c>
      <c r="K5" s="457" t="s">
        <v>114</v>
      </c>
      <c r="L5" s="456" t="s">
        <v>15</v>
      </c>
      <c r="M5" s="478" t="s">
        <v>14</v>
      </c>
    </row>
    <row r="6" spans="1:13" ht="14.45" customHeight="1" x14ac:dyDescent="0.2">
      <c r="A6" s="434" t="s">
        <v>454</v>
      </c>
      <c r="B6" s="435" t="s">
        <v>586</v>
      </c>
      <c r="C6" s="435" t="s">
        <v>587</v>
      </c>
      <c r="D6" s="435" t="s">
        <v>576</v>
      </c>
      <c r="E6" s="435" t="s">
        <v>588</v>
      </c>
      <c r="F6" s="439"/>
      <c r="G6" s="439"/>
      <c r="H6" s="460">
        <v>0</v>
      </c>
      <c r="I6" s="439">
        <v>1</v>
      </c>
      <c r="J6" s="439">
        <v>113.75</v>
      </c>
      <c r="K6" s="460">
        <v>1</v>
      </c>
      <c r="L6" s="439">
        <v>1</v>
      </c>
      <c r="M6" s="440">
        <v>113.75</v>
      </c>
    </row>
    <row r="7" spans="1:13" ht="14.45" customHeight="1" x14ac:dyDescent="0.2">
      <c r="A7" s="441" t="s">
        <v>454</v>
      </c>
      <c r="B7" s="442" t="s">
        <v>589</v>
      </c>
      <c r="C7" s="442" t="s">
        <v>590</v>
      </c>
      <c r="D7" s="442" t="s">
        <v>569</v>
      </c>
      <c r="E7" s="442" t="s">
        <v>570</v>
      </c>
      <c r="F7" s="446"/>
      <c r="G7" s="446"/>
      <c r="H7" s="469">
        <v>0</v>
      </c>
      <c r="I7" s="446">
        <v>3</v>
      </c>
      <c r="J7" s="446">
        <v>149.28</v>
      </c>
      <c r="K7" s="469">
        <v>1</v>
      </c>
      <c r="L7" s="446">
        <v>3</v>
      </c>
      <c r="M7" s="447">
        <v>149.28</v>
      </c>
    </row>
    <row r="8" spans="1:13" ht="14.45" customHeight="1" thickBot="1" x14ac:dyDescent="0.25">
      <c r="A8" s="448" t="s">
        <v>454</v>
      </c>
      <c r="B8" s="449" t="s">
        <v>591</v>
      </c>
      <c r="C8" s="449" t="s">
        <v>592</v>
      </c>
      <c r="D8" s="449" t="s">
        <v>573</v>
      </c>
      <c r="E8" s="449" t="s">
        <v>593</v>
      </c>
      <c r="F8" s="453"/>
      <c r="G8" s="453"/>
      <c r="H8" s="461">
        <v>0</v>
      </c>
      <c r="I8" s="453">
        <v>1</v>
      </c>
      <c r="J8" s="453">
        <v>29.99</v>
      </c>
      <c r="K8" s="461">
        <v>1</v>
      </c>
      <c r="L8" s="453">
        <v>1</v>
      </c>
      <c r="M8" s="454">
        <v>29.99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97AE306F-46F1-475F-AABB-3B1DAFDD515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3" customWidth="1"/>
    <col min="2" max="2" width="5.42578125" style="189" bestFit="1" customWidth="1"/>
    <col min="3" max="3" width="6.140625" style="189" bestFit="1" customWidth="1"/>
    <col min="4" max="4" width="7.42578125" style="189" bestFit="1" customWidth="1"/>
    <col min="5" max="5" width="6.28515625" style="189" bestFit="1" customWidth="1"/>
    <col min="6" max="6" width="6.28515625" style="192" bestFit="1" customWidth="1"/>
    <col min="7" max="7" width="6.140625" style="192" bestFit="1" customWidth="1"/>
    <col min="8" max="8" width="7.42578125" style="192" bestFit="1" customWidth="1"/>
    <col min="9" max="9" width="6.28515625" style="192" bestFit="1" customWidth="1"/>
    <col min="10" max="10" width="5.42578125" style="189" bestFit="1" customWidth="1"/>
    <col min="11" max="11" width="6.140625" style="189" bestFit="1" customWidth="1"/>
    <col min="12" max="12" width="7.42578125" style="189" bestFit="1" customWidth="1"/>
    <col min="13" max="13" width="6.28515625" style="189" bestFit="1" customWidth="1"/>
    <col min="14" max="14" width="5.28515625" style="192" bestFit="1" customWidth="1"/>
    <col min="15" max="15" width="6.140625" style="192" bestFit="1" customWidth="1"/>
    <col min="16" max="16" width="7.42578125" style="192" bestFit="1" customWidth="1"/>
    <col min="17" max="17" width="6.28515625" style="192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7" t="s">
        <v>242</v>
      </c>
      <c r="B2" s="196"/>
      <c r="C2" s="196"/>
      <c r="D2" s="196"/>
      <c r="E2" s="196"/>
    </row>
    <row r="3" spans="1:17" ht="14.45" customHeight="1" thickBot="1" x14ac:dyDescent="0.25">
      <c r="A3" s="222" t="s">
        <v>3</v>
      </c>
      <c r="B3" s="226">
        <f>SUM(B6:B1048576)</f>
        <v>781</v>
      </c>
      <c r="C3" s="227">
        <f>SUM(C6:C1048576)</f>
        <v>3</v>
      </c>
      <c r="D3" s="227">
        <f>SUM(D6:D1048576)</f>
        <v>0</v>
      </c>
      <c r="E3" s="228">
        <f>SUM(E6:E1048576)</f>
        <v>0</v>
      </c>
      <c r="F3" s="225">
        <f>IF(SUM($B3:$E3)=0,"",B3/SUM($B3:$E3))</f>
        <v>0.99617346938775508</v>
      </c>
      <c r="G3" s="223">
        <f t="shared" ref="G3:I3" si="0">IF(SUM($B3:$E3)=0,"",C3/SUM($B3:$E3))</f>
        <v>3.8265306122448979E-3</v>
      </c>
      <c r="H3" s="223">
        <f t="shared" si="0"/>
        <v>0</v>
      </c>
      <c r="I3" s="224">
        <f t="shared" si="0"/>
        <v>0</v>
      </c>
      <c r="J3" s="227">
        <f>SUM(J6:J1048576)</f>
        <v>140</v>
      </c>
      <c r="K3" s="227">
        <f>SUM(K6:K1048576)</f>
        <v>2</v>
      </c>
      <c r="L3" s="227">
        <f>SUM(L6:L1048576)</f>
        <v>0</v>
      </c>
      <c r="M3" s="228">
        <f>SUM(M6:M1048576)</f>
        <v>0</v>
      </c>
      <c r="N3" s="225">
        <f>IF(SUM($J3:$M3)=0,"",J3/SUM($J3:$M3))</f>
        <v>0.9859154929577465</v>
      </c>
      <c r="O3" s="223">
        <f t="shared" ref="O3:Q3" si="1">IF(SUM($J3:$M3)=0,"",K3/SUM($J3:$M3))</f>
        <v>1.4084507042253521E-2</v>
      </c>
      <c r="P3" s="223">
        <f t="shared" si="1"/>
        <v>0</v>
      </c>
      <c r="Q3" s="224">
        <f t="shared" si="1"/>
        <v>0</v>
      </c>
    </row>
    <row r="4" spans="1:17" ht="14.45" customHeight="1" thickBot="1" x14ac:dyDescent="0.2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9" t="s">
        <v>169</v>
      </c>
      <c r="B5" s="480" t="s">
        <v>171</v>
      </c>
      <c r="C5" s="480" t="s">
        <v>172</v>
      </c>
      <c r="D5" s="480" t="s">
        <v>173</v>
      </c>
      <c r="E5" s="481" t="s">
        <v>174</v>
      </c>
      <c r="F5" s="482" t="s">
        <v>171</v>
      </c>
      <c r="G5" s="483" t="s">
        <v>172</v>
      </c>
      <c r="H5" s="483" t="s">
        <v>173</v>
      </c>
      <c r="I5" s="484" t="s">
        <v>174</v>
      </c>
      <c r="J5" s="480" t="s">
        <v>171</v>
      </c>
      <c r="K5" s="480" t="s">
        <v>172</v>
      </c>
      <c r="L5" s="480" t="s">
        <v>173</v>
      </c>
      <c r="M5" s="481" t="s">
        <v>174</v>
      </c>
      <c r="N5" s="482" t="s">
        <v>171</v>
      </c>
      <c r="O5" s="483" t="s">
        <v>172</v>
      </c>
      <c r="P5" s="483" t="s">
        <v>173</v>
      </c>
      <c r="Q5" s="484" t="s">
        <v>174</v>
      </c>
    </row>
    <row r="6" spans="1:17" ht="14.45" customHeight="1" x14ac:dyDescent="0.2">
      <c r="A6" s="487" t="s">
        <v>595</v>
      </c>
      <c r="B6" s="491"/>
      <c r="C6" s="439"/>
      <c r="D6" s="439"/>
      <c r="E6" s="440"/>
      <c r="F6" s="489"/>
      <c r="G6" s="460"/>
      <c r="H6" s="460"/>
      <c r="I6" s="493"/>
      <c r="J6" s="491"/>
      <c r="K6" s="439"/>
      <c r="L6" s="439"/>
      <c r="M6" s="440"/>
      <c r="N6" s="489"/>
      <c r="O6" s="460"/>
      <c r="P6" s="460"/>
      <c r="Q6" s="485"/>
    </row>
    <row r="7" spans="1:17" ht="14.45" customHeight="1" thickBot="1" x14ac:dyDescent="0.25">
      <c r="A7" s="488" t="s">
        <v>596</v>
      </c>
      <c r="B7" s="492">
        <v>781</v>
      </c>
      <c r="C7" s="453">
        <v>3</v>
      </c>
      <c r="D7" s="453"/>
      <c r="E7" s="454"/>
      <c r="F7" s="490">
        <v>0.99617346938775508</v>
      </c>
      <c r="G7" s="461">
        <v>3.8265306122448979E-3</v>
      </c>
      <c r="H7" s="461">
        <v>0</v>
      </c>
      <c r="I7" s="494">
        <v>0</v>
      </c>
      <c r="J7" s="492">
        <v>140</v>
      </c>
      <c r="K7" s="453">
        <v>2</v>
      </c>
      <c r="L7" s="453"/>
      <c r="M7" s="454"/>
      <c r="N7" s="490">
        <v>0.9859154929577465</v>
      </c>
      <c r="O7" s="461">
        <v>1.4084507042253521E-2</v>
      </c>
      <c r="P7" s="461">
        <v>0</v>
      </c>
      <c r="Q7" s="48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ACB78C17-21A5-48DA-A4A6-83B92CC95F4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hidden="1" customWidth="1" outlineLevel="1"/>
    <col min="4" max="4" width="9.5703125" style="191" customWidth="1" collapsed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13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447</v>
      </c>
      <c r="B5" s="422" t="s">
        <v>448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447</v>
      </c>
      <c r="B6" s="422" t="s">
        <v>597</v>
      </c>
      <c r="C6" s="423">
        <v>0</v>
      </c>
      <c r="D6" s="423">
        <v>0.24137</v>
      </c>
      <c r="E6" s="423"/>
      <c r="F6" s="423">
        <v>0</v>
      </c>
      <c r="G6" s="423">
        <v>0</v>
      </c>
      <c r="H6" s="423">
        <v>0</v>
      </c>
      <c r="I6" s="424" t="s">
        <v>243</v>
      </c>
      <c r="J6" s="425" t="s">
        <v>1</v>
      </c>
    </row>
    <row r="7" spans="1:10" ht="14.45" customHeight="1" x14ac:dyDescent="0.2">
      <c r="A7" s="421" t="s">
        <v>447</v>
      </c>
      <c r="B7" s="422" t="s">
        <v>598</v>
      </c>
      <c r="C7" s="423">
        <v>1.0201600000000002</v>
      </c>
      <c r="D7" s="423">
        <v>1.23468</v>
      </c>
      <c r="E7" s="423"/>
      <c r="F7" s="423">
        <v>0</v>
      </c>
      <c r="G7" s="423">
        <v>0</v>
      </c>
      <c r="H7" s="423">
        <v>0</v>
      </c>
      <c r="I7" s="424" t="s">
        <v>243</v>
      </c>
      <c r="J7" s="425" t="s">
        <v>1</v>
      </c>
    </row>
    <row r="8" spans="1:10" ht="14.45" customHeight="1" x14ac:dyDescent="0.2">
      <c r="A8" s="421" t="s">
        <v>447</v>
      </c>
      <c r="B8" s="422" t="s">
        <v>599</v>
      </c>
      <c r="C8" s="423">
        <v>31.616100000000007</v>
      </c>
      <c r="D8" s="423">
        <v>23.62555</v>
      </c>
      <c r="E8" s="423"/>
      <c r="F8" s="423">
        <v>27.066170000000003</v>
      </c>
      <c r="G8" s="423">
        <v>0</v>
      </c>
      <c r="H8" s="423">
        <v>27.066170000000003</v>
      </c>
      <c r="I8" s="424" t="s">
        <v>243</v>
      </c>
      <c r="J8" s="425" t="s">
        <v>1</v>
      </c>
    </row>
    <row r="9" spans="1:10" ht="14.45" customHeight="1" x14ac:dyDescent="0.2">
      <c r="A9" s="421" t="s">
        <v>447</v>
      </c>
      <c r="B9" s="422" t="s">
        <v>600</v>
      </c>
      <c r="C9" s="423">
        <v>72.960029999999989</v>
      </c>
      <c r="D9" s="423">
        <v>58.711579999999998</v>
      </c>
      <c r="E9" s="423"/>
      <c r="F9" s="423">
        <v>52.649709999999999</v>
      </c>
      <c r="G9" s="423">
        <v>0</v>
      </c>
      <c r="H9" s="423">
        <v>52.649709999999999</v>
      </c>
      <c r="I9" s="424" t="s">
        <v>243</v>
      </c>
      <c r="J9" s="425" t="s">
        <v>1</v>
      </c>
    </row>
    <row r="10" spans="1:10" ht="14.45" customHeight="1" x14ac:dyDescent="0.2">
      <c r="A10" s="421" t="s">
        <v>447</v>
      </c>
      <c r="B10" s="422" t="s">
        <v>601</v>
      </c>
      <c r="C10" s="423">
        <v>46.405650000000001</v>
      </c>
      <c r="D10" s="423">
        <v>61.847020000000001</v>
      </c>
      <c r="E10" s="423"/>
      <c r="F10" s="423">
        <v>38.036830000000002</v>
      </c>
      <c r="G10" s="423">
        <v>0</v>
      </c>
      <c r="H10" s="423">
        <v>38.036830000000002</v>
      </c>
      <c r="I10" s="424" t="s">
        <v>243</v>
      </c>
      <c r="J10" s="425" t="s">
        <v>1</v>
      </c>
    </row>
    <row r="11" spans="1:10" ht="14.45" customHeight="1" x14ac:dyDescent="0.2">
      <c r="A11" s="421" t="s">
        <v>447</v>
      </c>
      <c r="B11" s="422" t="s">
        <v>602</v>
      </c>
      <c r="C11" s="423">
        <v>12.460629999999998</v>
      </c>
      <c r="D11" s="423">
        <v>10.88923</v>
      </c>
      <c r="E11" s="423"/>
      <c r="F11" s="423">
        <v>8.3613900000000001</v>
      </c>
      <c r="G11" s="423">
        <v>0</v>
      </c>
      <c r="H11" s="423">
        <v>8.3613900000000001</v>
      </c>
      <c r="I11" s="424" t="s">
        <v>243</v>
      </c>
      <c r="J11" s="425" t="s">
        <v>1</v>
      </c>
    </row>
    <row r="12" spans="1:10" ht="14.45" customHeight="1" x14ac:dyDescent="0.2">
      <c r="A12" s="421" t="s">
        <v>447</v>
      </c>
      <c r="B12" s="422" t="s">
        <v>603</v>
      </c>
      <c r="C12" s="423">
        <v>150.75565000000003</v>
      </c>
      <c r="D12" s="423">
        <v>134.62449999999998</v>
      </c>
      <c r="E12" s="423"/>
      <c r="F12" s="423">
        <v>137.30910000000003</v>
      </c>
      <c r="G12" s="423">
        <v>0</v>
      </c>
      <c r="H12" s="423">
        <v>137.30910000000003</v>
      </c>
      <c r="I12" s="424" t="s">
        <v>243</v>
      </c>
      <c r="J12" s="425" t="s">
        <v>1</v>
      </c>
    </row>
    <row r="13" spans="1:10" ht="14.45" customHeight="1" x14ac:dyDescent="0.2">
      <c r="A13" s="421" t="s">
        <v>447</v>
      </c>
      <c r="B13" s="422" t="s">
        <v>604</v>
      </c>
      <c r="C13" s="423">
        <v>1.0557000000000001</v>
      </c>
      <c r="D13" s="423">
        <v>0</v>
      </c>
      <c r="E13" s="423"/>
      <c r="F13" s="423">
        <v>0</v>
      </c>
      <c r="G13" s="423">
        <v>0</v>
      </c>
      <c r="H13" s="423">
        <v>0</v>
      </c>
      <c r="I13" s="424" t="s">
        <v>243</v>
      </c>
      <c r="J13" s="425" t="s">
        <v>1</v>
      </c>
    </row>
    <row r="14" spans="1:10" ht="14.45" customHeight="1" x14ac:dyDescent="0.2">
      <c r="A14" s="421" t="s">
        <v>447</v>
      </c>
      <c r="B14" s="422" t="s">
        <v>605</v>
      </c>
      <c r="C14" s="423">
        <v>2917.861269999999</v>
      </c>
      <c r="D14" s="423">
        <v>2607.1049200000007</v>
      </c>
      <c r="E14" s="423"/>
      <c r="F14" s="423">
        <v>1926.8556999999992</v>
      </c>
      <c r="G14" s="423">
        <v>0</v>
      </c>
      <c r="H14" s="423">
        <v>1926.8556999999992</v>
      </c>
      <c r="I14" s="424" t="s">
        <v>243</v>
      </c>
      <c r="J14" s="425" t="s">
        <v>1</v>
      </c>
    </row>
    <row r="15" spans="1:10" ht="14.45" customHeight="1" x14ac:dyDescent="0.2">
      <c r="A15" s="421" t="s">
        <v>447</v>
      </c>
      <c r="B15" s="422" t="s">
        <v>452</v>
      </c>
      <c r="C15" s="423">
        <v>3234.1351899999991</v>
      </c>
      <c r="D15" s="423">
        <v>2898.2788500000006</v>
      </c>
      <c r="E15" s="423"/>
      <c r="F15" s="423">
        <v>2190.2788999999993</v>
      </c>
      <c r="G15" s="423">
        <v>0</v>
      </c>
      <c r="H15" s="423">
        <v>2190.2788999999993</v>
      </c>
      <c r="I15" s="424" t="s">
        <v>243</v>
      </c>
      <c r="J15" s="425" t="s">
        <v>453</v>
      </c>
    </row>
    <row r="17" spans="1:10" ht="14.45" customHeight="1" x14ac:dyDescent="0.2">
      <c r="A17" s="421" t="s">
        <v>447</v>
      </c>
      <c r="B17" s="422" t="s">
        <v>448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55</v>
      </c>
    </row>
    <row r="18" spans="1:10" ht="14.45" customHeight="1" x14ac:dyDescent="0.2">
      <c r="A18" s="421" t="s">
        <v>454</v>
      </c>
      <c r="B18" s="422" t="s">
        <v>455</v>
      </c>
      <c r="C18" s="423" t="s">
        <v>243</v>
      </c>
      <c r="D18" s="423" t="s">
        <v>243</v>
      </c>
      <c r="E18" s="423"/>
      <c r="F18" s="423" t="s">
        <v>243</v>
      </c>
      <c r="G18" s="423" t="s">
        <v>243</v>
      </c>
      <c r="H18" s="423" t="s">
        <v>243</v>
      </c>
      <c r="I18" s="424" t="s">
        <v>243</v>
      </c>
      <c r="J18" s="425" t="s">
        <v>0</v>
      </c>
    </row>
    <row r="19" spans="1:10" ht="14.45" customHeight="1" x14ac:dyDescent="0.2">
      <c r="A19" s="421" t="s">
        <v>454</v>
      </c>
      <c r="B19" s="422" t="s">
        <v>597</v>
      </c>
      <c r="C19" s="423">
        <v>0</v>
      </c>
      <c r="D19" s="423">
        <v>0.24137</v>
      </c>
      <c r="E19" s="423"/>
      <c r="F19" s="423">
        <v>0</v>
      </c>
      <c r="G19" s="423">
        <v>0</v>
      </c>
      <c r="H19" s="423">
        <v>0</v>
      </c>
      <c r="I19" s="424" t="s">
        <v>243</v>
      </c>
      <c r="J19" s="425" t="s">
        <v>1</v>
      </c>
    </row>
    <row r="20" spans="1:10" ht="14.45" customHeight="1" x14ac:dyDescent="0.2">
      <c r="A20" s="421" t="s">
        <v>454</v>
      </c>
      <c r="B20" s="422" t="s">
        <v>598</v>
      </c>
      <c r="C20" s="423">
        <v>1.0201600000000002</v>
      </c>
      <c r="D20" s="423">
        <v>1.23468</v>
      </c>
      <c r="E20" s="423"/>
      <c r="F20" s="423">
        <v>0</v>
      </c>
      <c r="G20" s="423">
        <v>0</v>
      </c>
      <c r="H20" s="423">
        <v>0</v>
      </c>
      <c r="I20" s="424" t="s">
        <v>243</v>
      </c>
      <c r="J20" s="425" t="s">
        <v>1</v>
      </c>
    </row>
    <row r="21" spans="1:10" ht="14.45" customHeight="1" x14ac:dyDescent="0.2">
      <c r="A21" s="421" t="s">
        <v>454</v>
      </c>
      <c r="B21" s="422" t="s">
        <v>599</v>
      </c>
      <c r="C21" s="423">
        <v>31.616100000000007</v>
      </c>
      <c r="D21" s="423">
        <v>23.62555</v>
      </c>
      <c r="E21" s="423"/>
      <c r="F21" s="423">
        <v>27.066170000000003</v>
      </c>
      <c r="G21" s="423">
        <v>0</v>
      </c>
      <c r="H21" s="423">
        <v>27.066170000000003</v>
      </c>
      <c r="I21" s="424" t="s">
        <v>243</v>
      </c>
      <c r="J21" s="425" t="s">
        <v>1</v>
      </c>
    </row>
    <row r="22" spans="1:10" ht="14.45" customHeight="1" x14ac:dyDescent="0.2">
      <c r="A22" s="421" t="s">
        <v>454</v>
      </c>
      <c r="B22" s="422" t="s">
        <v>600</v>
      </c>
      <c r="C22" s="423">
        <v>72.960029999999989</v>
      </c>
      <c r="D22" s="423">
        <v>58.711579999999998</v>
      </c>
      <c r="E22" s="423"/>
      <c r="F22" s="423">
        <v>52.649709999999999</v>
      </c>
      <c r="G22" s="423">
        <v>0</v>
      </c>
      <c r="H22" s="423">
        <v>52.649709999999999</v>
      </c>
      <c r="I22" s="424" t="s">
        <v>243</v>
      </c>
      <c r="J22" s="425" t="s">
        <v>1</v>
      </c>
    </row>
    <row r="23" spans="1:10" ht="14.45" customHeight="1" x14ac:dyDescent="0.2">
      <c r="A23" s="421" t="s">
        <v>454</v>
      </c>
      <c r="B23" s="422" t="s">
        <v>601</v>
      </c>
      <c r="C23" s="423">
        <v>46.405650000000001</v>
      </c>
      <c r="D23" s="423">
        <v>61.847020000000001</v>
      </c>
      <c r="E23" s="423"/>
      <c r="F23" s="423">
        <v>38.036830000000002</v>
      </c>
      <c r="G23" s="423">
        <v>0</v>
      </c>
      <c r="H23" s="423">
        <v>38.036830000000002</v>
      </c>
      <c r="I23" s="424" t="s">
        <v>243</v>
      </c>
      <c r="J23" s="425" t="s">
        <v>1</v>
      </c>
    </row>
    <row r="24" spans="1:10" ht="14.45" customHeight="1" x14ac:dyDescent="0.2">
      <c r="A24" s="421" t="s">
        <v>454</v>
      </c>
      <c r="B24" s="422" t="s">
        <v>602</v>
      </c>
      <c r="C24" s="423">
        <v>12.460629999999998</v>
      </c>
      <c r="D24" s="423">
        <v>10.88923</v>
      </c>
      <c r="E24" s="423"/>
      <c r="F24" s="423">
        <v>8.3613900000000001</v>
      </c>
      <c r="G24" s="423">
        <v>0</v>
      </c>
      <c r="H24" s="423">
        <v>8.3613900000000001</v>
      </c>
      <c r="I24" s="424" t="s">
        <v>243</v>
      </c>
      <c r="J24" s="425" t="s">
        <v>1</v>
      </c>
    </row>
    <row r="25" spans="1:10" ht="14.45" customHeight="1" x14ac:dyDescent="0.2">
      <c r="A25" s="421" t="s">
        <v>454</v>
      </c>
      <c r="B25" s="422" t="s">
        <v>603</v>
      </c>
      <c r="C25" s="423">
        <v>150.75565000000003</v>
      </c>
      <c r="D25" s="423">
        <v>134.62449999999998</v>
      </c>
      <c r="E25" s="423"/>
      <c r="F25" s="423">
        <v>137.30910000000003</v>
      </c>
      <c r="G25" s="423">
        <v>0</v>
      </c>
      <c r="H25" s="423">
        <v>137.30910000000003</v>
      </c>
      <c r="I25" s="424" t="s">
        <v>243</v>
      </c>
      <c r="J25" s="425" t="s">
        <v>1</v>
      </c>
    </row>
    <row r="26" spans="1:10" ht="14.45" customHeight="1" x14ac:dyDescent="0.2">
      <c r="A26" s="421" t="s">
        <v>454</v>
      </c>
      <c r="B26" s="422" t="s">
        <v>604</v>
      </c>
      <c r="C26" s="423">
        <v>1.0557000000000001</v>
      </c>
      <c r="D26" s="423">
        <v>0</v>
      </c>
      <c r="E26" s="423"/>
      <c r="F26" s="423">
        <v>0</v>
      </c>
      <c r="G26" s="423">
        <v>0</v>
      </c>
      <c r="H26" s="423">
        <v>0</v>
      </c>
      <c r="I26" s="424" t="s">
        <v>243</v>
      </c>
      <c r="J26" s="425" t="s">
        <v>1</v>
      </c>
    </row>
    <row r="27" spans="1:10" ht="14.45" customHeight="1" x14ac:dyDescent="0.2">
      <c r="A27" s="421" t="s">
        <v>454</v>
      </c>
      <c r="B27" s="422" t="s">
        <v>605</v>
      </c>
      <c r="C27" s="423">
        <v>2917.861269999999</v>
      </c>
      <c r="D27" s="423">
        <v>2607.1049200000007</v>
      </c>
      <c r="E27" s="423"/>
      <c r="F27" s="423">
        <v>1926.8556999999992</v>
      </c>
      <c r="G27" s="423">
        <v>0</v>
      </c>
      <c r="H27" s="423">
        <v>1926.8556999999992</v>
      </c>
      <c r="I27" s="424" t="s">
        <v>243</v>
      </c>
      <c r="J27" s="425" t="s">
        <v>1</v>
      </c>
    </row>
    <row r="28" spans="1:10" ht="14.45" customHeight="1" x14ac:dyDescent="0.2">
      <c r="A28" s="421" t="s">
        <v>454</v>
      </c>
      <c r="B28" s="422" t="s">
        <v>456</v>
      </c>
      <c r="C28" s="423">
        <v>3234.1351899999991</v>
      </c>
      <c r="D28" s="423">
        <v>2898.2788500000006</v>
      </c>
      <c r="E28" s="423"/>
      <c r="F28" s="423">
        <v>2190.2788999999993</v>
      </c>
      <c r="G28" s="423">
        <v>0</v>
      </c>
      <c r="H28" s="423">
        <v>2190.2788999999993</v>
      </c>
      <c r="I28" s="424" t="s">
        <v>243</v>
      </c>
      <c r="J28" s="425" t="s">
        <v>457</v>
      </c>
    </row>
    <row r="29" spans="1:10" ht="14.45" customHeight="1" x14ac:dyDescent="0.2">
      <c r="A29" s="421" t="s">
        <v>243</v>
      </c>
      <c r="B29" s="422" t="s">
        <v>243</v>
      </c>
      <c r="C29" s="423" t="s">
        <v>243</v>
      </c>
      <c r="D29" s="423" t="s">
        <v>243</v>
      </c>
      <c r="E29" s="423"/>
      <c r="F29" s="423" t="s">
        <v>243</v>
      </c>
      <c r="G29" s="423" t="s">
        <v>243</v>
      </c>
      <c r="H29" s="423" t="s">
        <v>243</v>
      </c>
      <c r="I29" s="424" t="s">
        <v>243</v>
      </c>
      <c r="J29" s="425" t="s">
        <v>458</v>
      </c>
    </row>
    <row r="30" spans="1:10" ht="14.45" customHeight="1" x14ac:dyDescent="0.2">
      <c r="A30" s="421" t="s">
        <v>447</v>
      </c>
      <c r="B30" s="422" t="s">
        <v>452</v>
      </c>
      <c r="C30" s="423">
        <v>3234.1351899999991</v>
      </c>
      <c r="D30" s="423">
        <v>2898.2788500000006</v>
      </c>
      <c r="E30" s="423"/>
      <c r="F30" s="423">
        <v>2190.2788999999993</v>
      </c>
      <c r="G30" s="423">
        <v>0</v>
      </c>
      <c r="H30" s="423">
        <v>2190.2788999999993</v>
      </c>
      <c r="I30" s="424" t="s">
        <v>243</v>
      </c>
      <c r="J30" s="425" t="s">
        <v>453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F765E01E-04CC-40F2-A618-3E110C384EE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191" bestFit="1" customWidth="1"/>
    <col min="6" max="6" width="18.7109375" style="195" customWidth="1"/>
    <col min="7" max="7" width="12.42578125" style="191" hidden="1" customWidth="1" outlineLevel="1"/>
    <col min="8" max="8" width="25.7109375" style="191" customWidth="1" collapsed="1"/>
    <col min="9" max="9" width="7.7109375" style="189" customWidth="1"/>
    <col min="10" max="10" width="10" style="189" customWidth="1"/>
    <col min="11" max="11" width="11.140625" style="189" customWidth="1"/>
    <col min="12" max="16384" width="8.85546875" style="114"/>
  </cols>
  <sheetData>
    <row r="1" spans="1:11" ht="18.600000000000001" customHeight="1" thickBot="1" x14ac:dyDescent="0.35">
      <c r="A1" s="341" t="s">
        <v>1701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7.8521949201902919</v>
      </c>
      <c r="J3" s="84">
        <f>SUBTOTAL(9,J5:J1048576)</f>
        <v>258708</v>
      </c>
      <c r="K3" s="85">
        <f>SUBTOTAL(9,K5:K1048576)</f>
        <v>2031425.64341259</v>
      </c>
    </row>
    <row r="4" spans="1:11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121</v>
      </c>
      <c r="J4" s="430" t="s">
        <v>13</v>
      </c>
      <c r="K4" s="431" t="s">
        <v>132</v>
      </c>
    </row>
    <row r="5" spans="1:11" ht="14.45" customHeight="1" x14ac:dyDescent="0.2">
      <c r="A5" s="434" t="s">
        <v>447</v>
      </c>
      <c r="B5" s="435" t="s">
        <v>448</v>
      </c>
      <c r="C5" s="436" t="s">
        <v>454</v>
      </c>
      <c r="D5" s="437" t="s">
        <v>455</v>
      </c>
      <c r="E5" s="436" t="s">
        <v>606</v>
      </c>
      <c r="F5" s="437" t="s">
        <v>607</v>
      </c>
      <c r="G5" s="436" t="s">
        <v>608</v>
      </c>
      <c r="H5" s="436" t="s">
        <v>609</v>
      </c>
      <c r="I5" s="439">
        <v>7.9233334064483643</v>
      </c>
      <c r="J5" s="439">
        <v>300</v>
      </c>
      <c r="K5" s="440">
        <v>2377.4199829101563</v>
      </c>
    </row>
    <row r="6" spans="1:11" ht="14.45" customHeight="1" x14ac:dyDescent="0.2">
      <c r="A6" s="441" t="s">
        <v>447</v>
      </c>
      <c r="B6" s="442" t="s">
        <v>448</v>
      </c>
      <c r="C6" s="443" t="s">
        <v>454</v>
      </c>
      <c r="D6" s="444" t="s">
        <v>455</v>
      </c>
      <c r="E6" s="443" t="s">
        <v>606</v>
      </c>
      <c r="F6" s="444" t="s">
        <v>607</v>
      </c>
      <c r="G6" s="443" t="s">
        <v>610</v>
      </c>
      <c r="H6" s="443" t="s">
        <v>611</v>
      </c>
      <c r="I6" s="446">
        <v>0.74000000953674316</v>
      </c>
      <c r="J6" s="446">
        <v>2000</v>
      </c>
      <c r="K6" s="447">
        <v>1472</v>
      </c>
    </row>
    <row r="7" spans="1:11" ht="14.45" customHeight="1" x14ac:dyDescent="0.2">
      <c r="A7" s="441" t="s">
        <v>447</v>
      </c>
      <c r="B7" s="442" t="s">
        <v>448</v>
      </c>
      <c r="C7" s="443" t="s">
        <v>454</v>
      </c>
      <c r="D7" s="444" t="s">
        <v>455</v>
      </c>
      <c r="E7" s="443" t="s">
        <v>606</v>
      </c>
      <c r="F7" s="444" t="s">
        <v>607</v>
      </c>
      <c r="G7" s="443" t="s">
        <v>612</v>
      </c>
      <c r="H7" s="443" t="s">
        <v>613</v>
      </c>
      <c r="I7" s="446">
        <v>0.59800000190734859</v>
      </c>
      <c r="J7" s="446">
        <v>12500</v>
      </c>
      <c r="K7" s="447">
        <v>7475</v>
      </c>
    </row>
    <row r="8" spans="1:11" ht="14.45" customHeight="1" x14ac:dyDescent="0.2">
      <c r="A8" s="441" t="s">
        <v>447</v>
      </c>
      <c r="B8" s="442" t="s">
        <v>448</v>
      </c>
      <c r="C8" s="443" t="s">
        <v>454</v>
      </c>
      <c r="D8" s="444" t="s">
        <v>455</v>
      </c>
      <c r="E8" s="443" t="s">
        <v>606</v>
      </c>
      <c r="F8" s="444" t="s">
        <v>607</v>
      </c>
      <c r="G8" s="443" t="s">
        <v>614</v>
      </c>
      <c r="H8" s="443" t="s">
        <v>615</v>
      </c>
      <c r="I8" s="446">
        <v>0.64999997615814209</v>
      </c>
      <c r="J8" s="446">
        <v>2500</v>
      </c>
      <c r="K8" s="447">
        <v>1625</v>
      </c>
    </row>
    <row r="9" spans="1:11" ht="14.45" customHeight="1" x14ac:dyDescent="0.2">
      <c r="A9" s="441" t="s">
        <v>447</v>
      </c>
      <c r="B9" s="442" t="s">
        <v>448</v>
      </c>
      <c r="C9" s="443" t="s">
        <v>454</v>
      </c>
      <c r="D9" s="444" t="s">
        <v>455</v>
      </c>
      <c r="E9" s="443" t="s">
        <v>606</v>
      </c>
      <c r="F9" s="444" t="s">
        <v>607</v>
      </c>
      <c r="G9" s="443" t="s">
        <v>616</v>
      </c>
      <c r="H9" s="443" t="s">
        <v>617</v>
      </c>
      <c r="I9" s="446">
        <v>18.399999618530273</v>
      </c>
      <c r="J9" s="446">
        <v>350</v>
      </c>
      <c r="K9" s="447">
        <v>6440</v>
      </c>
    </row>
    <row r="10" spans="1:11" ht="14.45" customHeight="1" x14ac:dyDescent="0.2">
      <c r="A10" s="441" t="s">
        <v>447</v>
      </c>
      <c r="B10" s="442" t="s">
        <v>448</v>
      </c>
      <c r="C10" s="443" t="s">
        <v>454</v>
      </c>
      <c r="D10" s="444" t="s">
        <v>455</v>
      </c>
      <c r="E10" s="443" t="s">
        <v>606</v>
      </c>
      <c r="F10" s="444" t="s">
        <v>607</v>
      </c>
      <c r="G10" s="443" t="s">
        <v>618</v>
      </c>
      <c r="H10" s="443" t="s">
        <v>619</v>
      </c>
      <c r="I10" s="446">
        <v>1.3799999952316284</v>
      </c>
      <c r="J10" s="446">
        <v>120</v>
      </c>
      <c r="K10" s="447">
        <v>165.60000038146973</v>
      </c>
    </row>
    <row r="11" spans="1:11" ht="14.45" customHeight="1" x14ac:dyDescent="0.2">
      <c r="A11" s="441" t="s">
        <v>447</v>
      </c>
      <c r="B11" s="442" t="s">
        <v>448</v>
      </c>
      <c r="C11" s="443" t="s">
        <v>454</v>
      </c>
      <c r="D11" s="444" t="s">
        <v>455</v>
      </c>
      <c r="E11" s="443" t="s">
        <v>606</v>
      </c>
      <c r="F11" s="444" t="s">
        <v>607</v>
      </c>
      <c r="G11" s="443" t="s">
        <v>620</v>
      </c>
      <c r="H11" s="443" t="s">
        <v>621</v>
      </c>
      <c r="I11" s="446">
        <v>13.016667048136393</v>
      </c>
      <c r="J11" s="446">
        <v>14</v>
      </c>
      <c r="K11" s="447">
        <v>182.23000335693359</v>
      </c>
    </row>
    <row r="12" spans="1:11" ht="14.45" customHeight="1" x14ac:dyDescent="0.2">
      <c r="A12" s="441" t="s">
        <v>447</v>
      </c>
      <c r="B12" s="442" t="s">
        <v>448</v>
      </c>
      <c r="C12" s="443" t="s">
        <v>454</v>
      </c>
      <c r="D12" s="444" t="s">
        <v>455</v>
      </c>
      <c r="E12" s="443" t="s">
        <v>606</v>
      </c>
      <c r="F12" s="444" t="s">
        <v>607</v>
      </c>
      <c r="G12" s="443" t="s">
        <v>622</v>
      </c>
      <c r="H12" s="443" t="s">
        <v>623</v>
      </c>
      <c r="I12" s="446">
        <v>1.5199999809265137</v>
      </c>
      <c r="J12" s="446">
        <v>6</v>
      </c>
      <c r="K12" s="447">
        <v>9.119999885559082</v>
      </c>
    </row>
    <row r="13" spans="1:11" ht="14.45" customHeight="1" x14ac:dyDescent="0.2">
      <c r="A13" s="441" t="s">
        <v>447</v>
      </c>
      <c r="B13" s="442" t="s">
        <v>448</v>
      </c>
      <c r="C13" s="443" t="s">
        <v>454</v>
      </c>
      <c r="D13" s="444" t="s">
        <v>455</v>
      </c>
      <c r="E13" s="443" t="s">
        <v>606</v>
      </c>
      <c r="F13" s="444" t="s">
        <v>607</v>
      </c>
      <c r="G13" s="443" t="s">
        <v>624</v>
      </c>
      <c r="H13" s="443" t="s">
        <v>625</v>
      </c>
      <c r="I13" s="446">
        <v>26.170000076293945</v>
      </c>
      <c r="J13" s="446">
        <v>2</v>
      </c>
      <c r="K13" s="447">
        <v>52.340000152587891</v>
      </c>
    </row>
    <row r="14" spans="1:11" ht="14.45" customHeight="1" x14ac:dyDescent="0.2">
      <c r="A14" s="441" t="s">
        <v>447</v>
      </c>
      <c r="B14" s="442" t="s">
        <v>448</v>
      </c>
      <c r="C14" s="443" t="s">
        <v>454</v>
      </c>
      <c r="D14" s="444" t="s">
        <v>455</v>
      </c>
      <c r="E14" s="443" t="s">
        <v>606</v>
      </c>
      <c r="F14" s="444" t="s">
        <v>607</v>
      </c>
      <c r="G14" s="443" t="s">
        <v>626</v>
      </c>
      <c r="H14" s="443" t="s">
        <v>627</v>
      </c>
      <c r="I14" s="446">
        <v>46.319999694824219</v>
      </c>
      <c r="J14" s="446">
        <v>12</v>
      </c>
      <c r="K14" s="447">
        <v>555.84002685546875</v>
      </c>
    </row>
    <row r="15" spans="1:11" ht="14.45" customHeight="1" x14ac:dyDescent="0.2">
      <c r="A15" s="441" t="s">
        <v>447</v>
      </c>
      <c r="B15" s="442" t="s">
        <v>448</v>
      </c>
      <c r="C15" s="443" t="s">
        <v>454</v>
      </c>
      <c r="D15" s="444" t="s">
        <v>455</v>
      </c>
      <c r="E15" s="443" t="s">
        <v>606</v>
      </c>
      <c r="F15" s="444" t="s">
        <v>607</v>
      </c>
      <c r="G15" s="443" t="s">
        <v>628</v>
      </c>
      <c r="H15" s="443" t="s">
        <v>629</v>
      </c>
      <c r="I15" s="446">
        <v>0.37999999523162842</v>
      </c>
      <c r="J15" s="446">
        <v>100</v>
      </c>
      <c r="K15" s="447">
        <v>38</v>
      </c>
    </row>
    <row r="16" spans="1:11" ht="14.45" customHeight="1" x14ac:dyDescent="0.2">
      <c r="A16" s="441" t="s">
        <v>447</v>
      </c>
      <c r="B16" s="442" t="s">
        <v>448</v>
      </c>
      <c r="C16" s="443" t="s">
        <v>454</v>
      </c>
      <c r="D16" s="444" t="s">
        <v>455</v>
      </c>
      <c r="E16" s="443" t="s">
        <v>606</v>
      </c>
      <c r="F16" s="444" t="s">
        <v>607</v>
      </c>
      <c r="G16" s="443" t="s">
        <v>630</v>
      </c>
      <c r="H16" s="443" t="s">
        <v>631</v>
      </c>
      <c r="I16" s="446">
        <v>7.5900001525878906</v>
      </c>
      <c r="J16" s="446">
        <v>3</v>
      </c>
      <c r="K16" s="447">
        <v>22.770000457763672</v>
      </c>
    </row>
    <row r="17" spans="1:11" ht="14.45" customHeight="1" x14ac:dyDescent="0.2">
      <c r="A17" s="441" t="s">
        <v>447</v>
      </c>
      <c r="B17" s="442" t="s">
        <v>448</v>
      </c>
      <c r="C17" s="443" t="s">
        <v>454</v>
      </c>
      <c r="D17" s="444" t="s">
        <v>455</v>
      </c>
      <c r="E17" s="443" t="s">
        <v>606</v>
      </c>
      <c r="F17" s="444" t="s">
        <v>607</v>
      </c>
      <c r="G17" s="443" t="s">
        <v>632</v>
      </c>
      <c r="H17" s="443" t="s">
        <v>633</v>
      </c>
      <c r="I17" s="446">
        <v>7.0900001525878906</v>
      </c>
      <c r="J17" s="446">
        <v>4</v>
      </c>
      <c r="K17" s="447">
        <v>28.340000152587891</v>
      </c>
    </row>
    <row r="18" spans="1:11" ht="14.45" customHeight="1" x14ac:dyDescent="0.2">
      <c r="A18" s="441" t="s">
        <v>447</v>
      </c>
      <c r="B18" s="442" t="s">
        <v>448</v>
      </c>
      <c r="C18" s="443" t="s">
        <v>454</v>
      </c>
      <c r="D18" s="444" t="s">
        <v>455</v>
      </c>
      <c r="E18" s="443" t="s">
        <v>606</v>
      </c>
      <c r="F18" s="444" t="s">
        <v>607</v>
      </c>
      <c r="G18" s="443" t="s">
        <v>634</v>
      </c>
      <c r="H18" s="443" t="s">
        <v>635</v>
      </c>
      <c r="I18" s="446">
        <v>9.5900001525878906</v>
      </c>
      <c r="J18" s="446">
        <v>2</v>
      </c>
      <c r="K18" s="447">
        <v>19.180000305175781</v>
      </c>
    </row>
    <row r="19" spans="1:11" ht="14.45" customHeight="1" x14ac:dyDescent="0.2">
      <c r="A19" s="441" t="s">
        <v>447</v>
      </c>
      <c r="B19" s="442" t="s">
        <v>448</v>
      </c>
      <c r="C19" s="443" t="s">
        <v>454</v>
      </c>
      <c r="D19" s="444" t="s">
        <v>455</v>
      </c>
      <c r="E19" s="443" t="s">
        <v>606</v>
      </c>
      <c r="F19" s="444" t="s">
        <v>607</v>
      </c>
      <c r="G19" s="443" t="s">
        <v>636</v>
      </c>
      <c r="H19" s="443" t="s">
        <v>637</v>
      </c>
      <c r="I19" s="446">
        <v>1593.5999755859375</v>
      </c>
      <c r="J19" s="446">
        <v>2</v>
      </c>
      <c r="K19" s="447">
        <v>3187.199951171875</v>
      </c>
    </row>
    <row r="20" spans="1:11" ht="14.45" customHeight="1" x14ac:dyDescent="0.2">
      <c r="A20" s="441" t="s">
        <v>447</v>
      </c>
      <c r="B20" s="442" t="s">
        <v>448</v>
      </c>
      <c r="C20" s="443" t="s">
        <v>454</v>
      </c>
      <c r="D20" s="444" t="s">
        <v>455</v>
      </c>
      <c r="E20" s="443" t="s">
        <v>606</v>
      </c>
      <c r="F20" s="444" t="s">
        <v>607</v>
      </c>
      <c r="G20" s="443" t="s">
        <v>638</v>
      </c>
      <c r="H20" s="443" t="s">
        <v>639</v>
      </c>
      <c r="I20" s="446">
        <v>19.969999313354492</v>
      </c>
      <c r="J20" s="446">
        <v>2</v>
      </c>
      <c r="K20" s="447">
        <v>39.939998626708984</v>
      </c>
    </row>
    <row r="21" spans="1:11" ht="14.45" customHeight="1" x14ac:dyDescent="0.2">
      <c r="A21" s="441" t="s">
        <v>447</v>
      </c>
      <c r="B21" s="442" t="s">
        <v>448</v>
      </c>
      <c r="C21" s="443" t="s">
        <v>454</v>
      </c>
      <c r="D21" s="444" t="s">
        <v>455</v>
      </c>
      <c r="E21" s="443" t="s">
        <v>606</v>
      </c>
      <c r="F21" s="444" t="s">
        <v>607</v>
      </c>
      <c r="G21" s="443" t="s">
        <v>640</v>
      </c>
      <c r="H21" s="443" t="s">
        <v>641</v>
      </c>
      <c r="I21" s="446">
        <v>1.2100000381469727</v>
      </c>
      <c r="J21" s="446">
        <v>2000</v>
      </c>
      <c r="K21" s="447">
        <v>2420</v>
      </c>
    </row>
    <row r="22" spans="1:11" ht="14.45" customHeight="1" x14ac:dyDescent="0.2">
      <c r="A22" s="441" t="s">
        <v>447</v>
      </c>
      <c r="B22" s="442" t="s">
        <v>448</v>
      </c>
      <c r="C22" s="443" t="s">
        <v>454</v>
      </c>
      <c r="D22" s="444" t="s">
        <v>455</v>
      </c>
      <c r="E22" s="443" t="s">
        <v>606</v>
      </c>
      <c r="F22" s="444" t="s">
        <v>607</v>
      </c>
      <c r="G22" s="443" t="s">
        <v>642</v>
      </c>
      <c r="H22" s="443" t="s">
        <v>643</v>
      </c>
      <c r="I22" s="446">
        <v>30.965000152587891</v>
      </c>
      <c r="J22" s="446">
        <v>24</v>
      </c>
      <c r="K22" s="447">
        <v>743.16000366210938</v>
      </c>
    </row>
    <row r="23" spans="1:11" ht="14.45" customHeight="1" x14ac:dyDescent="0.2">
      <c r="A23" s="441" t="s">
        <v>447</v>
      </c>
      <c r="B23" s="442" t="s">
        <v>448</v>
      </c>
      <c r="C23" s="443" t="s">
        <v>454</v>
      </c>
      <c r="D23" s="444" t="s">
        <v>455</v>
      </c>
      <c r="E23" s="443" t="s">
        <v>606</v>
      </c>
      <c r="F23" s="444" t="s">
        <v>607</v>
      </c>
      <c r="G23" s="443" t="s">
        <v>644</v>
      </c>
      <c r="H23" s="443" t="s">
        <v>645</v>
      </c>
      <c r="I23" s="446">
        <v>30.329999923706055</v>
      </c>
      <c r="J23" s="446">
        <v>6</v>
      </c>
      <c r="K23" s="447">
        <v>181.97999572753906</v>
      </c>
    </row>
    <row r="24" spans="1:11" ht="14.45" customHeight="1" x14ac:dyDescent="0.2">
      <c r="A24" s="441" t="s">
        <v>447</v>
      </c>
      <c r="B24" s="442" t="s">
        <v>448</v>
      </c>
      <c r="C24" s="443" t="s">
        <v>454</v>
      </c>
      <c r="D24" s="444" t="s">
        <v>455</v>
      </c>
      <c r="E24" s="443" t="s">
        <v>606</v>
      </c>
      <c r="F24" s="444" t="s">
        <v>607</v>
      </c>
      <c r="G24" s="443" t="s">
        <v>646</v>
      </c>
      <c r="H24" s="443" t="s">
        <v>647</v>
      </c>
      <c r="I24" s="446">
        <v>10.350000381469727</v>
      </c>
      <c r="J24" s="446">
        <v>3</v>
      </c>
      <c r="K24" s="447">
        <v>31.049999237060547</v>
      </c>
    </row>
    <row r="25" spans="1:11" ht="14.45" customHeight="1" x14ac:dyDescent="0.2">
      <c r="A25" s="441" t="s">
        <v>447</v>
      </c>
      <c r="B25" s="442" t="s">
        <v>448</v>
      </c>
      <c r="C25" s="443" t="s">
        <v>454</v>
      </c>
      <c r="D25" s="444" t="s">
        <v>455</v>
      </c>
      <c r="E25" s="443" t="s">
        <v>648</v>
      </c>
      <c r="F25" s="444" t="s">
        <v>649</v>
      </c>
      <c r="G25" s="443" t="s">
        <v>650</v>
      </c>
      <c r="H25" s="443" t="s">
        <v>651</v>
      </c>
      <c r="I25" s="446">
        <v>2.9000000953674316</v>
      </c>
      <c r="J25" s="446">
        <v>100</v>
      </c>
      <c r="K25" s="447">
        <v>290.39999389648438</v>
      </c>
    </row>
    <row r="26" spans="1:11" ht="14.45" customHeight="1" x14ac:dyDescent="0.2">
      <c r="A26" s="441" t="s">
        <v>447</v>
      </c>
      <c r="B26" s="442" t="s">
        <v>448</v>
      </c>
      <c r="C26" s="443" t="s">
        <v>454</v>
      </c>
      <c r="D26" s="444" t="s">
        <v>455</v>
      </c>
      <c r="E26" s="443" t="s">
        <v>648</v>
      </c>
      <c r="F26" s="444" t="s">
        <v>649</v>
      </c>
      <c r="G26" s="443" t="s">
        <v>652</v>
      </c>
      <c r="H26" s="443" t="s">
        <v>653</v>
      </c>
      <c r="I26" s="446">
        <v>2.9050000905990601</v>
      </c>
      <c r="J26" s="446">
        <v>790</v>
      </c>
      <c r="K26" s="447">
        <v>2294.2000122070313</v>
      </c>
    </row>
    <row r="27" spans="1:11" ht="14.45" customHeight="1" x14ac:dyDescent="0.2">
      <c r="A27" s="441" t="s">
        <v>447</v>
      </c>
      <c r="B27" s="442" t="s">
        <v>448</v>
      </c>
      <c r="C27" s="443" t="s">
        <v>454</v>
      </c>
      <c r="D27" s="444" t="s">
        <v>455</v>
      </c>
      <c r="E27" s="443" t="s">
        <v>648</v>
      </c>
      <c r="F27" s="444" t="s">
        <v>649</v>
      </c>
      <c r="G27" s="443" t="s">
        <v>654</v>
      </c>
      <c r="H27" s="443" t="s">
        <v>655</v>
      </c>
      <c r="I27" s="446">
        <v>2.3599998950958252</v>
      </c>
      <c r="J27" s="446">
        <v>12</v>
      </c>
      <c r="K27" s="447">
        <v>28.320000648498535</v>
      </c>
    </row>
    <row r="28" spans="1:11" ht="14.45" customHeight="1" x14ac:dyDescent="0.2">
      <c r="A28" s="441" t="s">
        <v>447</v>
      </c>
      <c r="B28" s="442" t="s">
        <v>448</v>
      </c>
      <c r="C28" s="443" t="s">
        <v>454</v>
      </c>
      <c r="D28" s="444" t="s">
        <v>455</v>
      </c>
      <c r="E28" s="443" t="s">
        <v>648</v>
      </c>
      <c r="F28" s="444" t="s">
        <v>649</v>
      </c>
      <c r="G28" s="443" t="s">
        <v>656</v>
      </c>
      <c r="H28" s="443" t="s">
        <v>657</v>
      </c>
      <c r="I28" s="446">
        <v>135.08999633789063</v>
      </c>
      <c r="J28" s="446">
        <v>10</v>
      </c>
      <c r="K28" s="447">
        <v>1350.9000244140625</v>
      </c>
    </row>
    <row r="29" spans="1:11" ht="14.45" customHeight="1" x14ac:dyDescent="0.2">
      <c r="A29" s="441" t="s">
        <v>447</v>
      </c>
      <c r="B29" s="442" t="s">
        <v>448</v>
      </c>
      <c r="C29" s="443" t="s">
        <v>454</v>
      </c>
      <c r="D29" s="444" t="s">
        <v>455</v>
      </c>
      <c r="E29" s="443" t="s">
        <v>648</v>
      </c>
      <c r="F29" s="444" t="s">
        <v>649</v>
      </c>
      <c r="G29" s="443" t="s">
        <v>658</v>
      </c>
      <c r="H29" s="443" t="s">
        <v>659</v>
      </c>
      <c r="I29" s="446">
        <v>165.77000427246094</v>
      </c>
      <c r="J29" s="446">
        <v>5</v>
      </c>
      <c r="K29" s="447">
        <v>828.8499755859375</v>
      </c>
    </row>
    <row r="30" spans="1:11" ht="14.45" customHeight="1" x14ac:dyDescent="0.2">
      <c r="A30" s="441" t="s">
        <v>447</v>
      </c>
      <c r="B30" s="442" t="s">
        <v>448</v>
      </c>
      <c r="C30" s="443" t="s">
        <v>454</v>
      </c>
      <c r="D30" s="444" t="s">
        <v>455</v>
      </c>
      <c r="E30" s="443" t="s">
        <v>648</v>
      </c>
      <c r="F30" s="444" t="s">
        <v>649</v>
      </c>
      <c r="G30" s="443" t="s">
        <v>660</v>
      </c>
      <c r="H30" s="443" t="s">
        <v>661</v>
      </c>
      <c r="I30" s="446">
        <v>699.3800048828125</v>
      </c>
      <c r="J30" s="446">
        <v>1</v>
      </c>
      <c r="K30" s="447">
        <v>699.3800048828125</v>
      </c>
    </row>
    <row r="31" spans="1:11" ht="14.45" customHeight="1" x14ac:dyDescent="0.2">
      <c r="A31" s="441" t="s">
        <v>447</v>
      </c>
      <c r="B31" s="442" t="s">
        <v>448</v>
      </c>
      <c r="C31" s="443" t="s">
        <v>454</v>
      </c>
      <c r="D31" s="444" t="s">
        <v>455</v>
      </c>
      <c r="E31" s="443" t="s">
        <v>648</v>
      </c>
      <c r="F31" s="444" t="s">
        <v>649</v>
      </c>
      <c r="G31" s="443" t="s">
        <v>662</v>
      </c>
      <c r="H31" s="443" t="s">
        <v>663</v>
      </c>
      <c r="I31" s="446">
        <v>16.020000457763672</v>
      </c>
      <c r="J31" s="446">
        <v>30</v>
      </c>
      <c r="K31" s="447">
        <v>480.6099853515625</v>
      </c>
    </row>
    <row r="32" spans="1:11" ht="14.45" customHeight="1" x14ac:dyDescent="0.2">
      <c r="A32" s="441" t="s">
        <v>447</v>
      </c>
      <c r="B32" s="442" t="s">
        <v>448</v>
      </c>
      <c r="C32" s="443" t="s">
        <v>454</v>
      </c>
      <c r="D32" s="444" t="s">
        <v>455</v>
      </c>
      <c r="E32" s="443" t="s">
        <v>648</v>
      </c>
      <c r="F32" s="444" t="s">
        <v>649</v>
      </c>
      <c r="G32" s="443" t="s">
        <v>664</v>
      </c>
      <c r="H32" s="443" t="s">
        <v>665</v>
      </c>
      <c r="I32" s="446">
        <v>0.25</v>
      </c>
      <c r="J32" s="446">
        <v>100</v>
      </c>
      <c r="K32" s="447">
        <v>25</v>
      </c>
    </row>
    <row r="33" spans="1:11" ht="14.45" customHeight="1" x14ac:dyDescent="0.2">
      <c r="A33" s="441" t="s">
        <v>447</v>
      </c>
      <c r="B33" s="442" t="s">
        <v>448</v>
      </c>
      <c r="C33" s="443" t="s">
        <v>454</v>
      </c>
      <c r="D33" s="444" t="s">
        <v>455</v>
      </c>
      <c r="E33" s="443" t="s">
        <v>648</v>
      </c>
      <c r="F33" s="444" t="s">
        <v>649</v>
      </c>
      <c r="G33" s="443" t="s">
        <v>666</v>
      </c>
      <c r="H33" s="443" t="s">
        <v>667</v>
      </c>
      <c r="I33" s="446">
        <v>66.955001831054688</v>
      </c>
      <c r="J33" s="446">
        <v>95</v>
      </c>
      <c r="K33" s="447">
        <v>6354.6500244140625</v>
      </c>
    </row>
    <row r="34" spans="1:11" ht="14.45" customHeight="1" x14ac:dyDescent="0.2">
      <c r="A34" s="441" t="s">
        <v>447</v>
      </c>
      <c r="B34" s="442" t="s">
        <v>448</v>
      </c>
      <c r="C34" s="443" t="s">
        <v>454</v>
      </c>
      <c r="D34" s="444" t="s">
        <v>455</v>
      </c>
      <c r="E34" s="443" t="s">
        <v>648</v>
      </c>
      <c r="F34" s="444" t="s">
        <v>649</v>
      </c>
      <c r="G34" s="443" t="s">
        <v>668</v>
      </c>
      <c r="H34" s="443" t="s">
        <v>669</v>
      </c>
      <c r="I34" s="446">
        <v>6.1999998092651367</v>
      </c>
      <c r="J34" s="446">
        <v>100</v>
      </c>
      <c r="K34" s="447">
        <v>620</v>
      </c>
    </row>
    <row r="35" spans="1:11" ht="14.45" customHeight="1" x14ac:dyDescent="0.2">
      <c r="A35" s="441" t="s">
        <v>447</v>
      </c>
      <c r="B35" s="442" t="s">
        <v>448</v>
      </c>
      <c r="C35" s="443" t="s">
        <v>454</v>
      </c>
      <c r="D35" s="444" t="s">
        <v>455</v>
      </c>
      <c r="E35" s="443" t="s">
        <v>648</v>
      </c>
      <c r="F35" s="444" t="s">
        <v>649</v>
      </c>
      <c r="G35" s="443" t="s">
        <v>670</v>
      </c>
      <c r="H35" s="443" t="s">
        <v>671</v>
      </c>
      <c r="I35" s="446">
        <v>11.737142562866211</v>
      </c>
      <c r="J35" s="446">
        <v>58</v>
      </c>
      <c r="K35" s="447">
        <v>680.76001358032227</v>
      </c>
    </row>
    <row r="36" spans="1:11" ht="14.45" customHeight="1" x14ac:dyDescent="0.2">
      <c r="A36" s="441" t="s">
        <v>447</v>
      </c>
      <c r="B36" s="442" t="s">
        <v>448</v>
      </c>
      <c r="C36" s="443" t="s">
        <v>454</v>
      </c>
      <c r="D36" s="444" t="s">
        <v>455</v>
      </c>
      <c r="E36" s="443" t="s">
        <v>648</v>
      </c>
      <c r="F36" s="444" t="s">
        <v>649</v>
      </c>
      <c r="G36" s="443" t="s">
        <v>670</v>
      </c>
      <c r="H36" s="443" t="s">
        <v>672</v>
      </c>
      <c r="I36" s="446">
        <v>11.739999771118164</v>
      </c>
      <c r="J36" s="446">
        <v>25</v>
      </c>
      <c r="K36" s="447">
        <v>293.50000762939453</v>
      </c>
    </row>
    <row r="37" spans="1:11" ht="14.45" customHeight="1" x14ac:dyDescent="0.2">
      <c r="A37" s="441" t="s">
        <v>447</v>
      </c>
      <c r="B37" s="442" t="s">
        <v>448</v>
      </c>
      <c r="C37" s="443" t="s">
        <v>454</v>
      </c>
      <c r="D37" s="444" t="s">
        <v>455</v>
      </c>
      <c r="E37" s="443" t="s">
        <v>648</v>
      </c>
      <c r="F37" s="444" t="s">
        <v>649</v>
      </c>
      <c r="G37" s="443" t="s">
        <v>673</v>
      </c>
      <c r="H37" s="443" t="s">
        <v>674</v>
      </c>
      <c r="I37" s="446">
        <v>13.310000419616699</v>
      </c>
      <c r="J37" s="446">
        <v>6</v>
      </c>
      <c r="K37" s="447">
        <v>79.860000610351563</v>
      </c>
    </row>
    <row r="38" spans="1:11" ht="14.45" customHeight="1" x14ac:dyDescent="0.2">
      <c r="A38" s="441" t="s">
        <v>447</v>
      </c>
      <c r="B38" s="442" t="s">
        <v>448</v>
      </c>
      <c r="C38" s="443" t="s">
        <v>454</v>
      </c>
      <c r="D38" s="444" t="s">
        <v>455</v>
      </c>
      <c r="E38" s="443" t="s">
        <v>648</v>
      </c>
      <c r="F38" s="444" t="s">
        <v>649</v>
      </c>
      <c r="G38" s="443" t="s">
        <v>675</v>
      </c>
      <c r="H38" s="443" t="s">
        <v>676</v>
      </c>
      <c r="I38" s="446">
        <v>356.95001220703125</v>
      </c>
      <c r="J38" s="446">
        <v>20</v>
      </c>
      <c r="K38" s="447">
        <v>7139</v>
      </c>
    </row>
    <row r="39" spans="1:11" ht="14.45" customHeight="1" x14ac:dyDescent="0.2">
      <c r="A39" s="441" t="s">
        <v>447</v>
      </c>
      <c r="B39" s="442" t="s">
        <v>448</v>
      </c>
      <c r="C39" s="443" t="s">
        <v>454</v>
      </c>
      <c r="D39" s="444" t="s">
        <v>455</v>
      </c>
      <c r="E39" s="443" t="s">
        <v>648</v>
      </c>
      <c r="F39" s="444" t="s">
        <v>649</v>
      </c>
      <c r="G39" s="443" t="s">
        <v>677</v>
      </c>
      <c r="H39" s="443" t="s">
        <v>678</v>
      </c>
      <c r="I39" s="446">
        <v>726</v>
      </c>
      <c r="J39" s="446">
        <v>2</v>
      </c>
      <c r="K39" s="447">
        <v>1452</v>
      </c>
    </row>
    <row r="40" spans="1:11" ht="14.45" customHeight="1" x14ac:dyDescent="0.2">
      <c r="A40" s="441" t="s">
        <v>447</v>
      </c>
      <c r="B40" s="442" t="s">
        <v>448</v>
      </c>
      <c r="C40" s="443" t="s">
        <v>454</v>
      </c>
      <c r="D40" s="444" t="s">
        <v>455</v>
      </c>
      <c r="E40" s="443" t="s">
        <v>648</v>
      </c>
      <c r="F40" s="444" t="s">
        <v>649</v>
      </c>
      <c r="G40" s="443" t="s">
        <v>679</v>
      </c>
      <c r="H40" s="443" t="s">
        <v>680</v>
      </c>
      <c r="I40" s="446">
        <v>442.739990234375</v>
      </c>
      <c r="J40" s="446">
        <v>10</v>
      </c>
      <c r="K40" s="447">
        <v>4427.39990234375</v>
      </c>
    </row>
    <row r="41" spans="1:11" ht="14.45" customHeight="1" x14ac:dyDescent="0.2">
      <c r="A41" s="441" t="s">
        <v>447</v>
      </c>
      <c r="B41" s="442" t="s">
        <v>448</v>
      </c>
      <c r="C41" s="443" t="s">
        <v>454</v>
      </c>
      <c r="D41" s="444" t="s">
        <v>455</v>
      </c>
      <c r="E41" s="443" t="s">
        <v>648</v>
      </c>
      <c r="F41" s="444" t="s">
        <v>649</v>
      </c>
      <c r="G41" s="443" t="s">
        <v>681</v>
      </c>
      <c r="H41" s="443" t="s">
        <v>682</v>
      </c>
      <c r="I41" s="446">
        <v>1.0800000429153442</v>
      </c>
      <c r="J41" s="446">
        <v>100</v>
      </c>
      <c r="K41" s="447">
        <v>108</v>
      </c>
    </row>
    <row r="42" spans="1:11" ht="14.45" customHeight="1" x14ac:dyDescent="0.2">
      <c r="A42" s="441" t="s">
        <v>447</v>
      </c>
      <c r="B42" s="442" t="s">
        <v>448</v>
      </c>
      <c r="C42" s="443" t="s">
        <v>454</v>
      </c>
      <c r="D42" s="444" t="s">
        <v>455</v>
      </c>
      <c r="E42" s="443" t="s">
        <v>648</v>
      </c>
      <c r="F42" s="444" t="s">
        <v>649</v>
      </c>
      <c r="G42" s="443" t="s">
        <v>683</v>
      </c>
      <c r="H42" s="443" t="s">
        <v>684</v>
      </c>
      <c r="I42" s="446">
        <v>0.4340000033378601</v>
      </c>
      <c r="J42" s="446">
        <v>4500</v>
      </c>
      <c r="K42" s="447">
        <v>1954</v>
      </c>
    </row>
    <row r="43" spans="1:11" ht="14.45" customHeight="1" x14ac:dyDescent="0.2">
      <c r="A43" s="441" t="s">
        <v>447</v>
      </c>
      <c r="B43" s="442" t="s">
        <v>448</v>
      </c>
      <c r="C43" s="443" t="s">
        <v>454</v>
      </c>
      <c r="D43" s="444" t="s">
        <v>455</v>
      </c>
      <c r="E43" s="443" t="s">
        <v>648</v>
      </c>
      <c r="F43" s="444" t="s">
        <v>649</v>
      </c>
      <c r="G43" s="443" t="s">
        <v>685</v>
      </c>
      <c r="H43" s="443" t="s">
        <v>686</v>
      </c>
      <c r="I43" s="446">
        <v>0.58181816339492798</v>
      </c>
      <c r="J43" s="446">
        <v>7700</v>
      </c>
      <c r="K43" s="447">
        <v>4480</v>
      </c>
    </row>
    <row r="44" spans="1:11" ht="14.45" customHeight="1" x14ac:dyDescent="0.2">
      <c r="A44" s="441" t="s">
        <v>447</v>
      </c>
      <c r="B44" s="442" t="s">
        <v>448</v>
      </c>
      <c r="C44" s="443" t="s">
        <v>454</v>
      </c>
      <c r="D44" s="444" t="s">
        <v>455</v>
      </c>
      <c r="E44" s="443" t="s">
        <v>648</v>
      </c>
      <c r="F44" s="444" t="s">
        <v>649</v>
      </c>
      <c r="G44" s="443" t="s">
        <v>687</v>
      </c>
      <c r="H44" s="443" t="s">
        <v>688</v>
      </c>
      <c r="I44" s="446">
        <v>6.315000057220459</v>
      </c>
      <c r="J44" s="446">
        <v>300</v>
      </c>
      <c r="K44" s="447">
        <v>1894.3800048828125</v>
      </c>
    </row>
    <row r="45" spans="1:11" ht="14.45" customHeight="1" x14ac:dyDescent="0.2">
      <c r="A45" s="441" t="s">
        <v>447</v>
      </c>
      <c r="B45" s="442" t="s">
        <v>448</v>
      </c>
      <c r="C45" s="443" t="s">
        <v>454</v>
      </c>
      <c r="D45" s="444" t="s">
        <v>455</v>
      </c>
      <c r="E45" s="443" t="s">
        <v>648</v>
      </c>
      <c r="F45" s="444" t="s">
        <v>649</v>
      </c>
      <c r="G45" s="443" t="s">
        <v>689</v>
      </c>
      <c r="H45" s="443" t="s">
        <v>690</v>
      </c>
      <c r="I45" s="446">
        <v>10.890000343322754</v>
      </c>
      <c r="J45" s="446">
        <v>10</v>
      </c>
      <c r="K45" s="447">
        <v>108.90000152587891</v>
      </c>
    </row>
    <row r="46" spans="1:11" ht="14.45" customHeight="1" x14ac:dyDescent="0.2">
      <c r="A46" s="441" t="s">
        <v>447</v>
      </c>
      <c r="B46" s="442" t="s">
        <v>448</v>
      </c>
      <c r="C46" s="443" t="s">
        <v>454</v>
      </c>
      <c r="D46" s="444" t="s">
        <v>455</v>
      </c>
      <c r="E46" s="443" t="s">
        <v>648</v>
      </c>
      <c r="F46" s="444" t="s">
        <v>649</v>
      </c>
      <c r="G46" s="443" t="s">
        <v>691</v>
      </c>
      <c r="H46" s="443" t="s">
        <v>692</v>
      </c>
      <c r="I46" s="446">
        <v>37.509998321533203</v>
      </c>
      <c r="J46" s="446">
        <v>10</v>
      </c>
      <c r="K46" s="447">
        <v>375.10000610351563</v>
      </c>
    </row>
    <row r="47" spans="1:11" ht="14.45" customHeight="1" x14ac:dyDescent="0.2">
      <c r="A47" s="441" t="s">
        <v>447</v>
      </c>
      <c r="B47" s="442" t="s">
        <v>448</v>
      </c>
      <c r="C47" s="443" t="s">
        <v>454</v>
      </c>
      <c r="D47" s="444" t="s">
        <v>455</v>
      </c>
      <c r="E47" s="443" t="s">
        <v>648</v>
      </c>
      <c r="F47" s="444" t="s">
        <v>649</v>
      </c>
      <c r="G47" s="443" t="s">
        <v>693</v>
      </c>
      <c r="H47" s="443" t="s">
        <v>694</v>
      </c>
      <c r="I47" s="446">
        <v>37.509998321533203</v>
      </c>
      <c r="J47" s="446">
        <v>5</v>
      </c>
      <c r="K47" s="447">
        <v>187.55000305175781</v>
      </c>
    </row>
    <row r="48" spans="1:11" ht="14.45" customHeight="1" x14ac:dyDescent="0.2">
      <c r="A48" s="441" t="s">
        <v>447</v>
      </c>
      <c r="B48" s="442" t="s">
        <v>448</v>
      </c>
      <c r="C48" s="443" t="s">
        <v>454</v>
      </c>
      <c r="D48" s="444" t="s">
        <v>455</v>
      </c>
      <c r="E48" s="443" t="s">
        <v>648</v>
      </c>
      <c r="F48" s="444" t="s">
        <v>649</v>
      </c>
      <c r="G48" s="443" t="s">
        <v>695</v>
      </c>
      <c r="H48" s="443" t="s">
        <v>696</v>
      </c>
      <c r="I48" s="446">
        <v>33.599998474121094</v>
      </c>
      <c r="J48" s="446">
        <v>50</v>
      </c>
      <c r="K48" s="447">
        <v>1680</v>
      </c>
    </row>
    <row r="49" spans="1:11" ht="14.45" customHeight="1" x14ac:dyDescent="0.2">
      <c r="A49" s="441" t="s">
        <v>447</v>
      </c>
      <c r="B49" s="442" t="s">
        <v>448</v>
      </c>
      <c r="C49" s="443" t="s">
        <v>454</v>
      </c>
      <c r="D49" s="444" t="s">
        <v>455</v>
      </c>
      <c r="E49" s="443" t="s">
        <v>648</v>
      </c>
      <c r="F49" s="444" t="s">
        <v>649</v>
      </c>
      <c r="G49" s="443" t="s">
        <v>697</v>
      </c>
      <c r="H49" s="443" t="s">
        <v>698</v>
      </c>
      <c r="I49" s="446">
        <v>23.709999084472656</v>
      </c>
      <c r="J49" s="446">
        <v>50</v>
      </c>
      <c r="K49" s="447">
        <v>1185.5</v>
      </c>
    </row>
    <row r="50" spans="1:11" ht="14.45" customHeight="1" x14ac:dyDescent="0.2">
      <c r="A50" s="441" t="s">
        <v>447</v>
      </c>
      <c r="B50" s="442" t="s">
        <v>448</v>
      </c>
      <c r="C50" s="443" t="s">
        <v>454</v>
      </c>
      <c r="D50" s="444" t="s">
        <v>455</v>
      </c>
      <c r="E50" s="443" t="s">
        <v>648</v>
      </c>
      <c r="F50" s="444" t="s">
        <v>649</v>
      </c>
      <c r="G50" s="443" t="s">
        <v>697</v>
      </c>
      <c r="H50" s="443" t="s">
        <v>699</v>
      </c>
      <c r="I50" s="446">
        <v>21.234999656677246</v>
      </c>
      <c r="J50" s="446">
        <v>100</v>
      </c>
      <c r="K50" s="447">
        <v>2123.5</v>
      </c>
    </row>
    <row r="51" spans="1:11" ht="14.45" customHeight="1" x14ac:dyDescent="0.2">
      <c r="A51" s="441" t="s">
        <v>447</v>
      </c>
      <c r="B51" s="442" t="s">
        <v>448</v>
      </c>
      <c r="C51" s="443" t="s">
        <v>454</v>
      </c>
      <c r="D51" s="444" t="s">
        <v>455</v>
      </c>
      <c r="E51" s="443" t="s">
        <v>648</v>
      </c>
      <c r="F51" s="444" t="s">
        <v>649</v>
      </c>
      <c r="G51" s="443" t="s">
        <v>700</v>
      </c>
      <c r="H51" s="443" t="s">
        <v>701</v>
      </c>
      <c r="I51" s="446">
        <v>41.383333841959633</v>
      </c>
      <c r="J51" s="446">
        <v>168</v>
      </c>
      <c r="K51" s="447">
        <v>6847.6302490234375</v>
      </c>
    </row>
    <row r="52" spans="1:11" ht="14.45" customHeight="1" x14ac:dyDescent="0.2">
      <c r="A52" s="441" t="s">
        <v>447</v>
      </c>
      <c r="B52" s="442" t="s">
        <v>448</v>
      </c>
      <c r="C52" s="443" t="s">
        <v>454</v>
      </c>
      <c r="D52" s="444" t="s">
        <v>455</v>
      </c>
      <c r="E52" s="443" t="s">
        <v>702</v>
      </c>
      <c r="F52" s="444" t="s">
        <v>703</v>
      </c>
      <c r="G52" s="443" t="s">
        <v>704</v>
      </c>
      <c r="H52" s="443" t="s">
        <v>705</v>
      </c>
      <c r="I52" s="446">
        <v>37.720001220703125</v>
      </c>
      <c r="J52" s="446">
        <v>108</v>
      </c>
      <c r="K52" s="447">
        <v>4073.7601318359375</v>
      </c>
    </row>
    <row r="53" spans="1:11" ht="14.45" customHeight="1" x14ac:dyDescent="0.2">
      <c r="A53" s="441" t="s">
        <v>447</v>
      </c>
      <c r="B53" s="442" t="s">
        <v>448</v>
      </c>
      <c r="C53" s="443" t="s">
        <v>454</v>
      </c>
      <c r="D53" s="444" t="s">
        <v>455</v>
      </c>
      <c r="E53" s="443" t="s">
        <v>702</v>
      </c>
      <c r="F53" s="444" t="s">
        <v>703</v>
      </c>
      <c r="G53" s="443" t="s">
        <v>706</v>
      </c>
      <c r="H53" s="443" t="s">
        <v>707</v>
      </c>
      <c r="I53" s="446">
        <v>95.129997253417969</v>
      </c>
      <c r="J53" s="446">
        <v>48</v>
      </c>
      <c r="K53" s="447">
        <v>4566</v>
      </c>
    </row>
    <row r="54" spans="1:11" ht="14.45" customHeight="1" x14ac:dyDescent="0.2">
      <c r="A54" s="441" t="s">
        <v>447</v>
      </c>
      <c r="B54" s="442" t="s">
        <v>448</v>
      </c>
      <c r="C54" s="443" t="s">
        <v>454</v>
      </c>
      <c r="D54" s="444" t="s">
        <v>455</v>
      </c>
      <c r="E54" s="443" t="s">
        <v>702</v>
      </c>
      <c r="F54" s="444" t="s">
        <v>703</v>
      </c>
      <c r="G54" s="443" t="s">
        <v>708</v>
      </c>
      <c r="H54" s="443" t="s">
        <v>709</v>
      </c>
      <c r="I54" s="446">
        <v>96.30999755859375</v>
      </c>
      <c r="J54" s="446">
        <v>72</v>
      </c>
      <c r="K54" s="447">
        <v>6934.5</v>
      </c>
    </row>
    <row r="55" spans="1:11" ht="14.45" customHeight="1" x14ac:dyDescent="0.2">
      <c r="A55" s="441" t="s">
        <v>447</v>
      </c>
      <c r="B55" s="442" t="s">
        <v>448</v>
      </c>
      <c r="C55" s="443" t="s">
        <v>454</v>
      </c>
      <c r="D55" s="444" t="s">
        <v>455</v>
      </c>
      <c r="E55" s="443" t="s">
        <v>702</v>
      </c>
      <c r="F55" s="444" t="s">
        <v>703</v>
      </c>
      <c r="G55" s="443" t="s">
        <v>710</v>
      </c>
      <c r="H55" s="443" t="s">
        <v>711</v>
      </c>
      <c r="I55" s="446">
        <v>113.08000183105469</v>
      </c>
      <c r="J55" s="446">
        <v>72</v>
      </c>
      <c r="K55" s="447">
        <v>8142</v>
      </c>
    </row>
    <row r="56" spans="1:11" ht="14.45" customHeight="1" x14ac:dyDescent="0.2">
      <c r="A56" s="441" t="s">
        <v>447</v>
      </c>
      <c r="B56" s="442" t="s">
        <v>448</v>
      </c>
      <c r="C56" s="443" t="s">
        <v>454</v>
      </c>
      <c r="D56" s="444" t="s">
        <v>455</v>
      </c>
      <c r="E56" s="443" t="s">
        <v>702</v>
      </c>
      <c r="F56" s="444" t="s">
        <v>703</v>
      </c>
      <c r="G56" s="443" t="s">
        <v>712</v>
      </c>
      <c r="H56" s="443" t="s">
        <v>713</v>
      </c>
      <c r="I56" s="446">
        <v>72.69000244140625</v>
      </c>
      <c r="J56" s="446">
        <v>72</v>
      </c>
      <c r="K56" s="447">
        <v>5233.64990234375</v>
      </c>
    </row>
    <row r="57" spans="1:11" ht="14.45" customHeight="1" x14ac:dyDescent="0.2">
      <c r="A57" s="441" t="s">
        <v>447</v>
      </c>
      <c r="B57" s="442" t="s">
        <v>448</v>
      </c>
      <c r="C57" s="443" t="s">
        <v>454</v>
      </c>
      <c r="D57" s="444" t="s">
        <v>455</v>
      </c>
      <c r="E57" s="443" t="s">
        <v>702</v>
      </c>
      <c r="F57" s="444" t="s">
        <v>703</v>
      </c>
      <c r="G57" s="443" t="s">
        <v>714</v>
      </c>
      <c r="H57" s="443" t="s">
        <v>715</v>
      </c>
      <c r="I57" s="446">
        <v>64.579999287923172</v>
      </c>
      <c r="J57" s="446">
        <v>72</v>
      </c>
      <c r="K57" s="447">
        <v>4649.5</v>
      </c>
    </row>
    <row r="58" spans="1:11" ht="14.45" customHeight="1" x14ac:dyDescent="0.2">
      <c r="A58" s="441" t="s">
        <v>447</v>
      </c>
      <c r="B58" s="442" t="s">
        <v>448</v>
      </c>
      <c r="C58" s="443" t="s">
        <v>454</v>
      </c>
      <c r="D58" s="444" t="s">
        <v>455</v>
      </c>
      <c r="E58" s="443" t="s">
        <v>702</v>
      </c>
      <c r="F58" s="444" t="s">
        <v>703</v>
      </c>
      <c r="G58" s="443" t="s">
        <v>716</v>
      </c>
      <c r="H58" s="443" t="s">
        <v>717</v>
      </c>
      <c r="I58" s="446">
        <v>64.159999847412109</v>
      </c>
      <c r="J58" s="446">
        <v>48</v>
      </c>
      <c r="K58" s="447">
        <v>3079.5</v>
      </c>
    </row>
    <row r="59" spans="1:11" ht="14.45" customHeight="1" x14ac:dyDescent="0.2">
      <c r="A59" s="441" t="s">
        <v>447</v>
      </c>
      <c r="B59" s="442" t="s">
        <v>448</v>
      </c>
      <c r="C59" s="443" t="s">
        <v>454</v>
      </c>
      <c r="D59" s="444" t="s">
        <v>455</v>
      </c>
      <c r="E59" s="443" t="s">
        <v>718</v>
      </c>
      <c r="F59" s="444" t="s">
        <v>719</v>
      </c>
      <c r="G59" s="443" t="s">
        <v>720</v>
      </c>
      <c r="H59" s="443" t="s">
        <v>721</v>
      </c>
      <c r="I59" s="446">
        <v>0.47999998927116394</v>
      </c>
      <c r="J59" s="446">
        <v>400</v>
      </c>
      <c r="K59" s="447">
        <v>192</v>
      </c>
    </row>
    <row r="60" spans="1:11" ht="14.45" customHeight="1" x14ac:dyDescent="0.2">
      <c r="A60" s="441" t="s">
        <v>447</v>
      </c>
      <c r="B60" s="442" t="s">
        <v>448</v>
      </c>
      <c r="C60" s="443" t="s">
        <v>454</v>
      </c>
      <c r="D60" s="444" t="s">
        <v>455</v>
      </c>
      <c r="E60" s="443" t="s">
        <v>718</v>
      </c>
      <c r="F60" s="444" t="s">
        <v>719</v>
      </c>
      <c r="G60" s="443" t="s">
        <v>722</v>
      </c>
      <c r="H60" s="443" t="s">
        <v>723</v>
      </c>
      <c r="I60" s="446">
        <v>0.30250000953674316</v>
      </c>
      <c r="J60" s="446">
        <v>1600</v>
      </c>
      <c r="K60" s="447">
        <v>483</v>
      </c>
    </row>
    <row r="61" spans="1:11" ht="14.45" customHeight="1" x14ac:dyDescent="0.2">
      <c r="A61" s="441" t="s">
        <v>447</v>
      </c>
      <c r="B61" s="442" t="s">
        <v>448</v>
      </c>
      <c r="C61" s="443" t="s">
        <v>454</v>
      </c>
      <c r="D61" s="444" t="s">
        <v>455</v>
      </c>
      <c r="E61" s="443" t="s">
        <v>718</v>
      </c>
      <c r="F61" s="444" t="s">
        <v>719</v>
      </c>
      <c r="G61" s="443" t="s">
        <v>724</v>
      </c>
      <c r="H61" s="443" t="s">
        <v>725</v>
      </c>
      <c r="I61" s="446">
        <v>0.30714286225182669</v>
      </c>
      <c r="J61" s="446">
        <v>3300</v>
      </c>
      <c r="K61" s="447">
        <v>1012</v>
      </c>
    </row>
    <row r="62" spans="1:11" ht="14.45" customHeight="1" x14ac:dyDescent="0.2">
      <c r="A62" s="441" t="s">
        <v>447</v>
      </c>
      <c r="B62" s="442" t="s">
        <v>448</v>
      </c>
      <c r="C62" s="443" t="s">
        <v>454</v>
      </c>
      <c r="D62" s="444" t="s">
        <v>455</v>
      </c>
      <c r="E62" s="443" t="s">
        <v>718</v>
      </c>
      <c r="F62" s="444" t="s">
        <v>719</v>
      </c>
      <c r="G62" s="443" t="s">
        <v>726</v>
      </c>
      <c r="H62" s="443" t="s">
        <v>727</v>
      </c>
      <c r="I62" s="446">
        <v>3.6600000858306885</v>
      </c>
      <c r="J62" s="446">
        <v>400</v>
      </c>
      <c r="K62" s="447">
        <v>1464.3900146484375</v>
      </c>
    </row>
    <row r="63" spans="1:11" ht="14.45" customHeight="1" x14ac:dyDescent="0.2">
      <c r="A63" s="441" t="s">
        <v>447</v>
      </c>
      <c r="B63" s="442" t="s">
        <v>448</v>
      </c>
      <c r="C63" s="443" t="s">
        <v>454</v>
      </c>
      <c r="D63" s="444" t="s">
        <v>455</v>
      </c>
      <c r="E63" s="443" t="s">
        <v>718</v>
      </c>
      <c r="F63" s="444" t="s">
        <v>719</v>
      </c>
      <c r="G63" s="443" t="s">
        <v>728</v>
      </c>
      <c r="H63" s="443" t="s">
        <v>729</v>
      </c>
      <c r="I63" s="446">
        <v>0.96500000357627869</v>
      </c>
      <c r="J63" s="446">
        <v>5400</v>
      </c>
      <c r="K63" s="447">
        <v>5210</v>
      </c>
    </row>
    <row r="64" spans="1:11" ht="14.45" customHeight="1" x14ac:dyDescent="0.2">
      <c r="A64" s="441" t="s">
        <v>447</v>
      </c>
      <c r="B64" s="442" t="s">
        <v>448</v>
      </c>
      <c r="C64" s="443" t="s">
        <v>454</v>
      </c>
      <c r="D64" s="444" t="s">
        <v>455</v>
      </c>
      <c r="E64" s="443" t="s">
        <v>730</v>
      </c>
      <c r="F64" s="444" t="s">
        <v>731</v>
      </c>
      <c r="G64" s="443" t="s">
        <v>732</v>
      </c>
      <c r="H64" s="443" t="s">
        <v>733</v>
      </c>
      <c r="I64" s="446">
        <v>7.0150001049041748</v>
      </c>
      <c r="J64" s="446">
        <v>100</v>
      </c>
      <c r="K64" s="447">
        <v>701.5</v>
      </c>
    </row>
    <row r="65" spans="1:11" ht="14.45" customHeight="1" x14ac:dyDescent="0.2">
      <c r="A65" s="441" t="s">
        <v>447</v>
      </c>
      <c r="B65" s="442" t="s">
        <v>448</v>
      </c>
      <c r="C65" s="443" t="s">
        <v>454</v>
      </c>
      <c r="D65" s="444" t="s">
        <v>455</v>
      </c>
      <c r="E65" s="443" t="s">
        <v>730</v>
      </c>
      <c r="F65" s="444" t="s">
        <v>731</v>
      </c>
      <c r="G65" s="443" t="s">
        <v>734</v>
      </c>
      <c r="H65" s="443" t="s">
        <v>735</v>
      </c>
      <c r="I65" s="446">
        <v>7.0199999809265137</v>
      </c>
      <c r="J65" s="446">
        <v>50</v>
      </c>
      <c r="K65" s="447">
        <v>351</v>
      </c>
    </row>
    <row r="66" spans="1:11" ht="14.45" customHeight="1" x14ac:dyDescent="0.2">
      <c r="A66" s="441" t="s">
        <v>447</v>
      </c>
      <c r="B66" s="442" t="s">
        <v>448</v>
      </c>
      <c r="C66" s="443" t="s">
        <v>454</v>
      </c>
      <c r="D66" s="444" t="s">
        <v>455</v>
      </c>
      <c r="E66" s="443" t="s">
        <v>730</v>
      </c>
      <c r="F66" s="444" t="s">
        <v>731</v>
      </c>
      <c r="G66" s="443" t="s">
        <v>736</v>
      </c>
      <c r="H66" s="443" t="s">
        <v>737</v>
      </c>
      <c r="I66" s="446">
        <v>7.0150001049041748</v>
      </c>
      <c r="J66" s="446">
        <v>100</v>
      </c>
      <c r="K66" s="447">
        <v>701.5</v>
      </c>
    </row>
    <row r="67" spans="1:11" ht="14.45" customHeight="1" x14ac:dyDescent="0.2">
      <c r="A67" s="441" t="s">
        <v>447</v>
      </c>
      <c r="B67" s="442" t="s">
        <v>448</v>
      </c>
      <c r="C67" s="443" t="s">
        <v>454</v>
      </c>
      <c r="D67" s="444" t="s">
        <v>455</v>
      </c>
      <c r="E67" s="443" t="s">
        <v>730</v>
      </c>
      <c r="F67" s="444" t="s">
        <v>731</v>
      </c>
      <c r="G67" s="443" t="s">
        <v>738</v>
      </c>
      <c r="H67" s="443" t="s">
        <v>739</v>
      </c>
      <c r="I67" s="446">
        <v>7.0199999809265137</v>
      </c>
      <c r="J67" s="446">
        <v>100</v>
      </c>
      <c r="K67" s="447">
        <v>702</v>
      </c>
    </row>
    <row r="68" spans="1:11" ht="14.45" customHeight="1" x14ac:dyDescent="0.2">
      <c r="A68" s="441" t="s">
        <v>447</v>
      </c>
      <c r="B68" s="442" t="s">
        <v>448</v>
      </c>
      <c r="C68" s="443" t="s">
        <v>454</v>
      </c>
      <c r="D68" s="444" t="s">
        <v>455</v>
      </c>
      <c r="E68" s="443" t="s">
        <v>730</v>
      </c>
      <c r="F68" s="444" t="s">
        <v>731</v>
      </c>
      <c r="G68" s="443" t="s">
        <v>740</v>
      </c>
      <c r="H68" s="443" t="s">
        <v>741</v>
      </c>
      <c r="I68" s="446">
        <v>7.0199999809265137</v>
      </c>
      <c r="J68" s="446">
        <v>50</v>
      </c>
      <c r="K68" s="447">
        <v>351</v>
      </c>
    </row>
    <row r="69" spans="1:11" ht="14.45" customHeight="1" x14ac:dyDescent="0.2">
      <c r="A69" s="441" t="s">
        <v>447</v>
      </c>
      <c r="B69" s="442" t="s">
        <v>448</v>
      </c>
      <c r="C69" s="443" t="s">
        <v>454</v>
      </c>
      <c r="D69" s="444" t="s">
        <v>455</v>
      </c>
      <c r="E69" s="443" t="s">
        <v>730</v>
      </c>
      <c r="F69" s="444" t="s">
        <v>731</v>
      </c>
      <c r="G69" s="443" t="s">
        <v>742</v>
      </c>
      <c r="H69" s="443" t="s">
        <v>743</v>
      </c>
      <c r="I69" s="446">
        <v>1.2200000286102295</v>
      </c>
      <c r="J69" s="446">
        <v>2500</v>
      </c>
      <c r="K69" s="447">
        <v>3047.7699584960938</v>
      </c>
    </row>
    <row r="70" spans="1:11" ht="14.45" customHeight="1" x14ac:dyDescent="0.2">
      <c r="A70" s="441" t="s">
        <v>447</v>
      </c>
      <c r="B70" s="442" t="s">
        <v>448</v>
      </c>
      <c r="C70" s="443" t="s">
        <v>454</v>
      </c>
      <c r="D70" s="444" t="s">
        <v>455</v>
      </c>
      <c r="E70" s="443" t="s">
        <v>730</v>
      </c>
      <c r="F70" s="444" t="s">
        <v>731</v>
      </c>
      <c r="G70" s="443" t="s">
        <v>744</v>
      </c>
      <c r="H70" s="443" t="s">
        <v>745</v>
      </c>
      <c r="I70" s="446">
        <v>0.93999999761581421</v>
      </c>
      <c r="J70" s="446">
        <v>1000</v>
      </c>
      <c r="K70" s="447">
        <v>937.75</v>
      </c>
    </row>
    <row r="71" spans="1:11" ht="14.45" customHeight="1" x14ac:dyDescent="0.2">
      <c r="A71" s="441" t="s">
        <v>447</v>
      </c>
      <c r="B71" s="442" t="s">
        <v>448</v>
      </c>
      <c r="C71" s="443" t="s">
        <v>454</v>
      </c>
      <c r="D71" s="444" t="s">
        <v>455</v>
      </c>
      <c r="E71" s="443" t="s">
        <v>730</v>
      </c>
      <c r="F71" s="444" t="s">
        <v>731</v>
      </c>
      <c r="G71" s="443" t="s">
        <v>746</v>
      </c>
      <c r="H71" s="443" t="s">
        <v>747</v>
      </c>
      <c r="I71" s="446">
        <v>1.2200000286102295</v>
      </c>
      <c r="J71" s="446">
        <v>1000</v>
      </c>
      <c r="K71" s="447">
        <v>1218.0400390625</v>
      </c>
    </row>
    <row r="72" spans="1:11" ht="14.45" customHeight="1" x14ac:dyDescent="0.2">
      <c r="A72" s="441" t="s">
        <v>447</v>
      </c>
      <c r="B72" s="442" t="s">
        <v>448</v>
      </c>
      <c r="C72" s="443" t="s">
        <v>454</v>
      </c>
      <c r="D72" s="444" t="s">
        <v>455</v>
      </c>
      <c r="E72" s="443" t="s">
        <v>730</v>
      </c>
      <c r="F72" s="444" t="s">
        <v>731</v>
      </c>
      <c r="G72" s="443" t="s">
        <v>748</v>
      </c>
      <c r="H72" s="443" t="s">
        <v>749</v>
      </c>
      <c r="I72" s="446">
        <v>0.81999999284744263</v>
      </c>
      <c r="J72" s="446">
        <v>7000</v>
      </c>
      <c r="K72" s="447">
        <v>5756.7999877929688</v>
      </c>
    </row>
    <row r="73" spans="1:11" ht="14.45" customHeight="1" x14ac:dyDescent="0.2">
      <c r="A73" s="441" t="s">
        <v>447</v>
      </c>
      <c r="B73" s="442" t="s">
        <v>448</v>
      </c>
      <c r="C73" s="443" t="s">
        <v>454</v>
      </c>
      <c r="D73" s="444" t="s">
        <v>455</v>
      </c>
      <c r="E73" s="443" t="s">
        <v>730</v>
      </c>
      <c r="F73" s="444" t="s">
        <v>731</v>
      </c>
      <c r="G73" s="443" t="s">
        <v>750</v>
      </c>
      <c r="H73" s="443" t="s">
        <v>751</v>
      </c>
      <c r="I73" s="446">
        <v>0.81999999284744263</v>
      </c>
      <c r="J73" s="446">
        <v>3000</v>
      </c>
      <c r="K73" s="447">
        <v>2468.3999633789063</v>
      </c>
    </row>
    <row r="74" spans="1:11" ht="14.45" customHeight="1" x14ac:dyDescent="0.2">
      <c r="A74" s="441" t="s">
        <v>447</v>
      </c>
      <c r="B74" s="442" t="s">
        <v>448</v>
      </c>
      <c r="C74" s="443" t="s">
        <v>454</v>
      </c>
      <c r="D74" s="444" t="s">
        <v>455</v>
      </c>
      <c r="E74" s="443" t="s">
        <v>730</v>
      </c>
      <c r="F74" s="444" t="s">
        <v>731</v>
      </c>
      <c r="G74" s="443" t="s">
        <v>752</v>
      </c>
      <c r="H74" s="443" t="s">
        <v>753</v>
      </c>
      <c r="I74" s="446">
        <v>0.69999999801317847</v>
      </c>
      <c r="J74" s="446">
        <v>19000</v>
      </c>
      <c r="K74" s="447">
        <v>13350</v>
      </c>
    </row>
    <row r="75" spans="1:11" ht="14.45" customHeight="1" x14ac:dyDescent="0.2">
      <c r="A75" s="441" t="s">
        <v>447</v>
      </c>
      <c r="B75" s="442" t="s">
        <v>448</v>
      </c>
      <c r="C75" s="443" t="s">
        <v>454</v>
      </c>
      <c r="D75" s="444" t="s">
        <v>455</v>
      </c>
      <c r="E75" s="443" t="s">
        <v>730</v>
      </c>
      <c r="F75" s="444" t="s">
        <v>731</v>
      </c>
      <c r="G75" s="443" t="s">
        <v>754</v>
      </c>
      <c r="H75" s="443" t="s">
        <v>755</v>
      </c>
      <c r="I75" s="446">
        <v>0.69857142652784077</v>
      </c>
      <c r="J75" s="446">
        <v>40000</v>
      </c>
      <c r="K75" s="447">
        <v>28280</v>
      </c>
    </row>
    <row r="76" spans="1:11" ht="14.45" customHeight="1" x14ac:dyDescent="0.2">
      <c r="A76" s="441" t="s">
        <v>447</v>
      </c>
      <c r="B76" s="442" t="s">
        <v>448</v>
      </c>
      <c r="C76" s="443" t="s">
        <v>454</v>
      </c>
      <c r="D76" s="444" t="s">
        <v>455</v>
      </c>
      <c r="E76" s="443" t="s">
        <v>730</v>
      </c>
      <c r="F76" s="444" t="s">
        <v>731</v>
      </c>
      <c r="G76" s="443" t="s">
        <v>756</v>
      </c>
      <c r="H76" s="443" t="s">
        <v>757</v>
      </c>
      <c r="I76" s="446">
        <v>0.6966666579246521</v>
      </c>
      <c r="J76" s="446">
        <v>24000</v>
      </c>
      <c r="K76" s="447">
        <v>16580</v>
      </c>
    </row>
    <row r="77" spans="1:11" ht="14.45" customHeight="1" x14ac:dyDescent="0.2">
      <c r="A77" s="441" t="s">
        <v>447</v>
      </c>
      <c r="B77" s="442" t="s">
        <v>448</v>
      </c>
      <c r="C77" s="443" t="s">
        <v>454</v>
      </c>
      <c r="D77" s="444" t="s">
        <v>455</v>
      </c>
      <c r="E77" s="443" t="s">
        <v>730</v>
      </c>
      <c r="F77" s="444" t="s">
        <v>731</v>
      </c>
      <c r="G77" s="443" t="s">
        <v>758</v>
      </c>
      <c r="H77" s="443" t="s">
        <v>759</v>
      </c>
      <c r="I77" s="446">
        <v>0.62999999523162842</v>
      </c>
      <c r="J77" s="446">
        <v>4420</v>
      </c>
      <c r="K77" s="447">
        <v>2784.5999755859375</v>
      </c>
    </row>
    <row r="78" spans="1:11" ht="14.45" customHeight="1" x14ac:dyDescent="0.2">
      <c r="A78" s="441" t="s">
        <v>447</v>
      </c>
      <c r="B78" s="442" t="s">
        <v>448</v>
      </c>
      <c r="C78" s="443" t="s">
        <v>454</v>
      </c>
      <c r="D78" s="444" t="s">
        <v>455</v>
      </c>
      <c r="E78" s="443" t="s">
        <v>730</v>
      </c>
      <c r="F78" s="444" t="s">
        <v>731</v>
      </c>
      <c r="G78" s="443" t="s">
        <v>760</v>
      </c>
      <c r="H78" s="443" t="s">
        <v>761</v>
      </c>
      <c r="I78" s="446">
        <v>0.63999998569488525</v>
      </c>
      <c r="J78" s="446">
        <v>2000</v>
      </c>
      <c r="K78" s="447">
        <v>1282.5999755859375</v>
      </c>
    </row>
    <row r="79" spans="1:11" ht="14.45" customHeight="1" x14ac:dyDescent="0.2">
      <c r="A79" s="441" t="s">
        <v>447</v>
      </c>
      <c r="B79" s="442" t="s">
        <v>448</v>
      </c>
      <c r="C79" s="443" t="s">
        <v>454</v>
      </c>
      <c r="D79" s="444" t="s">
        <v>455</v>
      </c>
      <c r="E79" s="443" t="s">
        <v>730</v>
      </c>
      <c r="F79" s="444" t="s">
        <v>731</v>
      </c>
      <c r="G79" s="443" t="s">
        <v>762</v>
      </c>
      <c r="H79" s="443" t="s">
        <v>763</v>
      </c>
      <c r="I79" s="446">
        <v>0.76857143640518188</v>
      </c>
      <c r="J79" s="446">
        <v>5800</v>
      </c>
      <c r="K79" s="447">
        <v>4435.8600463867188</v>
      </c>
    </row>
    <row r="80" spans="1:11" ht="14.45" customHeight="1" x14ac:dyDescent="0.2">
      <c r="A80" s="441" t="s">
        <v>447</v>
      </c>
      <c r="B80" s="442" t="s">
        <v>448</v>
      </c>
      <c r="C80" s="443" t="s">
        <v>454</v>
      </c>
      <c r="D80" s="444" t="s">
        <v>455</v>
      </c>
      <c r="E80" s="443" t="s">
        <v>730</v>
      </c>
      <c r="F80" s="444" t="s">
        <v>731</v>
      </c>
      <c r="G80" s="443" t="s">
        <v>752</v>
      </c>
      <c r="H80" s="443" t="s">
        <v>764</v>
      </c>
      <c r="I80" s="446">
        <v>0.9466666579246521</v>
      </c>
      <c r="J80" s="446">
        <v>8000</v>
      </c>
      <c r="K80" s="447">
        <v>7900</v>
      </c>
    </row>
    <row r="81" spans="1:11" ht="14.45" customHeight="1" x14ac:dyDescent="0.2">
      <c r="A81" s="441" t="s">
        <v>447</v>
      </c>
      <c r="B81" s="442" t="s">
        <v>448</v>
      </c>
      <c r="C81" s="443" t="s">
        <v>454</v>
      </c>
      <c r="D81" s="444" t="s">
        <v>455</v>
      </c>
      <c r="E81" s="443" t="s">
        <v>730</v>
      </c>
      <c r="F81" s="444" t="s">
        <v>731</v>
      </c>
      <c r="G81" s="443" t="s">
        <v>754</v>
      </c>
      <c r="H81" s="443" t="s">
        <v>765</v>
      </c>
      <c r="I81" s="446">
        <v>1.0466666618982952</v>
      </c>
      <c r="J81" s="446">
        <v>18000</v>
      </c>
      <c r="K81" s="447">
        <v>18460</v>
      </c>
    </row>
    <row r="82" spans="1:11" ht="14.45" customHeight="1" x14ac:dyDescent="0.2">
      <c r="A82" s="441" t="s">
        <v>447</v>
      </c>
      <c r="B82" s="442" t="s">
        <v>448</v>
      </c>
      <c r="C82" s="443" t="s">
        <v>454</v>
      </c>
      <c r="D82" s="444" t="s">
        <v>455</v>
      </c>
      <c r="E82" s="443" t="s">
        <v>730</v>
      </c>
      <c r="F82" s="444" t="s">
        <v>731</v>
      </c>
      <c r="G82" s="443" t="s">
        <v>756</v>
      </c>
      <c r="H82" s="443" t="s">
        <v>766</v>
      </c>
      <c r="I82" s="446">
        <v>0.91333333651224768</v>
      </c>
      <c r="J82" s="446">
        <v>9000</v>
      </c>
      <c r="K82" s="447">
        <v>8410</v>
      </c>
    </row>
    <row r="83" spans="1:11" ht="14.45" customHeight="1" x14ac:dyDescent="0.2">
      <c r="A83" s="441" t="s">
        <v>447</v>
      </c>
      <c r="B83" s="442" t="s">
        <v>448</v>
      </c>
      <c r="C83" s="443" t="s">
        <v>454</v>
      </c>
      <c r="D83" s="444" t="s">
        <v>455</v>
      </c>
      <c r="E83" s="443" t="s">
        <v>730</v>
      </c>
      <c r="F83" s="444" t="s">
        <v>731</v>
      </c>
      <c r="G83" s="443" t="s">
        <v>767</v>
      </c>
      <c r="H83" s="443" t="s">
        <v>768</v>
      </c>
      <c r="I83" s="446">
        <v>0.73000001907348633</v>
      </c>
      <c r="J83" s="446">
        <v>600</v>
      </c>
      <c r="K83" s="447">
        <v>435.60000610351563</v>
      </c>
    </row>
    <row r="84" spans="1:11" ht="14.45" customHeight="1" x14ac:dyDescent="0.2">
      <c r="A84" s="441" t="s">
        <v>447</v>
      </c>
      <c r="B84" s="442" t="s">
        <v>448</v>
      </c>
      <c r="C84" s="443" t="s">
        <v>454</v>
      </c>
      <c r="D84" s="444" t="s">
        <v>455</v>
      </c>
      <c r="E84" s="443" t="s">
        <v>730</v>
      </c>
      <c r="F84" s="444" t="s">
        <v>731</v>
      </c>
      <c r="G84" s="443" t="s">
        <v>769</v>
      </c>
      <c r="H84" s="443" t="s">
        <v>770</v>
      </c>
      <c r="I84" s="446">
        <v>0.82999998331069946</v>
      </c>
      <c r="J84" s="446">
        <v>3000</v>
      </c>
      <c r="K84" s="447">
        <v>2490</v>
      </c>
    </row>
    <row r="85" spans="1:11" ht="14.45" customHeight="1" x14ac:dyDescent="0.2">
      <c r="A85" s="441" t="s">
        <v>447</v>
      </c>
      <c r="B85" s="442" t="s">
        <v>448</v>
      </c>
      <c r="C85" s="443" t="s">
        <v>454</v>
      </c>
      <c r="D85" s="444" t="s">
        <v>455</v>
      </c>
      <c r="E85" s="443" t="s">
        <v>771</v>
      </c>
      <c r="F85" s="444" t="s">
        <v>772</v>
      </c>
      <c r="G85" s="443" t="s">
        <v>773</v>
      </c>
      <c r="H85" s="443" t="s">
        <v>774</v>
      </c>
      <c r="I85" s="446">
        <v>335.41000366210938</v>
      </c>
      <c r="J85" s="446">
        <v>3</v>
      </c>
      <c r="K85" s="447">
        <v>1006.2300109863281</v>
      </c>
    </row>
    <row r="86" spans="1:11" ht="14.45" customHeight="1" x14ac:dyDescent="0.2">
      <c r="A86" s="441" t="s">
        <v>447</v>
      </c>
      <c r="B86" s="442" t="s">
        <v>448</v>
      </c>
      <c r="C86" s="443" t="s">
        <v>454</v>
      </c>
      <c r="D86" s="444" t="s">
        <v>455</v>
      </c>
      <c r="E86" s="443" t="s">
        <v>771</v>
      </c>
      <c r="F86" s="444" t="s">
        <v>772</v>
      </c>
      <c r="G86" s="443" t="s">
        <v>775</v>
      </c>
      <c r="H86" s="443" t="s">
        <v>776</v>
      </c>
      <c r="I86" s="446">
        <v>278.60000610351563</v>
      </c>
      <c r="J86" s="446">
        <v>1</v>
      </c>
      <c r="K86" s="447">
        <v>278.60000610351563</v>
      </c>
    </row>
    <row r="87" spans="1:11" ht="14.45" customHeight="1" x14ac:dyDescent="0.2">
      <c r="A87" s="441" t="s">
        <v>447</v>
      </c>
      <c r="B87" s="442" t="s">
        <v>448</v>
      </c>
      <c r="C87" s="443" t="s">
        <v>454</v>
      </c>
      <c r="D87" s="444" t="s">
        <v>455</v>
      </c>
      <c r="E87" s="443" t="s">
        <v>771</v>
      </c>
      <c r="F87" s="444" t="s">
        <v>772</v>
      </c>
      <c r="G87" s="443" t="s">
        <v>777</v>
      </c>
      <c r="H87" s="443" t="s">
        <v>778</v>
      </c>
      <c r="I87" s="446">
        <v>278.60000610351563</v>
      </c>
      <c r="J87" s="446">
        <v>1</v>
      </c>
      <c r="K87" s="447">
        <v>278.60000610351563</v>
      </c>
    </row>
    <row r="88" spans="1:11" ht="14.45" customHeight="1" x14ac:dyDescent="0.2">
      <c r="A88" s="441" t="s">
        <v>447</v>
      </c>
      <c r="B88" s="442" t="s">
        <v>448</v>
      </c>
      <c r="C88" s="443" t="s">
        <v>454</v>
      </c>
      <c r="D88" s="444" t="s">
        <v>455</v>
      </c>
      <c r="E88" s="443" t="s">
        <v>771</v>
      </c>
      <c r="F88" s="444" t="s">
        <v>772</v>
      </c>
      <c r="G88" s="443" t="s">
        <v>779</v>
      </c>
      <c r="H88" s="443" t="s">
        <v>780</v>
      </c>
      <c r="I88" s="446">
        <v>2705.2833658854165</v>
      </c>
      <c r="J88" s="446">
        <v>4</v>
      </c>
      <c r="K88" s="447">
        <v>10821.130126953125</v>
      </c>
    </row>
    <row r="89" spans="1:11" ht="14.45" customHeight="1" x14ac:dyDescent="0.2">
      <c r="A89" s="441" t="s">
        <v>447</v>
      </c>
      <c r="B89" s="442" t="s">
        <v>448</v>
      </c>
      <c r="C89" s="443" t="s">
        <v>454</v>
      </c>
      <c r="D89" s="444" t="s">
        <v>455</v>
      </c>
      <c r="E89" s="443" t="s">
        <v>771</v>
      </c>
      <c r="F89" s="444" t="s">
        <v>772</v>
      </c>
      <c r="G89" s="443" t="s">
        <v>781</v>
      </c>
      <c r="H89" s="443" t="s">
        <v>782</v>
      </c>
      <c r="I89" s="446">
        <v>1935.9175109863281</v>
      </c>
      <c r="J89" s="446">
        <v>4</v>
      </c>
      <c r="K89" s="447">
        <v>7743.6700439453125</v>
      </c>
    </row>
    <row r="90" spans="1:11" ht="14.45" customHeight="1" x14ac:dyDescent="0.2">
      <c r="A90" s="441" t="s">
        <v>447</v>
      </c>
      <c r="B90" s="442" t="s">
        <v>448</v>
      </c>
      <c r="C90" s="443" t="s">
        <v>454</v>
      </c>
      <c r="D90" s="444" t="s">
        <v>455</v>
      </c>
      <c r="E90" s="443" t="s">
        <v>771</v>
      </c>
      <c r="F90" s="444" t="s">
        <v>772</v>
      </c>
      <c r="G90" s="443" t="s">
        <v>783</v>
      </c>
      <c r="H90" s="443" t="s">
        <v>784</v>
      </c>
      <c r="I90" s="446">
        <v>41.369998931884766</v>
      </c>
      <c r="J90" s="446">
        <v>200</v>
      </c>
      <c r="K90" s="447">
        <v>8273.98046875</v>
      </c>
    </row>
    <row r="91" spans="1:11" ht="14.45" customHeight="1" x14ac:dyDescent="0.2">
      <c r="A91" s="441" t="s">
        <v>447</v>
      </c>
      <c r="B91" s="442" t="s">
        <v>448</v>
      </c>
      <c r="C91" s="443" t="s">
        <v>454</v>
      </c>
      <c r="D91" s="444" t="s">
        <v>455</v>
      </c>
      <c r="E91" s="443" t="s">
        <v>771</v>
      </c>
      <c r="F91" s="444" t="s">
        <v>772</v>
      </c>
      <c r="G91" s="443" t="s">
        <v>785</v>
      </c>
      <c r="H91" s="443" t="s">
        <v>786</v>
      </c>
      <c r="I91" s="446">
        <v>1380.33251953125</v>
      </c>
      <c r="J91" s="446">
        <v>7</v>
      </c>
      <c r="K91" s="447">
        <v>9475.030029296875</v>
      </c>
    </row>
    <row r="92" spans="1:11" ht="14.45" customHeight="1" x14ac:dyDescent="0.2">
      <c r="A92" s="441" t="s">
        <v>447</v>
      </c>
      <c r="B92" s="442" t="s">
        <v>448</v>
      </c>
      <c r="C92" s="443" t="s">
        <v>454</v>
      </c>
      <c r="D92" s="444" t="s">
        <v>455</v>
      </c>
      <c r="E92" s="443" t="s">
        <v>771</v>
      </c>
      <c r="F92" s="444" t="s">
        <v>772</v>
      </c>
      <c r="G92" s="443" t="s">
        <v>787</v>
      </c>
      <c r="H92" s="443" t="s">
        <v>788</v>
      </c>
      <c r="I92" s="446">
        <v>957.72666422526038</v>
      </c>
      <c r="J92" s="446">
        <v>4</v>
      </c>
      <c r="K92" s="447">
        <v>3896.6799926757813</v>
      </c>
    </row>
    <row r="93" spans="1:11" ht="14.45" customHeight="1" x14ac:dyDescent="0.2">
      <c r="A93" s="441" t="s">
        <v>447</v>
      </c>
      <c r="B93" s="442" t="s">
        <v>448</v>
      </c>
      <c r="C93" s="443" t="s">
        <v>454</v>
      </c>
      <c r="D93" s="444" t="s">
        <v>455</v>
      </c>
      <c r="E93" s="443" t="s">
        <v>771</v>
      </c>
      <c r="F93" s="444" t="s">
        <v>772</v>
      </c>
      <c r="G93" s="443" t="s">
        <v>789</v>
      </c>
      <c r="H93" s="443" t="s">
        <v>790</v>
      </c>
      <c r="I93" s="446">
        <v>590.44000244140625</v>
      </c>
      <c r="J93" s="446">
        <v>1</v>
      </c>
      <c r="K93" s="447">
        <v>590.44000244140625</v>
      </c>
    </row>
    <row r="94" spans="1:11" ht="14.45" customHeight="1" x14ac:dyDescent="0.2">
      <c r="A94" s="441" t="s">
        <v>447</v>
      </c>
      <c r="B94" s="442" t="s">
        <v>448</v>
      </c>
      <c r="C94" s="443" t="s">
        <v>454</v>
      </c>
      <c r="D94" s="444" t="s">
        <v>455</v>
      </c>
      <c r="E94" s="443" t="s">
        <v>771</v>
      </c>
      <c r="F94" s="444" t="s">
        <v>772</v>
      </c>
      <c r="G94" s="443" t="s">
        <v>791</v>
      </c>
      <c r="H94" s="443" t="s">
        <v>792</v>
      </c>
      <c r="I94" s="446">
        <v>201.59000069754464</v>
      </c>
      <c r="J94" s="446">
        <v>33</v>
      </c>
      <c r="K94" s="447">
        <v>6688.3599243164063</v>
      </c>
    </row>
    <row r="95" spans="1:11" ht="14.45" customHeight="1" x14ac:dyDescent="0.2">
      <c r="A95" s="441" t="s">
        <v>447</v>
      </c>
      <c r="B95" s="442" t="s">
        <v>448</v>
      </c>
      <c r="C95" s="443" t="s">
        <v>454</v>
      </c>
      <c r="D95" s="444" t="s">
        <v>455</v>
      </c>
      <c r="E95" s="443" t="s">
        <v>771</v>
      </c>
      <c r="F95" s="444" t="s">
        <v>772</v>
      </c>
      <c r="G95" s="443" t="s">
        <v>793</v>
      </c>
      <c r="H95" s="443" t="s">
        <v>794</v>
      </c>
      <c r="I95" s="446">
        <v>190.48142787388392</v>
      </c>
      <c r="J95" s="446">
        <v>35</v>
      </c>
      <c r="K95" s="447">
        <v>6416.0499572753906</v>
      </c>
    </row>
    <row r="96" spans="1:11" ht="14.45" customHeight="1" x14ac:dyDescent="0.2">
      <c r="A96" s="441" t="s">
        <v>447</v>
      </c>
      <c r="B96" s="442" t="s">
        <v>448</v>
      </c>
      <c r="C96" s="443" t="s">
        <v>454</v>
      </c>
      <c r="D96" s="444" t="s">
        <v>455</v>
      </c>
      <c r="E96" s="443" t="s">
        <v>771</v>
      </c>
      <c r="F96" s="444" t="s">
        <v>772</v>
      </c>
      <c r="G96" s="443" t="s">
        <v>795</v>
      </c>
      <c r="H96" s="443" t="s">
        <v>796</v>
      </c>
      <c r="I96" s="446">
        <v>2449.530029296875</v>
      </c>
      <c r="J96" s="446">
        <v>7</v>
      </c>
      <c r="K96" s="447">
        <v>17227.18017578125</v>
      </c>
    </row>
    <row r="97" spans="1:11" ht="14.45" customHeight="1" x14ac:dyDescent="0.2">
      <c r="A97" s="441" t="s">
        <v>447</v>
      </c>
      <c r="B97" s="442" t="s">
        <v>448</v>
      </c>
      <c r="C97" s="443" t="s">
        <v>454</v>
      </c>
      <c r="D97" s="444" t="s">
        <v>455</v>
      </c>
      <c r="E97" s="443" t="s">
        <v>771</v>
      </c>
      <c r="F97" s="444" t="s">
        <v>772</v>
      </c>
      <c r="G97" s="443" t="s">
        <v>797</v>
      </c>
      <c r="H97" s="443" t="s">
        <v>798</v>
      </c>
      <c r="I97" s="446">
        <v>1839.199951171875</v>
      </c>
      <c r="J97" s="446">
        <v>2</v>
      </c>
      <c r="K97" s="447">
        <v>3678.39990234375</v>
      </c>
    </row>
    <row r="98" spans="1:11" ht="14.45" customHeight="1" x14ac:dyDescent="0.2">
      <c r="A98" s="441" t="s">
        <v>447</v>
      </c>
      <c r="B98" s="442" t="s">
        <v>448</v>
      </c>
      <c r="C98" s="443" t="s">
        <v>454</v>
      </c>
      <c r="D98" s="444" t="s">
        <v>455</v>
      </c>
      <c r="E98" s="443" t="s">
        <v>771</v>
      </c>
      <c r="F98" s="444" t="s">
        <v>772</v>
      </c>
      <c r="G98" s="443" t="s">
        <v>799</v>
      </c>
      <c r="H98" s="443" t="s">
        <v>800</v>
      </c>
      <c r="I98" s="446">
        <v>1875.5</v>
      </c>
      <c r="J98" s="446">
        <v>2</v>
      </c>
      <c r="K98" s="447">
        <v>3751</v>
      </c>
    </row>
    <row r="99" spans="1:11" ht="14.45" customHeight="1" x14ac:dyDescent="0.2">
      <c r="A99" s="441" t="s">
        <v>447</v>
      </c>
      <c r="B99" s="442" t="s">
        <v>448</v>
      </c>
      <c r="C99" s="443" t="s">
        <v>454</v>
      </c>
      <c r="D99" s="444" t="s">
        <v>455</v>
      </c>
      <c r="E99" s="443" t="s">
        <v>771</v>
      </c>
      <c r="F99" s="444" t="s">
        <v>772</v>
      </c>
      <c r="G99" s="443" t="s">
        <v>801</v>
      </c>
      <c r="H99" s="443" t="s">
        <v>802</v>
      </c>
      <c r="I99" s="446">
        <v>4779.5</v>
      </c>
      <c r="J99" s="446">
        <v>2</v>
      </c>
      <c r="K99" s="447">
        <v>9559</v>
      </c>
    </row>
    <row r="100" spans="1:11" ht="14.45" customHeight="1" x14ac:dyDescent="0.2">
      <c r="A100" s="441" t="s">
        <v>447</v>
      </c>
      <c r="B100" s="442" t="s">
        <v>448</v>
      </c>
      <c r="C100" s="443" t="s">
        <v>454</v>
      </c>
      <c r="D100" s="444" t="s">
        <v>455</v>
      </c>
      <c r="E100" s="443" t="s">
        <v>771</v>
      </c>
      <c r="F100" s="444" t="s">
        <v>772</v>
      </c>
      <c r="G100" s="443" t="s">
        <v>803</v>
      </c>
      <c r="H100" s="443" t="s">
        <v>804</v>
      </c>
      <c r="I100" s="446">
        <v>2214.300048828125</v>
      </c>
      <c r="J100" s="446">
        <v>1</v>
      </c>
      <c r="K100" s="447">
        <v>2214.300048828125</v>
      </c>
    </row>
    <row r="101" spans="1:11" ht="14.45" customHeight="1" x14ac:dyDescent="0.2">
      <c r="A101" s="441" t="s">
        <v>447</v>
      </c>
      <c r="B101" s="442" t="s">
        <v>448</v>
      </c>
      <c r="C101" s="443" t="s">
        <v>454</v>
      </c>
      <c r="D101" s="444" t="s">
        <v>455</v>
      </c>
      <c r="E101" s="443" t="s">
        <v>771</v>
      </c>
      <c r="F101" s="444" t="s">
        <v>772</v>
      </c>
      <c r="G101" s="443" t="s">
        <v>805</v>
      </c>
      <c r="H101" s="443" t="s">
        <v>806</v>
      </c>
      <c r="I101" s="446">
        <v>1875.5</v>
      </c>
      <c r="J101" s="446">
        <v>2</v>
      </c>
      <c r="K101" s="447">
        <v>3751</v>
      </c>
    </row>
    <row r="102" spans="1:11" ht="14.45" customHeight="1" x14ac:dyDescent="0.2">
      <c r="A102" s="441" t="s">
        <v>447</v>
      </c>
      <c r="B102" s="442" t="s">
        <v>448</v>
      </c>
      <c r="C102" s="443" t="s">
        <v>454</v>
      </c>
      <c r="D102" s="444" t="s">
        <v>455</v>
      </c>
      <c r="E102" s="443" t="s">
        <v>771</v>
      </c>
      <c r="F102" s="444" t="s">
        <v>772</v>
      </c>
      <c r="G102" s="443" t="s">
        <v>807</v>
      </c>
      <c r="H102" s="443" t="s">
        <v>808</v>
      </c>
      <c r="I102" s="446">
        <v>1.3700000047683716</v>
      </c>
      <c r="J102" s="446">
        <v>200</v>
      </c>
      <c r="K102" s="447">
        <v>273.95999145507813</v>
      </c>
    </row>
    <row r="103" spans="1:11" ht="14.45" customHeight="1" x14ac:dyDescent="0.2">
      <c r="A103" s="441" t="s">
        <v>447</v>
      </c>
      <c r="B103" s="442" t="s">
        <v>448</v>
      </c>
      <c r="C103" s="443" t="s">
        <v>454</v>
      </c>
      <c r="D103" s="444" t="s">
        <v>455</v>
      </c>
      <c r="E103" s="443" t="s">
        <v>771</v>
      </c>
      <c r="F103" s="444" t="s">
        <v>772</v>
      </c>
      <c r="G103" s="443" t="s">
        <v>809</v>
      </c>
      <c r="H103" s="443" t="s">
        <v>810</v>
      </c>
      <c r="I103" s="446">
        <v>1.3700000047683716</v>
      </c>
      <c r="J103" s="446">
        <v>200</v>
      </c>
      <c r="K103" s="447">
        <v>273.989990234375</v>
      </c>
    </row>
    <row r="104" spans="1:11" ht="14.45" customHeight="1" x14ac:dyDescent="0.2">
      <c r="A104" s="441" t="s">
        <v>447</v>
      </c>
      <c r="B104" s="442" t="s">
        <v>448</v>
      </c>
      <c r="C104" s="443" t="s">
        <v>454</v>
      </c>
      <c r="D104" s="444" t="s">
        <v>455</v>
      </c>
      <c r="E104" s="443" t="s">
        <v>771</v>
      </c>
      <c r="F104" s="444" t="s">
        <v>772</v>
      </c>
      <c r="G104" s="443" t="s">
        <v>811</v>
      </c>
      <c r="H104" s="443" t="s">
        <v>812</v>
      </c>
      <c r="I104" s="446">
        <v>1.3700000047683716</v>
      </c>
      <c r="J104" s="446">
        <v>200</v>
      </c>
      <c r="K104" s="447">
        <v>273.95999145507813</v>
      </c>
    </row>
    <row r="105" spans="1:11" ht="14.45" customHeight="1" x14ac:dyDescent="0.2">
      <c r="A105" s="441" t="s">
        <v>447</v>
      </c>
      <c r="B105" s="442" t="s">
        <v>448</v>
      </c>
      <c r="C105" s="443" t="s">
        <v>454</v>
      </c>
      <c r="D105" s="444" t="s">
        <v>455</v>
      </c>
      <c r="E105" s="443" t="s">
        <v>771</v>
      </c>
      <c r="F105" s="444" t="s">
        <v>772</v>
      </c>
      <c r="G105" s="443" t="s">
        <v>813</v>
      </c>
      <c r="H105" s="443" t="s">
        <v>814</v>
      </c>
      <c r="I105" s="446">
        <v>1.3700000047683716</v>
      </c>
      <c r="J105" s="446">
        <v>300</v>
      </c>
      <c r="K105" s="447">
        <v>411.1099853515625</v>
      </c>
    </row>
    <row r="106" spans="1:11" ht="14.45" customHeight="1" x14ac:dyDescent="0.2">
      <c r="A106" s="441" t="s">
        <v>447</v>
      </c>
      <c r="B106" s="442" t="s">
        <v>448</v>
      </c>
      <c r="C106" s="443" t="s">
        <v>454</v>
      </c>
      <c r="D106" s="444" t="s">
        <v>455</v>
      </c>
      <c r="E106" s="443" t="s">
        <v>771</v>
      </c>
      <c r="F106" s="444" t="s">
        <v>772</v>
      </c>
      <c r="G106" s="443" t="s">
        <v>815</v>
      </c>
      <c r="H106" s="443" t="s">
        <v>816</v>
      </c>
      <c r="I106" s="446">
        <v>1.3700000047683716</v>
      </c>
      <c r="J106" s="446">
        <v>400</v>
      </c>
      <c r="K106" s="447">
        <v>547.97998046875</v>
      </c>
    </row>
    <row r="107" spans="1:11" ht="14.45" customHeight="1" x14ac:dyDescent="0.2">
      <c r="A107" s="441" t="s">
        <v>447</v>
      </c>
      <c r="B107" s="442" t="s">
        <v>448</v>
      </c>
      <c r="C107" s="443" t="s">
        <v>454</v>
      </c>
      <c r="D107" s="444" t="s">
        <v>455</v>
      </c>
      <c r="E107" s="443" t="s">
        <v>771</v>
      </c>
      <c r="F107" s="444" t="s">
        <v>772</v>
      </c>
      <c r="G107" s="443" t="s">
        <v>817</v>
      </c>
      <c r="H107" s="443" t="s">
        <v>818</v>
      </c>
      <c r="I107" s="446">
        <v>1.3700000047683716</v>
      </c>
      <c r="J107" s="446">
        <v>700</v>
      </c>
      <c r="K107" s="447">
        <v>958.97998046875</v>
      </c>
    </row>
    <row r="108" spans="1:11" ht="14.45" customHeight="1" x14ac:dyDescent="0.2">
      <c r="A108" s="441" t="s">
        <v>447</v>
      </c>
      <c r="B108" s="442" t="s">
        <v>448</v>
      </c>
      <c r="C108" s="443" t="s">
        <v>454</v>
      </c>
      <c r="D108" s="444" t="s">
        <v>455</v>
      </c>
      <c r="E108" s="443" t="s">
        <v>771</v>
      </c>
      <c r="F108" s="444" t="s">
        <v>772</v>
      </c>
      <c r="G108" s="443" t="s">
        <v>819</v>
      </c>
      <c r="H108" s="443" t="s">
        <v>820</v>
      </c>
      <c r="I108" s="446">
        <v>1.3833333253860474</v>
      </c>
      <c r="J108" s="446">
        <v>1100</v>
      </c>
      <c r="K108" s="447">
        <v>1518.9700012207031</v>
      </c>
    </row>
    <row r="109" spans="1:11" ht="14.45" customHeight="1" x14ac:dyDescent="0.2">
      <c r="A109" s="441" t="s">
        <v>447</v>
      </c>
      <c r="B109" s="442" t="s">
        <v>448</v>
      </c>
      <c r="C109" s="443" t="s">
        <v>454</v>
      </c>
      <c r="D109" s="444" t="s">
        <v>455</v>
      </c>
      <c r="E109" s="443" t="s">
        <v>771</v>
      </c>
      <c r="F109" s="444" t="s">
        <v>772</v>
      </c>
      <c r="G109" s="443" t="s">
        <v>821</v>
      </c>
      <c r="H109" s="443" t="s">
        <v>822</v>
      </c>
      <c r="I109" s="446">
        <v>1.3799999952316284</v>
      </c>
      <c r="J109" s="446">
        <v>800</v>
      </c>
      <c r="K109" s="447">
        <v>1103.9700012207031</v>
      </c>
    </row>
    <row r="110" spans="1:11" ht="14.45" customHeight="1" x14ac:dyDescent="0.2">
      <c r="A110" s="441" t="s">
        <v>447</v>
      </c>
      <c r="B110" s="442" t="s">
        <v>448</v>
      </c>
      <c r="C110" s="443" t="s">
        <v>454</v>
      </c>
      <c r="D110" s="444" t="s">
        <v>455</v>
      </c>
      <c r="E110" s="443" t="s">
        <v>771</v>
      </c>
      <c r="F110" s="444" t="s">
        <v>772</v>
      </c>
      <c r="G110" s="443" t="s">
        <v>823</v>
      </c>
      <c r="H110" s="443" t="s">
        <v>824</v>
      </c>
      <c r="I110" s="446">
        <v>1.3799999952316284</v>
      </c>
      <c r="J110" s="446">
        <v>900</v>
      </c>
      <c r="K110" s="447">
        <v>1240.9100036621094</v>
      </c>
    </row>
    <row r="111" spans="1:11" ht="14.45" customHeight="1" x14ac:dyDescent="0.2">
      <c r="A111" s="441" t="s">
        <v>447</v>
      </c>
      <c r="B111" s="442" t="s">
        <v>448</v>
      </c>
      <c r="C111" s="443" t="s">
        <v>454</v>
      </c>
      <c r="D111" s="444" t="s">
        <v>455</v>
      </c>
      <c r="E111" s="443" t="s">
        <v>771</v>
      </c>
      <c r="F111" s="444" t="s">
        <v>772</v>
      </c>
      <c r="G111" s="443" t="s">
        <v>825</v>
      </c>
      <c r="H111" s="443" t="s">
        <v>826</v>
      </c>
      <c r="I111" s="446">
        <v>1.4099999666213989</v>
      </c>
      <c r="J111" s="446">
        <v>300</v>
      </c>
      <c r="K111" s="447">
        <v>423</v>
      </c>
    </row>
    <row r="112" spans="1:11" ht="14.45" customHeight="1" x14ac:dyDescent="0.2">
      <c r="A112" s="441" t="s">
        <v>447</v>
      </c>
      <c r="B112" s="442" t="s">
        <v>448</v>
      </c>
      <c r="C112" s="443" t="s">
        <v>454</v>
      </c>
      <c r="D112" s="444" t="s">
        <v>455</v>
      </c>
      <c r="E112" s="443" t="s">
        <v>771</v>
      </c>
      <c r="F112" s="444" t="s">
        <v>772</v>
      </c>
      <c r="G112" s="443" t="s">
        <v>827</v>
      </c>
      <c r="H112" s="443" t="s">
        <v>828</v>
      </c>
      <c r="I112" s="446">
        <v>1.3833333253860474</v>
      </c>
      <c r="J112" s="446">
        <v>500</v>
      </c>
      <c r="K112" s="447">
        <v>688.94001770019531</v>
      </c>
    </row>
    <row r="113" spans="1:11" ht="14.45" customHeight="1" x14ac:dyDescent="0.2">
      <c r="A113" s="441" t="s">
        <v>447</v>
      </c>
      <c r="B113" s="442" t="s">
        <v>448</v>
      </c>
      <c r="C113" s="443" t="s">
        <v>454</v>
      </c>
      <c r="D113" s="444" t="s">
        <v>455</v>
      </c>
      <c r="E113" s="443" t="s">
        <v>771</v>
      </c>
      <c r="F113" s="444" t="s">
        <v>772</v>
      </c>
      <c r="G113" s="443" t="s">
        <v>829</v>
      </c>
      <c r="H113" s="443" t="s">
        <v>830</v>
      </c>
      <c r="I113" s="446">
        <v>1.3700000047683716</v>
      </c>
      <c r="J113" s="446">
        <v>100</v>
      </c>
      <c r="K113" s="447">
        <v>137</v>
      </c>
    </row>
    <row r="114" spans="1:11" ht="14.45" customHeight="1" x14ac:dyDescent="0.2">
      <c r="A114" s="441" t="s">
        <v>447</v>
      </c>
      <c r="B114" s="442" t="s">
        <v>448</v>
      </c>
      <c r="C114" s="443" t="s">
        <v>454</v>
      </c>
      <c r="D114" s="444" t="s">
        <v>455</v>
      </c>
      <c r="E114" s="443" t="s">
        <v>771</v>
      </c>
      <c r="F114" s="444" t="s">
        <v>772</v>
      </c>
      <c r="G114" s="443" t="s">
        <v>831</v>
      </c>
      <c r="H114" s="443" t="s">
        <v>832</v>
      </c>
      <c r="I114" s="446">
        <v>2.619999885559082</v>
      </c>
      <c r="J114" s="446">
        <v>180</v>
      </c>
      <c r="K114" s="447">
        <v>471</v>
      </c>
    </row>
    <row r="115" spans="1:11" ht="14.45" customHeight="1" x14ac:dyDescent="0.2">
      <c r="A115" s="441" t="s">
        <v>447</v>
      </c>
      <c r="B115" s="442" t="s">
        <v>448</v>
      </c>
      <c r="C115" s="443" t="s">
        <v>454</v>
      </c>
      <c r="D115" s="444" t="s">
        <v>455</v>
      </c>
      <c r="E115" s="443" t="s">
        <v>771</v>
      </c>
      <c r="F115" s="444" t="s">
        <v>772</v>
      </c>
      <c r="G115" s="443" t="s">
        <v>833</v>
      </c>
      <c r="H115" s="443" t="s">
        <v>834</v>
      </c>
      <c r="I115" s="446">
        <v>2.619999885559082</v>
      </c>
      <c r="J115" s="446">
        <v>180</v>
      </c>
      <c r="K115" s="447">
        <v>470.989990234375</v>
      </c>
    </row>
    <row r="116" spans="1:11" ht="14.45" customHeight="1" x14ac:dyDescent="0.2">
      <c r="A116" s="441" t="s">
        <v>447</v>
      </c>
      <c r="B116" s="442" t="s">
        <v>448</v>
      </c>
      <c r="C116" s="443" t="s">
        <v>454</v>
      </c>
      <c r="D116" s="444" t="s">
        <v>455</v>
      </c>
      <c r="E116" s="443" t="s">
        <v>771</v>
      </c>
      <c r="F116" s="444" t="s">
        <v>772</v>
      </c>
      <c r="G116" s="443" t="s">
        <v>835</v>
      </c>
      <c r="H116" s="443" t="s">
        <v>836</v>
      </c>
      <c r="I116" s="446">
        <v>2.619999885559082</v>
      </c>
      <c r="J116" s="446">
        <v>60</v>
      </c>
      <c r="K116" s="447">
        <v>157.08999633789063</v>
      </c>
    </row>
    <row r="117" spans="1:11" ht="14.45" customHeight="1" x14ac:dyDescent="0.2">
      <c r="A117" s="441" t="s">
        <v>447</v>
      </c>
      <c r="B117" s="442" t="s">
        <v>448</v>
      </c>
      <c r="C117" s="443" t="s">
        <v>454</v>
      </c>
      <c r="D117" s="444" t="s">
        <v>455</v>
      </c>
      <c r="E117" s="443" t="s">
        <v>771</v>
      </c>
      <c r="F117" s="444" t="s">
        <v>772</v>
      </c>
      <c r="G117" s="443" t="s">
        <v>837</v>
      </c>
      <c r="H117" s="443" t="s">
        <v>838</v>
      </c>
      <c r="I117" s="446">
        <v>8.4499998092651367</v>
      </c>
      <c r="J117" s="446">
        <v>240</v>
      </c>
      <c r="K117" s="447">
        <v>2027.5400390625</v>
      </c>
    </row>
    <row r="118" spans="1:11" ht="14.45" customHeight="1" x14ac:dyDescent="0.2">
      <c r="A118" s="441" t="s">
        <v>447</v>
      </c>
      <c r="B118" s="442" t="s">
        <v>448</v>
      </c>
      <c r="C118" s="443" t="s">
        <v>454</v>
      </c>
      <c r="D118" s="444" t="s">
        <v>455</v>
      </c>
      <c r="E118" s="443" t="s">
        <v>771</v>
      </c>
      <c r="F118" s="444" t="s">
        <v>772</v>
      </c>
      <c r="G118" s="443" t="s">
        <v>839</v>
      </c>
      <c r="H118" s="443" t="s">
        <v>840</v>
      </c>
      <c r="I118" s="446">
        <v>13.899999618530273</v>
      </c>
      <c r="J118" s="446">
        <v>240</v>
      </c>
      <c r="K118" s="447">
        <v>3336.97998046875</v>
      </c>
    </row>
    <row r="119" spans="1:11" ht="14.45" customHeight="1" x14ac:dyDescent="0.2">
      <c r="A119" s="441" t="s">
        <v>447</v>
      </c>
      <c r="B119" s="442" t="s">
        <v>448</v>
      </c>
      <c r="C119" s="443" t="s">
        <v>454</v>
      </c>
      <c r="D119" s="444" t="s">
        <v>455</v>
      </c>
      <c r="E119" s="443" t="s">
        <v>771</v>
      </c>
      <c r="F119" s="444" t="s">
        <v>772</v>
      </c>
      <c r="G119" s="443" t="s">
        <v>841</v>
      </c>
      <c r="H119" s="443" t="s">
        <v>842</v>
      </c>
      <c r="I119" s="446">
        <v>13.404999732971191</v>
      </c>
      <c r="J119" s="446">
        <v>360</v>
      </c>
      <c r="K119" s="447">
        <v>4886.3800048828125</v>
      </c>
    </row>
    <row r="120" spans="1:11" ht="14.45" customHeight="1" x14ac:dyDescent="0.2">
      <c r="A120" s="441" t="s">
        <v>447</v>
      </c>
      <c r="B120" s="442" t="s">
        <v>448</v>
      </c>
      <c r="C120" s="443" t="s">
        <v>454</v>
      </c>
      <c r="D120" s="444" t="s">
        <v>455</v>
      </c>
      <c r="E120" s="443" t="s">
        <v>771</v>
      </c>
      <c r="F120" s="444" t="s">
        <v>772</v>
      </c>
      <c r="G120" s="443" t="s">
        <v>843</v>
      </c>
      <c r="H120" s="443" t="s">
        <v>844</v>
      </c>
      <c r="I120" s="446">
        <v>257.66500234603882</v>
      </c>
      <c r="J120" s="446">
        <v>63</v>
      </c>
      <c r="K120" s="447">
        <v>2027.5400390625</v>
      </c>
    </row>
    <row r="121" spans="1:11" ht="14.45" customHeight="1" x14ac:dyDescent="0.2">
      <c r="A121" s="441" t="s">
        <v>447</v>
      </c>
      <c r="B121" s="442" t="s">
        <v>448</v>
      </c>
      <c r="C121" s="443" t="s">
        <v>454</v>
      </c>
      <c r="D121" s="444" t="s">
        <v>455</v>
      </c>
      <c r="E121" s="443" t="s">
        <v>771</v>
      </c>
      <c r="F121" s="444" t="s">
        <v>772</v>
      </c>
      <c r="G121" s="443" t="s">
        <v>845</v>
      </c>
      <c r="H121" s="443" t="s">
        <v>846</v>
      </c>
      <c r="I121" s="446">
        <v>228.70500183105469</v>
      </c>
      <c r="J121" s="446">
        <v>2</v>
      </c>
      <c r="K121" s="447">
        <v>457.41000366210938</v>
      </c>
    </row>
    <row r="122" spans="1:11" ht="14.45" customHeight="1" x14ac:dyDescent="0.2">
      <c r="A122" s="441" t="s">
        <v>447</v>
      </c>
      <c r="B122" s="442" t="s">
        <v>448</v>
      </c>
      <c r="C122" s="443" t="s">
        <v>454</v>
      </c>
      <c r="D122" s="444" t="s">
        <v>455</v>
      </c>
      <c r="E122" s="443" t="s">
        <v>771</v>
      </c>
      <c r="F122" s="444" t="s">
        <v>772</v>
      </c>
      <c r="G122" s="443" t="s">
        <v>811</v>
      </c>
      <c r="H122" s="443" t="s">
        <v>847</v>
      </c>
      <c r="I122" s="446">
        <v>1.3700000047683716</v>
      </c>
      <c r="J122" s="446">
        <v>100</v>
      </c>
      <c r="K122" s="447">
        <v>137</v>
      </c>
    </row>
    <row r="123" spans="1:11" ht="14.45" customHeight="1" x14ac:dyDescent="0.2">
      <c r="A123" s="441" t="s">
        <v>447</v>
      </c>
      <c r="B123" s="442" t="s">
        <v>448</v>
      </c>
      <c r="C123" s="443" t="s">
        <v>454</v>
      </c>
      <c r="D123" s="444" t="s">
        <v>455</v>
      </c>
      <c r="E123" s="443" t="s">
        <v>771</v>
      </c>
      <c r="F123" s="444" t="s">
        <v>772</v>
      </c>
      <c r="G123" s="443" t="s">
        <v>848</v>
      </c>
      <c r="H123" s="443" t="s">
        <v>849</v>
      </c>
      <c r="I123" s="446">
        <v>1.3700000047683716</v>
      </c>
      <c r="J123" s="446">
        <v>300</v>
      </c>
      <c r="K123" s="447">
        <v>410.989990234375</v>
      </c>
    </row>
    <row r="124" spans="1:11" ht="14.45" customHeight="1" x14ac:dyDescent="0.2">
      <c r="A124" s="441" t="s">
        <v>447</v>
      </c>
      <c r="B124" s="442" t="s">
        <v>448</v>
      </c>
      <c r="C124" s="443" t="s">
        <v>454</v>
      </c>
      <c r="D124" s="444" t="s">
        <v>455</v>
      </c>
      <c r="E124" s="443" t="s">
        <v>771</v>
      </c>
      <c r="F124" s="444" t="s">
        <v>772</v>
      </c>
      <c r="G124" s="443" t="s">
        <v>850</v>
      </c>
      <c r="H124" s="443" t="s">
        <v>851</v>
      </c>
      <c r="I124" s="446">
        <v>1.3700000047683716</v>
      </c>
      <c r="J124" s="446">
        <v>100</v>
      </c>
      <c r="K124" s="447">
        <v>137</v>
      </c>
    </row>
    <row r="125" spans="1:11" ht="14.45" customHeight="1" x14ac:dyDescent="0.2">
      <c r="A125" s="441" t="s">
        <v>447</v>
      </c>
      <c r="B125" s="442" t="s">
        <v>448</v>
      </c>
      <c r="C125" s="443" t="s">
        <v>454</v>
      </c>
      <c r="D125" s="444" t="s">
        <v>455</v>
      </c>
      <c r="E125" s="443" t="s">
        <v>771</v>
      </c>
      <c r="F125" s="444" t="s">
        <v>772</v>
      </c>
      <c r="G125" s="443" t="s">
        <v>852</v>
      </c>
      <c r="H125" s="443" t="s">
        <v>853</v>
      </c>
      <c r="I125" s="446">
        <v>1.4099999666213989</v>
      </c>
      <c r="J125" s="446">
        <v>200</v>
      </c>
      <c r="K125" s="447">
        <v>282</v>
      </c>
    </row>
    <row r="126" spans="1:11" ht="14.45" customHeight="1" x14ac:dyDescent="0.2">
      <c r="A126" s="441" t="s">
        <v>447</v>
      </c>
      <c r="B126" s="442" t="s">
        <v>448</v>
      </c>
      <c r="C126" s="443" t="s">
        <v>454</v>
      </c>
      <c r="D126" s="444" t="s">
        <v>455</v>
      </c>
      <c r="E126" s="443" t="s">
        <v>771</v>
      </c>
      <c r="F126" s="444" t="s">
        <v>772</v>
      </c>
      <c r="G126" s="443" t="s">
        <v>854</v>
      </c>
      <c r="H126" s="443" t="s">
        <v>855</v>
      </c>
      <c r="I126" s="446">
        <v>1.4099999666213989</v>
      </c>
      <c r="J126" s="446">
        <v>200</v>
      </c>
      <c r="K126" s="447">
        <v>282</v>
      </c>
    </row>
    <row r="127" spans="1:11" ht="14.45" customHeight="1" x14ac:dyDescent="0.2">
      <c r="A127" s="441" t="s">
        <v>447</v>
      </c>
      <c r="B127" s="442" t="s">
        <v>448</v>
      </c>
      <c r="C127" s="443" t="s">
        <v>454</v>
      </c>
      <c r="D127" s="444" t="s">
        <v>455</v>
      </c>
      <c r="E127" s="443" t="s">
        <v>771</v>
      </c>
      <c r="F127" s="444" t="s">
        <v>772</v>
      </c>
      <c r="G127" s="443" t="s">
        <v>856</v>
      </c>
      <c r="H127" s="443" t="s">
        <v>857</v>
      </c>
      <c r="I127" s="446">
        <v>1.3700000047683716</v>
      </c>
      <c r="J127" s="446">
        <v>300</v>
      </c>
      <c r="K127" s="447">
        <v>410.989990234375</v>
      </c>
    </row>
    <row r="128" spans="1:11" ht="14.45" customHeight="1" x14ac:dyDescent="0.2">
      <c r="A128" s="441" t="s">
        <v>447</v>
      </c>
      <c r="B128" s="442" t="s">
        <v>448</v>
      </c>
      <c r="C128" s="443" t="s">
        <v>454</v>
      </c>
      <c r="D128" s="444" t="s">
        <v>455</v>
      </c>
      <c r="E128" s="443" t="s">
        <v>771</v>
      </c>
      <c r="F128" s="444" t="s">
        <v>772</v>
      </c>
      <c r="G128" s="443" t="s">
        <v>858</v>
      </c>
      <c r="H128" s="443" t="s">
        <v>859</v>
      </c>
      <c r="I128" s="446">
        <v>228.69000244140625</v>
      </c>
      <c r="J128" s="446">
        <v>2</v>
      </c>
      <c r="K128" s="447">
        <v>457.3800048828125</v>
      </c>
    </row>
    <row r="129" spans="1:11" ht="14.45" customHeight="1" x14ac:dyDescent="0.2">
      <c r="A129" s="441" t="s">
        <v>447</v>
      </c>
      <c r="B129" s="442" t="s">
        <v>448</v>
      </c>
      <c r="C129" s="443" t="s">
        <v>454</v>
      </c>
      <c r="D129" s="444" t="s">
        <v>455</v>
      </c>
      <c r="E129" s="443" t="s">
        <v>771</v>
      </c>
      <c r="F129" s="444" t="s">
        <v>772</v>
      </c>
      <c r="G129" s="443" t="s">
        <v>860</v>
      </c>
      <c r="H129" s="443" t="s">
        <v>861</v>
      </c>
      <c r="I129" s="446">
        <v>228.69000244140625</v>
      </c>
      <c r="J129" s="446">
        <v>2</v>
      </c>
      <c r="K129" s="447">
        <v>457.3800048828125</v>
      </c>
    </row>
    <row r="130" spans="1:11" ht="14.45" customHeight="1" x14ac:dyDescent="0.2">
      <c r="A130" s="441" t="s">
        <v>447</v>
      </c>
      <c r="B130" s="442" t="s">
        <v>448</v>
      </c>
      <c r="C130" s="443" t="s">
        <v>454</v>
      </c>
      <c r="D130" s="444" t="s">
        <v>455</v>
      </c>
      <c r="E130" s="443" t="s">
        <v>771</v>
      </c>
      <c r="F130" s="444" t="s">
        <v>772</v>
      </c>
      <c r="G130" s="443" t="s">
        <v>862</v>
      </c>
      <c r="H130" s="443" t="s">
        <v>863</v>
      </c>
      <c r="I130" s="446">
        <v>228.69000244140625</v>
      </c>
      <c r="J130" s="446">
        <v>2</v>
      </c>
      <c r="K130" s="447">
        <v>457.3800048828125</v>
      </c>
    </row>
    <row r="131" spans="1:11" ht="14.45" customHeight="1" x14ac:dyDescent="0.2">
      <c r="A131" s="441" t="s">
        <v>447</v>
      </c>
      <c r="B131" s="442" t="s">
        <v>448</v>
      </c>
      <c r="C131" s="443" t="s">
        <v>454</v>
      </c>
      <c r="D131" s="444" t="s">
        <v>455</v>
      </c>
      <c r="E131" s="443" t="s">
        <v>771</v>
      </c>
      <c r="F131" s="444" t="s">
        <v>772</v>
      </c>
      <c r="G131" s="443" t="s">
        <v>864</v>
      </c>
      <c r="H131" s="443" t="s">
        <v>865</v>
      </c>
      <c r="I131" s="446">
        <v>228.69000244140625</v>
      </c>
      <c r="J131" s="446">
        <v>2</v>
      </c>
      <c r="K131" s="447">
        <v>457.3800048828125</v>
      </c>
    </row>
    <row r="132" spans="1:11" ht="14.45" customHeight="1" x14ac:dyDescent="0.2">
      <c r="A132" s="441" t="s">
        <v>447</v>
      </c>
      <c r="B132" s="442" t="s">
        <v>448</v>
      </c>
      <c r="C132" s="443" t="s">
        <v>454</v>
      </c>
      <c r="D132" s="444" t="s">
        <v>455</v>
      </c>
      <c r="E132" s="443" t="s">
        <v>771</v>
      </c>
      <c r="F132" s="444" t="s">
        <v>772</v>
      </c>
      <c r="G132" s="443" t="s">
        <v>866</v>
      </c>
      <c r="H132" s="443" t="s">
        <v>867</v>
      </c>
      <c r="I132" s="446">
        <v>228.69000244140625</v>
      </c>
      <c r="J132" s="446">
        <v>4</v>
      </c>
      <c r="K132" s="447">
        <v>914.760009765625</v>
      </c>
    </row>
    <row r="133" spans="1:11" ht="14.45" customHeight="1" x14ac:dyDescent="0.2">
      <c r="A133" s="441" t="s">
        <v>447</v>
      </c>
      <c r="B133" s="442" t="s">
        <v>448</v>
      </c>
      <c r="C133" s="443" t="s">
        <v>454</v>
      </c>
      <c r="D133" s="444" t="s">
        <v>455</v>
      </c>
      <c r="E133" s="443" t="s">
        <v>771</v>
      </c>
      <c r="F133" s="444" t="s">
        <v>772</v>
      </c>
      <c r="G133" s="443" t="s">
        <v>817</v>
      </c>
      <c r="H133" s="443" t="s">
        <v>868</v>
      </c>
      <c r="I133" s="446">
        <v>1.3899999856948853</v>
      </c>
      <c r="J133" s="446">
        <v>400</v>
      </c>
      <c r="K133" s="447">
        <v>560</v>
      </c>
    </row>
    <row r="134" spans="1:11" ht="14.45" customHeight="1" x14ac:dyDescent="0.2">
      <c r="A134" s="441" t="s">
        <v>447</v>
      </c>
      <c r="B134" s="442" t="s">
        <v>448</v>
      </c>
      <c r="C134" s="443" t="s">
        <v>454</v>
      </c>
      <c r="D134" s="444" t="s">
        <v>455</v>
      </c>
      <c r="E134" s="443" t="s">
        <v>771</v>
      </c>
      <c r="F134" s="444" t="s">
        <v>772</v>
      </c>
      <c r="G134" s="443" t="s">
        <v>869</v>
      </c>
      <c r="H134" s="443" t="s">
        <v>870</v>
      </c>
      <c r="I134" s="446">
        <v>1.4099999666213989</v>
      </c>
      <c r="J134" s="446">
        <v>100</v>
      </c>
      <c r="K134" s="447">
        <v>141.00999450683594</v>
      </c>
    </row>
    <row r="135" spans="1:11" ht="14.45" customHeight="1" x14ac:dyDescent="0.2">
      <c r="A135" s="441" t="s">
        <v>447</v>
      </c>
      <c r="B135" s="442" t="s">
        <v>448</v>
      </c>
      <c r="C135" s="443" t="s">
        <v>454</v>
      </c>
      <c r="D135" s="444" t="s">
        <v>455</v>
      </c>
      <c r="E135" s="443" t="s">
        <v>771</v>
      </c>
      <c r="F135" s="444" t="s">
        <v>772</v>
      </c>
      <c r="G135" s="443" t="s">
        <v>813</v>
      </c>
      <c r="H135" s="443" t="s">
        <v>871</v>
      </c>
      <c r="I135" s="446">
        <v>1.3700000047683716</v>
      </c>
      <c r="J135" s="446">
        <v>100</v>
      </c>
      <c r="K135" s="447">
        <v>137</v>
      </c>
    </row>
    <row r="136" spans="1:11" ht="14.45" customHeight="1" x14ac:dyDescent="0.2">
      <c r="A136" s="441" t="s">
        <v>447</v>
      </c>
      <c r="B136" s="442" t="s">
        <v>448</v>
      </c>
      <c r="C136" s="443" t="s">
        <v>454</v>
      </c>
      <c r="D136" s="444" t="s">
        <v>455</v>
      </c>
      <c r="E136" s="443" t="s">
        <v>771</v>
      </c>
      <c r="F136" s="444" t="s">
        <v>772</v>
      </c>
      <c r="G136" s="443" t="s">
        <v>815</v>
      </c>
      <c r="H136" s="443" t="s">
        <v>872</v>
      </c>
      <c r="I136" s="446">
        <v>1.3899999856948853</v>
      </c>
      <c r="J136" s="446">
        <v>400</v>
      </c>
      <c r="K136" s="447">
        <v>560</v>
      </c>
    </row>
    <row r="137" spans="1:11" ht="14.45" customHeight="1" x14ac:dyDescent="0.2">
      <c r="A137" s="441" t="s">
        <v>447</v>
      </c>
      <c r="B137" s="442" t="s">
        <v>448</v>
      </c>
      <c r="C137" s="443" t="s">
        <v>454</v>
      </c>
      <c r="D137" s="444" t="s">
        <v>455</v>
      </c>
      <c r="E137" s="443" t="s">
        <v>771</v>
      </c>
      <c r="F137" s="444" t="s">
        <v>772</v>
      </c>
      <c r="G137" s="443" t="s">
        <v>873</v>
      </c>
      <c r="H137" s="443" t="s">
        <v>874</v>
      </c>
      <c r="I137" s="446">
        <v>133.10000610351563</v>
      </c>
      <c r="J137" s="446">
        <v>1</v>
      </c>
      <c r="K137" s="447">
        <v>133.10000610351563</v>
      </c>
    </row>
    <row r="138" spans="1:11" ht="14.45" customHeight="1" x14ac:dyDescent="0.2">
      <c r="A138" s="441" t="s">
        <v>447</v>
      </c>
      <c r="B138" s="442" t="s">
        <v>448</v>
      </c>
      <c r="C138" s="443" t="s">
        <v>454</v>
      </c>
      <c r="D138" s="444" t="s">
        <v>455</v>
      </c>
      <c r="E138" s="443" t="s">
        <v>771</v>
      </c>
      <c r="F138" s="444" t="s">
        <v>772</v>
      </c>
      <c r="G138" s="443" t="s">
        <v>875</v>
      </c>
      <c r="H138" s="443" t="s">
        <v>876</v>
      </c>
      <c r="I138" s="446">
        <v>133.10000610351563</v>
      </c>
      <c r="J138" s="446">
        <v>1</v>
      </c>
      <c r="K138" s="447">
        <v>133.10000610351563</v>
      </c>
    </row>
    <row r="139" spans="1:11" ht="14.45" customHeight="1" x14ac:dyDescent="0.2">
      <c r="A139" s="441" t="s">
        <v>447</v>
      </c>
      <c r="B139" s="442" t="s">
        <v>448</v>
      </c>
      <c r="C139" s="443" t="s">
        <v>454</v>
      </c>
      <c r="D139" s="444" t="s">
        <v>455</v>
      </c>
      <c r="E139" s="443" t="s">
        <v>771</v>
      </c>
      <c r="F139" s="444" t="s">
        <v>772</v>
      </c>
      <c r="G139" s="443" t="s">
        <v>877</v>
      </c>
      <c r="H139" s="443" t="s">
        <v>878</v>
      </c>
      <c r="I139" s="446">
        <v>2.380000114440918</v>
      </c>
      <c r="J139" s="446">
        <v>600</v>
      </c>
      <c r="K139" s="447">
        <v>1430.1600036621094</v>
      </c>
    </row>
    <row r="140" spans="1:11" ht="14.45" customHeight="1" x14ac:dyDescent="0.2">
      <c r="A140" s="441" t="s">
        <v>447</v>
      </c>
      <c r="B140" s="442" t="s">
        <v>448</v>
      </c>
      <c r="C140" s="443" t="s">
        <v>454</v>
      </c>
      <c r="D140" s="444" t="s">
        <v>455</v>
      </c>
      <c r="E140" s="443" t="s">
        <v>771</v>
      </c>
      <c r="F140" s="444" t="s">
        <v>772</v>
      </c>
      <c r="G140" s="443" t="s">
        <v>879</v>
      </c>
      <c r="H140" s="443" t="s">
        <v>880</v>
      </c>
      <c r="I140" s="446">
        <v>2081.080078125</v>
      </c>
      <c r="J140" s="446">
        <v>1</v>
      </c>
      <c r="K140" s="447">
        <v>2081.080078125</v>
      </c>
    </row>
    <row r="141" spans="1:11" ht="14.45" customHeight="1" x14ac:dyDescent="0.2">
      <c r="A141" s="441" t="s">
        <v>447</v>
      </c>
      <c r="B141" s="442" t="s">
        <v>448</v>
      </c>
      <c r="C141" s="443" t="s">
        <v>454</v>
      </c>
      <c r="D141" s="444" t="s">
        <v>455</v>
      </c>
      <c r="E141" s="443" t="s">
        <v>771</v>
      </c>
      <c r="F141" s="444" t="s">
        <v>772</v>
      </c>
      <c r="G141" s="443" t="s">
        <v>881</v>
      </c>
      <c r="H141" s="443" t="s">
        <v>882</v>
      </c>
      <c r="I141" s="446">
        <v>3254.719970703125</v>
      </c>
      <c r="J141" s="446">
        <v>2</v>
      </c>
      <c r="K141" s="447">
        <v>6509.43994140625</v>
      </c>
    </row>
    <row r="142" spans="1:11" ht="14.45" customHeight="1" x14ac:dyDescent="0.2">
      <c r="A142" s="441" t="s">
        <v>447</v>
      </c>
      <c r="B142" s="442" t="s">
        <v>448</v>
      </c>
      <c r="C142" s="443" t="s">
        <v>454</v>
      </c>
      <c r="D142" s="444" t="s">
        <v>455</v>
      </c>
      <c r="E142" s="443" t="s">
        <v>771</v>
      </c>
      <c r="F142" s="444" t="s">
        <v>772</v>
      </c>
      <c r="G142" s="443" t="s">
        <v>883</v>
      </c>
      <c r="H142" s="443" t="s">
        <v>884</v>
      </c>
      <c r="I142" s="446">
        <v>76.230003356933594</v>
      </c>
      <c r="J142" s="446">
        <v>5</v>
      </c>
      <c r="K142" s="447">
        <v>381.14999389648438</v>
      </c>
    </row>
    <row r="143" spans="1:11" ht="14.45" customHeight="1" x14ac:dyDescent="0.2">
      <c r="A143" s="441" t="s">
        <v>447</v>
      </c>
      <c r="B143" s="442" t="s">
        <v>448</v>
      </c>
      <c r="C143" s="443" t="s">
        <v>454</v>
      </c>
      <c r="D143" s="444" t="s">
        <v>455</v>
      </c>
      <c r="E143" s="443" t="s">
        <v>771</v>
      </c>
      <c r="F143" s="444" t="s">
        <v>772</v>
      </c>
      <c r="G143" s="443" t="s">
        <v>885</v>
      </c>
      <c r="H143" s="443" t="s">
        <v>886</v>
      </c>
      <c r="I143" s="446">
        <v>76.230003356933594</v>
      </c>
      <c r="J143" s="446">
        <v>5</v>
      </c>
      <c r="K143" s="447">
        <v>381.14999389648438</v>
      </c>
    </row>
    <row r="144" spans="1:11" ht="14.45" customHeight="1" x14ac:dyDescent="0.2">
      <c r="A144" s="441" t="s">
        <v>447</v>
      </c>
      <c r="B144" s="442" t="s">
        <v>448</v>
      </c>
      <c r="C144" s="443" t="s">
        <v>454</v>
      </c>
      <c r="D144" s="444" t="s">
        <v>455</v>
      </c>
      <c r="E144" s="443" t="s">
        <v>771</v>
      </c>
      <c r="F144" s="444" t="s">
        <v>772</v>
      </c>
      <c r="G144" s="443" t="s">
        <v>887</v>
      </c>
      <c r="H144" s="443" t="s">
        <v>888</v>
      </c>
      <c r="I144" s="446">
        <v>76.230003356933594</v>
      </c>
      <c r="J144" s="446">
        <v>5</v>
      </c>
      <c r="K144" s="447">
        <v>381.14999389648438</v>
      </c>
    </row>
    <row r="145" spans="1:11" ht="14.45" customHeight="1" x14ac:dyDescent="0.2">
      <c r="A145" s="441" t="s">
        <v>447</v>
      </c>
      <c r="B145" s="442" t="s">
        <v>448</v>
      </c>
      <c r="C145" s="443" t="s">
        <v>454</v>
      </c>
      <c r="D145" s="444" t="s">
        <v>455</v>
      </c>
      <c r="E145" s="443" t="s">
        <v>771</v>
      </c>
      <c r="F145" s="444" t="s">
        <v>772</v>
      </c>
      <c r="G145" s="443" t="s">
        <v>889</v>
      </c>
      <c r="H145" s="443" t="s">
        <v>890</v>
      </c>
      <c r="I145" s="446">
        <v>76.230003356933594</v>
      </c>
      <c r="J145" s="446">
        <v>5</v>
      </c>
      <c r="K145" s="447">
        <v>381.14999389648438</v>
      </c>
    </row>
    <row r="146" spans="1:11" ht="14.45" customHeight="1" x14ac:dyDescent="0.2">
      <c r="A146" s="441" t="s">
        <v>447</v>
      </c>
      <c r="B146" s="442" t="s">
        <v>448</v>
      </c>
      <c r="C146" s="443" t="s">
        <v>454</v>
      </c>
      <c r="D146" s="444" t="s">
        <v>455</v>
      </c>
      <c r="E146" s="443" t="s">
        <v>771</v>
      </c>
      <c r="F146" s="444" t="s">
        <v>772</v>
      </c>
      <c r="G146" s="443" t="s">
        <v>891</v>
      </c>
      <c r="H146" s="443" t="s">
        <v>892</v>
      </c>
      <c r="I146" s="446">
        <v>76.230003356933594</v>
      </c>
      <c r="J146" s="446">
        <v>5</v>
      </c>
      <c r="K146" s="447">
        <v>381.14999389648438</v>
      </c>
    </row>
    <row r="147" spans="1:11" ht="14.45" customHeight="1" x14ac:dyDescent="0.2">
      <c r="A147" s="441" t="s">
        <v>447</v>
      </c>
      <c r="B147" s="442" t="s">
        <v>448</v>
      </c>
      <c r="C147" s="443" t="s">
        <v>454</v>
      </c>
      <c r="D147" s="444" t="s">
        <v>455</v>
      </c>
      <c r="E147" s="443" t="s">
        <v>771</v>
      </c>
      <c r="F147" s="444" t="s">
        <v>772</v>
      </c>
      <c r="G147" s="443" t="s">
        <v>893</v>
      </c>
      <c r="H147" s="443" t="s">
        <v>894</v>
      </c>
      <c r="I147" s="446">
        <v>76.230003356933594</v>
      </c>
      <c r="J147" s="446">
        <v>5</v>
      </c>
      <c r="K147" s="447">
        <v>381.14999389648438</v>
      </c>
    </row>
    <row r="148" spans="1:11" ht="14.45" customHeight="1" x14ac:dyDescent="0.2">
      <c r="A148" s="441" t="s">
        <v>447</v>
      </c>
      <c r="B148" s="442" t="s">
        <v>448</v>
      </c>
      <c r="C148" s="443" t="s">
        <v>454</v>
      </c>
      <c r="D148" s="444" t="s">
        <v>455</v>
      </c>
      <c r="E148" s="443" t="s">
        <v>771</v>
      </c>
      <c r="F148" s="444" t="s">
        <v>772</v>
      </c>
      <c r="G148" s="443" t="s">
        <v>895</v>
      </c>
      <c r="H148" s="443" t="s">
        <v>896</v>
      </c>
      <c r="I148" s="446">
        <v>76.230003356933594</v>
      </c>
      <c r="J148" s="446">
        <v>5</v>
      </c>
      <c r="K148" s="447">
        <v>381.14999389648438</v>
      </c>
    </row>
    <row r="149" spans="1:11" ht="14.45" customHeight="1" x14ac:dyDescent="0.2">
      <c r="A149" s="441" t="s">
        <v>447</v>
      </c>
      <c r="B149" s="442" t="s">
        <v>448</v>
      </c>
      <c r="C149" s="443" t="s">
        <v>454</v>
      </c>
      <c r="D149" s="444" t="s">
        <v>455</v>
      </c>
      <c r="E149" s="443" t="s">
        <v>771</v>
      </c>
      <c r="F149" s="444" t="s">
        <v>772</v>
      </c>
      <c r="G149" s="443" t="s">
        <v>897</v>
      </c>
      <c r="H149" s="443" t="s">
        <v>898</v>
      </c>
      <c r="I149" s="446">
        <v>76.230003356933594</v>
      </c>
      <c r="J149" s="446">
        <v>5</v>
      </c>
      <c r="K149" s="447">
        <v>381.14999389648438</v>
      </c>
    </row>
    <row r="150" spans="1:11" ht="14.45" customHeight="1" x14ac:dyDescent="0.2">
      <c r="A150" s="441" t="s">
        <v>447</v>
      </c>
      <c r="B150" s="442" t="s">
        <v>448</v>
      </c>
      <c r="C150" s="443" t="s">
        <v>454</v>
      </c>
      <c r="D150" s="444" t="s">
        <v>455</v>
      </c>
      <c r="E150" s="443" t="s">
        <v>771</v>
      </c>
      <c r="F150" s="444" t="s">
        <v>772</v>
      </c>
      <c r="G150" s="443" t="s">
        <v>899</v>
      </c>
      <c r="H150" s="443" t="s">
        <v>900</v>
      </c>
      <c r="I150" s="446">
        <v>128.25999450683594</v>
      </c>
      <c r="J150" s="446">
        <v>5</v>
      </c>
      <c r="K150" s="447">
        <v>641.29998779296875</v>
      </c>
    </row>
    <row r="151" spans="1:11" ht="14.45" customHeight="1" x14ac:dyDescent="0.2">
      <c r="A151" s="441" t="s">
        <v>447</v>
      </c>
      <c r="B151" s="442" t="s">
        <v>448</v>
      </c>
      <c r="C151" s="443" t="s">
        <v>454</v>
      </c>
      <c r="D151" s="444" t="s">
        <v>455</v>
      </c>
      <c r="E151" s="443" t="s">
        <v>771</v>
      </c>
      <c r="F151" s="444" t="s">
        <v>772</v>
      </c>
      <c r="G151" s="443" t="s">
        <v>901</v>
      </c>
      <c r="H151" s="443" t="s">
        <v>902</v>
      </c>
      <c r="I151" s="446">
        <v>95.589996337890625</v>
      </c>
      <c r="J151" s="446">
        <v>20</v>
      </c>
      <c r="K151" s="447">
        <v>1911.800048828125</v>
      </c>
    </row>
    <row r="152" spans="1:11" ht="14.45" customHeight="1" x14ac:dyDescent="0.2">
      <c r="A152" s="441" t="s">
        <v>447</v>
      </c>
      <c r="B152" s="442" t="s">
        <v>448</v>
      </c>
      <c r="C152" s="443" t="s">
        <v>454</v>
      </c>
      <c r="D152" s="444" t="s">
        <v>455</v>
      </c>
      <c r="E152" s="443" t="s">
        <v>771</v>
      </c>
      <c r="F152" s="444" t="s">
        <v>772</v>
      </c>
      <c r="G152" s="443" t="s">
        <v>903</v>
      </c>
      <c r="H152" s="443" t="s">
        <v>904</v>
      </c>
      <c r="I152" s="446">
        <v>1427.719970703125</v>
      </c>
      <c r="J152" s="446">
        <v>2</v>
      </c>
      <c r="K152" s="447">
        <v>2855.429931640625</v>
      </c>
    </row>
    <row r="153" spans="1:11" ht="14.45" customHeight="1" x14ac:dyDescent="0.2">
      <c r="A153" s="441" t="s">
        <v>447</v>
      </c>
      <c r="B153" s="442" t="s">
        <v>448</v>
      </c>
      <c r="C153" s="443" t="s">
        <v>454</v>
      </c>
      <c r="D153" s="444" t="s">
        <v>455</v>
      </c>
      <c r="E153" s="443" t="s">
        <v>771</v>
      </c>
      <c r="F153" s="444" t="s">
        <v>772</v>
      </c>
      <c r="G153" s="443" t="s">
        <v>905</v>
      </c>
      <c r="H153" s="443" t="s">
        <v>906</v>
      </c>
      <c r="I153" s="446">
        <v>3664.3250732421875</v>
      </c>
      <c r="J153" s="446">
        <v>2</v>
      </c>
      <c r="K153" s="447">
        <v>7328.650146484375</v>
      </c>
    </row>
    <row r="154" spans="1:11" ht="14.45" customHeight="1" x14ac:dyDescent="0.2">
      <c r="A154" s="441" t="s">
        <v>447</v>
      </c>
      <c r="B154" s="442" t="s">
        <v>448</v>
      </c>
      <c r="C154" s="443" t="s">
        <v>454</v>
      </c>
      <c r="D154" s="444" t="s">
        <v>455</v>
      </c>
      <c r="E154" s="443" t="s">
        <v>771</v>
      </c>
      <c r="F154" s="444" t="s">
        <v>772</v>
      </c>
      <c r="G154" s="443" t="s">
        <v>907</v>
      </c>
      <c r="H154" s="443" t="s">
        <v>908</v>
      </c>
      <c r="I154" s="446">
        <v>590</v>
      </c>
      <c r="J154" s="446">
        <v>6</v>
      </c>
      <c r="K154" s="447">
        <v>3539.97998046875</v>
      </c>
    </row>
    <row r="155" spans="1:11" ht="14.45" customHeight="1" x14ac:dyDescent="0.2">
      <c r="A155" s="441" t="s">
        <v>447</v>
      </c>
      <c r="B155" s="442" t="s">
        <v>448</v>
      </c>
      <c r="C155" s="443" t="s">
        <v>454</v>
      </c>
      <c r="D155" s="444" t="s">
        <v>455</v>
      </c>
      <c r="E155" s="443" t="s">
        <v>771</v>
      </c>
      <c r="F155" s="444" t="s">
        <v>772</v>
      </c>
      <c r="G155" s="443" t="s">
        <v>909</v>
      </c>
      <c r="H155" s="443" t="s">
        <v>910</v>
      </c>
      <c r="I155" s="446">
        <v>4355.52001953125</v>
      </c>
      <c r="J155" s="446">
        <v>1</v>
      </c>
      <c r="K155" s="447">
        <v>4355.52001953125</v>
      </c>
    </row>
    <row r="156" spans="1:11" ht="14.45" customHeight="1" x14ac:dyDescent="0.2">
      <c r="A156" s="441" t="s">
        <v>447</v>
      </c>
      <c r="B156" s="442" t="s">
        <v>448</v>
      </c>
      <c r="C156" s="443" t="s">
        <v>454</v>
      </c>
      <c r="D156" s="444" t="s">
        <v>455</v>
      </c>
      <c r="E156" s="443" t="s">
        <v>771</v>
      </c>
      <c r="F156" s="444" t="s">
        <v>772</v>
      </c>
      <c r="G156" s="443" t="s">
        <v>911</v>
      </c>
      <c r="H156" s="443" t="s">
        <v>912</v>
      </c>
      <c r="I156" s="446">
        <v>10369.919921875</v>
      </c>
      <c r="J156" s="446">
        <v>1</v>
      </c>
      <c r="K156" s="447">
        <v>10369.919921875</v>
      </c>
    </row>
    <row r="157" spans="1:11" ht="14.45" customHeight="1" x14ac:dyDescent="0.2">
      <c r="A157" s="441" t="s">
        <v>447</v>
      </c>
      <c r="B157" s="442" t="s">
        <v>448</v>
      </c>
      <c r="C157" s="443" t="s">
        <v>454</v>
      </c>
      <c r="D157" s="444" t="s">
        <v>455</v>
      </c>
      <c r="E157" s="443" t="s">
        <v>771</v>
      </c>
      <c r="F157" s="444" t="s">
        <v>772</v>
      </c>
      <c r="G157" s="443" t="s">
        <v>913</v>
      </c>
      <c r="H157" s="443" t="s">
        <v>914</v>
      </c>
      <c r="I157" s="446">
        <v>160.55000305175781</v>
      </c>
      <c r="J157" s="446">
        <v>2</v>
      </c>
      <c r="K157" s="447">
        <v>321.10000610351563</v>
      </c>
    </row>
    <row r="158" spans="1:11" ht="14.45" customHeight="1" x14ac:dyDescent="0.2">
      <c r="A158" s="441" t="s">
        <v>447</v>
      </c>
      <c r="B158" s="442" t="s">
        <v>448</v>
      </c>
      <c r="C158" s="443" t="s">
        <v>454</v>
      </c>
      <c r="D158" s="444" t="s">
        <v>455</v>
      </c>
      <c r="E158" s="443" t="s">
        <v>771</v>
      </c>
      <c r="F158" s="444" t="s">
        <v>772</v>
      </c>
      <c r="G158" s="443" t="s">
        <v>915</v>
      </c>
      <c r="H158" s="443" t="s">
        <v>916</v>
      </c>
      <c r="I158" s="446">
        <v>1442.5600179036458</v>
      </c>
      <c r="J158" s="446">
        <v>3</v>
      </c>
      <c r="K158" s="447">
        <v>4327.6800537109375</v>
      </c>
    </row>
    <row r="159" spans="1:11" ht="14.45" customHeight="1" x14ac:dyDescent="0.2">
      <c r="A159" s="441" t="s">
        <v>447</v>
      </c>
      <c r="B159" s="442" t="s">
        <v>448</v>
      </c>
      <c r="C159" s="443" t="s">
        <v>454</v>
      </c>
      <c r="D159" s="444" t="s">
        <v>455</v>
      </c>
      <c r="E159" s="443" t="s">
        <v>771</v>
      </c>
      <c r="F159" s="444" t="s">
        <v>772</v>
      </c>
      <c r="G159" s="443" t="s">
        <v>917</v>
      </c>
      <c r="H159" s="443" t="s">
        <v>918</v>
      </c>
      <c r="I159" s="446">
        <v>98.860000610351563</v>
      </c>
      <c r="J159" s="446">
        <v>20</v>
      </c>
      <c r="K159" s="447">
        <v>1977.1399993896484</v>
      </c>
    </row>
    <row r="160" spans="1:11" ht="14.45" customHeight="1" x14ac:dyDescent="0.2">
      <c r="A160" s="441" t="s">
        <v>447</v>
      </c>
      <c r="B160" s="442" t="s">
        <v>448</v>
      </c>
      <c r="C160" s="443" t="s">
        <v>454</v>
      </c>
      <c r="D160" s="444" t="s">
        <v>455</v>
      </c>
      <c r="E160" s="443" t="s">
        <v>771</v>
      </c>
      <c r="F160" s="444" t="s">
        <v>772</v>
      </c>
      <c r="G160" s="443" t="s">
        <v>919</v>
      </c>
      <c r="H160" s="443" t="s">
        <v>920</v>
      </c>
      <c r="I160" s="446">
        <v>21.510000228881836</v>
      </c>
      <c r="J160" s="446">
        <v>350</v>
      </c>
      <c r="K160" s="447">
        <v>7567.43994140625</v>
      </c>
    </row>
    <row r="161" spans="1:11" ht="14.45" customHeight="1" x14ac:dyDescent="0.2">
      <c r="A161" s="441" t="s">
        <v>447</v>
      </c>
      <c r="B161" s="442" t="s">
        <v>448</v>
      </c>
      <c r="C161" s="443" t="s">
        <v>454</v>
      </c>
      <c r="D161" s="444" t="s">
        <v>455</v>
      </c>
      <c r="E161" s="443" t="s">
        <v>771</v>
      </c>
      <c r="F161" s="444" t="s">
        <v>772</v>
      </c>
      <c r="G161" s="443" t="s">
        <v>921</v>
      </c>
      <c r="H161" s="443" t="s">
        <v>922</v>
      </c>
      <c r="I161" s="446">
        <v>21.510000228881836</v>
      </c>
      <c r="J161" s="446">
        <v>550</v>
      </c>
      <c r="K161" s="447">
        <v>11907.289794921875</v>
      </c>
    </row>
    <row r="162" spans="1:11" ht="14.45" customHeight="1" x14ac:dyDescent="0.2">
      <c r="A162" s="441" t="s">
        <v>447</v>
      </c>
      <c r="B162" s="442" t="s">
        <v>448</v>
      </c>
      <c r="C162" s="443" t="s">
        <v>454</v>
      </c>
      <c r="D162" s="444" t="s">
        <v>455</v>
      </c>
      <c r="E162" s="443" t="s">
        <v>771</v>
      </c>
      <c r="F162" s="444" t="s">
        <v>772</v>
      </c>
      <c r="G162" s="443" t="s">
        <v>923</v>
      </c>
      <c r="H162" s="443" t="s">
        <v>924</v>
      </c>
      <c r="I162" s="446">
        <v>1311.47998046875</v>
      </c>
      <c r="J162" s="446">
        <v>2</v>
      </c>
      <c r="K162" s="447">
        <v>2622.9599609375</v>
      </c>
    </row>
    <row r="163" spans="1:11" ht="14.45" customHeight="1" x14ac:dyDescent="0.2">
      <c r="A163" s="441" t="s">
        <v>447</v>
      </c>
      <c r="B163" s="442" t="s">
        <v>448</v>
      </c>
      <c r="C163" s="443" t="s">
        <v>454</v>
      </c>
      <c r="D163" s="444" t="s">
        <v>455</v>
      </c>
      <c r="E163" s="443" t="s">
        <v>771</v>
      </c>
      <c r="F163" s="444" t="s">
        <v>772</v>
      </c>
      <c r="G163" s="443" t="s">
        <v>925</v>
      </c>
      <c r="H163" s="443" t="s">
        <v>926</v>
      </c>
      <c r="I163" s="446">
        <v>625.16998291015625</v>
      </c>
      <c r="J163" s="446">
        <v>12</v>
      </c>
      <c r="K163" s="447">
        <v>7502</v>
      </c>
    </row>
    <row r="164" spans="1:11" ht="14.45" customHeight="1" x14ac:dyDescent="0.2">
      <c r="A164" s="441" t="s">
        <v>447</v>
      </c>
      <c r="B164" s="442" t="s">
        <v>448</v>
      </c>
      <c r="C164" s="443" t="s">
        <v>454</v>
      </c>
      <c r="D164" s="444" t="s">
        <v>455</v>
      </c>
      <c r="E164" s="443" t="s">
        <v>771</v>
      </c>
      <c r="F164" s="444" t="s">
        <v>772</v>
      </c>
      <c r="G164" s="443" t="s">
        <v>927</v>
      </c>
      <c r="H164" s="443" t="s">
        <v>928</v>
      </c>
      <c r="I164" s="446">
        <v>11.979999542236328</v>
      </c>
      <c r="J164" s="446">
        <v>100</v>
      </c>
      <c r="K164" s="447">
        <v>1198</v>
      </c>
    </row>
    <row r="165" spans="1:11" ht="14.45" customHeight="1" x14ac:dyDescent="0.2">
      <c r="A165" s="441" t="s">
        <v>447</v>
      </c>
      <c r="B165" s="442" t="s">
        <v>448</v>
      </c>
      <c r="C165" s="443" t="s">
        <v>454</v>
      </c>
      <c r="D165" s="444" t="s">
        <v>455</v>
      </c>
      <c r="E165" s="443" t="s">
        <v>771</v>
      </c>
      <c r="F165" s="444" t="s">
        <v>772</v>
      </c>
      <c r="G165" s="443" t="s">
        <v>929</v>
      </c>
      <c r="H165" s="443" t="s">
        <v>930</v>
      </c>
      <c r="I165" s="446">
        <v>141.55999755859375</v>
      </c>
      <c r="J165" s="446">
        <v>10</v>
      </c>
      <c r="K165" s="447">
        <v>1415.5799560546875</v>
      </c>
    </row>
    <row r="166" spans="1:11" ht="14.45" customHeight="1" x14ac:dyDescent="0.2">
      <c r="A166" s="441" t="s">
        <v>447</v>
      </c>
      <c r="B166" s="442" t="s">
        <v>448</v>
      </c>
      <c r="C166" s="443" t="s">
        <v>454</v>
      </c>
      <c r="D166" s="444" t="s">
        <v>455</v>
      </c>
      <c r="E166" s="443" t="s">
        <v>771</v>
      </c>
      <c r="F166" s="444" t="s">
        <v>772</v>
      </c>
      <c r="G166" s="443" t="s">
        <v>931</v>
      </c>
      <c r="H166" s="443" t="s">
        <v>932</v>
      </c>
      <c r="I166" s="446">
        <v>141.55999755859375</v>
      </c>
      <c r="J166" s="446">
        <v>20</v>
      </c>
      <c r="K166" s="447">
        <v>2831.1599426269531</v>
      </c>
    </row>
    <row r="167" spans="1:11" ht="14.45" customHeight="1" x14ac:dyDescent="0.2">
      <c r="A167" s="441" t="s">
        <v>447</v>
      </c>
      <c r="B167" s="442" t="s">
        <v>448</v>
      </c>
      <c r="C167" s="443" t="s">
        <v>454</v>
      </c>
      <c r="D167" s="444" t="s">
        <v>455</v>
      </c>
      <c r="E167" s="443" t="s">
        <v>771</v>
      </c>
      <c r="F167" s="444" t="s">
        <v>772</v>
      </c>
      <c r="G167" s="443" t="s">
        <v>933</v>
      </c>
      <c r="H167" s="443" t="s">
        <v>934</v>
      </c>
      <c r="I167" s="446">
        <v>141.55999755859375</v>
      </c>
      <c r="J167" s="446">
        <v>5</v>
      </c>
      <c r="K167" s="447">
        <v>707.78997802734375</v>
      </c>
    </row>
    <row r="168" spans="1:11" ht="14.45" customHeight="1" x14ac:dyDescent="0.2">
      <c r="A168" s="441" t="s">
        <v>447</v>
      </c>
      <c r="B168" s="442" t="s">
        <v>448</v>
      </c>
      <c r="C168" s="443" t="s">
        <v>454</v>
      </c>
      <c r="D168" s="444" t="s">
        <v>455</v>
      </c>
      <c r="E168" s="443" t="s">
        <v>771</v>
      </c>
      <c r="F168" s="444" t="s">
        <v>772</v>
      </c>
      <c r="G168" s="443" t="s">
        <v>935</v>
      </c>
      <c r="H168" s="443" t="s">
        <v>936</v>
      </c>
      <c r="I168" s="446">
        <v>2691</v>
      </c>
      <c r="J168" s="446">
        <v>1</v>
      </c>
      <c r="K168" s="447">
        <v>2691</v>
      </c>
    </row>
    <row r="169" spans="1:11" ht="14.45" customHeight="1" x14ac:dyDescent="0.2">
      <c r="A169" s="441" t="s">
        <v>447</v>
      </c>
      <c r="B169" s="442" t="s">
        <v>448</v>
      </c>
      <c r="C169" s="443" t="s">
        <v>454</v>
      </c>
      <c r="D169" s="444" t="s">
        <v>455</v>
      </c>
      <c r="E169" s="443" t="s">
        <v>771</v>
      </c>
      <c r="F169" s="444" t="s">
        <v>772</v>
      </c>
      <c r="G169" s="443" t="s">
        <v>937</v>
      </c>
      <c r="H169" s="443" t="s">
        <v>938</v>
      </c>
      <c r="I169" s="446">
        <v>110</v>
      </c>
      <c r="J169" s="446">
        <v>10</v>
      </c>
      <c r="K169" s="447">
        <v>1100</v>
      </c>
    </row>
    <row r="170" spans="1:11" ht="14.45" customHeight="1" x14ac:dyDescent="0.2">
      <c r="A170" s="441" t="s">
        <v>447</v>
      </c>
      <c r="B170" s="442" t="s">
        <v>448</v>
      </c>
      <c r="C170" s="443" t="s">
        <v>454</v>
      </c>
      <c r="D170" s="444" t="s">
        <v>455</v>
      </c>
      <c r="E170" s="443" t="s">
        <v>771</v>
      </c>
      <c r="F170" s="444" t="s">
        <v>772</v>
      </c>
      <c r="G170" s="443" t="s">
        <v>939</v>
      </c>
      <c r="H170" s="443" t="s">
        <v>940</v>
      </c>
      <c r="I170" s="446">
        <v>50.750000953674316</v>
      </c>
      <c r="J170" s="446">
        <v>130</v>
      </c>
      <c r="K170" s="447">
        <v>6670.030029296875</v>
      </c>
    </row>
    <row r="171" spans="1:11" ht="14.45" customHeight="1" x14ac:dyDescent="0.2">
      <c r="A171" s="441" t="s">
        <v>447</v>
      </c>
      <c r="B171" s="442" t="s">
        <v>448</v>
      </c>
      <c r="C171" s="443" t="s">
        <v>454</v>
      </c>
      <c r="D171" s="444" t="s">
        <v>455</v>
      </c>
      <c r="E171" s="443" t="s">
        <v>771</v>
      </c>
      <c r="F171" s="444" t="s">
        <v>772</v>
      </c>
      <c r="G171" s="443" t="s">
        <v>941</v>
      </c>
      <c r="H171" s="443" t="s">
        <v>942</v>
      </c>
      <c r="I171" s="446">
        <v>51.475000381469727</v>
      </c>
      <c r="J171" s="446">
        <v>60</v>
      </c>
      <c r="K171" s="447">
        <v>3132.010009765625</v>
      </c>
    </row>
    <row r="172" spans="1:11" ht="14.45" customHeight="1" x14ac:dyDescent="0.2">
      <c r="A172" s="441" t="s">
        <v>447</v>
      </c>
      <c r="B172" s="442" t="s">
        <v>448</v>
      </c>
      <c r="C172" s="443" t="s">
        <v>454</v>
      </c>
      <c r="D172" s="444" t="s">
        <v>455</v>
      </c>
      <c r="E172" s="443" t="s">
        <v>771</v>
      </c>
      <c r="F172" s="444" t="s">
        <v>772</v>
      </c>
      <c r="G172" s="443" t="s">
        <v>943</v>
      </c>
      <c r="H172" s="443" t="s">
        <v>944</v>
      </c>
      <c r="I172" s="446">
        <v>51.78571483067104</v>
      </c>
      <c r="J172" s="446">
        <v>170</v>
      </c>
      <c r="K172" s="447">
        <v>8613.050048828125</v>
      </c>
    </row>
    <row r="173" spans="1:11" ht="14.45" customHeight="1" x14ac:dyDescent="0.2">
      <c r="A173" s="441" t="s">
        <v>447</v>
      </c>
      <c r="B173" s="442" t="s">
        <v>448</v>
      </c>
      <c r="C173" s="443" t="s">
        <v>454</v>
      </c>
      <c r="D173" s="444" t="s">
        <v>455</v>
      </c>
      <c r="E173" s="443" t="s">
        <v>771</v>
      </c>
      <c r="F173" s="444" t="s">
        <v>772</v>
      </c>
      <c r="G173" s="443" t="s">
        <v>945</v>
      </c>
      <c r="H173" s="443" t="s">
        <v>946</v>
      </c>
      <c r="I173" s="446">
        <v>51.23333422342936</v>
      </c>
      <c r="J173" s="446">
        <v>160</v>
      </c>
      <c r="K173" s="447">
        <v>8062.050048828125</v>
      </c>
    </row>
    <row r="174" spans="1:11" ht="14.45" customHeight="1" x14ac:dyDescent="0.2">
      <c r="A174" s="441" t="s">
        <v>447</v>
      </c>
      <c r="B174" s="442" t="s">
        <v>448</v>
      </c>
      <c r="C174" s="443" t="s">
        <v>454</v>
      </c>
      <c r="D174" s="444" t="s">
        <v>455</v>
      </c>
      <c r="E174" s="443" t="s">
        <v>771</v>
      </c>
      <c r="F174" s="444" t="s">
        <v>772</v>
      </c>
      <c r="G174" s="443" t="s">
        <v>947</v>
      </c>
      <c r="H174" s="443" t="s">
        <v>948</v>
      </c>
      <c r="I174" s="446">
        <v>52.2</v>
      </c>
      <c r="J174" s="446">
        <v>100</v>
      </c>
      <c r="K174" s="447">
        <v>5220.030029296875</v>
      </c>
    </row>
    <row r="175" spans="1:11" ht="14.45" customHeight="1" x14ac:dyDescent="0.2">
      <c r="A175" s="441" t="s">
        <v>447</v>
      </c>
      <c r="B175" s="442" t="s">
        <v>448</v>
      </c>
      <c r="C175" s="443" t="s">
        <v>454</v>
      </c>
      <c r="D175" s="444" t="s">
        <v>455</v>
      </c>
      <c r="E175" s="443" t="s">
        <v>771</v>
      </c>
      <c r="F175" s="444" t="s">
        <v>772</v>
      </c>
      <c r="G175" s="443" t="s">
        <v>949</v>
      </c>
      <c r="H175" s="443" t="s">
        <v>950</v>
      </c>
      <c r="I175" s="446">
        <v>53.166666666666664</v>
      </c>
      <c r="J175" s="446">
        <v>90</v>
      </c>
      <c r="K175" s="447">
        <v>4843.030029296875</v>
      </c>
    </row>
    <row r="176" spans="1:11" ht="14.45" customHeight="1" x14ac:dyDescent="0.2">
      <c r="A176" s="441" t="s">
        <v>447</v>
      </c>
      <c r="B176" s="442" t="s">
        <v>448</v>
      </c>
      <c r="C176" s="443" t="s">
        <v>454</v>
      </c>
      <c r="D176" s="444" t="s">
        <v>455</v>
      </c>
      <c r="E176" s="443" t="s">
        <v>771</v>
      </c>
      <c r="F176" s="444" t="s">
        <v>772</v>
      </c>
      <c r="G176" s="443" t="s">
        <v>951</v>
      </c>
      <c r="H176" s="443" t="s">
        <v>952</v>
      </c>
      <c r="I176" s="446">
        <v>50.750000635782875</v>
      </c>
      <c r="J176" s="446">
        <v>80</v>
      </c>
      <c r="K176" s="447">
        <v>4060.030029296875</v>
      </c>
    </row>
    <row r="177" spans="1:11" ht="14.45" customHeight="1" x14ac:dyDescent="0.2">
      <c r="A177" s="441" t="s">
        <v>447</v>
      </c>
      <c r="B177" s="442" t="s">
        <v>448</v>
      </c>
      <c r="C177" s="443" t="s">
        <v>454</v>
      </c>
      <c r="D177" s="444" t="s">
        <v>455</v>
      </c>
      <c r="E177" s="443" t="s">
        <v>771</v>
      </c>
      <c r="F177" s="444" t="s">
        <v>772</v>
      </c>
      <c r="G177" s="443" t="s">
        <v>953</v>
      </c>
      <c r="H177" s="443" t="s">
        <v>954</v>
      </c>
      <c r="I177" s="446">
        <v>50.460000610351564</v>
      </c>
      <c r="J177" s="446">
        <v>90</v>
      </c>
      <c r="K177" s="447">
        <v>4466.030029296875</v>
      </c>
    </row>
    <row r="178" spans="1:11" ht="14.45" customHeight="1" x14ac:dyDescent="0.2">
      <c r="A178" s="441" t="s">
        <v>447</v>
      </c>
      <c r="B178" s="442" t="s">
        <v>448</v>
      </c>
      <c r="C178" s="443" t="s">
        <v>454</v>
      </c>
      <c r="D178" s="444" t="s">
        <v>455</v>
      </c>
      <c r="E178" s="443" t="s">
        <v>771</v>
      </c>
      <c r="F178" s="444" t="s">
        <v>772</v>
      </c>
      <c r="G178" s="443" t="s">
        <v>955</v>
      </c>
      <c r="H178" s="443" t="s">
        <v>956</v>
      </c>
      <c r="I178" s="446">
        <v>77.400000000000006</v>
      </c>
      <c r="J178" s="446">
        <v>130</v>
      </c>
      <c r="K178" s="447">
        <v>10260.010009765625</v>
      </c>
    </row>
    <row r="179" spans="1:11" ht="14.45" customHeight="1" x14ac:dyDescent="0.2">
      <c r="A179" s="441" t="s">
        <v>447</v>
      </c>
      <c r="B179" s="442" t="s">
        <v>448</v>
      </c>
      <c r="C179" s="443" t="s">
        <v>454</v>
      </c>
      <c r="D179" s="444" t="s">
        <v>455</v>
      </c>
      <c r="E179" s="443" t="s">
        <v>771</v>
      </c>
      <c r="F179" s="444" t="s">
        <v>772</v>
      </c>
      <c r="G179" s="443" t="s">
        <v>957</v>
      </c>
      <c r="H179" s="443" t="s">
        <v>958</v>
      </c>
      <c r="I179" s="446">
        <v>81</v>
      </c>
      <c r="J179" s="446">
        <v>50</v>
      </c>
      <c r="K179" s="447">
        <v>4050</v>
      </c>
    </row>
    <row r="180" spans="1:11" ht="14.45" customHeight="1" x14ac:dyDescent="0.2">
      <c r="A180" s="441" t="s">
        <v>447</v>
      </c>
      <c r="B180" s="442" t="s">
        <v>448</v>
      </c>
      <c r="C180" s="443" t="s">
        <v>454</v>
      </c>
      <c r="D180" s="444" t="s">
        <v>455</v>
      </c>
      <c r="E180" s="443" t="s">
        <v>771</v>
      </c>
      <c r="F180" s="444" t="s">
        <v>772</v>
      </c>
      <c r="G180" s="443" t="s">
        <v>959</v>
      </c>
      <c r="H180" s="443" t="s">
        <v>960</v>
      </c>
      <c r="I180" s="446">
        <v>81</v>
      </c>
      <c r="J180" s="446">
        <v>20</v>
      </c>
      <c r="K180" s="447">
        <v>1620</v>
      </c>
    </row>
    <row r="181" spans="1:11" ht="14.45" customHeight="1" x14ac:dyDescent="0.2">
      <c r="A181" s="441" t="s">
        <v>447</v>
      </c>
      <c r="B181" s="442" t="s">
        <v>448</v>
      </c>
      <c r="C181" s="443" t="s">
        <v>454</v>
      </c>
      <c r="D181" s="444" t="s">
        <v>455</v>
      </c>
      <c r="E181" s="443" t="s">
        <v>771</v>
      </c>
      <c r="F181" s="444" t="s">
        <v>772</v>
      </c>
      <c r="G181" s="443" t="s">
        <v>961</v>
      </c>
      <c r="H181" s="443" t="s">
        <v>962</v>
      </c>
      <c r="I181" s="446">
        <v>81</v>
      </c>
      <c r="J181" s="446">
        <v>30</v>
      </c>
      <c r="K181" s="447">
        <v>2430</v>
      </c>
    </row>
    <row r="182" spans="1:11" ht="14.45" customHeight="1" x14ac:dyDescent="0.2">
      <c r="A182" s="441" t="s">
        <v>447</v>
      </c>
      <c r="B182" s="442" t="s">
        <v>448</v>
      </c>
      <c r="C182" s="443" t="s">
        <v>454</v>
      </c>
      <c r="D182" s="444" t="s">
        <v>455</v>
      </c>
      <c r="E182" s="443" t="s">
        <v>771</v>
      </c>
      <c r="F182" s="444" t="s">
        <v>772</v>
      </c>
      <c r="G182" s="443" t="s">
        <v>963</v>
      </c>
      <c r="H182" s="443" t="s">
        <v>964</v>
      </c>
      <c r="I182" s="446">
        <v>72</v>
      </c>
      <c r="J182" s="446">
        <v>20</v>
      </c>
      <c r="K182" s="447">
        <v>1440.010009765625</v>
      </c>
    </row>
    <row r="183" spans="1:11" ht="14.45" customHeight="1" x14ac:dyDescent="0.2">
      <c r="A183" s="441" t="s">
        <v>447</v>
      </c>
      <c r="B183" s="442" t="s">
        <v>448</v>
      </c>
      <c r="C183" s="443" t="s">
        <v>454</v>
      </c>
      <c r="D183" s="444" t="s">
        <v>455</v>
      </c>
      <c r="E183" s="443" t="s">
        <v>771</v>
      </c>
      <c r="F183" s="444" t="s">
        <v>772</v>
      </c>
      <c r="G183" s="443" t="s">
        <v>965</v>
      </c>
      <c r="H183" s="443" t="s">
        <v>966</v>
      </c>
      <c r="I183" s="446">
        <v>76.5</v>
      </c>
      <c r="J183" s="446">
        <v>20</v>
      </c>
      <c r="K183" s="447">
        <v>1530</v>
      </c>
    </row>
    <row r="184" spans="1:11" ht="14.45" customHeight="1" x14ac:dyDescent="0.2">
      <c r="A184" s="441" t="s">
        <v>447</v>
      </c>
      <c r="B184" s="442" t="s">
        <v>448</v>
      </c>
      <c r="C184" s="443" t="s">
        <v>454</v>
      </c>
      <c r="D184" s="444" t="s">
        <v>455</v>
      </c>
      <c r="E184" s="443" t="s">
        <v>771</v>
      </c>
      <c r="F184" s="444" t="s">
        <v>772</v>
      </c>
      <c r="G184" s="443" t="s">
        <v>967</v>
      </c>
      <c r="H184" s="443" t="s">
        <v>968</v>
      </c>
      <c r="I184" s="446">
        <v>76.5</v>
      </c>
      <c r="J184" s="446">
        <v>20</v>
      </c>
      <c r="K184" s="447">
        <v>1530</v>
      </c>
    </row>
    <row r="185" spans="1:11" ht="14.45" customHeight="1" x14ac:dyDescent="0.2">
      <c r="A185" s="441" t="s">
        <v>447</v>
      </c>
      <c r="B185" s="442" t="s">
        <v>448</v>
      </c>
      <c r="C185" s="443" t="s">
        <v>454</v>
      </c>
      <c r="D185" s="444" t="s">
        <v>455</v>
      </c>
      <c r="E185" s="443" t="s">
        <v>771</v>
      </c>
      <c r="F185" s="444" t="s">
        <v>772</v>
      </c>
      <c r="G185" s="443" t="s">
        <v>969</v>
      </c>
      <c r="H185" s="443" t="s">
        <v>970</v>
      </c>
      <c r="I185" s="446">
        <v>14.449999809265137</v>
      </c>
      <c r="J185" s="446">
        <v>150</v>
      </c>
      <c r="K185" s="447">
        <v>2167.550048828125</v>
      </c>
    </row>
    <row r="186" spans="1:11" ht="14.45" customHeight="1" x14ac:dyDescent="0.2">
      <c r="A186" s="441" t="s">
        <v>447</v>
      </c>
      <c r="B186" s="442" t="s">
        <v>448</v>
      </c>
      <c r="C186" s="443" t="s">
        <v>454</v>
      </c>
      <c r="D186" s="444" t="s">
        <v>455</v>
      </c>
      <c r="E186" s="443" t="s">
        <v>771</v>
      </c>
      <c r="F186" s="444" t="s">
        <v>772</v>
      </c>
      <c r="G186" s="443" t="s">
        <v>971</v>
      </c>
      <c r="H186" s="443" t="s">
        <v>972</v>
      </c>
      <c r="I186" s="446">
        <v>14.449999809265137</v>
      </c>
      <c r="J186" s="446">
        <v>200</v>
      </c>
      <c r="K186" s="447">
        <v>2890.080078125</v>
      </c>
    </row>
    <row r="187" spans="1:11" ht="14.45" customHeight="1" x14ac:dyDescent="0.2">
      <c r="A187" s="441" t="s">
        <v>447</v>
      </c>
      <c r="B187" s="442" t="s">
        <v>448</v>
      </c>
      <c r="C187" s="443" t="s">
        <v>454</v>
      </c>
      <c r="D187" s="444" t="s">
        <v>455</v>
      </c>
      <c r="E187" s="443" t="s">
        <v>771</v>
      </c>
      <c r="F187" s="444" t="s">
        <v>772</v>
      </c>
      <c r="G187" s="443" t="s">
        <v>973</v>
      </c>
      <c r="H187" s="443" t="s">
        <v>974</v>
      </c>
      <c r="I187" s="446">
        <v>17</v>
      </c>
      <c r="J187" s="446">
        <v>50</v>
      </c>
      <c r="K187" s="447">
        <v>879.989990234375</v>
      </c>
    </row>
    <row r="188" spans="1:11" ht="14.45" customHeight="1" x14ac:dyDescent="0.2">
      <c r="A188" s="441" t="s">
        <v>447</v>
      </c>
      <c r="B188" s="442" t="s">
        <v>448</v>
      </c>
      <c r="C188" s="443" t="s">
        <v>454</v>
      </c>
      <c r="D188" s="444" t="s">
        <v>455</v>
      </c>
      <c r="E188" s="443" t="s">
        <v>771</v>
      </c>
      <c r="F188" s="444" t="s">
        <v>772</v>
      </c>
      <c r="G188" s="443" t="s">
        <v>975</v>
      </c>
      <c r="H188" s="443" t="s">
        <v>976</v>
      </c>
      <c r="I188" s="446">
        <v>18</v>
      </c>
      <c r="J188" s="446">
        <v>60</v>
      </c>
      <c r="K188" s="447">
        <v>1079.9200439453125</v>
      </c>
    </row>
    <row r="189" spans="1:11" ht="14.45" customHeight="1" x14ac:dyDescent="0.2">
      <c r="A189" s="441" t="s">
        <v>447</v>
      </c>
      <c r="B189" s="442" t="s">
        <v>448</v>
      </c>
      <c r="C189" s="443" t="s">
        <v>454</v>
      </c>
      <c r="D189" s="444" t="s">
        <v>455</v>
      </c>
      <c r="E189" s="443" t="s">
        <v>771</v>
      </c>
      <c r="F189" s="444" t="s">
        <v>772</v>
      </c>
      <c r="G189" s="443" t="s">
        <v>977</v>
      </c>
      <c r="H189" s="443" t="s">
        <v>978</v>
      </c>
      <c r="I189" s="446">
        <v>18.833333333333332</v>
      </c>
      <c r="J189" s="446">
        <v>270</v>
      </c>
      <c r="K189" s="447">
        <v>5209.89990234375</v>
      </c>
    </row>
    <row r="190" spans="1:11" ht="14.45" customHeight="1" x14ac:dyDescent="0.2">
      <c r="A190" s="441" t="s">
        <v>447</v>
      </c>
      <c r="B190" s="442" t="s">
        <v>448</v>
      </c>
      <c r="C190" s="443" t="s">
        <v>454</v>
      </c>
      <c r="D190" s="444" t="s">
        <v>455</v>
      </c>
      <c r="E190" s="443" t="s">
        <v>771</v>
      </c>
      <c r="F190" s="444" t="s">
        <v>772</v>
      </c>
      <c r="G190" s="443" t="s">
        <v>979</v>
      </c>
      <c r="H190" s="443" t="s">
        <v>980</v>
      </c>
      <c r="I190" s="446">
        <v>19.5</v>
      </c>
      <c r="J190" s="446">
        <v>170</v>
      </c>
      <c r="K190" s="447">
        <v>3289.9399566650391</v>
      </c>
    </row>
    <row r="191" spans="1:11" ht="14.45" customHeight="1" x14ac:dyDescent="0.2">
      <c r="A191" s="441" t="s">
        <v>447</v>
      </c>
      <c r="B191" s="442" t="s">
        <v>448</v>
      </c>
      <c r="C191" s="443" t="s">
        <v>454</v>
      </c>
      <c r="D191" s="444" t="s">
        <v>455</v>
      </c>
      <c r="E191" s="443" t="s">
        <v>771</v>
      </c>
      <c r="F191" s="444" t="s">
        <v>772</v>
      </c>
      <c r="G191" s="443" t="s">
        <v>981</v>
      </c>
      <c r="H191" s="443" t="s">
        <v>982</v>
      </c>
      <c r="I191" s="446">
        <v>17.100000381469727</v>
      </c>
      <c r="J191" s="446">
        <v>20</v>
      </c>
      <c r="K191" s="447">
        <v>342</v>
      </c>
    </row>
    <row r="192" spans="1:11" ht="14.45" customHeight="1" x14ac:dyDescent="0.2">
      <c r="A192" s="441" t="s">
        <v>447</v>
      </c>
      <c r="B192" s="442" t="s">
        <v>448</v>
      </c>
      <c r="C192" s="443" t="s">
        <v>454</v>
      </c>
      <c r="D192" s="444" t="s">
        <v>455</v>
      </c>
      <c r="E192" s="443" t="s">
        <v>771</v>
      </c>
      <c r="F192" s="444" t="s">
        <v>772</v>
      </c>
      <c r="G192" s="443" t="s">
        <v>983</v>
      </c>
      <c r="H192" s="443" t="s">
        <v>984</v>
      </c>
      <c r="I192" s="446">
        <v>19.5</v>
      </c>
      <c r="J192" s="446">
        <v>40</v>
      </c>
      <c r="K192" s="447">
        <v>789.989990234375</v>
      </c>
    </row>
    <row r="193" spans="1:11" ht="14.45" customHeight="1" x14ac:dyDescent="0.2">
      <c r="A193" s="441" t="s">
        <v>447</v>
      </c>
      <c r="B193" s="442" t="s">
        <v>448</v>
      </c>
      <c r="C193" s="443" t="s">
        <v>454</v>
      </c>
      <c r="D193" s="444" t="s">
        <v>455</v>
      </c>
      <c r="E193" s="443" t="s">
        <v>771</v>
      </c>
      <c r="F193" s="444" t="s">
        <v>772</v>
      </c>
      <c r="G193" s="443" t="s">
        <v>985</v>
      </c>
      <c r="H193" s="443" t="s">
        <v>986</v>
      </c>
      <c r="I193" s="446">
        <v>19</v>
      </c>
      <c r="J193" s="446">
        <v>10</v>
      </c>
      <c r="K193" s="447">
        <v>190</v>
      </c>
    </row>
    <row r="194" spans="1:11" ht="14.45" customHeight="1" x14ac:dyDescent="0.2">
      <c r="A194" s="441" t="s">
        <v>447</v>
      </c>
      <c r="B194" s="442" t="s">
        <v>448</v>
      </c>
      <c r="C194" s="443" t="s">
        <v>454</v>
      </c>
      <c r="D194" s="444" t="s">
        <v>455</v>
      </c>
      <c r="E194" s="443" t="s">
        <v>771</v>
      </c>
      <c r="F194" s="444" t="s">
        <v>772</v>
      </c>
      <c r="G194" s="443" t="s">
        <v>987</v>
      </c>
      <c r="H194" s="443" t="s">
        <v>988</v>
      </c>
      <c r="I194" s="446">
        <v>25.719999313354492</v>
      </c>
      <c r="J194" s="446">
        <v>75</v>
      </c>
      <c r="K194" s="447">
        <v>1929</v>
      </c>
    </row>
    <row r="195" spans="1:11" ht="14.45" customHeight="1" x14ac:dyDescent="0.2">
      <c r="A195" s="441" t="s">
        <v>447</v>
      </c>
      <c r="B195" s="442" t="s">
        <v>448</v>
      </c>
      <c r="C195" s="443" t="s">
        <v>454</v>
      </c>
      <c r="D195" s="444" t="s">
        <v>455</v>
      </c>
      <c r="E195" s="443" t="s">
        <v>771</v>
      </c>
      <c r="F195" s="444" t="s">
        <v>772</v>
      </c>
      <c r="G195" s="443" t="s">
        <v>989</v>
      </c>
      <c r="H195" s="443" t="s">
        <v>990</v>
      </c>
      <c r="I195" s="446">
        <v>136</v>
      </c>
      <c r="J195" s="446">
        <v>10</v>
      </c>
      <c r="K195" s="447">
        <v>1359.989990234375</v>
      </c>
    </row>
    <row r="196" spans="1:11" ht="14.45" customHeight="1" x14ac:dyDescent="0.2">
      <c r="A196" s="441" t="s">
        <v>447</v>
      </c>
      <c r="B196" s="442" t="s">
        <v>448</v>
      </c>
      <c r="C196" s="443" t="s">
        <v>454</v>
      </c>
      <c r="D196" s="444" t="s">
        <v>455</v>
      </c>
      <c r="E196" s="443" t="s">
        <v>771</v>
      </c>
      <c r="F196" s="444" t="s">
        <v>772</v>
      </c>
      <c r="G196" s="443" t="s">
        <v>991</v>
      </c>
      <c r="H196" s="443" t="s">
        <v>992</v>
      </c>
      <c r="I196" s="446">
        <v>519</v>
      </c>
      <c r="J196" s="446">
        <v>5</v>
      </c>
      <c r="K196" s="447">
        <v>2595</v>
      </c>
    </row>
    <row r="197" spans="1:11" ht="14.45" customHeight="1" x14ac:dyDescent="0.2">
      <c r="A197" s="441" t="s">
        <v>447</v>
      </c>
      <c r="B197" s="442" t="s">
        <v>448</v>
      </c>
      <c r="C197" s="443" t="s">
        <v>454</v>
      </c>
      <c r="D197" s="444" t="s">
        <v>455</v>
      </c>
      <c r="E197" s="443" t="s">
        <v>771</v>
      </c>
      <c r="F197" s="444" t="s">
        <v>772</v>
      </c>
      <c r="G197" s="443" t="s">
        <v>993</v>
      </c>
      <c r="H197" s="443" t="s">
        <v>994</v>
      </c>
      <c r="I197" s="446">
        <v>129.46000671386719</v>
      </c>
      <c r="J197" s="446">
        <v>5</v>
      </c>
      <c r="K197" s="447">
        <v>647.28997802734375</v>
      </c>
    </row>
    <row r="198" spans="1:11" ht="14.45" customHeight="1" x14ac:dyDescent="0.2">
      <c r="A198" s="441" t="s">
        <v>447</v>
      </c>
      <c r="B198" s="442" t="s">
        <v>448</v>
      </c>
      <c r="C198" s="443" t="s">
        <v>454</v>
      </c>
      <c r="D198" s="444" t="s">
        <v>455</v>
      </c>
      <c r="E198" s="443" t="s">
        <v>771</v>
      </c>
      <c r="F198" s="444" t="s">
        <v>772</v>
      </c>
      <c r="G198" s="443" t="s">
        <v>995</v>
      </c>
      <c r="H198" s="443" t="s">
        <v>996</v>
      </c>
      <c r="I198" s="446">
        <v>120</v>
      </c>
      <c r="J198" s="446">
        <v>10</v>
      </c>
      <c r="K198" s="447">
        <v>1200</v>
      </c>
    </row>
    <row r="199" spans="1:11" ht="14.45" customHeight="1" x14ac:dyDescent="0.2">
      <c r="A199" s="441" t="s">
        <v>447</v>
      </c>
      <c r="B199" s="442" t="s">
        <v>448</v>
      </c>
      <c r="C199" s="443" t="s">
        <v>454</v>
      </c>
      <c r="D199" s="444" t="s">
        <v>455</v>
      </c>
      <c r="E199" s="443" t="s">
        <v>771</v>
      </c>
      <c r="F199" s="444" t="s">
        <v>772</v>
      </c>
      <c r="G199" s="443" t="s">
        <v>997</v>
      </c>
      <c r="H199" s="443" t="s">
        <v>998</v>
      </c>
      <c r="I199" s="446">
        <v>120</v>
      </c>
      <c r="J199" s="446">
        <v>10</v>
      </c>
      <c r="K199" s="447">
        <v>1200</v>
      </c>
    </row>
    <row r="200" spans="1:11" ht="14.45" customHeight="1" x14ac:dyDescent="0.2">
      <c r="A200" s="441" t="s">
        <v>447</v>
      </c>
      <c r="B200" s="442" t="s">
        <v>448</v>
      </c>
      <c r="C200" s="443" t="s">
        <v>454</v>
      </c>
      <c r="D200" s="444" t="s">
        <v>455</v>
      </c>
      <c r="E200" s="443" t="s">
        <v>771</v>
      </c>
      <c r="F200" s="444" t="s">
        <v>772</v>
      </c>
      <c r="G200" s="443" t="s">
        <v>999</v>
      </c>
      <c r="H200" s="443" t="s">
        <v>1000</v>
      </c>
      <c r="I200" s="446">
        <v>169.39999389648438</v>
      </c>
      <c r="J200" s="446">
        <v>5</v>
      </c>
      <c r="K200" s="447">
        <v>847</v>
      </c>
    </row>
    <row r="201" spans="1:11" ht="14.45" customHeight="1" x14ac:dyDescent="0.2">
      <c r="A201" s="441" t="s">
        <v>447</v>
      </c>
      <c r="B201" s="442" t="s">
        <v>448</v>
      </c>
      <c r="C201" s="443" t="s">
        <v>454</v>
      </c>
      <c r="D201" s="444" t="s">
        <v>455</v>
      </c>
      <c r="E201" s="443" t="s">
        <v>771</v>
      </c>
      <c r="F201" s="444" t="s">
        <v>772</v>
      </c>
      <c r="G201" s="443" t="s">
        <v>1001</v>
      </c>
      <c r="H201" s="443" t="s">
        <v>1002</v>
      </c>
      <c r="I201" s="446">
        <v>2990</v>
      </c>
      <c r="J201" s="446">
        <v>1</v>
      </c>
      <c r="K201" s="447">
        <v>2990</v>
      </c>
    </row>
    <row r="202" spans="1:11" ht="14.45" customHeight="1" x14ac:dyDescent="0.2">
      <c r="A202" s="441" t="s">
        <v>447</v>
      </c>
      <c r="B202" s="442" t="s">
        <v>448</v>
      </c>
      <c r="C202" s="443" t="s">
        <v>454</v>
      </c>
      <c r="D202" s="444" t="s">
        <v>455</v>
      </c>
      <c r="E202" s="443" t="s">
        <v>771</v>
      </c>
      <c r="F202" s="444" t="s">
        <v>772</v>
      </c>
      <c r="G202" s="443" t="s">
        <v>1003</v>
      </c>
      <c r="H202" s="443" t="s">
        <v>1004</v>
      </c>
      <c r="I202" s="446">
        <v>2989.989990234375</v>
      </c>
      <c r="J202" s="446">
        <v>1</v>
      </c>
      <c r="K202" s="447">
        <v>2989.989990234375</v>
      </c>
    </row>
    <row r="203" spans="1:11" ht="14.45" customHeight="1" x14ac:dyDescent="0.2">
      <c r="A203" s="441" t="s">
        <v>447</v>
      </c>
      <c r="B203" s="442" t="s">
        <v>448</v>
      </c>
      <c r="C203" s="443" t="s">
        <v>454</v>
      </c>
      <c r="D203" s="444" t="s">
        <v>455</v>
      </c>
      <c r="E203" s="443" t="s">
        <v>771</v>
      </c>
      <c r="F203" s="444" t="s">
        <v>772</v>
      </c>
      <c r="G203" s="443" t="s">
        <v>1005</v>
      </c>
      <c r="H203" s="443" t="s">
        <v>1006</v>
      </c>
      <c r="I203" s="446">
        <v>2989.989990234375</v>
      </c>
      <c r="J203" s="446">
        <v>1</v>
      </c>
      <c r="K203" s="447">
        <v>2989.989990234375</v>
      </c>
    </row>
    <row r="204" spans="1:11" ht="14.45" customHeight="1" x14ac:dyDescent="0.2">
      <c r="A204" s="441" t="s">
        <v>447</v>
      </c>
      <c r="B204" s="442" t="s">
        <v>448</v>
      </c>
      <c r="C204" s="443" t="s">
        <v>454</v>
      </c>
      <c r="D204" s="444" t="s">
        <v>455</v>
      </c>
      <c r="E204" s="443" t="s">
        <v>771</v>
      </c>
      <c r="F204" s="444" t="s">
        <v>772</v>
      </c>
      <c r="G204" s="443" t="s">
        <v>1007</v>
      </c>
      <c r="H204" s="443" t="s">
        <v>1008</v>
      </c>
      <c r="I204" s="446">
        <v>2990</v>
      </c>
      <c r="J204" s="446">
        <v>1</v>
      </c>
      <c r="K204" s="447">
        <v>2990</v>
      </c>
    </row>
    <row r="205" spans="1:11" ht="14.45" customHeight="1" x14ac:dyDescent="0.2">
      <c r="A205" s="441" t="s">
        <v>447</v>
      </c>
      <c r="B205" s="442" t="s">
        <v>448</v>
      </c>
      <c r="C205" s="443" t="s">
        <v>454</v>
      </c>
      <c r="D205" s="444" t="s">
        <v>455</v>
      </c>
      <c r="E205" s="443" t="s">
        <v>771</v>
      </c>
      <c r="F205" s="444" t="s">
        <v>772</v>
      </c>
      <c r="G205" s="443" t="s">
        <v>1009</v>
      </c>
      <c r="H205" s="443" t="s">
        <v>1010</v>
      </c>
      <c r="I205" s="446">
        <v>2990</v>
      </c>
      <c r="J205" s="446">
        <v>4</v>
      </c>
      <c r="K205" s="447">
        <v>11960</v>
      </c>
    </row>
    <row r="206" spans="1:11" ht="14.45" customHeight="1" x14ac:dyDescent="0.2">
      <c r="A206" s="441" t="s">
        <v>447</v>
      </c>
      <c r="B206" s="442" t="s">
        <v>448</v>
      </c>
      <c r="C206" s="443" t="s">
        <v>454</v>
      </c>
      <c r="D206" s="444" t="s">
        <v>455</v>
      </c>
      <c r="E206" s="443" t="s">
        <v>771</v>
      </c>
      <c r="F206" s="444" t="s">
        <v>772</v>
      </c>
      <c r="G206" s="443" t="s">
        <v>1011</v>
      </c>
      <c r="H206" s="443" t="s">
        <v>1012</v>
      </c>
      <c r="I206" s="446">
        <v>41.740001678466797</v>
      </c>
      <c r="J206" s="446">
        <v>40</v>
      </c>
      <c r="K206" s="447">
        <v>1669.699951171875</v>
      </c>
    </row>
    <row r="207" spans="1:11" ht="14.45" customHeight="1" x14ac:dyDescent="0.2">
      <c r="A207" s="441" t="s">
        <v>447</v>
      </c>
      <c r="B207" s="442" t="s">
        <v>448</v>
      </c>
      <c r="C207" s="443" t="s">
        <v>454</v>
      </c>
      <c r="D207" s="444" t="s">
        <v>455</v>
      </c>
      <c r="E207" s="443" t="s">
        <v>771</v>
      </c>
      <c r="F207" s="444" t="s">
        <v>772</v>
      </c>
      <c r="G207" s="443" t="s">
        <v>1013</v>
      </c>
      <c r="H207" s="443" t="s">
        <v>1014</v>
      </c>
      <c r="I207" s="446">
        <v>2722.340087890625</v>
      </c>
      <c r="J207" s="446">
        <v>4</v>
      </c>
      <c r="K207" s="447">
        <v>10889.3603515625</v>
      </c>
    </row>
    <row r="208" spans="1:11" ht="14.45" customHeight="1" x14ac:dyDescent="0.2">
      <c r="A208" s="441" t="s">
        <v>447</v>
      </c>
      <c r="B208" s="442" t="s">
        <v>448</v>
      </c>
      <c r="C208" s="443" t="s">
        <v>454</v>
      </c>
      <c r="D208" s="444" t="s">
        <v>455</v>
      </c>
      <c r="E208" s="443" t="s">
        <v>771</v>
      </c>
      <c r="F208" s="444" t="s">
        <v>772</v>
      </c>
      <c r="G208" s="443" t="s">
        <v>1015</v>
      </c>
      <c r="H208" s="443" t="s">
        <v>1016</v>
      </c>
      <c r="I208" s="446">
        <v>80.580001831054688</v>
      </c>
      <c r="J208" s="446">
        <v>10</v>
      </c>
      <c r="K208" s="447">
        <v>805.82000732421875</v>
      </c>
    </row>
    <row r="209" spans="1:11" ht="14.45" customHeight="1" x14ac:dyDescent="0.2">
      <c r="A209" s="441" t="s">
        <v>447</v>
      </c>
      <c r="B209" s="442" t="s">
        <v>448</v>
      </c>
      <c r="C209" s="443" t="s">
        <v>454</v>
      </c>
      <c r="D209" s="444" t="s">
        <v>455</v>
      </c>
      <c r="E209" s="443" t="s">
        <v>771</v>
      </c>
      <c r="F209" s="444" t="s">
        <v>772</v>
      </c>
      <c r="G209" s="443" t="s">
        <v>1017</v>
      </c>
      <c r="H209" s="443" t="s">
        <v>1018</v>
      </c>
      <c r="I209" s="446">
        <v>284.05000305175781</v>
      </c>
      <c r="J209" s="446">
        <v>25</v>
      </c>
      <c r="K209" s="447">
        <v>7325.500244140625</v>
      </c>
    </row>
    <row r="210" spans="1:11" ht="14.45" customHeight="1" x14ac:dyDescent="0.2">
      <c r="A210" s="441" t="s">
        <v>447</v>
      </c>
      <c r="B210" s="442" t="s">
        <v>448</v>
      </c>
      <c r="C210" s="443" t="s">
        <v>454</v>
      </c>
      <c r="D210" s="444" t="s">
        <v>455</v>
      </c>
      <c r="E210" s="443" t="s">
        <v>771</v>
      </c>
      <c r="F210" s="444" t="s">
        <v>772</v>
      </c>
      <c r="G210" s="443" t="s">
        <v>1019</v>
      </c>
      <c r="H210" s="443" t="s">
        <v>1020</v>
      </c>
      <c r="I210" s="446">
        <v>953.29998779296875</v>
      </c>
      <c r="J210" s="446">
        <v>2</v>
      </c>
      <c r="K210" s="447">
        <v>1906.5999755859375</v>
      </c>
    </row>
    <row r="211" spans="1:11" ht="14.45" customHeight="1" x14ac:dyDescent="0.2">
      <c r="A211" s="441" t="s">
        <v>447</v>
      </c>
      <c r="B211" s="442" t="s">
        <v>448</v>
      </c>
      <c r="C211" s="443" t="s">
        <v>454</v>
      </c>
      <c r="D211" s="444" t="s">
        <v>455</v>
      </c>
      <c r="E211" s="443" t="s">
        <v>771</v>
      </c>
      <c r="F211" s="444" t="s">
        <v>772</v>
      </c>
      <c r="G211" s="443" t="s">
        <v>1021</v>
      </c>
      <c r="H211" s="443" t="s">
        <v>1022</v>
      </c>
      <c r="I211" s="446">
        <v>1524.4200439453125</v>
      </c>
      <c r="J211" s="446">
        <v>1</v>
      </c>
      <c r="K211" s="447">
        <v>1524.4200439453125</v>
      </c>
    </row>
    <row r="212" spans="1:11" ht="14.45" customHeight="1" x14ac:dyDescent="0.2">
      <c r="A212" s="441" t="s">
        <v>447</v>
      </c>
      <c r="B212" s="442" t="s">
        <v>448</v>
      </c>
      <c r="C212" s="443" t="s">
        <v>454</v>
      </c>
      <c r="D212" s="444" t="s">
        <v>455</v>
      </c>
      <c r="E212" s="443" t="s">
        <v>771</v>
      </c>
      <c r="F212" s="444" t="s">
        <v>772</v>
      </c>
      <c r="G212" s="443" t="s">
        <v>1023</v>
      </c>
      <c r="H212" s="443" t="s">
        <v>1024</v>
      </c>
      <c r="I212" s="446">
        <v>1454.239990234375</v>
      </c>
      <c r="J212" s="446">
        <v>1</v>
      </c>
      <c r="K212" s="447">
        <v>1454.239990234375</v>
      </c>
    </row>
    <row r="213" spans="1:11" ht="14.45" customHeight="1" x14ac:dyDescent="0.2">
      <c r="A213" s="441" t="s">
        <v>447</v>
      </c>
      <c r="B213" s="442" t="s">
        <v>448</v>
      </c>
      <c r="C213" s="443" t="s">
        <v>454</v>
      </c>
      <c r="D213" s="444" t="s">
        <v>455</v>
      </c>
      <c r="E213" s="443" t="s">
        <v>771</v>
      </c>
      <c r="F213" s="444" t="s">
        <v>772</v>
      </c>
      <c r="G213" s="443" t="s">
        <v>1025</v>
      </c>
      <c r="H213" s="443" t="s">
        <v>1026</v>
      </c>
      <c r="I213" s="446">
        <v>320.70999145507813</v>
      </c>
      <c r="J213" s="446">
        <v>32</v>
      </c>
      <c r="K213" s="447">
        <v>10262.719970703125</v>
      </c>
    </row>
    <row r="214" spans="1:11" ht="14.45" customHeight="1" x14ac:dyDescent="0.2">
      <c r="A214" s="441" t="s">
        <v>447</v>
      </c>
      <c r="B214" s="442" t="s">
        <v>448</v>
      </c>
      <c r="C214" s="443" t="s">
        <v>454</v>
      </c>
      <c r="D214" s="444" t="s">
        <v>455</v>
      </c>
      <c r="E214" s="443" t="s">
        <v>771</v>
      </c>
      <c r="F214" s="444" t="s">
        <v>772</v>
      </c>
      <c r="G214" s="443" t="s">
        <v>1027</v>
      </c>
      <c r="H214" s="443" t="s">
        <v>1028</v>
      </c>
      <c r="I214" s="446">
        <v>3048.6201171875</v>
      </c>
      <c r="J214" s="446">
        <v>2</v>
      </c>
      <c r="K214" s="447">
        <v>6097.22998046875</v>
      </c>
    </row>
    <row r="215" spans="1:11" ht="14.45" customHeight="1" x14ac:dyDescent="0.2">
      <c r="A215" s="441" t="s">
        <v>447</v>
      </c>
      <c r="B215" s="442" t="s">
        <v>448</v>
      </c>
      <c r="C215" s="443" t="s">
        <v>454</v>
      </c>
      <c r="D215" s="444" t="s">
        <v>455</v>
      </c>
      <c r="E215" s="443" t="s">
        <v>771</v>
      </c>
      <c r="F215" s="444" t="s">
        <v>772</v>
      </c>
      <c r="G215" s="443" t="s">
        <v>1029</v>
      </c>
      <c r="H215" s="443" t="s">
        <v>1030</v>
      </c>
      <c r="I215" s="446">
        <v>2741.639892578125</v>
      </c>
      <c r="J215" s="446">
        <v>4</v>
      </c>
      <c r="K215" s="447">
        <v>10966.5400390625</v>
      </c>
    </row>
    <row r="216" spans="1:11" ht="14.45" customHeight="1" x14ac:dyDescent="0.2">
      <c r="A216" s="441" t="s">
        <v>447</v>
      </c>
      <c r="B216" s="442" t="s">
        <v>448</v>
      </c>
      <c r="C216" s="443" t="s">
        <v>454</v>
      </c>
      <c r="D216" s="444" t="s">
        <v>455</v>
      </c>
      <c r="E216" s="443" t="s">
        <v>771</v>
      </c>
      <c r="F216" s="444" t="s">
        <v>772</v>
      </c>
      <c r="G216" s="443" t="s">
        <v>1031</v>
      </c>
      <c r="H216" s="443" t="s">
        <v>1032</v>
      </c>
      <c r="I216" s="446">
        <v>1687.9200439453125</v>
      </c>
      <c r="J216" s="446">
        <v>1</v>
      </c>
      <c r="K216" s="447">
        <v>1687.9200439453125</v>
      </c>
    </row>
    <row r="217" spans="1:11" ht="14.45" customHeight="1" x14ac:dyDescent="0.2">
      <c r="A217" s="441" t="s">
        <v>447</v>
      </c>
      <c r="B217" s="442" t="s">
        <v>448</v>
      </c>
      <c r="C217" s="443" t="s">
        <v>454</v>
      </c>
      <c r="D217" s="444" t="s">
        <v>455</v>
      </c>
      <c r="E217" s="443" t="s">
        <v>771</v>
      </c>
      <c r="F217" s="444" t="s">
        <v>772</v>
      </c>
      <c r="G217" s="443" t="s">
        <v>1033</v>
      </c>
      <c r="H217" s="443" t="s">
        <v>1034</v>
      </c>
      <c r="I217" s="446">
        <v>30.299999237060547</v>
      </c>
      <c r="J217" s="446">
        <v>10</v>
      </c>
      <c r="K217" s="447">
        <v>302.98001098632813</v>
      </c>
    </row>
    <row r="218" spans="1:11" ht="14.45" customHeight="1" x14ac:dyDescent="0.2">
      <c r="A218" s="441" t="s">
        <v>447</v>
      </c>
      <c r="B218" s="442" t="s">
        <v>448</v>
      </c>
      <c r="C218" s="443" t="s">
        <v>454</v>
      </c>
      <c r="D218" s="444" t="s">
        <v>455</v>
      </c>
      <c r="E218" s="443" t="s">
        <v>771</v>
      </c>
      <c r="F218" s="444" t="s">
        <v>772</v>
      </c>
      <c r="G218" s="443" t="s">
        <v>1035</v>
      </c>
      <c r="H218" s="443" t="s">
        <v>1036</v>
      </c>
      <c r="I218" s="446">
        <v>747.83502197265625</v>
      </c>
      <c r="J218" s="446">
        <v>6</v>
      </c>
      <c r="K218" s="447">
        <v>4487</v>
      </c>
    </row>
    <row r="219" spans="1:11" ht="14.45" customHeight="1" x14ac:dyDescent="0.2">
      <c r="A219" s="441" t="s">
        <v>447</v>
      </c>
      <c r="B219" s="442" t="s">
        <v>448</v>
      </c>
      <c r="C219" s="443" t="s">
        <v>454</v>
      </c>
      <c r="D219" s="444" t="s">
        <v>455</v>
      </c>
      <c r="E219" s="443" t="s">
        <v>771</v>
      </c>
      <c r="F219" s="444" t="s">
        <v>772</v>
      </c>
      <c r="G219" s="443" t="s">
        <v>1037</v>
      </c>
      <c r="H219" s="443" t="s">
        <v>1038</v>
      </c>
      <c r="I219" s="446">
        <v>973.989990234375</v>
      </c>
      <c r="J219" s="446">
        <v>2</v>
      </c>
      <c r="K219" s="447">
        <v>1947.97998046875</v>
      </c>
    </row>
    <row r="220" spans="1:11" ht="14.45" customHeight="1" x14ac:dyDescent="0.2">
      <c r="A220" s="441" t="s">
        <v>447</v>
      </c>
      <c r="B220" s="442" t="s">
        <v>448</v>
      </c>
      <c r="C220" s="443" t="s">
        <v>454</v>
      </c>
      <c r="D220" s="444" t="s">
        <v>455</v>
      </c>
      <c r="E220" s="443" t="s">
        <v>771</v>
      </c>
      <c r="F220" s="444" t="s">
        <v>772</v>
      </c>
      <c r="G220" s="443" t="s">
        <v>1039</v>
      </c>
      <c r="H220" s="443" t="s">
        <v>1040</v>
      </c>
      <c r="I220" s="446">
        <v>39.169998168945313</v>
      </c>
      <c r="J220" s="446">
        <v>24</v>
      </c>
      <c r="K220" s="447">
        <v>940</v>
      </c>
    </row>
    <row r="221" spans="1:11" ht="14.45" customHeight="1" x14ac:dyDescent="0.2">
      <c r="A221" s="441" t="s">
        <v>447</v>
      </c>
      <c r="B221" s="442" t="s">
        <v>448</v>
      </c>
      <c r="C221" s="443" t="s">
        <v>454</v>
      </c>
      <c r="D221" s="444" t="s">
        <v>455</v>
      </c>
      <c r="E221" s="443" t="s">
        <v>771</v>
      </c>
      <c r="F221" s="444" t="s">
        <v>772</v>
      </c>
      <c r="G221" s="443" t="s">
        <v>1041</v>
      </c>
      <c r="H221" s="443" t="s">
        <v>1042</v>
      </c>
      <c r="I221" s="446">
        <v>1451.9200439453125</v>
      </c>
      <c r="J221" s="446">
        <v>2</v>
      </c>
      <c r="K221" s="447">
        <v>2903.840087890625</v>
      </c>
    </row>
    <row r="222" spans="1:11" ht="14.45" customHeight="1" x14ac:dyDescent="0.2">
      <c r="A222" s="441" t="s">
        <v>447</v>
      </c>
      <c r="B222" s="442" t="s">
        <v>448</v>
      </c>
      <c r="C222" s="443" t="s">
        <v>454</v>
      </c>
      <c r="D222" s="444" t="s">
        <v>455</v>
      </c>
      <c r="E222" s="443" t="s">
        <v>771</v>
      </c>
      <c r="F222" s="444" t="s">
        <v>772</v>
      </c>
      <c r="G222" s="443" t="s">
        <v>1043</v>
      </c>
      <c r="H222" s="443" t="s">
        <v>1044</v>
      </c>
      <c r="I222" s="446">
        <v>1349.760009765625</v>
      </c>
      <c r="J222" s="446">
        <v>10</v>
      </c>
      <c r="K222" s="447">
        <v>13497.56005859375</v>
      </c>
    </row>
    <row r="223" spans="1:11" ht="14.45" customHeight="1" x14ac:dyDescent="0.2">
      <c r="A223" s="441" t="s">
        <v>447</v>
      </c>
      <c r="B223" s="442" t="s">
        <v>448</v>
      </c>
      <c r="C223" s="443" t="s">
        <v>454</v>
      </c>
      <c r="D223" s="444" t="s">
        <v>455</v>
      </c>
      <c r="E223" s="443" t="s">
        <v>771</v>
      </c>
      <c r="F223" s="444" t="s">
        <v>772</v>
      </c>
      <c r="G223" s="443" t="s">
        <v>1045</v>
      </c>
      <c r="H223" s="443" t="s">
        <v>1046</v>
      </c>
      <c r="I223" s="446">
        <v>1199.0433756510417</v>
      </c>
      <c r="J223" s="446">
        <v>6</v>
      </c>
      <c r="K223" s="447">
        <v>7194.240234375</v>
      </c>
    </row>
    <row r="224" spans="1:11" ht="14.45" customHeight="1" x14ac:dyDescent="0.2">
      <c r="A224" s="441" t="s">
        <v>447</v>
      </c>
      <c r="B224" s="442" t="s">
        <v>448</v>
      </c>
      <c r="C224" s="443" t="s">
        <v>454</v>
      </c>
      <c r="D224" s="444" t="s">
        <v>455</v>
      </c>
      <c r="E224" s="443" t="s">
        <v>771</v>
      </c>
      <c r="F224" s="444" t="s">
        <v>772</v>
      </c>
      <c r="G224" s="443" t="s">
        <v>1047</v>
      </c>
      <c r="H224" s="443" t="s">
        <v>1048</v>
      </c>
      <c r="I224" s="446">
        <v>1040.5999755859375</v>
      </c>
      <c r="J224" s="446">
        <v>1</v>
      </c>
      <c r="K224" s="447">
        <v>1040.5999755859375</v>
      </c>
    </row>
    <row r="225" spans="1:11" ht="14.45" customHeight="1" x14ac:dyDescent="0.2">
      <c r="A225" s="441" t="s">
        <v>447</v>
      </c>
      <c r="B225" s="442" t="s">
        <v>448</v>
      </c>
      <c r="C225" s="443" t="s">
        <v>454</v>
      </c>
      <c r="D225" s="444" t="s">
        <v>455</v>
      </c>
      <c r="E225" s="443" t="s">
        <v>771</v>
      </c>
      <c r="F225" s="444" t="s">
        <v>772</v>
      </c>
      <c r="G225" s="443" t="s">
        <v>1049</v>
      </c>
      <c r="H225" s="443" t="s">
        <v>1050</v>
      </c>
      <c r="I225" s="446">
        <v>3254.719970703125</v>
      </c>
      <c r="J225" s="446">
        <v>1</v>
      </c>
      <c r="K225" s="447">
        <v>3254.719970703125</v>
      </c>
    </row>
    <row r="226" spans="1:11" ht="14.45" customHeight="1" x14ac:dyDescent="0.2">
      <c r="A226" s="441" t="s">
        <v>447</v>
      </c>
      <c r="B226" s="442" t="s">
        <v>448</v>
      </c>
      <c r="C226" s="443" t="s">
        <v>454</v>
      </c>
      <c r="D226" s="444" t="s">
        <v>455</v>
      </c>
      <c r="E226" s="443" t="s">
        <v>771</v>
      </c>
      <c r="F226" s="444" t="s">
        <v>772</v>
      </c>
      <c r="G226" s="443" t="s">
        <v>1051</v>
      </c>
      <c r="H226" s="443" t="s">
        <v>1052</v>
      </c>
      <c r="I226" s="446">
        <v>124.625</v>
      </c>
      <c r="J226" s="446">
        <v>20</v>
      </c>
      <c r="K226" s="447">
        <v>2492.449951171875</v>
      </c>
    </row>
    <row r="227" spans="1:11" ht="14.45" customHeight="1" x14ac:dyDescent="0.2">
      <c r="A227" s="441" t="s">
        <v>447</v>
      </c>
      <c r="B227" s="442" t="s">
        <v>448</v>
      </c>
      <c r="C227" s="443" t="s">
        <v>454</v>
      </c>
      <c r="D227" s="444" t="s">
        <v>455</v>
      </c>
      <c r="E227" s="443" t="s">
        <v>771</v>
      </c>
      <c r="F227" s="444" t="s">
        <v>772</v>
      </c>
      <c r="G227" s="443" t="s">
        <v>1053</v>
      </c>
      <c r="H227" s="443" t="s">
        <v>1054</v>
      </c>
      <c r="I227" s="446">
        <v>483.97000122070313</v>
      </c>
      <c r="J227" s="446">
        <v>6</v>
      </c>
      <c r="K227" s="447">
        <v>2903.840087890625</v>
      </c>
    </row>
    <row r="228" spans="1:11" ht="14.45" customHeight="1" x14ac:dyDescent="0.2">
      <c r="A228" s="441" t="s">
        <v>447</v>
      </c>
      <c r="B228" s="442" t="s">
        <v>448</v>
      </c>
      <c r="C228" s="443" t="s">
        <v>454</v>
      </c>
      <c r="D228" s="444" t="s">
        <v>455</v>
      </c>
      <c r="E228" s="443" t="s">
        <v>771</v>
      </c>
      <c r="F228" s="444" t="s">
        <v>772</v>
      </c>
      <c r="G228" s="443" t="s">
        <v>1055</v>
      </c>
      <c r="H228" s="443" t="s">
        <v>1056</v>
      </c>
      <c r="I228" s="446">
        <v>1337.050048828125</v>
      </c>
      <c r="J228" s="446">
        <v>1</v>
      </c>
      <c r="K228" s="447">
        <v>1337.050048828125</v>
      </c>
    </row>
    <row r="229" spans="1:11" ht="14.45" customHeight="1" x14ac:dyDescent="0.2">
      <c r="A229" s="441" t="s">
        <v>447</v>
      </c>
      <c r="B229" s="442" t="s">
        <v>448</v>
      </c>
      <c r="C229" s="443" t="s">
        <v>454</v>
      </c>
      <c r="D229" s="444" t="s">
        <v>455</v>
      </c>
      <c r="E229" s="443" t="s">
        <v>771</v>
      </c>
      <c r="F229" s="444" t="s">
        <v>772</v>
      </c>
      <c r="G229" s="443" t="s">
        <v>1057</v>
      </c>
      <c r="H229" s="443" t="s">
        <v>1058</v>
      </c>
      <c r="I229" s="446">
        <v>1074</v>
      </c>
      <c r="J229" s="446">
        <v>4</v>
      </c>
      <c r="K229" s="447">
        <v>4296</v>
      </c>
    </row>
    <row r="230" spans="1:11" ht="14.45" customHeight="1" x14ac:dyDescent="0.2">
      <c r="A230" s="441" t="s">
        <v>447</v>
      </c>
      <c r="B230" s="442" t="s">
        <v>448</v>
      </c>
      <c r="C230" s="443" t="s">
        <v>454</v>
      </c>
      <c r="D230" s="444" t="s">
        <v>455</v>
      </c>
      <c r="E230" s="443" t="s">
        <v>771</v>
      </c>
      <c r="F230" s="444" t="s">
        <v>772</v>
      </c>
      <c r="G230" s="443" t="s">
        <v>1059</v>
      </c>
      <c r="H230" s="443" t="s">
        <v>1060</v>
      </c>
      <c r="I230" s="446">
        <v>978</v>
      </c>
      <c r="J230" s="446">
        <v>1</v>
      </c>
      <c r="K230" s="447">
        <v>978</v>
      </c>
    </row>
    <row r="231" spans="1:11" ht="14.45" customHeight="1" x14ac:dyDescent="0.2">
      <c r="A231" s="441" t="s">
        <v>447</v>
      </c>
      <c r="B231" s="442" t="s">
        <v>448</v>
      </c>
      <c r="C231" s="443" t="s">
        <v>454</v>
      </c>
      <c r="D231" s="444" t="s">
        <v>455</v>
      </c>
      <c r="E231" s="443" t="s">
        <v>771</v>
      </c>
      <c r="F231" s="444" t="s">
        <v>772</v>
      </c>
      <c r="G231" s="443" t="s">
        <v>1061</v>
      </c>
      <c r="H231" s="443" t="s">
        <v>1062</v>
      </c>
      <c r="I231" s="446">
        <v>7200</v>
      </c>
      <c r="J231" s="446">
        <v>2</v>
      </c>
      <c r="K231" s="447">
        <v>14400</v>
      </c>
    </row>
    <row r="232" spans="1:11" ht="14.45" customHeight="1" x14ac:dyDescent="0.2">
      <c r="A232" s="441" t="s">
        <v>447</v>
      </c>
      <c r="B232" s="442" t="s">
        <v>448</v>
      </c>
      <c r="C232" s="443" t="s">
        <v>454</v>
      </c>
      <c r="D232" s="444" t="s">
        <v>455</v>
      </c>
      <c r="E232" s="443" t="s">
        <v>771</v>
      </c>
      <c r="F232" s="444" t="s">
        <v>772</v>
      </c>
      <c r="G232" s="443" t="s">
        <v>1063</v>
      </c>
      <c r="H232" s="443" t="s">
        <v>1064</v>
      </c>
      <c r="I232" s="446">
        <v>7200.009765625</v>
      </c>
      <c r="J232" s="446">
        <v>1</v>
      </c>
      <c r="K232" s="447">
        <v>7200.009765625</v>
      </c>
    </row>
    <row r="233" spans="1:11" ht="14.45" customHeight="1" x14ac:dyDescent="0.2">
      <c r="A233" s="441" t="s">
        <v>447</v>
      </c>
      <c r="B233" s="442" t="s">
        <v>448</v>
      </c>
      <c r="C233" s="443" t="s">
        <v>454</v>
      </c>
      <c r="D233" s="444" t="s">
        <v>455</v>
      </c>
      <c r="E233" s="443" t="s">
        <v>771</v>
      </c>
      <c r="F233" s="444" t="s">
        <v>772</v>
      </c>
      <c r="G233" s="443" t="s">
        <v>1065</v>
      </c>
      <c r="H233" s="443" t="s">
        <v>1066</v>
      </c>
      <c r="I233" s="446">
        <v>7200.0048828125</v>
      </c>
      <c r="J233" s="446">
        <v>4</v>
      </c>
      <c r="K233" s="447">
        <v>28800.01953125</v>
      </c>
    </row>
    <row r="234" spans="1:11" ht="14.45" customHeight="1" x14ac:dyDescent="0.2">
      <c r="A234" s="441" t="s">
        <v>447</v>
      </c>
      <c r="B234" s="442" t="s">
        <v>448</v>
      </c>
      <c r="C234" s="443" t="s">
        <v>454</v>
      </c>
      <c r="D234" s="444" t="s">
        <v>455</v>
      </c>
      <c r="E234" s="443" t="s">
        <v>771</v>
      </c>
      <c r="F234" s="444" t="s">
        <v>772</v>
      </c>
      <c r="G234" s="443" t="s">
        <v>1067</v>
      </c>
      <c r="H234" s="443" t="s">
        <v>1068</v>
      </c>
      <c r="I234" s="446">
        <v>7200</v>
      </c>
      <c r="J234" s="446">
        <v>2</v>
      </c>
      <c r="K234" s="447">
        <v>14400</v>
      </c>
    </row>
    <row r="235" spans="1:11" ht="14.45" customHeight="1" x14ac:dyDescent="0.2">
      <c r="A235" s="441" t="s">
        <v>447</v>
      </c>
      <c r="B235" s="442" t="s">
        <v>448</v>
      </c>
      <c r="C235" s="443" t="s">
        <v>454</v>
      </c>
      <c r="D235" s="444" t="s">
        <v>455</v>
      </c>
      <c r="E235" s="443" t="s">
        <v>771</v>
      </c>
      <c r="F235" s="444" t="s">
        <v>772</v>
      </c>
      <c r="G235" s="443" t="s">
        <v>1069</v>
      </c>
      <c r="H235" s="443" t="s">
        <v>1070</v>
      </c>
      <c r="I235" s="446">
        <v>7200</v>
      </c>
      <c r="J235" s="446">
        <v>2</v>
      </c>
      <c r="K235" s="447">
        <v>14400</v>
      </c>
    </row>
    <row r="236" spans="1:11" ht="14.45" customHeight="1" x14ac:dyDescent="0.2">
      <c r="A236" s="441" t="s">
        <v>447</v>
      </c>
      <c r="B236" s="442" t="s">
        <v>448</v>
      </c>
      <c r="C236" s="443" t="s">
        <v>454</v>
      </c>
      <c r="D236" s="444" t="s">
        <v>455</v>
      </c>
      <c r="E236" s="443" t="s">
        <v>771</v>
      </c>
      <c r="F236" s="444" t="s">
        <v>772</v>
      </c>
      <c r="G236" s="443" t="s">
        <v>1071</v>
      </c>
      <c r="H236" s="443" t="s">
        <v>1072</v>
      </c>
      <c r="I236" s="446">
        <v>7200</v>
      </c>
      <c r="J236" s="446">
        <v>2</v>
      </c>
      <c r="K236" s="447">
        <v>14400</v>
      </c>
    </row>
    <row r="237" spans="1:11" ht="14.45" customHeight="1" x14ac:dyDescent="0.2">
      <c r="A237" s="441" t="s">
        <v>447</v>
      </c>
      <c r="B237" s="442" t="s">
        <v>448</v>
      </c>
      <c r="C237" s="443" t="s">
        <v>454</v>
      </c>
      <c r="D237" s="444" t="s">
        <v>455</v>
      </c>
      <c r="E237" s="443" t="s">
        <v>771</v>
      </c>
      <c r="F237" s="444" t="s">
        <v>772</v>
      </c>
      <c r="G237" s="443" t="s">
        <v>1073</v>
      </c>
      <c r="H237" s="443" t="s">
        <v>1074</v>
      </c>
      <c r="I237" s="446">
        <v>7200</v>
      </c>
      <c r="J237" s="446">
        <v>3</v>
      </c>
      <c r="K237" s="447">
        <v>21600</v>
      </c>
    </row>
    <row r="238" spans="1:11" ht="14.45" customHeight="1" x14ac:dyDescent="0.2">
      <c r="A238" s="441" t="s">
        <v>447</v>
      </c>
      <c r="B238" s="442" t="s">
        <v>448</v>
      </c>
      <c r="C238" s="443" t="s">
        <v>454</v>
      </c>
      <c r="D238" s="444" t="s">
        <v>455</v>
      </c>
      <c r="E238" s="443" t="s">
        <v>771</v>
      </c>
      <c r="F238" s="444" t="s">
        <v>772</v>
      </c>
      <c r="G238" s="443" t="s">
        <v>1075</v>
      </c>
      <c r="H238" s="443" t="s">
        <v>1076</v>
      </c>
      <c r="I238" s="446">
        <v>7200</v>
      </c>
      <c r="J238" s="446">
        <v>1</v>
      </c>
      <c r="K238" s="447">
        <v>7200</v>
      </c>
    </row>
    <row r="239" spans="1:11" ht="14.45" customHeight="1" x14ac:dyDescent="0.2">
      <c r="A239" s="441" t="s">
        <v>447</v>
      </c>
      <c r="B239" s="442" t="s">
        <v>448</v>
      </c>
      <c r="C239" s="443" t="s">
        <v>454</v>
      </c>
      <c r="D239" s="444" t="s">
        <v>455</v>
      </c>
      <c r="E239" s="443" t="s">
        <v>771</v>
      </c>
      <c r="F239" s="444" t="s">
        <v>772</v>
      </c>
      <c r="G239" s="443" t="s">
        <v>1077</v>
      </c>
      <c r="H239" s="443" t="s">
        <v>1078</v>
      </c>
      <c r="I239" s="446">
        <v>7200</v>
      </c>
      <c r="J239" s="446">
        <v>1</v>
      </c>
      <c r="K239" s="447">
        <v>7200</v>
      </c>
    </row>
    <row r="240" spans="1:11" ht="14.45" customHeight="1" x14ac:dyDescent="0.2">
      <c r="A240" s="441" t="s">
        <v>447</v>
      </c>
      <c r="B240" s="442" t="s">
        <v>448</v>
      </c>
      <c r="C240" s="443" t="s">
        <v>454</v>
      </c>
      <c r="D240" s="444" t="s">
        <v>455</v>
      </c>
      <c r="E240" s="443" t="s">
        <v>771</v>
      </c>
      <c r="F240" s="444" t="s">
        <v>772</v>
      </c>
      <c r="G240" s="443" t="s">
        <v>1079</v>
      </c>
      <c r="H240" s="443" t="s">
        <v>1080</v>
      </c>
      <c r="I240" s="446">
        <v>6785</v>
      </c>
      <c r="J240" s="446">
        <v>2</v>
      </c>
      <c r="K240" s="447">
        <v>13570</v>
      </c>
    </row>
    <row r="241" spans="1:11" ht="14.45" customHeight="1" x14ac:dyDescent="0.2">
      <c r="A241" s="441" t="s">
        <v>447</v>
      </c>
      <c r="B241" s="442" t="s">
        <v>448</v>
      </c>
      <c r="C241" s="443" t="s">
        <v>454</v>
      </c>
      <c r="D241" s="444" t="s">
        <v>455</v>
      </c>
      <c r="E241" s="443" t="s">
        <v>771</v>
      </c>
      <c r="F241" s="444" t="s">
        <v>772</v>
      </c>
      <c r="G241" s="443" t="s">
        <v>1081</v>
      </c>
      <c r="H241" s="443" t="s">
        <v>1082</v>
      </c>
      <c r="I241" s="446">
        <v>6785</v>
      </c>
      <c r="J241" s="446">
        <v>1</v>
      </c>
      <c r="K241" s="447">
        <v>6785</v>
      </c>
    </row>
    <row r="242" spans="1:11" ht="14.45" customHeight="1" x14ac:dyDescent="0.2">
      <c r="A242" s="441" t="s">
        <v>447</v>
      </c>
      <c r="B242" s="442" t="s">
        <v>448</v>
      </c>
      <c r="C242" s="443" t="s">
        <v>454</v>
      </c>
      <c r="D242" s="444" t="s">
        <v>455</v>
      </c>
      <c r="E242" s="443" t="s">
        <v>771</v>
      </c>
      <c r="F242" s="444" t="s">
        <v>772</v>
      </c>
      <c r="G242" s="443" t="s">
        <v>1083</v>
      </c>
      <c r="H242" s="443" t="s">
        <v>1084</v>
      </c>
      <c r="I242" s="446">
        <v>6785</v>
      </c>
      <c r="J242" s="446">
        <v>1</v>
      </c>
      <c r="K242" s="447">
        <v>6785</v>
      </c>
    </row>
    <row r="243" spans="1:11" ht="14.45" customHeight="1" x14ac:dyDescent="0.2">
      <c r="A243" s="441" t="s">
        <v>447</v>
      </c>
      <c r="B243" s="442" t="s">
        <v>448</v>
      </c>
      <c r="C243" s="443" t="s">
        <v>454</v>
      </c>
      <c r="D243" s="444" t="s">
        <v>455</v>
      </c>
      <c r="E243" s="443" t="s">
        <v>771</v>
      </c>
      <c r="F243" s="444" t="s">
        <v>772</v>
      </c>
      <c r="G243" s="443" t="s">
        <v>1085</v>
      </c>
      <c r="H243" s="443" t="s">
        <v>1086</v>
      </c>
      <c r="I243" s="446">
        <v>3944.5</v>
      </c>
      <c r="J243" s="446">
        <v>1</v>
      </c>
      <c r="K243" s="447">
        <v>3944.5</v>
      </c>
    </row>
    <row r="244" spans="1:11" ht="14.45" customHeight="1" x14ac:dyDescent="0.2">
      <c r="A244" s="441" t="s">
        <v>447</v>
      </c>
      <c r="B244" s="442" t="s">
        <v>448</v>
      </c>
      <c r="C244" s="443" t="s">
        <v>454</v>
      </c>
      <c r="D244" s="444" t="s">
        <v>455</v>
      </c>
      <c r="E244" s="443" t="s">
        <v>771</v>
      </c>
      <c r="F244" s="444" t="s">
        <v>772</v>
      </c>
      <c r="G244" s="443" t="s">
        <v>1087</v>
      </c>
      <c r="H244" s="443" t="s">
        <v>1088</v>
      </c>
      <c r="I244" s="446">
        <v>734.06667073567712</v>
      </c>
      <c r="J244" s="446">
        <v>3</v>
      </c>
      <c r="K244" s="447">
        <v>2202.2000122070313</v>
      </c>
    </row>
    <row r="245" spans="1:11" ht="14.45" customHeight="1" x14ac:dyDescent="0.2">
      <c r="A245" s="441" t="s">
        <v>447</v>
      </c>
      <c r="B245" s="442" t="s">
        <v>448</v>
      </c>
      <c r="C245" s="443" t="s">
        <v>454</v>
      </c>
      <c r="D245" s="444" t="s">
        <v>455</v>
      </c>
      <c r="E245" s="443" t="s">
        <v>771</v>
      </c>
      <c r="F245" s="444" t="s">
        <v>772</v>
      </c>
      <c r="G245" s="443" t="s">
        <v>1089</v>
      </c>
      <c r="H245" s="443" t="s">
        <v>1090</v>
      </c>
      <c r="I245" s="446">
        <v>439.79998779296875</v>
      </c>
      <c r="J245" s="446">
        <v>5</v>
      </c>
      <c r="K245" s="447">
        <v>2199</v>
      </c>
    </row>
    <row r="246" spans="1:11" ht="14.45" customHeight="1" x14ac:dyDescent="0.2">
      <c r="A246" s="441" t="s">
        <v>447</v>
      </c>
      <c r="B246" s="442" t="s">
        <v>448</v>
      </c>
      <c r="C246" s="443" t="s">
        <v>454</v>
      </c>
      <c r="D246" s="444" t="s">
        <v>455</v>
      </c>
      <c r="E246" s="443" t="s">
        <v>771</v>
      </c>
      <c r="F246" s="444" t="s">
        <v>772</v>
      </c>
      <c r="G246" s="443" t="s">
        <v>1091</v>
      </c>
      <c r="H246" s="443" t="s">
        <v>1092</v>
      </c>
      <c r="I246" s="446">
        <v>2843.340087890625</v>
      </c>
      <c r="J246" s="446">
        <v>2</v>
      </c>
      <c r="K246" s="447">
        <v>5686.68017578125</v>
      </c>
    </row>
    <row r="247" spans="1:11" ht="14.45" customHeight="1" x14ac:dyDescent="0.2">
      <c r="A247" s="441" t="s">
        <v>447</v>
      </c>
      <c r="B247" s="442" t="s">
        <v>448</v>
      </c>
      <c r="C247" s="443" t="s">
        <v>454</v>
      </c>
      <c r="D247" s="444" t="s">
        <v>455</v>
      </c>
      <c r="E247" s="443" t="s">
        <v>771</v>
      </c>
      <c r="F247" s="444" t="s">
        <v>772</v>
      </c>
      <c r="G247" s="443" t="s">
        <v>1093</v>
      </c>
      <c r="H247" s="443" t="s">
        <v>1094</v>
      </c>
      <c r="I247" s="446">
        <v>435.57998657226563</v>
      </c>
      <c r="J247" s="446">
        <v>4</v>
      </c>
      <c r="K247" s="447">
        <v>1742.3099670410156</v>
      </c>
    </row>
    <row r="248" spans="1:11" ht="14.45" customHeight="1" x14ac:dyDescent="0.2">
      <c r="A248" s="441" t="s">
        <v>447</v>
      </c>
      <c r="B248" s="442" t="s">
        <v>448</v>
      </c>
      <c r="C248" s="443" t="s">
        <v>454</v>
      </c>
      <c r="D248" s="444" t="s">
        <v>455</v>
      </c>
      <c r="E248" s="443" t="s">
        <v>771</v>
      </c>
      <c r="F248" s="444" t="s">
        <v>772</v>
      </c>
      <c r="G248" s="443" t="s">
        <v>1095</v>
      </c>
      <c r="H248" s="443" t="s">
        <v>1096</v>
      </c>
      <c r="I248" s="446">
        <v>156.07000732421875</v>
      </c>
      <c r="J248" s="446">
        <v>2</v>
      </c>
      <c r="K248" s="447">
        <v>312.1300048828125</v>
      </c>
    </row>
    <row r="249" spans="1:11" ht="14.45" customHeight="1" x14ac:dyDescent="0.2">
      <c r="A249" s="441" t="s">
        <v>447</v>
      </c>
      <c r="B249" s="442" t="s">
        <v>448</v>
      </c>
      <c r="C249" s="443" t="s">
        <v>454</v>
      </c>
      <c r="D249" s="444" t="s">
        <v>455</v>
      </c>
      <c r="E249" s="443" t="s">
        <v>771</v>
      </c>
      <c r="F249" s="444" t="s">
        <v>772</v>
      </c>
      <c r="G249" s="443" t="s">
        <v>1097</v>
      </c>
      <c r="H249" s="443" t="s">
        <v>1098</v>
      </c>
      <c r="I249" s="446">
        <v>6648.56982421875</v>
      </c>
      <c r="J249" s="446">
        <v>2</v>
      </c>
      <c r="K249" s="447">
        <v>13297.1396484375</v>
      </c>
    </row>
    <row r="250" spans="1:11" ht="14.45" customHeight="1" x14ac:dyDescent="0.2">
      <c r="A250" s="441" t="s">
        <v>447</v>
      </c>
      <c r="B250" s="442" t="s">
        <v>448</v>
      </c>
      <c r="C250" s="443" t="s">
        <v>454</v>
      </c>
      <c r="D250" s="444" t="s">
        <v>455</v>
      </c>
      <c r="E250" s="443" t="s">
        <v>771</v>
      </c>
      <c r="F250" s="444" t="s">
        <v>772</v>
      </c>
      <c r="G250" s="443" t="s">
        <v>1099</v>
      </c>
      <c r="H250" s="443" t="s">
        <v>1100</v>
      </c>
      <c r="I250" s="446">
        <v>1300.6800537109375</v>
      </c>
      <c r="J250" s="446">
        <v>1</v>
      </c>
      <c r="K250" s="447">
        <v>1300.6800537109375</v>
      </c>
    </row>
    <row r="251" spans="1:11" ht="14.45" customHeight="1" x14ac:dyDescent="0.2">
      <c r="A251" s="441" t="s">
        <v>447</v>
      </c>
      <c r="B251" s="442" t="s">
        <v>448</v>
      </c>
      <c r="C251" s="443" t="s">
        <v>454</v>
      </c>
      <c r="D251" s="444" t="s">
        <v>455</v>
      </c>
      <c r="E251" s="443" t="s">
        <v>771</v>
      </c>
      <c r="F251" s="444" t="s">
        <v>772</v>
      </c>
      <c r="G251" s="443" t="s">
        <v>1101</v>
      </c>
      <c r="H251" s="443" t="s">
        <v>1102</v>
      </c>
      <c r="I251" s="446">
        <v>3.2899999618530273</v>
      </c>
      <c r="J251" s="446">
        <v>400</v>
      </c>
      <c r="K251" s="447">
        <v>1316</v>
      </c>
    </row>
    <row r="252" spans="1:11" ht="14.45" customHeight="1" x14ac:dyDescent="0.2">
      <c r="A252" s="441" t="s">
        <v>447</v>
      </c>
      <c r="B252" s="442" t="s">
        <v>448</v>
      </c>
      <c r="C252" s="443" t="s">
        <v>454</v>
      </c>
      <c r="D252" s="444" t="s">
        <v>455</v>
      </c>
      <c r="E252" s="443" t="s">
        <v>771</v>
      </c>
      <c r="F252" s="444" t="s">
        <v>772</v>
      </c>
      <c r="G252" s="443" t="s">
        <v>1103</v>
      </c>
      <c r="H252" s="443" t="s">
        <v>1104</v>
      </c>
      <c r="I252" s="446">
        <v>843.3699951171875</v>
      </c>
      <c r="J252" s="446">
        <v>5</v>
      </c>
      <c r="K252" s="447">
        <v>4216.8499755859375</v>
      </c>
    </row>
    <row r="253" spans="1:11" ht="14.45" customHeight="1" x14ac:dyDescent="0.2">
      <c r="A253" s="441" t="s">
        <v>447</v>
      </c>
      <c r="B253" s="442" t="s">
        <v>448</v>
      </c>
      <c r="C253" s="443" t="s">
        <v>454</v>
      </c>
      <c r="D253" s="444" t="s">
        <v>455</v>
      </c>
      <c r="E253" s="443" t="s">
        <v>771</v>
      </c>
      <c r="F253" s="444" t="s">
        <v>772</v>
      </c>
      <c r="G253" s="443" t="s">
        <v>1105</v>
      </c>
      <c r="H253" s="443" t="s">
        <v>1106</v>
      </c>
      <c r="I253" s="446">
        <v>843.3699951171875</v>
      </c>
      <c r="J253" s="446">
        <v>2</v>
      </c>
      <c r="K253" s="447">
        <v>1686.739990234375</v>
      </c>
    </row>
    <row r="254" spans="1:11" ht="14.45" customHeight="1" x14ac:dyDescent="0.2">
      <c r="A254" s="441" t="s">
        <v>447</v>
      </c>
      <c r="B254" s="442" t="s">
        <v>448</v>
      </c>
      <c r="C254" s="443" t="s">
        <v>454</v>
      </c>
      <c r="D254" s="444" t="s">
        <v>455</v>
      </c>
      <c r="E254" s="443" t="s">
        <v>771</v>
      </c>
      <c r="F254" s="444" t="s">
        <v>772</v>
      </c>
      <c r="G254" s="443" t="s">
        <v>1107</v>
      </c>
      <c r="H254" s="443" t="s">
        <v>1108</v>
      </c>
      <c r="I254" s="446">
        <v>811.92000325520837</v>
      </c>
      <c r="J254" s="446">
        <v>4</v>
      </c>
      <c r="K254" s="447">
        <v>3279.1300048828125</v>
      </c>
    </row>
    <row r="255" spans="1:11" ht="14.45" customHeight="1" x14ac:dyDescent="0.2">
      <c r="A255" s="441" t="s">
        <v>447</v>
      </c>
      <c r="B255" s="442" t="s">
        <v>448</v>
      </c>
      <c r="C255" s="443" t="s">
        <v>454</v>
      </c>
      <c r="D255" s="444" t="s">
        <v>455</v>
      </c>
      <c r="E255" s="443" t="s">
        <v>771</v>
      </c>
      <c r="F255" s="444" t="s">
        <v>772</v>
      </c>
      <c r="G255" s="443" t="s">
        <v>1109</v>
      </c>
      <c r="H255" s="443" t="s">
        <v>1110</v>
      </c>
      <c r="I255" s="446">
        <v>843.3699951171875</v>
      </c>
      <c r="J255" s="446">
        <v>3</v>
      </c>
      <c r="K255" s="447">
        <v>2530.1099853515625</v>
      </c>
    </row>
    <row r="256" spans="1:11" ht="14.45" customHeight="1" x14ac:dyDescent="0.2">
      <c r="A256" s="441" t="s">
        <v>447</v>
      </c>
      <c r="B256" s="442" t="s">
        <v>448</v>
      </c>
      <c r="C256" s="443" t="s">
        <v>454</v>
      </c>
      <c r="D256" s="444" t="s">
        <v>455</v>
      </c>
      <c r="E256" s="443" t="s">
        <v>771</v>
      </c>
      <c r="F256" s="444" t="s">
        <v>772</v>
      </c>
      <c r="G256" s="443" t="s">
        <v>1111</v>
      </c>
      <c r="H256" s="443" t="s">
        <v>1112</v>
      </c>
      <c r="I256" s="446">
        <v>843.3900146484375</v>
      </c>
      <c r="J256" s="446">
        <v>1</v>
      </c>
      <c r="K256" s="447">
        <v>843.3900146484375</v>
      </c>
    </row>
    <row r="257" spans="1:11" ht="14.45" customHeight="1" x14ac:dyDescent="0.2">
      <c r="A257" s="441" t="s">
        <v>447</v>
      </c>
      <c r="B257" s="442" t="s">
        <v>448</v>
      </c>
      <c r="C257" s="443" t="s">
        <v>454</v>
      </c>
      <c r="D257" s="444" t="s">
        <v>455</v>
      </c>
      <c r="E257" s="443" t="s">
        <v>771</v>
      </c>
      <c r="F257" s="444" t="s">
        <v>772</v>
      </c>
      <c r="G257" s="443" t="s">
        <v>1113</v>
      </c>
      <c r="H257" s="443" t="s">
        <v>1114</v>
      </c>
      <c r="I257" s="446">
        <v>843.385009765625</v>
      </c>
      <c r="J257" s="446">
        <v>3</v>
      </c>
      <c r="K257" s="447">
        <v>2530.1600341796875</v>
      </c>
    </row>
    <row r="258" spans="1:11" ht="14.45" customHeight="1" x14ac:dyDescent="0.2">
      <c r="A258" s="441" t="s">
        <v>447</v>
      </c>
      <c r="B258" s="442" t="s">
        <v>448</v>
      </c>
      <c r="C258" s="443" t="s">
        <v>454</v>
      </c>
      <c r="D258" s="444" t="s">
        <v>455</v>
      </c>
      <c r="E258" s="443" t="s">
        <v>771</v>
      </c>
      <c r="F258" s="444" t="s">
        <v>772</v>
      </c>
      <c r="G258" s="443" t="s">
        <v>1115</v>
      </c>
      <c r="H258" s="443" t="s">
        <v>1116</v>
      </c>
      <c r="I258" s="446">
        <v>843.3699951171875</v>
      </c>
      <c r="J258" s="446">
        <v>3</v>
      </c>
      <c r="K258" s="447">
        <v>2530.1099853515625</v>
      </c>
    </row>
    <row r="259" spans="1:11" ht="14.45" customHeight="1" x14ac:dyDescent="0.2">
      <c r="A259" s="441" t="s">
        <v>447</v>
      </c>
      <c r="B259" s="442" t="s">
        <v>448</v>
      </c>
      <c r="C259" s="443" t="s">
        <v>454</v>
      </c>
      <c r="D259" s="444" t="s">
        <v>455</v>
      </c>
      <c r="E259" s="443" t="s">
        <v>771</v>
      </c>
      <c r="F259" s="444" t="s">
        <v>772</v>
      </c>
      <c r="G259" s="443" t="s">
        <v>1117</v>
      </c>
      <c r="H259" s="443" t="s">
        <v>1118</v>
      </c>
      <c r="I259" s="446">
        <v>15.270000457763672</v>
      </c>
      <c r="J259" s="446">
        <v>120</v>
      </c>
      <c r="K259" s="447">
        <v>1832.010009765625</v>
      </c>
    </row>
    <row r="260" spans="1:11" ht="14.45" customHeight="1" x14ac:dyDescent="0.2">
      <c r="A260" s="441" t="s">
        <v>447</v>
      </c>
      <c r="B260" s="442" t="s">
        <v>448</v>
      </c>
      <c r="C260" s="443" t="s">
        <v>454</v>
      </c>
      <c r="D260" s="444" t="s">
        <v>455</v>
      </c>
      <c r="E260" s="443" t="s">
        <v>771</v>
      </c>
      <c r="F260" s="444" t="s">
        <v>772</v>
      </c>
      <c r="G260" s="443" t="s">
        <v>1119</v>
      </c>
      <c r="H260" s="443" t="s">
        <v>1120</v>
      </c>
      <c r="I260" s="446">
        <v>28.459999084472656</v>
      </c>
      <c r="J260" s="446">
        <v>40</v>
      </c>
      <c r="K260" s="447">
        <v>1138.56005859375</v>
      </c>
    </row>
    <row r="261" spans="1:11" ht="14.45" customHeight="1" x14ac:dyDescent="0.2">
      <c r="A261" s="441" t="s">
        <v>447</v>
      </c>
      <c r="B261" s="442" t="s">
        <v>448</v>
      </c>
      <c r="C261" s="443" t="s">
        <v>454</v>
      </c>
      <c r="D261" s="444" t="s">
        <v>455</v>
      </c>
      <c r="E261" s="443" t="s">
        <v>771</v>
      </c>
      <c r="F261" s="444" t="s">
        <v>772</v>
      </c>
      <c r="G261" s="443" t="s">
        <v>1121</v>
      </c>
      <c r="H261" s="443" t="s">
        <v>1122</v>
      </c>
      <c r="I261" s="446">
        <v>268.8074951171875</v>
      </c>
      <c r="J261" s="446">
        <v>25</v>
      </c>
      <c r="K261" s="447">
        <v>6686.5201416015625</v>
      </c>
    </row>
    <row r="262" spans="1:11" ht="14.45" customHeight="1" x14ac:dyDescent="0.2">
      <c r="A262" s="441" t="s">
        <v>447</v>
      </c>
      <c r="B262" s="442" t="s">
        <v>448</v>
      </c>
      <c r="C262" s="443" t="s">
        <v>454</v>
      </c>
      <c r="D262" s="444" t="s">
        <v>455</v>
      </c>
      <c r="E262" s="443" t="s">
        <v>771</v>
      </c>
      <c r="F262" s="444" t="s">
        <v>772</v>
      </c>
      <c r="G262" s="443" t="s">
        <v>1123</v>
      </c>
      <c r="H262" s="443" t="s">
        <v>1124</v>
      </c>
      <c r="I262" s="446">
        <v>72.480003356933594</v>
      </c>
      <c r="J262" s="446">
        <v>200</v>
      </c>
      <c r="K262" s="447">
        <v>14496.019775390625</v>
      </c>
    </row>
    <row r="263" spans="1:11" ht="14.45" customHeight="1" x14ac:dyDescent="0.2">
      <c r="A263" s="441" t="s">
        <v>447</v>
      </c>
      <c r="B263" s="442" t="s">
        <v>448</v>
      </c>
      <c r="C263" s="443" t="s">
        <v>454</v>
      </c>
      <c r="D263" s="444" t="s">
        <v>455</v>
      </c>
      <c r="E263" s="443" t="s">
        <v>771</v>
      </c>
      <c r="F263" s="444" t="s">
        <v>772</v>
      </c>
      <c r="G263" s="443" t="s">
        <v>1125</v>
      </c>
      <c r="H263" s="443" t="s">
        <v>1126</v>
      </c>
      <c r="I263" s="446">
        <v>120</v>
      </c>
      <c r="J263" s="446">
        <v>15</v>
      </c>
      <c r="K263" s="447">
        <v>1799.989990234375</v>
      </c>
    </row>
    <row r="264" spans="1:11" ht="14.45" customHeight="1" x14ac:dyDescent="0.2">
      <c r="A264" s="441" t="s">
        <v>447</v>
      </c>
      <c r="B264" s="442" t="s">
        <v>448</v>
      </c>
      <c r="C264" s="443" t="s">
        <v>454</v>
      </c>
      <c r="D264" s="444" t="s">
        <v>455</v>
      </c>
      <c r="E264" s="443" t="s">
        <v>771</v>
      </c>
      <c r="F264" s="444" t="s">
        <v>772</v>
      </c>
      <c r="G264" s="443" t="s">
        <v>1127</v>
      </c>
      <c r="H264" s="443" t="s">
        <v>1128</v>
      </c>
      <c r="I264" s="446">
        <v>120</v>
      </c>
      <c r="J264" s="446">
        <v>15</v>
      </c>
      <c r="K264" s="447">
        <v>1799.989990234375</v>
      </c>
    </row>
    <row r="265" spans="1:11" ht="14.45" customHeight="1" x14ac:dyDescent="0.2">
      <c r="A265" s="441" t="s">
        <v>447</v>
      </c>
      <c r="B265" s="442" t="s">
        <v>448</v>
      </c>
      <c r="C265" s="443" t="s">
        <v>454</v>
      </c>
      <c r="D265" s="444" t="s">
        <v>455</v>
      </c>
      <c r="E265" s="443" t="s">
        <v>771</v>
      </c>
      <c r="F265" s="444" t="s">
        <v>772</v>
      </c>
      <c r="G265" s="443" t="s">
        <v>1129</v>
      </c>
      <c r="H265" s="443" t="s">
        <v>1130</v>
      </c>
      <c r="I265" s="446">
        <v>120</v>
      </c>
      <c r="J265" s="446">
        <v>15</v>
      </c>
      <c r="K265" s="447">
        <v>1799.989990234375</v>
      </c>
    </row>
    <row r="266" spans="1:11" ht="14.45" customHeight="1" x14ac:dyDescent="0.2">
      <c r="A266" s="441" t="s">
        <v>447</v>
      </c>
      <c r="B266" s="442" t="s">
        <v>448</v>
      </c>
      <c r="C266" s="443" t="s">
        <v>454</v>
      </c>
      <c r="D266" s="444" t="s">
        <v>455</v>
      </c>
      <c r="E266" s="443" t="s">
        <v>771</v>
      </c>
      <c r="F266" s="444" t="s">
        <v>772</v>
      </c>
      <c r="G266" s="443" t="s">
        <v>1131</v>
      </c>
      <c r="H266" s="443" t="s">
        <v>1132</v>
      </c>
      <c r="I266" s="446">
        <v>120</v>
      </c>
      <c r="J266" s="446">
        <v>15</v>
      </c>
      <c r="K266" s="447">
        <v>1799.989990234375</v>
      </c>
    </row>
    <row r="267" spans="1:11" ht="14.45" customHeight="1" x14ac:dyDescent="0.2">
      <c r="A267" s="441" t="s">
        <v>447</v>
      </c>
      <c r="B267" s="442" t="s">
        <v>448</v>
      </c>
      <c r="C267" s="443" t="s">
        <v>454</v>
      </c>
      <c r="D267" s="444" t="s">
        <v>455</v>
      </c>
      <c r="E267" s="443" t="s">
        <v>771</v>
      </c>
      <c r="F267" s="444" t="s">
        <v>772</v>
      </c>
      <c r="G267" s="443" t="s">
        <v>1133</v>
      </c>
      <c r="H267" s="443" t="s">
        <v>1134</v>
      </c>
      <c r="I267" s="446">
        <v>120</v>
      </c>
      <c r="J267" s="446">
        <v>25</v>
      </c>
      <c r="K267" s="447">
        <v>2999.97998046875</v>
      </c>
    </row>
    <row r="268" spans="1:11" ht="14.45" customHeight="1" x14ac:dyDescent="0.2">
      <c r="A268" s="441" t="s">
        <v>447</v>
      </c>
      <c r="B268" s="442" t="s">
        <v>448</v>
      </c>
      <c r="C268" s="443" t="s">
        <v>454</v>
      </c>
      <c r="D268" s="444" t="s">
        <v>455</v>
      </c>
      <c r="E268" s="443" t="s">
        <v>771</v>
      </c>
      <c r="F268" s="444" t="s">
        <v>772</v>
      </c>
      <c r="G268" s="443" t="s">
        <v>1135</v>
      </c>
      <c r="H268" s="443" t="s">
        <v>1136</v>
      </c>
      <c r="I268" s="446">
        <v>120</v>
      </c>
      <c r="J268" s="446">
        <v>25</v>
      </c>
      <c r="K268" s="447">
        <v>2999.97998046875</v>
      </c>
    </row>
    <row r="269" spans="1:11" ht="14.45" customHeight="1" x14ac:dyDescent="0.2">
      <c r="A269" s="441" t="s">
        <v>447</v>
      </c>
      <c r="B269" s="442" t="s">
        <v>448</v>
      </c>
      <c r="C269" s="443" t="s">
        <v>454</v>
      </c>
      <c r="D269" s="444" t="s">
        <v>455</v>
      </c>
      <c r="E269" s="443" t="s">
        <v>771</v>
      </c>
      <c r="F269" s="444" t="s">
        <v>772</v>
      </c>
      <c r="G269" s="443" t="s">
        <v>1137</v>
      </c>
      <c r="H269" s="443" t="s">
        <v>1138</v>
      </c>
      <c r="I269" s="446">
        <v>120</v>
      </c>
      <c r="J269" s="446">
        <v>25</v>
      </c>
      <c r="K269" s="447">
        <v>2999.97998046875</v>
      </c>
    </row>
    <row r="270" spans="1:11" ht="14.45" customHeight="1" x14ac:dyDescent="0.2">
      <c r="A270" s="441" t="s">
        <v>447</v>
      </c>
      <c r="B270" s="442" t="s">
        <v>448</v>
      </c>
      <c r="C270" s="443" t="s">
        <v>454</v>
      </c>
      <c r="D270" s="444" t="s">
        <v>455</v>
      </c>
      <c r="E270" s="443" t="s">
        <v>771</v>
      </c>
      <c r="F270" s="444" t="s">
        <v>772</v>
      </c>
      <c r="G270" s="443" t="s">
        <v>1139</v>
      </c>
      <c r="H270" s="443" t="s">
        <v>1140</v>
      </c>
      <c r="I270" s="446">
        <v>120</v>
      </c>
      <c r="J270" s="446">
        <v>25</v>
      </c>
      <c r="K270" s="447">
        <v>2999.97998046875</v>
      </c>
    </row>
    <row r="271" spans="1:11" ht="14.45" customHeight="1" x14ac:dyDescent="0.2">
      <c r="A271" s="441" t="s">
        <v>447</v>
      </c>
      <c r="B271" s="442" t="s">
        <v>448</v>
      </c>
      <c r="C271" s="443" t="s">
        <v>454</v>
      </c>
      <c r="D271" s="444" t="s">
        <v>455</v>
      </c>
      <c r="E271" s="443" t="s">
        <v>771</v>
      </c>
      <c r="F271" s="444" t="s">
        <v>772</v>
      </c>
      <c r="G271" s="443" t="s">
        <v>1141</v>
      </c>
      <c r="H271" s="443" t="s">
        <v>1142</v>
      </c>
      <c r="I271" s="446">
        <v>92.424999237060547</v>
      </c>
      <c r="J271" s="446">
        <v>2</v>
      </c>
      <c r="K271" s="447">
        <v>184.84999847412109</v>
      </c>
    </row>
    <row r="272" spans="1:11" ht="14.45" customHeight="1" x14ac:dyDescent="0.2">
      <c r="A272" s="441" t="s">
        <v>447</v>
      </c>
      <c r="B272" s="442" t="s">
        <v>448</v>
      </c>
      <c r="C272" s="443" t="s">
        <v>454</v>
      </c>
      <c r="D272" s="444" t="s">
        <v>455</v>
      </c>
      <c r="E272" s="443" t="s">
        <v>771</v>
      </c>
      <c r="F272" s="444" t="s">
        <v>772</v>
      </c>
      <c r="G272" s="443" t="s">
        <v>1143</v>
      </c>
      <c r="H272" s="443" t="s">
        <v>1144</v>
      </c>
      <c r="I272" s="446">
        <v>69.989997863769531</v>
      </c>
      <c r="J272" s="446">
        <v>1</v>
      </c>
      <c r="K272" s="447">
        <v>69.989997863769531</v>
      </c>
    </row>
    <row r="273" spans="1:11" ht="14.45" customHeight="1" x14ac:dyDescent="0.2">
      <c r="A273" s="441" t="s">
        <v>447</v>
      </c>
      <c r="B273" s="442" t="s">
        <v>448</v>
      </c>
      <c r="C273" s="443" t="s">
        <v>454</v>
      </c>
      <c r="D273" s="444" t="s">
        <v>455</v>
      </c>
      <c r="E273" s="443" t="s">
        <v>771</v>
      </c>
      <c r="F273" s="444" t="s">
        <v>772</v>
      </c>
      <c r="G273" s="443" t="s">
        <v>1145</v>
      </c>
      <c r="H273" s="443" t="s">
        <v>1146</v>
      </c>
      <c r="I273" s="446">
        <v>26.020000457763672</v>
      </c>
      <c r="J273" s="446">
        <v>25</v>
      </c>
      <c r="K273" s="447">
        <v>650.3800048828125</v>
      </c>
    </row>
    <row r="274" spans="1:11" ht="14.45" customHeight="1" x14ac:dyDescent="0.2">
      <c r="A274" s="441" t="s">
        <v>447</v>
      </c>
      <c r="B274" s="442" t="s">
        <v>448</v>
      </c>
      <c r="C274" s="443" t="s">
        <v>454</v>
      </c>
      <c r="D274" s="444" t="s">
        <v>455</v>
      </c>
      <c r="E274" s="443" t="s">
        <v>771</v>
      </c>
      <c r="F274" s="444" t="s">
        <v>772</v>
      </c>
      <c r="G274" s="443" t="s">
        <v>1147</v>
      </c>
      <c r="H274" s="443" t="s">
        <v>1148</v>
      </c>
      <c r="I274" s="446">
        <v>1380.9788682725693</v>
      </c>
      <c r="J274" s="446">
        <v>29</v>
      </c>
      <c r="K274" s="447">
        <v>40048.350830078125</v>
      </c>
    </row>
    <row r="275" spans="1:11" ht="14.45" customHeight="1" x14ac:dyDescent="0.2">
      <c r="A275" s="441" t="s">
        <v>447</v>
      </c>
      <c r="B275" s="442" t="s">
        <v>448</v>
      </c>
      <c r="C275" s="443" t="s">
        <v>454</v>
      </c>
      <c r="D275" s="444" t="s">
        <v>455</v>
      </c>
      <c r="E275" s="443" t="s">
        <v>771</v>
      </c>
      <c r="F275" s="444" t="s">
        <v>772</v>
      </c>
      <c r="G275" s="443" t="s">
        <v>1149</v>
      </c>
      <c r="H275" s="443" t="s">
        <v>1150</v>
      </c>
      <c r="I275" s="446">
        <v>1553.6400146484375</v>
      </c>
      <c r="J275" s="446">
        <v>1</v>
      </c>
      <c r="K275" s="447">
        <v>1553.6400146484375</v>
      </c>
    </row>
    <row r="276" spans="1:11" ht="14.45" customHeight="1" x14ac:dyDescent="0.2">
      <c r="A276" s="441" t="s">
        <v>447</v>
      </c>
      <c r="B276" s="442" t="s">
        <v>448</v>
      </c>
      <c r="C276" s="443" t="s">
        <v>454</v>
      </c>
      <c r="D276" s="444" t="s">
        <v>455</v>
      </c>
      <c r="E276" s="443" t="s">
        <v>771</v>
      </c>
      <c r="F276" s="444" t="s">
        <v>772</v>
      </c>
      <c r="G276" s="443" t="s">
        <v>1151</v>
      </c>
      <c r="H276" s="443" t="s">
        <v>1152</v>
      </c>
      <c r="I276" s="446">
        <v>452.489990234375</v>
      </c>
      <c r="J276" s="446">
        <v>6</v>
      </c>
      <c r="K276" s="447">
        <v>2714.949951171875</v>
      </c>
    </row>
    <row r="277" spans="1:11" ht="14.45" customHeight="1" x14ac:dyDescent="0.2">
      <c r="A277" s="441" t="s">
        <v>447</v>
      </c>
      <c r="B277" s="442" t="s">
        <v>448</v>
      </c>
      <c r="C277" s="443" t="s">
        <v>454</v>
      </c>
      <c r="D277" s="444" t="s">
        <v>455</v>
      </c>
      <c r="E277" s="443" t="s">
        <v>771</v>
      </c>
      <c r="F277" s="444" t="s">
        <v>772</v>
      </c>
      <c r="G277" s="443" t="s">
        <v>1153</v>
      </c>
      <c r="H277" s="443" t="s">
        <v>1154</v>
      </c>
      <c r="I277" s="446">
        <v>692</v>
      </c>
      <c r="J277" s="446">
        <v>1</v>
      </c>
      <c r="K277" s="447">
        <v>692</v>
      </c>
    </row>
    <row r="278" spans="1:11" ht="14.45" customHeight="1" x14ac:dyDescent="0.2">
      <c r="A278" s="441" t="s">
        <v>447</v>
      </c>
      <c r="B278" s="442" t="s">
        <v>448</v>
      </c>
      <c r="C278" s="443" t="s">
        <v>454</v>
      </c>
      <c r="D278" s="444" t="s">
        <v>455</v>
      </c>
      <c r="E278" s="443" t="s">
        <v>771</v>
      </c>
      <c r="F278" s="444" t="s">
        <v>772</v>
      </c>
      <c r="G278" s="443" t="s">
        <v>1155</v>
      </c>
      <c r="H278" s="443" t="s">
        <v>1156</v>
      </c>
      <c r="I278" s="446">
        <v>686.4000244140625</v>
      </c>
      <c r="J278" s="446">
        <v>2</v>
      </c>
      <c r="K278" s="447">
        <v>1372.800048828125</v>
      </c>
    </row>
    <row r="279" spans="1:11" ht="14.45" customHeight="1" x14ac:dyDescent="0.2">
      <c r="A279" s="441" t="s">
        <v>447</v>
      </c>
      <c r="B279" s="442" t="s">
        <v>448</v>
      </c>
      <c r="C279" s="443" t="s">
        <v>454</v>
      </c>
      <c r="D279" s="444" t="s">
        <v>455</v>
      </c>
      <c r="E279" s="443" t="s">
        <v>771</v>
      </c>
      <c r="F279" s="444" t="s">
        <v>772</v>
      </c>
      <c r="G279" s="443" t="s">
        <v>1157</v>
      </c>
      <c r="H279" s="443" t="s">
        <v>1158</v>
      </c>
      <c r="I279" s="446">
        <v>1049</v>
      </c>
      <c r="J279" s="446">
        <v>1</v>
      </c>
      <c r="K279" s="447">
        <v>1049</v>
      </c>
    </row>
    <row r="280" spans="1:11" ht="14.45" customHeight="1" x14ac:dyDescent="0.2">
      <c r="A280" s="441" t="s">
        <v>447</v>
      </c>
      <c r="B280" s="442" t="s">
        <v>448</v>
      </c>
      <c r="C280" s="443" t="s">
        <v>454</v>
      </c>
      <c r="D280" s="444" t="s">
        <v>455</v>
      </c>
      <c r="E280" s="443" t="s">
        <v>771</v>
      </c>
      <c r="F280" s="444" t="s">
        <v>772</v>
      </c>
      <c r="G280" s="443" t="s">
        <v>1159</v>
      </c>
      <c r="H280" s="443" t="s">
        <v>1160</v>
      </c>
      <c r="I280" s="446">
        <v>1049</v>
      </c>
      <c r="J280" s="446">
        <v>1</v>
      </c>
      <c r="K280" s="447">
        <v>1049</v>
      </c>
    </row>
    <row r="281" spans="1:11" ht="14.45" customHeight="1" x14ac:dyDescent="0.2">
      <c r="A281" s="441" t="s">
        <v>447</v>
      </c>
      <c r="B281" s="442" t="s">
        <v>448</v>
      </c>
      <c r="C281" s="443" t="s">
        <v>454</v>
      </c>
      <c r="D281" s="444" t="s">
        <v>455</v>
      </c>
      <c r="E281" s="443" t="s">
        <v>771</v>
      </c>
      <c r="F281" s="444" t="s">
        <v>772</v>
      </c>
      <c r="G281" s="443" t="s">
        <v>1161</v>
      </c>
      <c r="H281" s="443" t="s">
        <v>1162</v>
      </c>
      <c r="I281" s="446">
        <v>1049</v>
      </c>
      <c r="J281" s="446">
        <v>1</v>
      </c>
      <c r="K281" s="447">
        <v>1049</v>
      </c>
    </row>
    <row r="282" spans="1:11" ht="14.45" customHeight="1" x14ac:dyDescent="0.2">
      <c r="A282" s="441" t="s">
        <v>447</v>
      </c>
      <c r="B282" s="442" t="s">
        <v>448</v>
      </c>
      <c r="C282" s="443" t="s">
        <v>454</v>
      </c>
      <c r="D282" s="444" t="s">
        <v>455</v>
      </c>
      <c r="E282" s="443" t="s">
        <v>771</v>
      </c>
      <c r="F282" s="444" t="s">
        <v>772</v>
      </c>
      <c r="G282" s="443" t="s">
        <v>1163</v>
      </c>
      <c r="H282" s="443" t="s">
        <v>1164</v>
      </c>
      <c r="I282" s="446">
        <v>1049</v>
      </c>
      <c r="J282" s="446">
        <v>1</v>
      </c>
      <c r="K282" s="447">
        <v>1049</v>
      </c>
    </row>
    <row r="283" spans="1:11" ht="14.45" customHeight="1" x14ac:dyDescent="0.2">
      <c r="A283" s="441" t="s">
        <v>447</v>
      </c>
      <c r="B283" s="442" t="s">
        <v>448</v>
      </c>
      <c r="C283" s="443" t="s">
        <v>454</v>
      </c>
      <c r="D283" s="444" t="s">
        <v>455</v>
      </c>
      <c r="E283" s="443" t="s">
        <v>771</v>
      </c>
      <c r="F283" s="444" t="s">
        <v>772</v>
      </c>
      <c r="G283" s="443" t="s">
        <v>1165</v>
      </c>
      <c r="H283" s="443" t="s">
        <v>1166</v>
      </c>
      <c r="I283" s="446">
        <v>1049</v>
      </c>
      <c r="J283" s="446">
        <v>1</v>
      </c>
      <c r="K283" s="447">
        <v>1049</v>
      </c>
    </row>
    <row r="284" spans="1:11" ht="14.45" customHeight="1" x14ac:dyDescent="0.2">
      <c r="A284" s="441" t="s">
        <v>447</v>
      </c>
      <c r="B284" s="442" t="s">
        <v>448</v>
      </c>
      <c r="C284" s="443" t="s">
        <v>454</v>
      </c>
      <c r="D284" s="444" t="s">
        <v>455</v>
      </c>
      <c r="E284" s="443" t="s">
        <v>771</v>
      </c>
      <c r="F284" s="444" t="s">
        <v>772</v>
      </c>
      <c r="G284" s="443" t="s">
        <v>1167</v>
      </c>
      <c r="H284" s="443" t="s">
        <v>1168</v>
      </c>
      <c r="I284" s="446">
        <v>1049</v>
      </c>
      <c r="J284" s="446">
        <v>1</v>
      </c>
      <c r="K284" s="447">
        <v>1049</v>
      </c>
    </row>
    <row r="285" spans="1:11" ht="14.45" customHeight="1" x14ac:dyDescent="0.2">
      <c r="A285" s="441" t="s">
        <v>447</v>
      </c>
      <c r="B285" s="442" t="s">
        <v>448</v>
      </c>
      <c r="C285" s="443" t="s">
        <v>454</v>
      </c>
      <c r="D285" s="444" t="s">
        <v>455</v>
      </c>
      <c r="E285" s="443" t="s">
        <v>771</v>
      </c>
      <c r="F285" s="444" t="s">
        <v>772</v>
      </c>
      <c r="G285" s="443" t="s">
        <v>1169</v>
      </c>
      <c r="H285" s="443" t="s">
        <v>1170</v>
      </c>
      <c r="I285" s="446">
        <v>1049</v>
      </c>
      <c r="J285" s="446">
        <v>1</v>
      </c>
      <c r="K285" s="447">
        <v>1049</v>
      </c>
    </row>
    <row r="286" spans="1:11" ht="14.45" customHeight="1" x14ac:dyDescent="0.2">
      <c r="A286" s="441" t="s">
        <v>447</v>
      </c>
      <c r="B286" s="442" t="s">
        <v>448</v>
      </c>
      <c r="C286" s="443" t="s">
        <v>454</v>
      </c>
      <c r="D286" s="444" t="s">
        <v>455</v>
      </c>
      <c r="E286" s="443" t="s">
        <v>771</v>
      </c>
      <c r="F286" s="444" t="s">
        <v>772</v>
      </c>
      <c r="G286" s="443" t="s">
        <v>1171</v>
      </c>
      <c r="H286" s="443" t="s">
        <v>1172</v>
      </c>
      <c r="I286" s="446">
        <v>1049</v>
      </c>
      <c r="J286" s="446">
        <v>1</v>
      </c>
      <c r="K286" s="447">
        <v>1049</v>
      </c>
    </row>
    <row r="287" spans="1:11" ht="14.45" customHeight="1" x14ac:dyDescent="0.2">
      <c r="A287" s="441" t="s">
        <v>447</v>
      </c>
      <c r="B287" s="442" t="s">
        <v>448</v>
      </c>
      <c r="C287" s="443" t="s">
        <v>454</v>
      </c>
      <c r="D287" s="444" t="s">
        <v>455</v>
      </c>
      <c r="E287" s="443" t="s">
        <v>771</v>
      </c>
      <c r="F287" s="444" t="s">
        <v>772</v>
      </c>
      <c r="G287" s="443" t="s">
        <v>1173</v>
      </c>
      <c r="H287" s="443" t="s">
        <v>1174</v>
      </c>
      <c r="I287" s="446">
        <v>1049</v>
      </c>
      <c r="J287" s="446">
        <v>1</v>
      </c>
      <c r="K287" s="447">
        <v>1049</v>
      </c>
    </row>
    <row r="288" spans="1:11" ht="14.45" customHeight="1" x14ac:dyDescent="0.2">
      <c r="A288" s="441" t="s">
        <v>447</v>
      </c>
      <c r="B288" s="442" t="s">
        <v>448</v>
      </c>
      <c r="C288" s="443" t="s">
        <v>454</v>
      </c>
      <c r="D288" s="444" t="s">
        <v>455</v>
      </c>
      <c r="E288" s="443" t="s">
        <v>771</v>
      </c>
      <c r="F288" s="444" t="s">
        <v>772</v>
      </c>
      <c r="G288" s="443" t="s">
        <v>1175</v>
      </c>
      <c r="H288" s="443" t="s">
        <v>1176</v>
      </c>
      <c r="I288" s="446">
        <v>1049</v>
      </c>
      <c r="J288" s="446">
        <v>1</v>
      </c>
      <c r="K288" s="447">
        <v>1049</v>
      </c>
    </row>
    <row r="289" spans="1:11" ht="14.45" customHeight="1" x14ac:dyDescent="0.2">
      <c r="A289" s="441" t="s">
        <v>447</v>
      </c>
      <c r="B289" s="442" t="s">
        <v>448</v>
      </c>
      <c r="C289" s="443" t="s">
        <v>454</v>
      </c>
      <c r="D289" s="444" t="s">
        <v>455</v>
      </c>
      <c r="E289" s="443" t="s">
        <v>771</v>
      </c>
      <c r="F289" s="444" t="s">
        <v>772</v>
      </c>
      <c r="G289" s="443" t="s">
        <v>1177</v>
      </c>
      <c r="H289" s="443" t="s">
        <v>1178</v>
      </c>
      <c r="I289" s="446">
        <v>949</v>
      </c>
      <c r="J289" s="446">
        <v>1</v>
      </c>
      <c r="K289" s="447">
        <v>949</v>
      </c>
    </row>
    <row r="290" spans="1:11" ht="14.45" customHeight="1" x14ac:dyDescent="0.2">
      <c r="A290" s="441" t="s">
        <v>447</v>
      </c>
      <c r="B290" s="442" t="s">
        <v>448</v>
      </c>
      <c r="C290" s="443" t="s">
        <v>454</v>
      </c>
      <c r="D290" s="444" t="s">
        <v>455</v>
      </c>
      <c r="E290" s="443" t="s">
        <v>771</v>
      </c>
      <c r="F290" s="444" t="s">
        <v>772</v>
      </c>
      <c r="G290" s="443" t="s">
        <v>1179</v>
      </c>
      <c r="H290" s="443" t="s">
        <v>1180</v>
      </c>
      <c r="I290" s="446">
        <v>949</v>
      </c>
      <c r="J290" s="446">
        <v>1</v>
      </c>
      <c r="K290" s="447">
        <v>949</v>
      </c>
    </row>
    <row r="291" spans="1:11" ht="14.45" customHeight="1" x14ac:dyDescent="0.2">
      <c r="A291" s="441" t="s">
        <v>447</v>
      </c>
      <c r="B291" s="442" t="s">
        <v>448</v>
      </c>
      <c r="C291" s="443" t="s">
        <v>454</v>
      </c>
      <c r="D291" s="444" t="s">
        <v>455</v>
      </c>
      <c r="E291" s="443" t="s">
        <v>771</v>
      </c>
      <c r="F291" s="444" t="s">
        <v>772</v>
      </c>
      <c r="G291" s="443" t="s">
        <v>1181</v>
      </c>
      <c r="H291" s="443" t="s">
        <v>1182</v>
      </c>
      <c r="I291" s="446">
        <v>949</v>
      </c>
      <c r="J291" s="446">
        <v>1</v>
      </c>
      <c r="K291" s="447">
        <v>949</v>
      </c>
    </row>
    <row r="292" spans="1:11" ht="14.45" customHeight="1" x14ac:dyDescent="0.2">
      <c r="A292" s="441" t="s">
        <v>447</v>
      </c>
      <c r="B292" s="442" t="s">
        <v>448</v>
      </c>
      <c r="C292" s="443" t="s">
        <v>454</v>
      </c>
      <c r="D292" s="444" t="s">
        <v>455</v>
      </c>
      <c r="E292" s="443" t="s">
        <v>771</v>
      </c>
      <c r="F292" s="444" t="s">
        <v>772</v>
      </c>
      <c r="G292" s="443" t="s">
        <v>1183</v>
      </c>
      <c r="H292" s="443" t="s">
        <v>1184</v>
      </c>
      <c r="I292" s="446">
        <v>949</v>
      </c>
      <c r="J292" s="446">
        <v>1</v>
      </c>
      <c r="K292" s="447">
        <v>949</v>
      </c>
    </row>
    <row r="293" spans="1:11" ht="14.45" customHeight="1" x14ac:dyDescent="0.2">
      <c r="A293" s="441" t="s">
        <v>447</v>
      </c>
      <c r="B293" s="442" t="s">
        <v>448</v>
      </c>
      <c r="C293" s="443" t="s">
        <v>454</v>
      </c>
      <c r="D293" s="444" t="s">
        <v>455</v>
      </c>
      <c r="E293" s="443" t="s">
        <v>771</v>
      </c>
      <c r="F293" s="444" t="s">
        <v>772</v>
      </c>
      <c r="G293" s="443" t="s">
        <v>1185</v>
      </c>
      <c r="H293" s="443" t="s">
        <v>1186</v>
      </c>
      <c r="I293" s="446">
        <v>949</v>
      </c>
      <c r="J293" s="446">
        <v>1</v>
      </c>
      <c r="K293" s="447">
        <v>949</v>
      </c>
    </row>
    <row r="294" spans="1:11" ht="14.45" customHeight="1" x14ac:dyDescent="0.2">
      <c r="A294" s="441" t="s">
        <v>447</v>
      </c>
      <c r="B294" s="442" t="s">
        <v>448</v>
      </c>
      <c r="C294" s="443" t="s">
        <v>454</v>
      </c>
      <c r="D294" s="444" t="s">
        <v>455</v>
      </c>
      <c r="E294" s="443" t="s">
        <v>771</v>
      </c>
      <c r="F294" s="444" t="s">
        <v>772</v>
      </c>
      <c r="G294" s="443" t="s">
        <v>1187</v>
      </c>
      <c r="H294" s="443" t="s">
        <v>1188</v>
      </c>
      <c r="I294" s="446">
        <v>949</v>
      </c>
      <c r="J294" s="446">
        <v>1</v>
      </c>
      <c r="K294" s="447">
        <v>949</v>
      </c>
    </row>
    <row r="295" spans="1:11" ht="14.45" customHeight="1" x14ac:dyDescent="0.2">
      <c r="A295" s="441" t="s">
        <v>447</v>
      </c>
      <c r="B295" s="442" t="s">
        <v>448</v>
      </c>
      <c r="C295" s="443" t="s">
        <v>454</v>
      </c>
      <c r="D295" s="444" t="s">
        <v>455</v>
      </c>
      <c r="E295" s="443" t="s">
        <v>771</v>
      </c>
      <c r="F295" s="444" t="s">
        <v>772</v>
      </c>
      <c r="G295" s="443" t="s">
        <v>1189</v>
      </c>
      <c r="H295" s="443" t="s">
        <v>1190</v>
      </c>
      <c r="I295" s="446">
        <v>709</v>
      </c>
      <c r="J295" s="446">
        <v>1</v>
      </c>
      <c r="K295" s="447">
        <v>709</v>
      </c>
    </row>
    <row r="296" spans="1:11" ht="14.45" customHeight="1" x14ac:dyDescent="0.2">
      <c r="A296" s="441" t="s">
        <v>447</v>
      </c>
      <c r="B296" s="442" t="s">
        <v>448</v>
      </c>
      <c r="C296" s="443" t="s">
        <v>454</v>
      </c>
      <c r="D296" s="444" t="s">
        <v>455</v>
      </c>
      <c r="E296" s="443" t="s">
        <v>771</v>
      </c>
      <c r="F296" s="444" t="s">
        <v>772</v>
      </c>
      <c r="G296" s="443" t="s">
        <v>1191</v>
      </c>
      <c r="H296" s="443" t="s">
        <v>1192</v>
      </c>
      <c r="I296" s="446">
        <v>709</v>
      </c>
      <c r="J296" s="446">
        <v>1</v>
      </c>
      <c r="K296" s="447">
        <v>709</v>
      </c>
    </row>
    <row r="297" spans="1:11" ht="14.45" customHeight="1" x14ac:dyDescent="0.2">
      <c r="A297" s="441" t="s">
        <v>447</v>
      </c>
      <c r="B297" s="442" t="s">
        <v>448</v>
      </c>
      <c r="C297" s="443" t="s">
        <v>454</v>
      </c>
      <c r="D297" s="444" t="s">
        <v>455</v>
      </c>
      <c r="E297" s="443" t="s">
        <v>771</v>
      </c>
      <c r="F297" s="444" t="s">
        <v>772</v>
      </c>
      <c r="G297" s="443" t="s">
        <v>1193</v>
      </c>
      <c r="H297" s="443" t="s">
        <v>1194</v>
      </c>
      <c r="I297" s="446">
        <v>709</v>
      </c>
      <c r="J297" s="446">
        <v>1</v>
      </c>
      <c r="K297" s="447">
        <v>709</v>
      </c>
    </row>
    <row r="298" spans="1:11" ht="14.45" customHeight="1" x14ac:dyDescent="0.2">
      <c r="A298" s="441" t="s">
        <v>447</v>
      </c>
      <c r="B298" s="442" t="s">
        <v>448</v>
      </c>
      <c r="C298" s="443" t="s">
        <v>454</v>
      </c>
      <c r="D298" s="444" t="s">
        <v>455</v>
      </c>
      <c r="E298" s="443" t="s">
        <v>771</v>
      </c>
      <c r="F298" s="444" t="s">
        <v>772</v>
      </c>
      <c r="G298" s="443" t="s">
        <v>1195</v>
      </c>
      <c r="H298" s="443" t="s">
        <v>1196</v>
      </c>
      <c r="I298" s="446">
        <v>709</v>
      </c>
      <c r="J298" s="446">
        <v>1</v>
      </c>
      <c r="K298" s="447">
        <v>709</v>
      </c>
    </row>
    <row r="299" spans="1:11" ht="14.45" customHeight="1" x14ac:dyDescent="0.2">
      <c r="A299" s="441" t="s">
        <v>447</v>
      </c>
      <c r="B299" s="442" t="s">
        <v>448</v>
      </c>
      <c r="C299" s="443" t="s">
        <v>454</v>
      </c>
      <c r="D299" s="444" t="s">
        <v>455</v>
      </c>
      <c r="E299" s="443" t="s">
        <v>771</v>
      </c>
      <c r="F299" s="444" t="s">
        <v>772</v>
      </c>
      <c r="G299" s="443" t="s">
        <v>1197</v>
      </c>
      <c r="H299" s="443" t="s">
        <v>1198</v>
      </c>
      <c r="I299" s="446">
        <v>709</v>
      </c>
      <c r="J299" s="446">
        <v>1</v>
      </c>
      <c r="K299" s="447">
        <v>709</v>
      </c>
    </row>
    <row r="300" spans="1:11" ht="14.45" customHeight="1" x14ac:dyDescent="0.2">
      <c r="A300" s="441" t="s">
        <v>447</v>
      </c>
      <c r="B300" s="442" t="s">
        <v>448</v>
      </c>
      <c r="C300" s="443" t="s">
        <v>454</v>
      </c>
      <c r="D300" s="444" t="s">
        <v>455</v>
      </c>
      <c r="E300" s="443" t="s">
        <v>771</v>
      </c>
      <c r="F300" s="444" t="s">
        <v>772</v>
      </c>
      <c r="G300" s="443" t="s">
        <v>1199</v>
      </c>
      <c r="H300" s="443" t="s">
        <v>1200</v>
      </c>
      <c r="I300" s="446">
        <v>619</v>
      </c>
      <c r="J300" s="446">
        <v>1</v>
      </c>
      <c r="K300" s="447">
        <v>619</v>
      </c>
    </row>
    <row r="301" spans="1:11" ht="14.45" customHeight="1" x14ac:dyDescent="0.2">
      <c r="A301" s="441" t="s">
        <v>447</v>
      </c>
      <c r="B301" s="442" t="s">
        <v>448</v>
      </c>
      <c r="C301" s="443" t="s">
        <v>454</v>
      </c>
      <c r="D301" s="444" t="s">
        <v>455</v>
      </c>
      <c r="E301" s="443" t="s">
        <v>771</v>
      </c>
      <c r="F301" s="444" t="s">
        <v>772</v>
      </c>
      <c r="G301" s="443" t="s">
        <v>1201</v>
      </c>
      <c r="H301" s="443" t="s">
        <v>1202</v>
      </c>
      <c r="I301" s="446">
        <v>619</v>
      </c>
      <c r="J301" s="446">
        <v>1</v>
      </c>
      <c r="K301" s="447">
        <v>619</v>
      </c>
    </row>
    <row r="302" spans="1:11" ht="14.45" customHeight="1" x14ac:dyDescent="0.2">
      <c r="A302" s="441" t="s">
        <v>447</v>
      </c>
      <c r="B302" s="442" t="s">
        <v>448</v>
      </c>
      <c r="C302" s="443" t="s">
        <v>454</v>
      </c>
      <c r="D302" s="444" t="s">
        <v>455</v>
      </c>
      <c r="E302" s="443" t="s">
        <v>771</v>
      </c>
      <c r="F302" s="444" t="s">
        <v>772</v>
      </c>
      <c r="G302" s="443" t="s">
        <v>1203</v>
      </c>
      <c r="H302" s="443" t="s">
        <v>1204</v>
      </c>
      <c r="I302" s="446">
        <v>619</v>
      </c>
      <c r="J302" s="446">
        <v>1</v>
      </c>
      <c r="K302" s="447">
        <v>619</v>
      </c>
    </row>
    <row r="303" spans="1:11" ht="14.45" customHeight="1" x14ac:dyDescent="0.2">
      <c r="A303" s="441" t="s">
        <v>447</v>
      </c>
      <c r="B303" s="442" t="s">
        <v>448</v>
      </c>
      <c r="C303" s="443" t="s">
        <v>454</v>
      </c>
      <c r="D303" s="444" t="s">
        <v>455</v>
      </c>
      <c r="E303" s="443" t="s">
        <v>771</v>
      </c>
      <c r="F303" s="444" t="s">
        <v>772</v>
      </c>
      <c r="G303" s="443" t="s">
        <v>1205</v>
      </c>
      <c r="H303" s="443" t="s">
        <v>1206</v>
      </c>
      <c r="I303" s="446">
        <v>619</v>
      </c>
      <c r="J303" s="446">
        <v>1</v>
      </c>
      <c r="K303" s="447">
        <v>619</v>
      </c>
    </row>
    <row r="304" spans="1:11" ht="14.45" customHeight="1" x14ac:dyDescent="0.2">
      <c r="A304" s="441" t="s">
        <v>447</v>
      </c>
      <c r="B304" s="442" t="s">
        <v>448</v>
      </c>
      <c r="C304" s="443" t="s">
        <v>454</v>
      </c>
      <c r="D304" s="444" t="s">
        <v>455</v>
      </c>
      <c r="E304" s="443" t="s">
        <v>771</v>
      </c>
      <c r="F304" s="444" t="s">
        <v>772</v>
      </c>
      <c r="G304" s="443" t="s">
        <v>1207</v>
      </c>
      <c r="H304" s="443" t="s">
        <v>1208</v>
      </c>
      <c r="I304" s="446">
        <v>719</v>
      </c>
      <c r="J304" s="446">
        <v>1</v>
      </c>
      <c r="K304" s="447">
        <v>719</v>
      </c>
    </row>
    <row r="305" spans="1:11" ht="14.45" customHeight="1" x14ac:dyDescent="0.2">
      <c r="A305" s="441" t="s">
        <v>447</v>
      </c>
      <c r="B305" s="442" t="s">
        <v>448</v>
      </c>
      <c r="C305" s="443" t="s">
        <v>454</v>
      </c>
      <c r="D305" s="444" t="s">
        <v>455</v>
      </c>
      <c r="E305" s="443" t="s">
        <v>771</v>
      </c>
      <c r="F305" s="444" t="s">
        <v>772</v>
      </c>
      <c r="G305" s="443" t="s">
        <v>1209</v>
      </c>
      <c r="H305" s="443" t="s">
        <v>1210</v>
      </c>
      <c r="I305" s="446">
        <v>692</v>
      </c>
      <c r="J305" s="446">
        <v>1</v>
      </c>
      <c r="K305" s="447">
        <v>692</v>
      </c>
    </row>
    <row r="306" spans="1:11" ht="14.45" customHeight="1" x14ac:dyDescent="0.2">
      <c r="A306" s="441" t="s">
        <v>447</v>
      </c>
      <c r="B306" s="442" t="s">
        <v>448</v>
      </c>
      <c r="C306" s="443" t="s">
        <v>454</v>
      </c>
      <c r="D306" s="444" t="s">
        <v>455</v>
      </c>
      <c r="E306" s="443" t="s">
        <v>771</v>
      </c>
      <c r="F306" s="444" t="s">
        <v>772</v>
      </c>
      <c r="G306" s="443" t="s">
        <v>1211</v>
      </c>
      <c r="H306" s="443" t="s">
        <v>1212</v>
      </c>
      <c r="I306" s="446">
        <v>921.969970703125</v>
      </c>
      <c r="J306" s="446">
        <v>2</v>
      </c>
      <c r="K306" s="447">
        <v>1843.93994140625</v>
      </c>
    </row>
    <row r="307" spans="1:11" ht="14.45" customHeight="1" x14ac:dyDescent="0.2">
      <c r="A307" s="441" t="s">
        <v>447</v>
      </c>
      <c r="B307" s="442" t="s">
        <v>448</v>
      </c>
      <c r="C307" s="443" t="s">
        <v>454</v>
      </c>
      <c r="D307" s="444" t="s">
        <v>455</v>
      </c>
      <c r="E307" s="443" t="s">
        <v>771</v>
      </c>
      <c r="F307" s="444" t="s">
        <v>772</v>
      </c>
      <c r="G307" s="443" t="s">
        <v>1213</v>
      </c>
      <c r="H307" s="443" t="s">
        <v>1214</v>
      </c>
      <c r="I307" s="446">
        <v>937.75</v>
      </c>
      <c r="J307" s="446">
        <v>2</v>
      </c>
      <c r="K307" s="447">
        <v>1875.5</v>
      </c>
    </row>
    <row r="308" spans="1:11" ht="14.45" customHeight="1" x14ac:dyDescent="0.2">
      <c r="A308" s="441" t="s">
        <v>447</v>
      </c>
      <c r="B308" s="442" t="s">
        <v>448</v>
      </c>
      <c r="C308" s="443" t="s">
        <v>454</v>
      </c>
      <c r="D308" s="444" t="s">
        <v>455</v>
      </c>
      <c r="E308" s="443" t="s">
        <v>771</v>
      </c>
      <c r="F308" s="444" t="s">
        <v>772</v>
      </c>
      <c r="G308" s="443" t="s">
        <v>1215</v>
      </c>
      <c r="H308" s="443" t="s">
        <v>1216</v>
      </c>
      <c r="I308" s="446">
        <v>937.75</v>
      </c>
      <c r="J308" s="446">
        <v>1</v>
      </c>
      <c r="K308" s="447">
        <v>937.75</v>
      </c>
    </row>
    <row r="309" spans="1:11" ht="14.45" customHeight="1" x14ac:dyDescent="0.2">
      <c r="A309" s="441" t="s">
        <v>447</v>
      </c>
      <c r="B309" s="442" t="s">
        <v>448</v>
      </c>
      <c r="C309" s="443" t="s">
        <v>454</v>
      </c>
      <c r="D309" s="444" t="s">
        <v>455</v>
      </c>
      <c r="E309" s="443" t="s">
        <v>771</v>
      </c>
      <c r="F309" s="444" t="s">
        <v>772</v>
      </c>
      <c r="G309" s="443" t="s">
        <v>1217</v>
      </c>
      <c r="H309" s="443" t="s">
        <v>1218</v>
      </c>
      <c r="I309" s="446">
        <v>937.75</v>
      </c>
      <c r="J309" s="446">
        <v>1</v>
      </c>
      <c r="K309" s="447">
        <v>937.75</v>
      </c>
    </row>
    <row r="310" spans="1:11" ht="14.45" customHeight="1" x14ac:dyDescent="0.2">
      <c r="A310" s="441" t="s">
        <v>447</v>
      </c>
      <c r="B310" s="442" t="s">
        <v>448</v>
      </c>
      <c r="C310" s="443" t="s">
        <v>454</v>
      </c>
      <c r="D310" s="444" t="s">
        <v>455</v>
      </c>
      <c r="E310" s="443" t="s">
        <v>771</v>
      </c>
      <c r="F310" s="444" t="s">
        <v>772</v>
      </c>
      <c r="G310" s="443" t="s">
        <v>1219</v>
      </c>
      <c r="H310" s="443" t="s">
        <v>1220</v>
      </c>
      <c r="I310" s="446">
        <v>544.5</v>
      </c>
      <c r="J310" s="446">
        <v>2</v>
      </c>
      <c r="K310" s="447">
        <v>1089</v>
      </c>
    </row>
    <row r="311" spans="1:11" ht="14.45" customHeight="1" x14ac:dyDescent="0.2">
      <c r="A311" s="441" t="s">
        <v>447</v>
      </c>
      <c r="B311" s="442" t="s">
        <v>448</v>
      </c>
      <c r="C311" s="443" t="s">
        <v>454</v>
      </c>
      <c r="D311" s="444" t="s">
        <v>455</v>
      </c>
      <c r="E311" s="443" t="s">
        <v>771</v>
      </c>
      <c r="F311" s="444" t="s">
        <v>772</v>
      </c>
      <c r="G311" s="443" t="s">
        <v>1221</v>
      </c>
      <c r="H311" s="443" t="s">
        <v>1222</v>
      </c>
      <c r="I311" s="446">
        <v>814.77001953125</v>
      </c>
      <c r="J311" s="446">
        <v>1</v>
      </c>
      <c r="K311" s="447">
        <v>814.77001953125</v>
      </c>
    </row>
    <row r="312" spans="1:11" ht="14.45" customHeight="1" x14ac:dyDescent="0.2">
      <c r="A312" s="441" t="s">
        <v>447</v>
      </c>
      <c r="B312" s="442" t="s">
        <v>448</v>
      </c>
      <c r="C312" s="443" t="s">
        <v>454</v>
      </c>
      <c r="D312" s="444" t="s">
        <v>455</v>
      </c>
      <c r="E312" s="443" t="s">
        <v>771</v>
      </c>
      <c r="F312" s="444" t="s">
        <v>772</v>
      </c>
      <c r="G312" s="443" t="s">
        <v>1223</v>
      </c>
      <c r="H312" s="443" t="s">
        <v>1224</v>
      </c>
      <c r="I312" s="446">
        <v>2390</v>
      </c>
      <c r="J312" s="446">
        <v>1</v>
      </c>
      <c r="K312" s="447">
        <v>2390</v>
      </c>
    </row>
    <row r="313" spans="1:11" ht="14.45" customHeight="1" x14ac:dyDescent="0.2">
      <c r="A313" s="441" t="s">
        <v>447</v>
      </c>
      <c r="B313" s="442" t="s">
        <v>448</v>
      </c>
      <c r="C313" s="443" t="s">
        <v>454</v>
      </c>
      <c r="D313" s="444" t="s">
        <v>455</v>
      </c>
      <c r="E313" s="443" t="s">
        <v>771</v>
      </c>
      <c r="F313" s="444" t="s">
        <v>772</v>
      </c>
      <c r="G313" s="443" t="s">
        <v>1225</v>
      </c>
      <c r="H313" s="443" t="s">
        <v>1226</v>
      </c>
      <c r="I313" s="446">
        <v>5.6999998092651367</v>
      </c>
      <c r="J313" s="446">
        <v>100</v>
      </c>
      <c r="K313" s="447">
        <v>569.99998760223389</v>
      </c>
    </row>
    <row r="314" spans="1:11" ht="14.45" customHeight="1" x14ac:dyDescent="0.2">
      <c r="A314" s="441" t="s">
        <v>447</v>
      </c>
      <c r="B314" s="442" t="s">
        <v>448</v>
      </c>
      <c r="C314" s="443" t="s">
        <v>454</v>
      </c>
      <c r="D314" s="444" t="s">
        <v>455</v>
      </c>
      <c r="E314" s="443" t="s">
        <v>771</v>
      </c>
      <c r="F314" s="444" t="s">
        <v>772</v>
      </c>
      <c r="G314" s="443" t="s">
        <v>1227</v>
      </c>
      <c r="H314" s="443" t="s">
        <v>1228</v>
      </c>
      <c r="I314" s="446">
        <v>2.619999885559082</v>
      </c>
      <c r="J314" s="446">
        <v>800</v>
      </c>
      <c r="K314" s="447">
        <v>2098</v>
      </c>
    </row>
    <row r="315" spans="1:11" ht="14.45" customHeight="1" x14ac:dyDescent="0.2">
      <c r="A315" s="441" t="s">
        <v>447</v>
      </c>
      <c r="B315" s="442" t="s">
        <v>448</v>
      </c>
      <c r="C315" s="443" t="s">
        <v>454</v>
      </c>
      <c r="D315" s="444" t="s">
        <v>455</v>
      </c>
      <c r="E315" s="443" t="s">
        <v>771</v>
      </c>
      <c r="F315" s="444" t="s">
        <v>772</v>
      </c>
      <c r="G315" s="443" t="s">
        <v>1229</v>
      </c>
      <c r="H315" s="443" t="s">
        <v>1230</v>
      </c>
      <c r="I315" s="446">
        <v>59</v>
      </c>
      <c r="J315" s="446">
        <v>10</v>
      </c>
      <c r="K315" s="447">
        <v>590</v>
      </c>
    </row>
    <row r="316" spans="1:11" ht="14.45" customHeight="1" x14ac:dyDescent="0.2">
      <c r="A316" s="441" t="s">
        <v>447</v>
      </c>
      <c r="B316" s="442" t="s">
        <v>448</v>
      </c>
      <c r="C316" s="443" t="s">
        <v>454</v>
      </c>
      <c r="D316" s="444" t="s">
        <v>455</v>
      </c>
      <c r="E316" s="443" t="s">
        <v>771</v>
      </c>
      <c r="F316" s="444" t="s">
        <v>772</v>
      </c>
      <c r="G316" s="443" t="s">
        <v>1231</v>
      </c>
      <c r="H316" s="443" t="s">
        <v>1232</v>
      </c>
      <c r="I316" s="446">
        <v>262.5</v>
      </c>
      <c r="J316" s="446">
        <v>25</v>
      </c>
      <c r="K316" s="447">
        <v>6525</v>
      </c>
    </row>
    <row r="317" spans="1:11" ht="14.45" customHeight="1" x14ac:dyDescent="0.2">
      <c r="A317" s="441" t="s">
        <v>447</v>
      </c>
      <c r="B317" s="442" t="s">
        <v>448</v>
      </c>
      <c r="C317" s="443" t="s">
        <v>454</v>
      </c>
      <c r="D317" s="444" t="s">
        <v>455</v>
      </c>
      <c r="E317" s="443" t="s">
        <v>771</v>
      </c>
      <c r="F317" s="444" t="s">
        <v>772</v>
      </c>
      <c r="G317" s="443" t="s">
        <v>1233</v>
      </c>
      <c r="H317" s="443" t="s">
        <v>1234</v>
      </c>
      <c r="I317" s="446">
        <v>151</v>
      </c>
      <c r="J317" s="446">
        <v>5</v>
      </c>
      <c r="K317" s="447">
        <v>755</v>
      </c>
    </row>
    <row r="318" spans="1:11" ht="14.45" customHeight="1" x14ac:dyDescent="0.2">
      <c r="A318" s="441" t="s">
        <v>447</v>
      </c>
      <c r="B318" s="442" t="s">
        <v>448</v>
      </c>
      <c r="C318" s="443" t="s">
        <v>454</v>
      </c>
      <c r="D318" s="444" t="s">
        <v>455</v>
      </c>
      <c r="E318" s="443" t="s">
        <v>771</v>
      </c>
      <c r="F318" s="444" t="s">
        <v>772</v>
      </c>
      <c r="G318" s="443" t="s">
        <v>1235</v>
      </c>
      <c r="H318" s="443" t="s">
        <v>1236</v>
      </c>
      <c r="I318" s="446">
        <v>151</v>
      </c>
      <c r="J318" s="446">
        <v>5</v>
      </c>
      <c r="K318" s="447">
        <v>755</v>
      </c>
    </row>
    <row r="319" spans="1:11" ht="14.45" customHeight="1" x14ac:dyDescent="0.2">
      <c r="A319" s="441" t="s">
        <v>447</v>
      </c>
      <c r="B319" s="442" t="s">
        <v>448</v>
      </c>
      <c r="C319" s="443" t="s">
        <v>454</v>
      </c>
      <c r="D319" s="444" t="s">
        <v>455</v>
      </c>
      <c r="E319" s="443" t="s">
        <v>771</v>
      </c>
      <c r="F319" s="444" t="s">
        <v>772</v>
      </c>
      <c r="G319" s="443" t="s">
        <v>1237</v>
      </c>
      <c r="H319" s="443" t="s">
        <v>1238</v>
      </c>
      <c r="I319" s="446">
        <v>887.0419799804688</v>
      </c>
      <c r="J319" s="446">
        <v>7</v>
      </c>
      <c r="K319" s="447">
        <v>6209.2898559570313</v>
      </c>
    </row>
    <row r="320" spans="1:11" ht="14.45" customHeight="1" x14ac:dyDescent="0.2">
      <c r="A320" s="441" t="s">
        <v>447</v>
      </c>
      <c r="B320" s="442" t="s">
        <v>448</v>
      </c>
      <c r="C320" s="443" t="s">
        <v>454</v>
      </c>
      <c r="D320" s="444" t="s">
        <v>455</v>
      </c>
      <c r="E320" s="443" t="s">
        <v>771</v>
      </c>
      <c r="F320" s="444" t="s">
        <v>772</v>
      </c>
      <c r="G320" s="443" t="s">
        <v>1239</v>
      </c>
      <c r="H320" s="443" t="s">
        <v>1240</v>
      </c>
      <c r="I320" s="446">
        <v>62.060001373291016</v>
      </c>
      <c r="J320" s="446">
        <v>12</v>
      </c>
      <c r="K320" s="447">
        <v>744.739990234375</v>
      </c>
    </row>
    <row r="321" spans="1:11" ht="14.45" customHeight="1" x14ac:dyDescent="0.2">
      <c r="A321" s="441" t="s">
        <v>447</v>
      </c>
      <c r="B321" s="442" t="s">
        <v>448</v>
      </c>
      <c r="C321" s="443" t="s">
        <v>454</v>
      </c>
      <c r="D321" s="444" t="s">
        <v>455</v>
      </c>
      <c r="E321" s="443" t="s">
        <v>771</v>
      </c>
      <c r="F321" s="444" t="s">
        <v>772</v>
      </c>
      <c r="G321" s="443" t="s">
        <v>1241</v>
      </c>
      <c r="H321" s="443" t="s">
        <v>1242</v>
      </c>
      <c r="I321" s="446">
        <v>59.840000152587891</v>
      </c>
      <c r="J321" s="446">
        <v>30</v>
      </c>
      <c r="K321" s="447">
        <v>1795.0699462890625</v>
      </c>
    </row>
    <row r="322" spans="1:11" ht="14.45" customHeight="1" x14ac:dyDescent="0.2">
      <c r="A322" s="441" t="s">
        <v>447</v>
      </c>
      <c r="B322" s="442" t="s">
        <v>448</v>
      </c>
      <c r="C322" s="443" t="s">
        <v>454</v>
      </c>
      <c r="D322" s="444" t="s">
        <v>455</v>
      </c>
      <c r="E322" s="443" t="s">
        <v>771</v>
      </c>
      <c r="F322" s="444" t="s">
        <v>772</v>
      </c>
      <c r="G322" s="443" t="s">
        <v>1243</v>
      </c>
      <c r="H322" s="443" t="s">
        <v>1244</v>
      </c>
      <c r="I322" s="446">
        <v>53.240001678466797</v>
      </c>
      <c r="J322" s="446">
        <v>30</v>
      </c>
      <c r="K322" s="447">
        <v>1597.2000732421875</v>
      </c>
    </row>
    <row r="323" spans="1:11" ht="14.45" customHeight="1" x14ac:dyDescent="0.2">
      <c r="A323" s="441" t="s">
        <v>447</v>
      </c>
      <c r="B323" s="442" t="s">
        <v>448</v>
      </c>
      <c r="C323" s="443" t="s">
        <v>454</v>
      </c>
      <c r="D323" s="444" t="s">
        <v>455</v>
      </c>
      <c r="E323" s="443" t="s">
        <v>771</v>
      </c>
      <c r="F323" s="444" t="s">
        <v>772</v>
      </c>
      <c r="G323" s="443" t="s">
        <v>1245</v>
      </c>
      <c r="H323" s="443" t="s">
        <v>1246</v>
      </c>
      <c r="I323" s="446">
        <v>180.27999877929688</v>
      </c>
      <c r="J323" s="446">
        <v>112</v>
      </c>
      <c r="K323" s="447">
        <v>20191.139984130859</v>
      </c>
    </row>
    <row r="324" spans="1:11" ht="14.45" customHeight="1" x14ac:dyDescent="0.2">
      <c r="A324" s="441" t="s">
        <v>447</v>
      </c>
      <c r="B324" s="442" t="s">
        <v>448</v>
      </c>
      <c r="C324" s="443" t="s">
        <v>454</v>
      </c>
      <c r="D324" s="444" t="s">
        <v>455</v>
      </c>
      <c r="E324" s="443" t="s">
        <v>771</v>
      </c>
      <c r="F324" s="444" t="s">
        <v>772</v>
      </c>
      <c r="G324" s="443" t="s">
        <v>1247</v>
      </c>
      <c r="H324" s="443" t="s">
        <v>1248</v>
      </c>
      <c r="I324" s="446">
        <v>14.880000114440918</v>
      </c>
      <c r="J324" s="446">
        <v>200</v>
      </c>
      <c r="K324" s="447">
        <v>2976.3900146484375</v>
      </c>
    </row>
    <row r="325" spans="1:11" ht="14.45" customHeight="1" x14ac:dyDescent="0.2">
      <c r="A325" s="441" t="s">
        <v>447</v>
      </c>
      <c r="B325" s="442" t="s">
        <v>448</v>
      </c>
      <c r="C325" s="443" t="s">
        <v>454</v>
      </c>
      <c r="D325" s="444" t="s">
        <v>455</v>
      </c>
      <c r="E325" s="443" t="s">
        <v>771</v>
      </c>
      <c r="F325" s="444" t="s">
        <v>772</v>
      </c>
      <c r="G325" s="443" t="s">
        <v>1249</v>
      </c>
      <c r="H325" s="443" t="s">
        <v>1250</v>
      </c>
      <c r="I325" s="446">
        <v>14.880000114440918</v>
      </c>
      <c r="J325" s="446">
        <v>100</v>
      </c>
      <c r="K325" s="447">
        <v>1488.219970703125</v>
      </c>
    </row>
    <row r="326" spans="1:11" ht="14.45" customHeight="1" x14ac:dyDescent="0.2">
      <c r="A326" s="441" t="s">
        <v>447</v>
      </c>
      <c r="B326" s="442" t="s">
        <v>448</v>
      </c>
      <c r="C326" s="443" t="s">
        <v>454</v>
      </c>
      <c r="D326" s="444" t="s">
        <v>455</v>
      </c>
      <c r="E326" s="443" t="s">
        <v>771</v>
      </c>
      <c r="F326" s="444" t="s">
        <v>772</v>
      </c>
      <c r="G326" s="443" t="s">
        <v>1251</v>
      </c>
      <c r="H326" s="443" t="s">
        <v>1252</v>
      </c>
      <c r="I326" s="446">
        <v>996</v>
      </c>
      <c r="J326" s="446">
        <v>3</v>
      </c>
      <c r="K326" s="447">
        <v>2988.010009765625</v>
      </c>
    </row>
    <row r="327" spans="1:11" ht="14.45" customHeight="1" x14ac:dyDescent="0.2">
      <c r="A327" s="441" t="s">
        <v>447</v>
      </c>
      <c r="B327" s="442" t="s">
        <v>448</v>
      </c>
      <c r="C327" s="443" t="s">
        <v>454</v>
      </c>
      <c r="D327" s="444" t="s">
        <v>455</v>
      </c>
      <c r="E327" s="443" t="s">
        <v>771</v>
      </c>
      <c r="F327" s="444" t="s">
        <v>772</v>
      </c>
      <c r="G327" s="443" t="s">
        <v>1253</v>
      </c>
      <c r="H327" s="443" t="s">
        <v>1254</v>
      </c>
      <c r="I327" s="446">
        <v>996</v>
      </c>
      <c r="J327" s="446">
        <v>3</v>
      </c>
      <c r="K327" s="447">
        <v>2988.010009765625</v>
      </c>
    </row>
    <row r="328" spans="1:11" ht="14.45" customHeight="1" x14ac:dyDescent="0.2">
      <c r="A328" s="441" t="s">
        <v>447</v>
      </c>
      <c r="B328" s="442" t="s">
        <v>448</v>
      </c>
      <c r="C328" s="443" t="s">
        <v>454</v>
      </c>
      <c r="D328" s="444" t="s">
        <v>455</v>
      </c>
      <c r="E328" s="443" t="s">
        <v>771</v>
      </c>
      <c r="F328" s="444" t="s">
        <v>772</v>
      </c>
      <c r="G328" s="443" t="s">
        <v>1255</v>
      </c>
      <c r="H328" s="443" t="s">
        <v>1256</v>
      </c>
      <c r="I328" s="446">
        <v>996</v>
      </c>
      <c r="J328" s="446">
        <v>3</v>
      </c>
      <c r="K328" s="447">
        <v>2988.010009765625</v>
      </c>
    </row>
    <row r="329" spans="1:11" ht="14.45" customHeight="1" x14ac:dyDescent="0.2">
      <c r="A329" s="441" t="s">
        <v>447</v>
      </c>
      <c r="B329" s="442" t="s">
        <v>448</v>
      </c>
      <c r="C329" s="443" t="s">
        <v>454</v>
      </c>
      <c r="D329" s="444" t="s">
        <v>455</v>
      </c>
      <c r="E329" s="443" t="s">
        <v>771</v>
      </c>
      <c r="F329" s="444" t="s">
        <v>772</v>
      </c>
      <c r="G329" s="443" t="s">
        <v>1257</v>
      </c>
      <c r="H329" s="443" t="s">
        <v>1258</v>
      </c>
      <c r="I329" s="446">
        <v>996.0050048828125</v>
      </c>
      <c r="J329" s="446">
        <v>5</v>
      </c>
      <c r="K329" s="447">
        <v>4980.02001953125</v>
      </c>
    </row>
    <row r="330" spans="1:11" ht="14.45" customHeight="1" x14ac:dyDescent="0.2">
      <c r="A330" s="441" t="s">
        <v>447</v>
      </c>
      <c r="B330" s="442" t="s">
        <v>448</v>
      </c>
      <c r="C330" s="443" t="s">
        <v>454</v>
      </c>
      <c r="D330" s="444" t="s">
        <v>455</v>
      </c>
      <c r="E330" s="443" t="s">
        <v>771</v>
      </c>
      <c r="F330" s="444" t="s">
        <v>772</v>
      </c>
      <c r="G330" s="443" t="s">
        <v>1259</v>
      </c>
      <c r="H330" s="443" t="s">
        <v>1260</v>
      </c>
      <c r="I330" s="446">
        <v>996</v>
      </c>
      <c r="J330" s="446">
        <v>3</v>
      </c>
      <c r="K330" s="447">
        <v>2988</v>
      </c>
    </row>
    <row r="331" spans="1:11" ht="14.45" customHeight="1" x14ac:dyDescent="0.2">
      <c r="A331" s="441" t="s">
        <v>447</v>
      </c>
      <c r="B331" s="442" t="s">
        <v>448</v>
      </c>
      <c r="C331" s="443" t="s">
        <v>454</v>
      </c>
      <c r="D331" s="444" t="s">
        <v>455</v>
      </c>
      <c r="E331" s="443" t="s">
        <v>771</v>
      </c>
      <c r="F331" s="444" t="s">
        <v>772</v>
      </c>
      <c r="G331" s="443" t="s">
        <v>1261</v>
      </c>
      <c r="H331" s="443" t="s">
        <v>1262</v>
      </c>
      <c r="I331" s="446">
        <v>617.05999755859375</v>
      </c>
      <c r="J331" s="446">
        <v>15</v>
      </c>
      <c r="K331" s="447">
        <v>9255.9599609375</v>
      </c>
    </row>
    <row r="332" spans="1:11" ht="14.45" customHeight="1" x14ac:dyDescent="0.2">
      <c r="A332" s="441" t="s">
        <v>447</v>
      </c>
      <c r="B332" s="442" t="s">
        <v>448</v>
      </c>
      <c r="C332" s="443" t="s">
        <v>454</v>
      </c>
      <c r="D332" s="444" t="s">
        <v>455</v>
      </c>
      <c r="E332" s="443" t="s">
        <v>771</v>
      </c>
      <c r="F332" s="444" t="s">
        <v>772</v>
      </c>
      <c r="G332" s="443" t="s">
        <v>1263</v>
      </c>
      <c r="H332" s="443" t="s">
        <v>1264</v>
      </c>
      <c r="I332" s="446">
        <v>751.19000244140625</v>
      </c>
      <c r="J332" s="446">
        <v>10</v>
      </c>
      <c r="K332" s="447">
        <v>7511.919921875</v>
      </c>
    </row>
    <row r="333" spans="1:11" ht="14.45" customHeight="1" x14ac:dyDescent="0.2">
      <c r="A333" s="441" t="s">
        <v>447</v>
      </c>
      <c r="B333" s="442" t="s">
        <v>448</v>
      </c>
      <c r="C333" s="443" t="s">
        <v>454</v>
      </c>
      <c r="D333" s="444" t="s">
        <v>455</v>
      </c>
      <c r="E333" s="443" t="s">
        <v>771</v>
      </c>
      <c r="F333" s="444" t="s">
        <v>772</v>
      </c>
      <c r="G333" s="443" t="s">
        <v>1265</v>
      </c>
      <c r="H333" s="443" t="s">
        <v>1266</v>
      </c>
      <c r="I333" s="446">
        <v>1003.010009765625</v>
      </c>
      <c r="J333" s="446">
        <v>1</v>
      </c>
      <c r="K333" s="447">
        <v>1003.010009765625</v>
      </c>
    </row>
    <row r="334" spans="1:11" ht="14.45" customHeight="1" x14ac:dyDescent="0.2">
      <c r="A334" s="441" t="s">
        <v>447</v>
      </c>
      <c r="B334" s="442" t="s">
        <v>448</v>
      </c>
      <c r="C334" s="443" t="s">
        <v>454</v>
      </c>
      <c r="D334" s="444" t="s">
        <v>455</v>
      </c>
      <c r="E334" s="443" t="s">
        <v>771</v>
      </c>
      <c r="F334" s="444" t="s">
        <v>772</v>
      </c>
      <c r="G334" s="443" t="s">
        <v>1267</v>
      </c>
      <c r="H334" s="443" t="s">
        <v>1268</v>
      </c>
      <c r="I334" s="446">
        <v>1087.7099609375</v>
      </c>
      <c r="J334" s="446">
        <v>1</v>
      </c>
      <c r="K334" s="447">
        <v>1087.7099609375</v>
      </c>
    </row>
    <row r="335" spans="1:11" ht="14.45" customHeight="1" x14ac:dyDescent="0.2">
      <c r="A335" s="441" t="s">
        <v>447</v>
      </c>
      <c r="B335" s="442" t="s">
        <v>448</v>
      </c>
      <c r="C335" s="443" t="s">
        <v>454</v>
      </c>
      <c r="D335" s="444" t="s">
        <v>455</v>
      </c>
      <c r="E335" s="443" t="s">
        <v>771</v>
      </c>
      <c r="F335" s="444" t="s">
        <v>772</v>
      </c>
      <c r="G335" s="443" t="s">
        <v>1269</v>
      </c>
      <c r="H335" s="443" t="s">
        <v>1270</v>
      </c>
      <c r="I335" s="446">
        <v>2.5699999332427979</v>
      </c>
      <c r="J335" s="446">
        <v>2400</v>
      </c>
      <c r="K335" s="447">
        <v>6170.6396484375</v>
      </c>
    </row>
    <row r="336" spans="1:11" ht="14.45" customHeight="1" x14ac:dyDescent="0.2">
      <c r="A336" s="441" t="s">
        <v>447</v>
      </c>
      <c r="B336" s="442" t="s">
        <v>448</v>
      </c>
      <c r="C336" s="443" t="s">
        <v>454</v>
      </c>
      <c r="D336" s="444" t="s">
        <v>455</v>
      </c>
      <c r="E336" s="443" t="s">
        <v>771</v>
      </c>
      <c r="F336" s="444" t="s">
        <v>772</v>
      </c>
      <c r="G336" s="443" t="s">
        <v>1271</v>
      </c>
      <c r="H336" s="443" t="s">
        <v>1272</v>
      </c>
      <c r="I336" s="446">
        <v>3.309999942779541</v>
      </c>
      <c r="J336" s="446">
        <v>100</v>
      </c>
      <c r="K336" s="447">
        <v>330.739990234375</v>
      </c>
    </row>
    <row r="337" spans="1:11" ht="14.45" customHeight="1" x14ac:dyDescent="0.2">
      <c r="A337" s="441" t="s">
        <v>447</v>
      </c>
      <c r="B337" s="442" t="s">
        <v>448</v>
      </c>
      <c r="C337" s="443" t="s">
        <v>454</v>
      </c>
      <c r="D337" s="444" t="s">
        <v>455</v>
      </c>
      <c r="E337" s="443" t="s">
        <v>771</v>
      </c>
      <c r="F337" s="444" t="s">
        <v>772</v>
      </c>
      <c r="G337" s="443" t="s">
        <v>1273</v>
      </c>
      <c r="H337" s="443" t="s">
        <v>1274</v>
      </c>
      <c r="I337" s="446">
        <v>133.08999633789063</v>
      </c>
      <c r="J337" s="446">
        <v>10</v>
      </c>
      <c r="K337" s="447">
        <v>1330.8800048828125</v>
      </c>
    </row>
    <row r="338" spans="1:11" ht="14.45" customHeight="1" x14ac:dyDescent="0.2">
      <c r="A338" s="441" t="s">
        <v>447</v>
      </c>
      <c r="B338" s="442" t="s">
        <v>448</v>
      </c>
      <c r="C338" s="443" t="s">
        <v>454</v>
      </c>
      <c r="D338" s="444" t="s">
        <v>455</v>
      </c>
      <c r="E338" s="443" t="s">
        <v>771</v>
      </c>
      <c r="F338" s="444" t="s">
        <v>772</v>
      </c>
      <c r="G338" s="443" t="s">
        <v>1275</v>
      </c>
      <c r="H338" s="443" t="s">
        <v>1276</v>
      </c>
      <c r="I338" s="446">
        <v>194.80999755859375</v>
      </c>
      <c r="J338" s="446">
        <v>1</v>
      </c>
      <c r="K338" s="447">
        <v>194.80999755859375</v>
      </c>
    </row>
    <row r="339" spans="1:11" ht="14.45" customHeight="1" x14ac:dyDescent="0.2">
      <c r="A339" s="441" t="s">
        <v>447</v>
      </c>
      <c r="B339" s="442" t="s">
        <v>448</v>
      </c>
      <c r="C339" s="443" t="s">
        <v>454</v>
      </c>
      <c r="D339" s="444" t="s">
        <v>455</v>
      </c>
      <c r="E339" s="443" t="s">
        <v>771</v>
      </c>
      <c r="F339" s="444" t="s">
        <v>772</v>
      </c>
      <c r="G339" s="443" t="s">
        <v>1277</v>
      </c>
      <c r="H339" s="443" t="s">
        <v>1278</v>
      </c>
      <c r="I339" s="446">
        <v>612</v>
      </c>
      <c r="J339" s="446">
        <v>6</v>
      </c>
      <c r="K339" s="447">
        <v>3672</v>
      </c>
    </row>
    <row r="340" spans="1:11" ht="14.45" customHeight="1" x14ac:dyDescent="0.2">
      <c r="A340" s="441" t="s">
        <v>447</v>
      </c>
      <c r="B340" s="442" t="s">
        <v>448</v>
      </c>
      <c r="C340" s="443" t="s">
        <v>454</v>
      </c>
      <c r="D340" s="444" t="s">
        <v>455</v>
      </c>
      <c r="E340" s="443" t="s">
        <v>771</v>
      </c>
      <c r="F340" s="444" t="s">
        <v>772</v>
      </c>
      <c r="G340" s="443" t="s">
        <v>1279</v>
      </c>
      <c r="H340" s="443" t="s">
        <v>1280</v>
      </c>
      <c r="I340" s="446">
        <v>0.69999998807907104</v>
      </c>
      <c r="J340" s="446">
        <v>1000</v>
      </c>
      <c r="K340" s="447">
        <v>699.8900146484375</v>
      </c>
    </row>
    <row r="341" spans="1:11" ht="14.45" customHeight="1" x14ac:dyDescent="0.2">
      <c r="A341" s="441" t="s">
        <v>447</v>
      </c>
      <c r="B341" s="442" t="s">
        <v>448</v>
      </c>
      <c r="C341" s="443" t="s">
        <v>454</v>
      </c>
      <c r="D341" s="444" t="s">
        <v>455</v>
      </c>
      <c r="E341" s="443" t="s">
        <v>771</v>
      </c>
      <c r="F341" s="444" t="s">
        <v>772</v>
      </c>
      <c r="G341" s="443" t="s">
        <v>1281</v>
      </c>
      <c r="H341" s="443" t="s">
        <v>1282</v>
      </c>
      <c r="I341" s="446">
        <v>0.69999998807907104</v>
      </c>
      <c r="J341" s="446">
        <v>1000</v>
      </c>
      <c r="K341" s="447">
        <v>699.8900146484375</v>
      </c>
    </row>
    <row r="342" spans="1:11" ht="14.45" customHeight="1" x14ac:dyDescent="0.2">
      <c r="A342" s="441" t="s">
        <v>447</v>
      </c>
      <c r="B342" s="442" t="s">
        <v>448</v>
      </c>
      <c r="C342" s="443" t="s">
        <v>454</v>
      </c>
      <c r="D342" s="444" t="s">
        <v>455</v>
      </c>
      <c r="E342" s="443" t="s">
        <v>771</v>
      </c>
      <c r="F342" s="444" t="s">
        <v>772</v>
      </c>
      <c r="G342" s="443" t="s">
        <v>1283</v>
      </c>
      <c r="H342" s="443" t="s">
        <v>1284</v>
      </c>
      <c r="I342" s="446">
        <v>0.69999998807907104</v>
      </c>
      <c r="J342" s="446">
        <v>1000</v>
      </c>
      <c r="K342" s="447">
        <v>699.8900146484375</v>
      </c>
    </row>
    <row r="343" spans="1:11" ht="14.45" customHeight="1" x14ac:dyDescent="0.2">
      <c r="A343" s="441" t="s">
        <v>447</v>
      </c>
      <c r="B343" s="442" t="s">
        <v>448</v>
      </c>
      <c r="C343" s="443" t="s">
        <v>454</v>
      </c>
      <c r="D343" s="444" t="s">
        <v>455</v>
      </c>
      <c r="E343" s="443" t="s">
        <v>771</v>
      </c>
      <c r="F343" s="444" t="s">
        <v>772</v>
      </c>
      <c r="G343" s="443" t="s">
        <v>1285</v>
      </c>
      <c r="H343" s="443" t="s">
        <v>1286</v>
      </c>
      <c r="I343" s="446">
        <v>0.69999998807907104</v>
      </c>
      <c r="J343" s="446">
        <v>1000</v>
      </c>
      <c r="K343" s="447">
        <v>699.8900146484375</v>
      </c>
    </row>
    <row r="344" spans="1:11" ht="14.45" customHeight="1" x14ac:dyDescent="0.2">
      <c r="A344" s="441" t="s">
        <v>447</v>
      </c>
      <c r="B344" s="442" t="s">
        <v>448</v>
      </c>
      <c r="C344" s="443" t="s">
        <v>454</v>
      </c>
      <c r="D344" s="444" t="s">
        <v>455</v>
      </c>
      <c r="E344" s="443" t="s">
        <v>771</v>
      </c>
      <c r="F344" s="444" t="s">
        <v>772</v>
      </c>
      <c r="G344" s="443" t="s">
        <v>1287</v>
      </c>
      <c r="H344" s="443" t="s">
        <v>1288</v>
      </c>
      <c r="I344" s="446">
        <v>7</v>
      </c>
      <c r="J344" s="446">
        <v>100</v>
      </c>
      <c r="K344" s="447">
        <v>699.8900146484375</v>
      </c>
    </row>
    <row r="345" spans="1:11" ht="14.45" customHeight="1" x14ac:dyDescent="0.2">
      <c r="A345" s="441" t="s">
        <v>447</v>
      </c>
      <c r="B345" s="442" t="s">
        <v>448</v>
      </c>
      <c r="C345" s="443" t="s">
        <v>454</v>
      </c>
      <c r="D345" s="444" t="s">
        <v>455</v>
      </c>
      <c r="E345" s="443" t="s">
        <v>771</v>
      </c>
      <c r="F345" s="444" t="s">
        <v>772</v>
      </c>
      <c r="G345" s="443" t="s">
        <v>1289</v>
      </c>
      <c r="H345" s="443" t="s">
        <v>1290</v>
      </c>
      <c r="I345" s="446">
        <v>0.69999998807907104</v>
      </c>
      <c r="J345" s="446">
        <v>1000</v>
      </c>
      <c r="K345" s="447">
        <v>699.8900146484375</v>
      </c>
    </row>
    <row r="346" spans="1:11" ht="14.45" customHeight="1" x14ac:dyDescent="0.2">
      <c r="A346" s="441" t="s">
        <v>447</v>
      </c>
      <c r="B346" s="442" t="s">
        <v>448</v>
      </c>
      <c r="C346" s="443" t="s">
        <v>454</v>
      </c>
      <c r="D346" s="444" t="s">
        <v>455</v>
      </c>
      <c r="E346" s="443" t="s">
        <v>771</v>
      </c>
      <c r="F346" s="444" t="s">
        <v>772</v>
      </c>
      <c r="G346" s="443" t="s">
        <v>1291</v>
      </c>
      <c r="H346" s="443" t="s">
        <v>1292</v>
      </c>
      <c r="I346" s="446">
        <v>7.7950000762939453</v>
      </c>
      <c r="J346" s="446">
        <v>200</v>
      </c>
      <c r="K346" s="447">
        <v>1559.0599975585938</v>
      </c>
    </row>
    <row r="347" spans="1:11" ht="14.45" customHeight="1" x14ac:dyDescent="0.2">
      <c r="A347" s="441" t="s">
        <v>447</v>
      </c>
      <c r="B347" s="442" t="s">
        <v>448</v>
      </c>
      <c r="C347" s="443" t="s">
        <v>454</v>
      </c>
      <c r="D347" s="444" t="s">
        <v>455</v>
      </c>
      <c r="E347" s="443" t="s">
        <v>771</v>
      </c>
      <c r="F347" s="444" t="s">
        <v>772</v>
      </c>
      <c r="G347" s="443" t="s">
        <v>1293</v>
      </c>
      <c r="H347" s="443" t="s">
        <v>1294</v>
      </c>
      <c r="I347" s="446">
        <v>686.9</v>
      </c>
      <c r="J347" s="446">
        <v>15</v>
      </c>
      <c r="K347" s="447">
        <v>10778.490234375</v>
      </c>
    </row>
    <row r="348" spans="1:11" ht="14.45" customHeight="1" x14ac:dyDescent="0.2">
      <c r="A348" s="441" t="s">
        <v>447</v>
      </c>
      <c r="B348" s="442" t="s">
        <v>448</v>
      </c>
      <c r="C348" s="443" t="s">
        <v>454</v>
      </c>
      <c r="D348" s="444" t="s">
        <v>455</v>
      </c>
      <c r="E348" s="443" t="s">
        <v>771</v>
      </c>
      <c r="F348" s="444" t="s">
        <v>772</v>
      </c>
      <c r="G348" s="443" t="s">
        <v>1295</v>
      </c>
      <c r="H348" s="443" t="s">
        <v>1296</v>
      </c>
      <c r="I348" s="446">
        <v>296.45001220703125</v>
      </c>
      <c r="J348" s="446">
        <v>2</v>
      </c>
      <c r="K348" s="447">
        <v>592.9000244140625</v>
      </c>
    </row>
    <row r="349" spans="1:11" ht="14.45" customHeight="1" x14ac:dyDescent="0.2">
      <c r="A349" s="441" t="s">
        <v>447</v>
      </c>
      <c r="B349" s="442" t="s">
        <v>448</v>
      </c>
      <c r="C349" s="443" t="s">
        <v>454</v>
      </c>
      <c r="D349" s="444" t="s">
        <v>455</v>
      </c>
      <c r="E349" s="443" t="s">
        <v>771</v>
      </c>
      <c r="F349" s="444" t="s">
        <v>772</v>
      </c>
      <c r="G349" s="443" t="s">
        <v>1297</v>
      </c>
      <c r="H349" s="443" t="s">
        <v>1298</v>
      </c>
      <c r="I349" s="446">
        <v>824.489990234375</v>
      </c>
      <c r="J349" s="446">
        <v>1</v>
      </c>
      <c r="K349" s="447">
        <v>824.489990234375</v>
      </c>
    </row>
    <row r="350" spans="1:11" ht="14.45" customHeight="1" x14ac:dyDescent="0.2">
      <c r="A350" s="441" t="s">
        <v>447</v>
      </c>
      <c r="B350" s="442" t="s">
        <v>448</v>
      </c>
      <c r="C350" s="443" t="s">
        <v>454</v>
      </c>
      <c r="D350" s="444" t="s">
        <v>455</v>
      </c>
      <c r="E350" s="443" t="s">
        <v>771</v>
      </c>
      <c r="F350" s="444" t="s">
        <v>772</v>
      </c>
      <c r="G350" s="443" t="s">
        <v>1299</v>
      </c>
      <c r="H350" s="443" t="s">
        <v>1300</v>
      </c>
      <c r="I350" s="446">
        <v>598.40997314453125</v>
      </c>
      <c r="J350" s="446">
        <v>1</v>
      </c>
      <c r="K350" s="447">
        <v>598.40997314453125</v>
      </c>
    </row>
    <row r="351" spans="1:11" ht="14.45" customHeight="1" x14ac:dyDescent="0.2">
      <c r="A351" s="441" t="s">
        <v>447</v>
      </c>
      <c r="B351" s="442" t="s">
        <v>448</v>
      </c>
      <c r="C351" s="443" t="s">
        <v>454</v>
      </c>
      <c r="D351" s="444" t="s">
        <v>455</v>
      </c>
      <c r="E351" s="443" t="s">
        <v>771</v>
      </c>
      <c r="F351" s="444" t="s">
        <v>772</v>
      </c>
      <c r="G351" s="443" t="s">
        <v>1301</v>
      </c>
      <c r="H351" s="443" t="s">
        <v>1302</v>
      </c>
      <c r="I351" s="446">
        <v>970</v>
      </c>
      <c r="J351" s="446">
        <v>1</v>
      </c>
      <c r="K351" s="447">
        <v>970</v>
      </c>
    </row>
    <row r="352" spans="1:11" ht="14.45" customHeight="1" x14ac:dyDescent="0.2">
      <c r="A352" s="441" t="s">
        <v>447</v>
      </c>
      <c r="B352" s="442" t="s">
        <v>448</v>
      </c>
      <c r="C352" s="443" t="s">
        <v>454</v>
      </c>
      <c r="D352" s="444" t="s">
        <v>455</v>
      </c>
      <c r="E352" s="443" t="s">
        <v>771</v>
      </c>
      <c r="F352" s="444" t="s">
        <v>772</v>
      </c>
      <c r="G352" s="443" t="s">
        <v>1303</v>
      </c>
      <c r="H352" s="443" t="s">
        <v>1304</v>
      </c>
      <c r="I352" s="446">
        <v>645.989990234375</v>
      </c>
      <c r="J352" s="446">
        <v>1</v>
      </c>
      <c r="K352" s="447">
        <v>645.989990234375</v>
      </c>
    </row>
    <row r="353" spans="1:11" ht="14.45" customHeight="1" x14ac:dyDescent="0.2">
      <c r="A353" s="441" t="s">
        <v>447</v>
      </c>
      <c r="B353" s="442" t="s">
        <v>448</v>
      </c>
      <c r="C353" s="443" t="s">
        <v>454</v>
      </c>
      <c r="D353" s="444" t="s">
        <v>455</v>
      </c>
      <c r="E353" s="443" t="s">
        <v>771</v>
      </c>
      <c r="F353" s="444" t="s">
        <v>772</v>
      </c>
      <c r="G353" s="443" t="s">
        <v>1305</v>
      </c>
      <c r="H353" s="443" t="s">
        <v>1306</v>
      </c>
      <c r="I353" s="446">
        <v>824.489990234375</v>
      </c>
      <c r="J353" s="446">
        <v>1</v>
      </c>
      <c r="K353" s="447">
        <v>824.489990234375</v>
      </c>
    </row>
    <row r="354" spans="1:11" ht="14.45" customHeight="1" x14ac:dyDescent="0.2">
      <c r="A354" s="441" t="s">
        <v>447</v>
      </c>
      <c r="B354" s="442" t="s">
        <v>448</v>
      </c>
      <c r="C354" s="443" t="s">
        <v>454</v>
      </c>
      <c r="D354" s="444" t="s">
        <v>455</v>
      </c>
      <c r="E354" s="443" t="s">
        <v>771</v>
      </c>
      <c r="F354" s="444" t="s">
        <v>772</v>
      </c>
      <c r="G354" s="443" t="s">
        <v>1307</v>
      </c>
      <c r="H354" s="443" t="s">
        <v>1308</v>
      </c>
      <c r="I354" s="446">
        <v>824.489990234375</v>
      </c>
      <c r="J354" s="446">
        <v>1</v>
      </c>
      <c r="K354" s="447">
        <v>824.489990234375</v>
      </c>
    </row>
    <row r="355" spans="1:11" ht="14.45" customHeight="1" x14ac:dyDescent="0.2">
      <c r="A355" s="441" t="s">
        <v>447</v>
      </c>
      <c r="B355" s="442" t="s">
        <v>448</v>
      </c>
      <c r="C355" s="443" t="s">
        <v>454</v>
      </c>
      <c r="D355" s="444" t="s">
        <v>455</v>
      </c>
      <c r="E355" s="443" t="s">
        <v>771</v>
      </c>
      <c r="F355" s="444" t="s">
        <v>772</v>
      </c>
      <c r="G355" s="443" t="s">
        <v>1309</v>
      </c>
      <c r="H355" s="443" t="s">
        <v>1310</v>
      </c>
      <c r="I355" s="446">
        <v>2969</v>
      </c>
      <c r="J355" s="446">
        <v>3</v>
      </c>
      <c r="K355" s="447">
        <v>8907</v>
      </c>
    </row>
    <row r="356" spans="1:11" ht="14.45" customHeight="1" x14ac:dyDescent="0.2">
      <c r="A356" s="441" t="s">
        <v>447</v>
      </c>
      <c r="B356" s="442" t="s">
        <v>448</v>
      </c>
      <c r="C356" s="443" t="s">
        <v>454</v>
      </c>
      <c r="D356" s="444" t="s">
        <v>455</v>
      </c>
      <c r="E356" s="443" t="s">
        <v>771</v>
      </c>
      <c r="F356" s="444" t="s">
        <v>772</v>
      </c>
      <c r="G356" s="443" t="s">
        <v>1311</v>
      </c>
      <c r="H356" s="443" t="s">
        <v>1312</v>
      </c>
      <c r="I356" s="446">
        <v>730.010009765625</v>
      </c>
      <c r="J356" s="446">
        <v>1</v>
      </c>
      <c r="K356" s="447">
        <v>730.010009765625</v>
      </c>
    </row>
    <row r="357" spans="1:11" ht="14.45" customHeight="1" x14ac:dyDescent="0.2">
      <c r="A357" s="441" t="s">
        <v>447</v>
      </c>
      <c r="B357" s="442" t="s">
        <v>448</v>
      </c>
      <c r="C357" s="443" t="s">
        <v>454</v>
      </c>
      <c r="D357" s="444" t="s">
        <v>455</v>
      </c>
      <c r="E357" s="443" t="s">
        <v>771</v>
      </c>
      <c r="F357" s="444" t="s">
        <v>772</v>
      </c>
      <c r="G357" s="443" t="s">
        <v>1313</v>
      </c>
      <c r="H357" s="443" t="s">
        <v>1314</v>
      </c>
      <c r="I357" s="446">
        <v>2362</v>
      </c>
      <c r="J357" s="446">
        <v>3</v>
      </c>
      <c r="K357" s="447">
        <v>7086</v>
      </c>
    </row>
    <row r="358" spans="1:11" ht="14.45" customHeight="1" x14ac:dyDescent="0.2">
      <c r="A358" s="441" t="s">
        <v>447</v>
      </c>
      <c r="B358" s="442" t="s">
        <v>448</v>
      </c>
      <c r="C358" s="443" t="s">
        <v>454</v>
      </c>
      <c r="D358" s="444" t="s">
        <v>455</v>
      </c>
      <c r="E358" s="443" t="s">
        <v>771</v>
      </c>
      <c r="F358" s="444" t="s">
        <v>772</v>
      </c>
      <c r="G358" s="443" t="s">
        <v>1315</v>
      </c>
      <c r="H358" s="443" t="s">
        <v>1316</v>
      </c>
      <c r="I358" s="446">
        <v>1096</v>
      </c>
      <c r="J358" s="446">
        <v>4</v>
      </c>
      <c r="K358" s="447">
        <v>4383.989990234375</v>
      </c>
    </row>
    <row r="359" spans="1:11" ht="14.45" customHeight="1" x14ac:dyDescent="0.2">
      <c r="A359" s="441" t="s">
        <v>447</v>
      </c>
      <c r="B359" s="442" t="s">
        <v>448</v>
      </c>
      <c r="C359" s="443" t="s">
        <v>454</v>
      </c>
      <c r="D359" s="444" t="s">
        <v>455</v>
      </c>
      <c r="E359" s="443" t="s">
        <v>771</v>
      </c>
      <c r="F359" s="444" t="s">
        <v>772</v>
      </c>
      <c r="G359" s="443" t="s">
        <v>1317</v>
      </c>
      <c r="H359" s="443" t="s">
        <v>1318</v>
      </c>
      <c r="I359" s="446">
        <v>1096</v>
      </c>
      <c r="J359" s="446">
        <v>2</v>
      </c>
      <c r="K359" s="447">
        <v>2191.989990234375</v>
      </c>
    </row>
    <row r="360" spans="1:11" ht="14.45" customHeight="1" x14ac:dyDescent="0.2">
      <c r="A360" s="441" t="s">
        <v>447</v>
      </c>
      <c r="B360" s="442" t="s">
        <v>448</v>
      </c>
      <c r="C360" s="443" t="s">
        <v>454</v>
      </c>
      <c r="D360" s="444" t="s">
        <v>455</v>
      </c>
      <c r="E360" s="443" t="s">
        <v>771</v>
      </c>
      <c r="F360" s="444" t="s">
        <v>772</v>
      </c>
      <c r="G360" s="443" t="s">
        <v>1319</v>
      </c>
      <c r="H360" s="443" t="s">
        <v>1320</v>
      </c>
      <c r="I360" s="446">
        <v>1471.6800537109375</v>
      </c>
      <c r="J360" s="446">
        <v>2</v>
      </c>
      <c r="K360" s="447">
        <v>2943.360107421875</v>
      </c>
    </row>
    <row r="361" spans="1:11" ht="14.45" customHeight="1" x14ac:dyDescent="0.2">
      <c r="A361" s="441" t="s">
        <v>447</v>
      </c>
      <c r="B361" s="442" t="s">
        <v>448</v>
      </c>
      <c r="C361" s="443" t="s">
        <v>454</v>
      </c>
      <c r="D361" s="444" t="s">
        <v>455</v>
      </c>
      <c r="E361" s="443" t="s">
        <v>771</v>
      </c>
      <c r="F361" s="444" t="s">
        <v>772</v>
      </c>
      <c r="G361" s="443" t="s">
        <v>1321</v>
      </c>
      <c r="H361" s="443" t="s">
        <v>1322</v>
      </c>
      <c r="I361" s="446">
        <v>26.405000686645508</v>
      </c>
      <c r="J361" s="446">
        <v>108</v>
      </c>
      <c r="K361" s="447">
        <v>2832.4000244140625</v>
      </c>
    </row>
    <row r="362" spans="1:11" ht="14.45" customHeight="1" x14ac:dyDescent="0.2">
      <c r="A362" s="441" t="s">
        <v>447</v>
      </c>
      <c r="B362" s="442" t="s">
        <v>448</v>
      </c>
      <c r="C362" s="443" t="s">
        <v>454</v>
      </c>
      <c r="D362" s="444" t="s">
        <v>455</v>
      </c>
      <c r="E362" s="443" t="s">
        <v>771</v>
      </c>
      <c r="F362" s="444" t="s">
        <v>772</v>
      </c>
      <c r="G362" s="443" t="s">
        <v>1323</v>
      </c>
      <c r="H362" s="443" t="s">
        <v>1324</v>
      </c>
      <c r="I362" s="446">
        <v>6.619999885559082</v>
      </c>
      <c r="J362" s="446">
        <v>150</v>
      </c>
      <c r="K362" s="447">
        <v>993.5999755859375</v>
      </c>
    </row>
    <row r="363" spans="1:11" ht="14.45" customHeight="1" x14ac:dyDescent="0.2">
      <c r="A363" s="441" t="s">
        <v>447</v>
      </c>
      <c r="B363" s="442" t="s">
        <v>448</v>
      </c>
      <c r="C363" s="443" t="s">
        <v>454</v>
      </c>
      <c r="D363" s="444" t="s">
        <v>455</v>
      </c>
      <c r="E363" s="443" t="s">
        <v>771</v>
      </c>
      <c r="F363" s="444" t="s">
        <v>772</v>
      </c>
      <c r="G363" s="443" t="s">
        <v>1325</v>
      </c>
      <c r="H363" s="443" t="s">
        <v>1326</v>
      </c>
      <c r="I363" s="446">
        <v>6.5</v>
      </c>
      <c r="J363" s="446">
        <v>180</v>
      </c>
      <c r="K363" s="447">
        <v>1170</v>
      </c>
    </row>
    <row r="364" spans="1:11" ht="14.45" customHeight="1" x14ac:dyDescent="0.2">
      <c r="A364" s="441" t="s">
        <v>447</v>
      </c>
      <c r="B364" s="442" t="s">
        <v>448</v>
      </c>
      <c r="C364" s="443" t="s">
        <v>454</v>
      </c>
      <c r="D364" s="444" t="s">
        <v>455</v>
      </c>
      <c r="E364" s="443" t="s">
        <v>771</v>
      </c>
      <c r="F364" s="444" t="s">
        <v>772</v>
      </c>
      <c r="G364" s="443" t="s">
        <v>1327</v>
      </c>
      <c r="H364" s="443" t="s">
        <v>1328</v>
      </c>
      <c r="I364" s="446">
        <v>6.5799999237060547</v>
      </c>
      <c r="J364" s="446">
        <v>330</v>
      </c>
      <c r="K364" s="447">
        <v>2167.3299865722656</v>
      </c>
    </row>
    <row r="365" spans="1:11" ht="14.45" customHeight="1" x14ac:dyDescent="0.2">
      <c r="A365" s="441" t="s">
        <v>447</v>
      </c>
      <c r="B365" s="442" t="s">
        <v>448</v>
      </c>
      <c r="C365" s="443" t="s">
        <v>454</v>
      </c>
      <c r="D365" s="444" t="s">
        <v>455</v>
      </c>
      <c r="E365" s="443" t="s">
        <v>771</v>
      </c>
      <c r="F365" s="444" t="s">
        <v>772</v>
      </c>
      <c r="G365" s="443" t="s">
        <v>1329</v>
      </c>
      <c r="H365" s="443" t="s">
        <v>1330</v>
      </c>
      <c r="I365" s="446">
        <v>6.6600000381469728</v>
      </c>
      <c r="J365" s="446">
        <v>600</v>
      </c>
      <c r="K365" s="447">
        <v>3959.9900054931641</v>
      </c>
    </row>
    <row r="366" spans="1:11" ht="14.45" customHeight="1" x14ac:dyDescent="0.2">
      <c r="A366" s="441" t="s">
        <v>447</v>
      </c>
      <c r="B366" s="442" t="s">
        <v>448</v>
      </c>
      <c r="C366" s="443" t="s">
        <v>454</v>
      </c>
      <c r="D366" s="444" t="s">
        <v>455</v>
      </c>
      <c r="E366" s="443" t="s">
        <v>771</v>
      </c>
      <c r="F366" s="444" t="s">
        <v>772</v>
      </c>
      <c r="G366" s="443" t="s">
        <v>1331</v>
      </c>
      <c r="H366" s="443" t="s">
        <v>1332</v>
      </c>
      <c r="I366" s="446">
        <v>5.9600000381469727</v>
      </c>
      <c r="J366" s="446">
        <v>180</v>
      </c>
      <c r="K366" s="447">
        <v>993.58999633789063</v>
      </c>
    </row>
    <row r="367" spans="1:11" ht="14.45" customHeight="1" x14ac:dyDescent="0.2">
      <c r="A367" s="441" t="s">
        <v>447</v>
      </c>
      <c r="B367" s="442" t="s">
        <v>448</v>
      </c>
      <c r="C367" s="443" t="s">
        <v>454</v>
      </c>
      <c r="D367" s="444" t="s">
        <v>455</v>
      </c>
      <c r="E367" s="443" t="s">
        <v>771</v>
      </c>
      <c r="F367" s="444" t="s">
        <v>772</v>
      </c>
      <c r="G367" s="443" t="s">
        <v>1333</v>
      </c>
      <c r="H367" s="443" t="s">
        <v>1334</v>
      </c>
      <c r="I367" s="446">
        <v>360.58000691731769</v>
      </c>
      <c r="J367" s="446">
        <v>6</v>
      </c>
      <c r="K367" s="447">
        <v>2163.4800415039063</v>
      </c>
    </row>
    <row r="368" spans="1:11" ht="14.45" customHeight="1" x14ac:dyDescent="0.2">
      <c r="A368" s="441" t="s">
        <v>447</v>
      </c>
      <c r="B368" s="442" t="s">
        <v>448</v>
      </c>
      <c r="C368" s="443" t="s">
        <v>454</v>
      </c>
      <c r="D368" s="444" t="s">
        <v>455</v>
      </c>
      <c r="E368" s="443" t="s">
        <v>771</v>
      </c>
      <c r="F368" s="444" t="s">
        <v>772</v>
      </c>
      <c r="G368" s="443" t="s">
        <v>1335</v>
      </c>
      <c r="H368" s="443" t="s">
        <v>1336</v>
      </c>
      <c r="I368" s="446">
        <v>369.92749786376953</v>
      </c>
      <c r="J368" s="446">
        <v>5</v>
      </c>
      <c r="K368" s="447">
        <v>1855.1699829101563</v>
      </c>
    </row>
    <row r="369" spans="1:11" ht="14.45" customHeight="1" x14ac:dyDescent="0.2">
      <c r="A369" s="441" t="s">
        <v>447</v>
      </c>
      <c r="B369" s="442" t="s">
        <v>448</v>
      </c>
      <c r="C369" s="443" t="s">
        <v>454</v>
      </c>
      <c r="D369" s="444" t="s">
        <v>455</v>
      </c>
      <c r="E369" s="443" t="s">
        <v>771</v>
      </c>
      <c r="F369" s="444" t="s">
        <v>772</v>
      </c>
      <c r="G369" s="443" t="s">
        <v>1337</v>
      </c>
      <c r="H369" s="443" t="s">
        <v>1338</v>
      </c>
      <c r="I369" s="446">
        <v>369</v>
      </c>
      <c r="J369" s="446">
        <v>5</v>
      </c>
      <c r="K369" s="447">
        <v>1845.010009765625</v>
      </c>
    </row>
    <row r="370" spans="1:11" ht="14.45" customHeight="1" x14ac:dyDescent="0.2">
      <c r="A370" s="441" t="s">
        <v>447</v>
      </c>
      <c r="B370" s="442" t="s">
        <v>448</v>
      </c>
      <c r="C370" s="443" t="s">
        <v>454</v>
      </c>
      <c r="D370" s="444" t="s">
        <v>455</v>
      </c>
      <c r="E370" s="443" t="s">
        <v>771</v>
      </c>
      <c r="F370" s="444" t="s">
        <v>772</v>
      </c>
      <c r="G370" s="443" t="s">
        <v>1339</v>
      </c>
      <c r="H370" s="443" t="s">
        <v>1340</v>
      </c>
      <c r="I370" s="446">
        <v>369</v>
      </c>
      <c r="J370" s="446">
        <v>5</v>
      </c>
      <c r="K370" s="447">
        <v>1845.010009765625</v>
      </c>
    </row>
    <row r="371" spans="1:11" ht="14.45" customHeight="1" x14ac:dyDescent="0.2">
      <c r="A371" s="441" t="s">
        <v>447</v>
      </c>
      <c r="B371" s="442" t="s">
        <v>448</v>
      </c>
      <c r="C371" s="443" t="s">
        <v>454</v>
      </c>
      <c r="D371" s="444" t="s">
        <v>455</v>
      </c>
      <c r="E371" s="443" t="s">
        <v>771</v>
      </c>
      <c r="F371" s="444" t="s">
        <v>772</v>
      </c>
      <c r="G371" s="443" t="s">
        <v>1341</v>
      </c>
      <c r="H371" s="443" t="s">
        <v>1342</v>
      </c>
      <c r="I371" s="446">
        <v>368.989990234375</v>
      </c>
      <c r="J371" s="446">
        <v>3</v>
      </c>
      <c r="K371" s="447">
        <v>1106.97998046875</v>
      </c>
    </row>
    <row r="372" spans="1:11" ht="14.45" customHeight="1" x14ac:dyDescent="0.2">
      <c r="A372" s="441" t="s">
        <v>447</v>
      </c>
      <c r="B372" s="442" t="s">
        <v>448</v>
      </c>
      <c r="C372" s="443" t="s">
        <v>454</v>
      </c>
      <c r="D372" s="444" t="s">
        <v>455</v>
      </c>
      <c r="E372" s="443" t="s">
        <v>771</v>
      </c>
      <c r="F372" s="444" t="s">
        <v>772</v>
      </c>
      <c r="G372" s="443" t="s">
        <v>1343</v>
      </c>
      <c r="H372" s="443" t="s">
        <v>1344</v>
      </c>
      <c r="I372" s="446">
        <v>252</v>
      </c>
      <c r="J372" s="446">
        <v>4</v>
      </c>
      <c r="K372" s="447">
        <v>1008</v>
      </c>
    </row>
    <row r="373" spans="1:11" ht="14.45" customHeight="1" x14ac:dyDescent="0.2">
      <c r="A373" s="441" t="s">
        <v>447</v>
      </c>
      <c r="B373" s="442" t="s">
        <v>448</v>
      </c>
      <c r="C373" s="443" t="s">
        <v>454</v>
      </c>
      <c r="D373" s="444" t="s">
        <v>455</v>
      </c>
      <c r="E373" s="443" t="s">
        <v>771</v>
      </c>
      <c r="F373" s="444" t="s">
        <v>772</v>
      </c>
      <c r="G373" s="443" t="s">
        <v>1345</v>
      </c>
      <c r="H373" s="443" t="s">
        <v>1346</v>
      </c>
      <c r="I373" s="446">
        <v>252</v>
      </c>
      <c r="J373" s="446">
        <v>4</v>
      </c>
      <c r="K373" s="447">
        <v>1008</v>
      </c>
    </row>
    <row r="374" spans="1:11" ht="14.45" customHeight="1" x14ac:dyDescent="0.2">
      <c r="A374" s="441" t="s">
        <v>447</v>
      </c>
      <c r="B374" s="442" t="s">
        <v>448</v>
      </c>
      <c r="C374" s="443" t="s">
        <v>454</v>
      </c>
      <c r="D374" s="444" t="s">
        <v>455</v>
      </c>
      <c r="E374" s="443" t="s">
        <v>771</v>
      </c>
      <c r="F374" s="444" t="s">
        <v>772</v>
      </c>
      <c r="G374" s="443" t="s">
        <v>1347</v>
      </c>
      <c r="H374" s="443" t="s">
        <v>1348</v>
      </c>
      <c r="I374" s="446">
        <v>1420</v>
      </c>
      <c r="J374" s="446">
        <v>5</v>
      </c>
      <c r="K374" s="447">
        <v>7100.009765625</v>
      </c>
    </row>
    <row r="375" spans="1:11" ht="14.45" customHeight="1" x14ac:dyDescent="0.2">
      <c r="A375" s="441" t="s">
        <v>447</v>
      </c>
      <c r="B375" s="442" t="s">
        <v>448</v>
      </c>
      <c r="C375" s="443" t="s">
        <v>454</v>
      </c>
      <c r="D375" s="444" t="s">
        <v>455</v>
      </c>
      <c r="E375" s="443" t="s">
        <v>771</v>
      </c>
      <c r="F375" s="444" t="s">
        <v>772</v>
      </c>
      <c r="G375" s="443" t="s">
        <v>1349</v>
      </c>
      <c r="H375" s="443" t="s">
        <v>1350</v>
      </c>
      <c r="I375" s="446">
        <v>3729.72998046875</v>
      </c>
      <c r="J375" s="446">
        <v>4</v>
      </c>
      <c r="K375" s="447">
        <v>14918.91015625</v>
      </c>
    </row>
    <row r="376" spans="1:11" ht="14.45" customHeight="1" x14ac:dyDescent="0.2">
      <c r="A376" s="441" t="s">
        <v>447</v>
      </c>
      <c r="B376" s="442" t="s">
        <v>448</v>
      </c>
      <c r="C376" s="443" t="s">
        <v>454</v>
      </c>
      <c r="D376" s="444" t="s">
        <v>455</v>
      </c>
      <c r="E376" s="443" t="s">
        <v>771</v>
      </c>
      <c r="F376" s="444" t="s">
        <v>772</v>
      </c>
      <c r="G376" s="443" t="s">
        <v>1351</v>
      </c>
      <c r="H376" s="443" t="s">
        <v>1352</v>
      </c>
      <c r="I376" s="446">
        <v>302.45001220703125</v>
      </c>
      <c r="J376" s="446">
        <v>10</v>
      </c>
      <c r="K376" s="447">
        <v>3024.5</v>
      </c>
    </row>
    <row r="377" spans="1:11" ht="14.45" customHeight="1" x14ac:dyDescent="0.2">
      <c r="A377" s="441" t="s">
        <v>447</v>
      </c>
      <c r="B377" s="442" t="s">
        <v>448</v>
      </c>
      <c r="C377" s="443" t="s">
        <v>454</v>
      </c>
      <c r="D377" s="444" t="s">
        <v>455</v>
      </c>
      <c r="E377" s="443" t="s">
        <v>771</v>
      </c>
      <c r="F377" s="444" t="s">
        <v>772</v>
      </c>
      <c r="G377" s="443" t="s">
        <v>1353</v>
      </c>
      <c r="H377" s="443" t="s">
        <v>1354</v>
      </c>
      <c r="I377" s="446">
        <v>169.38999938964844</v>
      </c>
      <c r="J377" s="446">
        <v>2</v>
      </c>
      <c r="K377" s="447">
        <v>338.77999877929688</v>
      </c>
    </row>
    <row r="378" spans="1:11" ht="14.45" customHeight="1" x14ac:dyDescent="0.2">
      <c r="A378" s="441" t="s">
        <v>447</v>
      </c>
      <c r="B378" s="442" t="s">
        <v>448</v>
      </c>
      <c r="C378" s="443" t="s">
        <v>454</v>
      </c>
      <c r="D378" s="444" t="s">
        <v>455</v>
      </c>
      <c r="E378" s="443" t="s">
        <v>771</v>
      </c>
      <c r="F378" s="444" t="s">
        <v>772</v>
      </c>
      <c r="G378" s="443" t="s">
        <v>1355</v>
      </c>
      <c r="H378" s="443" t="s">
        <v>1356</v>
      </c>
      <c r="I378" s="446">
        <v>514.22998046875</v>
      </c>
      <c r="J378" s="446">
        <v>2</v>
      </c>
      <c r="K378" s="447">
        <v>1028.4599609375</v>
      </c>
    </row>
    <row r="379" spans="1:11" ht="14.45" customHeight="1" x14ac:dyDescent="0.2">
      <c r="A379" s="441" t="s">
        <v>447</v>
      </c>
      <c r="B379" s="442" t="s">
        <v>448</v>
      </c>
      <c r="C379" s="443" t="s">
        <v>454</v>
      </c>
      <c r="D379" s="444" t="s">
        <v>455</v>
      </c>
      <c r="E379" s="443" t="s">
        <v>771</v>
      </c>
      <c r="F379" s="444" t="s">
        <v>772</v>
      </c>
      <c r="G379" s="443" t="s">
        <v>1357</v>
      </c>
      <c r="H379" s="443" t="s">
        <v>1358</v>
      </c>
      <c r="I379" s="446">
        <v>635.219970703125</v>
      </c>
      <c r="J379" s="446">
        <v>2</v>
      </c>
      <c r="K379" s="447">
        <v>1270.4300537109375</v>
      </c>
    </row>
    <row r="380" spans="1:11" ht="14.45" customHeight="1" x14ac:dyDescent="0.2">
      <c r="A380" s="441" t="s">
        <v>447</v>
      </c>
      <c r="B380" s="442" t="s">
        <v>448</v>
      </c>
      <c r="C380" s="443" t="s">
        <v>454</v>
      </c>
      <c r="D380" s="444" t="s">
        <v>455</v>
      </c>
      <c r="E380" s="443" t="s">
        <v>771</v>
      </c>
      <c r="F380" s="444" t="s">
        <v>772</v>
      </c>
      <c r="G380" s="443" t="s">
        <v>1359</v>
      </c>
      <c r="H380" s="443" t="s">
        <v>1360</v>
      </c>
      <c r="I380" s="446">
        <v>262.08999633789063</v>
      </c>
      <c r="J380" s="446">
        <v>2</v>
      </c>
      <c r="K380" s="447">
        <v>524.16998291015625</v>
      </c>
    </row>
    <row r="381" spans="1:11" ht="14.45" customHeight="1" x14ac:dyDescent="0.2">
      <c r="A381" s="441" t="s">
        <v>447</v>
      </c>
      <c r="B381" s="442" t="s">
        <v>448</v>
      </c>
      <c r="C381" s="443" t="s">
        <v>454</v>
      </c>
      <c r="D381" s="444" t="s">
        <v>455</v>
      </c>
      <c r="E381" s="443" t="s">
        <v>771</v>
      </c>
      <c r="F381" s="444" t="s">
        <v>772</v>
      </c>
      <c r="G381" s="443" t="s">
        <v>1361</v>
      </c>
      <c r="H381" s="443" t="s">
        <v>1362</v>
      </c>
      <c r="I381" s="446">
        <v>544.5</v>
      </c>
      <c r="J381" s="446">
        <v>2</v>
      </c>
      <c r="K381" s="447">
        <v>1089</v>
      </c>
    </row>
    <row r="382" spans="1:11" ht="14.45" customHeight="1" x14ac:dyDescent="0.2">
      <c r="A382" s="441" t="s">
        <v>447</v>
      </c>
      <c r="B382" s="442" t="s">
        <v>448</v>
      </c>
      <c r="C382" s="443" t="s">
        <v>454</v>
      </c>
      <c r="D382" s="444" t="s">
        <v>455</v>
      </c>
      <c r="E382" s="443" t="s">
        <v>771</v>
      </c>
      <c r="F382" s="444" t="s">
        <v>772</v>
      </c>
      <c r="G382" s="443" t="s">
        <v>1363</v>
      </c>
      <c r="H382" s="443" t="s">
        <v>1364</v>
      </c>
      <c r="I382" s="446">
        <v>655.219970703125</v>
      </c>
      <c r="J382" s="446">
        <v>2</v>
      </c>
      <c r="K382" s="447">
        <v>1310.4300537109375</v>
      </c>
    </row>
    <row r="383" spans="1:11" ht="14.45" customHeight="1" x14ac:dyDescent="0.2">
      <c r="A383" s="441" t="s">
        <v>447</v>
      </c>
      <c r="B383" s="442" t="s">
        <v>448</v>
      </c>
      <c r="C383" s="443" t="s">
        <v>454</v>
      </c>
      <c r="D383" s="444" t="s">
        <v>455</v>
      </c>
      <c r="E383" s="443" t="s">
        <v>771</v>
      </c>
      <c r="F383" s="444" t="s">
        <v>772</v>
      </c>
      <c r="G383" s="443" t="s">
        <v>1365</v>
      </c>
      <c r="H383" s="443" t="s">
        <v>1366</v>
      </c>
      <c r="I383" s="446">
        <v>231.11000061035156</v>
      </c>
      <c r="J383" s="446">
        <v>15</v>
      </c>
      <c r="K383" s="447">
        <v>3466.64990234375</v>
      </c>
    </row>
    <row r="384" spans="1:11" ht="14.45" customHeight="1" x14ac:dyDescent="0.2">
      <c r="A384" s="441" t="s">
        <v>447</v>
      </c>
      <c r="B384" s="442" t="s">
        <v>448</v>
      </c>
      <c r="C384" s="443" t="s">
        <v>454</v>
      </c>
      <c r="D384" s="444" t="s">
        <v>455</v>
      </c>
      <c r="E384" s="443" t="s">
        <v>771</v>
      </c>
      <c r="F384" s="444" t="s">
        <v>772</v>
      </c>
      <c r="G384" s="443" t="s">
        <v>1367</v>
      </c>
      <c r="H384" s="443" t="s">
        <v>1368</v>
      </c>
      <c r="I384" s="446">
        <v>1.5199999809265137</v>
      </c>
      <c r="J384" s="446">
        <v>500</v>
      </c>
      <c r="K384" s="447">
        <v>760.32000732421875</v>
      </c>
    </row>
    <row r="385" spans="1:11" ht="14.45" customHeight="1" x14ac:dyDescent="0.2">
      <c r="A385" s="441" t="s">
        <v>447</v>
      </c>
      <c r="B385" s="442" t="s">
        <v>448</v>
      </c>
      <c r="C385" s="443" t="s">
        <v>454</v>
      </c>
      <c r="D385" s="444" t="s">
        <v>455</v>
      </c>
      <c r="E385" s="443" t="s">
        <v>771</v>
      </c>
      <c r="F385" s="444" t="s">
        <v>772</v>
      </c>
      <c r="G385" s="443" t="s">
        <v>1369</v>
      </c>
      <c r="H385" s="443" t="s">
        <v>1370</v>
      </c>
      <c r="I385" s="446">
        <v>385.97000122070313</v>
      </c>
      <c r="J385" s="446">
        <v>51</v>
      </c>
      <c r="K385" s="447">
        <v>19684.249877929688</v>
      </c>
    </row>
    <row r="386" spans="1:11" ht="14.45" customHeight="1" x14ac:dyDescent="0.2">
      <c r="A386" s="441" t="s">
        <v>447</v>
      </c>
      <c r="B386" s="442" t="s">
        <v>448</v>
      </c>
      <c r="C386" s="443" t="s">
        <v>454</v>
      </c>
      <c r="D386" s="444" t="s">
        <v>455</v>
      </c>
      <c r="E386" s="443" t="s">
        <v>771</v>
      </c>
      <c r="F386" s="444" t="s">
        <v>772</v>
      </c>
      <c r="G386" s="443" t="s">
        <v>1371</v>
      </c>
      <c r="H386" s="443" t="s">
        <v>1372</v>
      </c>
      <c r="I386" s="446">
        <v>598.5</v>
      </c>
      <c r="J386" s="446">
        <v>2</v>
      </c>
      <c r="K386" s="447">
        <v>1197</v>
      </c>
    </row>
    <row r="387" spans="1:11" ht="14.45" customHeight="1" x14ac:dyDescent="0.2">
      <c r="A387" s="441" t="s">
        <v>447</v>
      </c>
      <c r="B387" s="442" t="s">
        <v>448</v>
      </c>
      <c r="C387" s="443" t="s">
        <v>454</v>
      </c>
      <c r="D387" s="444" t="s">
        <v>455</v>
      </c>
      <c r="E387" s="443" t="s">
        <v>771</v>
      </c>
      <c r="F387" s="444" t="s">
        <v>772</v>
      </c>
      <c r="G387" s="443" t="s">
        <v>1373</v>
      </c>
      <c r="H387" s="443" t="s">
        <v>1374</v>
      </c>
      <c r="I387" s="446">
        <v>109</v>
      </c>
      <c r="J387" s="446">
        <v>5</v>
      </c>
      <c r="K387" s="447">
        <v>545</v>
      </c>
    </row>
    <row r="388" spans="1:11" ht="14.45" customHeight="1" x14ac:dyDescent="0.2">
      <c r="A388" s="441" t="s">
        <v>447</v>
      </c>
      <c r="B388" s="442" t="s">
        <v>448</v>
      </c>
      <c r="C388" s="443" t="s">
        <v>454</v>
      </c>
      <c r="D388" s="444" t="s">
        <v>455</v>
      </c>
      <c r="E388" s="443" t="s">
        <v>771</v>
      </c>
      <c r="F388" s="444" t="s">
        <v>772</v>
      </c>
      <c r="G388" s="443" t="s">
        <v>1375</v>
      </c>
      <c r="H388" s="443" t="s">
        <v>1376</v>
      </c>
      <c r="I388" s="446">
        <v>53.360000610351563</v>
      </c>
      <c r="J388" s="446">
        <v>3</v>
      </c>
      <c r="K388" s="447">
        <v>160.08000183105469</v>
      </c>
    </row>
    <row r="389" spans="1:11" ht="14.45" customHeight="1" x14ac:dyDescent="0.2">
      <c r="A389" s="441" t="s">
        <v>447</v>
      </c>
      <c r="B389" s="442" t="s">
        <v>448</v>
      </c>
      <c r="C389" s="443" t="s">
        <v>454</v>
      </c>
      <c r="D389" s="444" t="s">
        <v>455</v>
      </c>
      <c r="E389" s="443" t="s">
        <v>771</v>
      </c>
      <c r="F389" s="444" t="s">
        <v>772</v>
      </c>
      <c r="G389" s="443" t="s">
        <v>1377</v>
      </c>
      <c r="H389" s="443" t="s">
        <v>1378</v>
      </c>
      <c r="I389" s="446">
        <v>163.35000610351563</v>
      </c>
      <c r="J389" s="446">
        <v>2</v>
      </c>
      <c r="K389" s="447">
        <v>326.70001220703125</v>
      </c>
    </row>
    <row r="390" spans="1:11" ht="14.45" customHeight="1" x14ac:dyDescent="0.2">
      <c r="A390" s="441" t="s">
        <v>447</v>
      </c>
      <c r="B390" s="442" t="s">
        <v>448</v>
      </c>
      <c r="C390" s="443" t="s">
        <v>454</v>
      </c>
      <c r="D390" s="444" t="s">
        <v>455</v>
      </c>
      <c r="E390" s="443" t="s">
        <v>771</v>
      </c>
      <c r="F390" s="444" t="s">
        <v>772</v>
      </c>
      <c r="G390" s="443" t="s">
        <v>1379</v>
      </c>
      <c r="H390" s="443" t="s">
        <v>1380</v>
      </c>
      <c r="I390" s="446">
        <v>179.08000183105469</v>
      </c>
      <c r="J390" s="446">
        <v>1</v>
      </c>
      <c r="K390" s="447">
        <v>179.08000183105469</v>
      </c>
    </row>
    <row r="391" spans="1:11" ht="14.45" customHeight="1" x14ac:dyDescent="0.2">
      <c r="A391" s="441" t="s">
        <v>447</v>
      </c>
      <c r="B391" s="442" t="s">
        <v>448</v>
      </c>
      <c r="C391" s="443" t="s">
        <v>454</v>
      </c>
      <c r="D391" s="444" t="s">
        <v>455</v>
      </c>
      <c r="E391" s="443" t="s">
        <v>771</v>
      </c>
      <c r="F391" s="444" t="s">
        <v>772</v>
      </c>
      <c r="G391" s="443" t="s">
        <v>1381</v>
      </c>
      <c r="H391" s="443" t="s">
        <v>1382</v>
      </c>
      <c r="I391" s="446">
        <v>379.33999633789063</v>
      </c>
      <c r="J391" s="446">
        <v>1</v>
      </c>
      <c r="K391" s="447">
        <v>379.33999633789063</v>
      </c>
    </row>
    <row r="392" spans="1:11" ht="14.45" customHeight="1" x14ac:dyDescent="0.2">
      <c r="A392" s="441" t="s">
        <v>447</v>
      </c>
      <c r="B392" s="442" t="s">
        <v>448</v>
      </c>
      <c r="C392" s="443" t="s">
        <v>454</v>
      </c>
      <c r="D392" s="444" t="s">
        <v>455</v>
      </c>
      <c r="E392" s="443" t="s">
        <v>771</v>
      </c>
      <c r="F392" s="444" t="s">
        <v>772</v>
      </c>
      <c r="G392" s="443" t="s">
        <v>1383</v>
      </c>
      <c r="H392" s="443" t="s">
        <v>1384</v>
      </c>
      <c r="I392" s="446">
        <v>56.049999237060547</v>
      </c>
      <c r="J392" s="446">
        <v>10</v>
      </c>
      <c r="K392" s="447">
        <v>560.5</v>
      </c>
    </row>
    <row r="393" spans="1:11" ht="14.45" customHeight="1" x14ac:dyDescent="0.2">
      <c r="A393" s="441" t="s">
        <v>447</v>
      </c>
      <c r="B393" s="442" t="s">
        <v>448</v>
      </c>
      <c r="C393" s="443" t="s">
        <v>454</v>
      </c>
      <c r="D393" s="444" t="s">
        <v>455</v>
      </c>
      <c r="E393" s="443" t="s">
        <v>771</v>
      </c>
      <c r="F393" s="444" t="s">
        <v>772</v>
      </c>
      <c r="G393" s="443" t="s">
        <v>1385</v>
      </c>
      <c r="H393" s="443" t="s">
        <v>1386</v>
      </c>
      <c r="I393" s="446">
        <v>21.479999542236328</v>
      </c>
      <c r="J393" s="446">
        <v>20</v>
      </c>
      <c r="K393" s="447">
        <v>429.52999877929688</v>
      </c>
    </row>
    <row r="394" spans="1:11" ht="14.45" customHeight="1" x14ac:dyDescent="0.2">
      <c r="A394" s="441" t="s">
        <v>447</v>
      </c>
      <c r="B394" s="442" t="s">
        <v>448</v>
      </c>
      <c r="C394" s="443" t="s">
        <v>454</v>
      </c>
      <c r="D394" s="444" t="s">
        <v>455</v>
      </c>
      <c r="E394" s="443" t="s">
        <v>771</v>
      </c>
      <c r="F394" s="444" t="s">
        <v>772</v>
      </c>
      <c r="G394" s="443" t="s">
        <v>1387</v>
      </c>
      <c r="H394" s="443" t="s">
        <v>1388</v>
      </c>
      <c r="I394" s="446">
        <v>387.17999267578125</v>
      </c>
      <c r="J394" s="446">
        <v>10</v>
      </c>
      <c r="K394" s="447">
        <v>3871.7498779296875</v>
      </c>
    </row>
    <row r="395" spans="1:11" ht="14.45" customHeight="1" x14ac:dyDescent="0.2">
      <c r="A395" s="441" t="s">
        <v>447</v>
      </c>
      <c r="B395" s="442" t="s">
        <v>448</v>
      </c>
      <c r="C395" s="443" t="s">
        <v>454</v>
      </c>
      <c r="D395" s="444" t="s">
        <v>455</v>
      </c>
      <c r="E395" s="443" t="s">
        <v>771</v>
      </c>
      <c r="F395" s="444" t="s">
        <v>772</v>
      </c>
      <c r="G395" s="443" t="s">
        <v>1389</v>
      </c>
      <c r="H395" s="443" t="s">
        <v>1390</v>
      </c>
      <c r="I395" s="446">
        <v>1040.5999755859375</v>
      </c>
      <c r="J395" s="446">
        <v>1</v>
      </c>
      <c r="K395" s="447">
        <v>1040.5999755859375</v>
      </c>
    </row>
    <row r="396" spans="1:11" ht="14.45" customHeight="1" x14ac:dyDescent="0.2">
      <c r="A396" s="441" t="s">
        <v>447</v>
      </c>
      <c r="B396" s="442" t="s">
        <v>448</v>
      </c>
      <c r="C396" s="443" t="s">
        <v>454</v>
      </c>
      <c r="D396" s="444" t="s">
        <v>455</v>
      </c>
      <c r="E396" s="443" t="s">
        <v>771</v>
      </c>
      <c r="F396" s="444" t="s">
        <v>772</v>
      </c>
      <c r="G396" s="443" t="s">
        <v>1391</v>
      </c>
      <c r="H396" s="443" t="s">
        <v>1392</v>
      </c>
      <c r="I396" s="446">
        <v>937.75</v>
      </c>
      <c r="J396" s="446">
        <v>1</v>
      </c>
      <c r="K396" s="447">
        <v>937.75</v>
      </c>
    </row>
    <row r="397" spans="1:11" ht="14.45" customHeight="1" x14ac:dyDescent="0.2">
      <c r="A397" s="441" t="s">
        <v>447</v>
      </c>
      <c r="B397" s="442" t="s">
        <v>448</v>
      </c>
      <c r="C397" s="443" t="s">
        <v>454</v>
      </c>
      <c r="D397" s="444" t="s">
        <v>455</v>
      </c>
      <c r="E397" s="443" t="s">
        <v>771</v>
      </c>
      <c r="F397" s="444" t="s">
        <v>772</v>
      </c>
      <c r="G397" s="443" t="s">
        <v>1393</v>
      </c>
      <c r="H397" s="443" t="s">
        <v>1394</v>
      </c>
      <c r="I397" s="446">
        <v>937.75</v>
      </c>
      <c r="J397" s="446">
        <v>1</v>
      </c>
      <c r="K397" s="447">
        <v>937.75</v>
      </c>
    </row>
    <row r="398" spans="1:11" ht="14.45" customHeight="1" x14ac:dyDescent="0.2">
      <c r="A398" s="441" t="s">
        <v>447</v>
      </c>
      <c r="B398" s="442" t="s">
        <v>448</v>
      </c>
      <c r="C398" s="443" t="s">
        <v>454</v>
      </c>
      <c r="D398" s="444" t="s">
        <v>455</v>
      </c>
      <c r="E398" s="443" t="s">
        <v>771</v>
      </c>
      <c r="F398" s="444" t="s">
        <v>772</v>
      </c>
      <c r="G398" s="443" t="s">
        <v>1395</v>
      </c>
      <c r="H398" s="443" t="s">
        <v>1396</v>
      </c>
      <c r="I398" s="446">
        <v>3905.0050048828125</v>
      </c>
      <c r="J398" s="446">
        <v>3</v>
      </c>
      <c r="K398" s="447">
        <v>11715.010009765625</v>
      </c>
    </row>
    <row r="399" spans="1:11" ht="14.45" customHeight="1" x14ac:dyDescent="0.2">
      <c r="A399" s="441" t="s">
        <v>447</v>
      </c>
      <c r="B399" s="442" t="s">
        <v>448</v>
      </c>
      <c r="C399" s="443" t="s">
        <v>454</v>
      </c>
      <c r="D399" s="444" t="s">
        <v>455</v>
      </c>
      <c r="E399" s="443" t="s">
        <v>771</v>
      </c>
      <c r="F399" s="444" t="s">
        <v>772</v>
      </c>
      <c r="G399" s="443" t="s">
        <v>1397</v>
      </c>
      <c r="H399" s="443" t="s">
        <v>1398</v>
      </c>
      <c r="I399" s="446">
        <v>7465.27978515625</v>
      </c>
      <c r="J399" s="446">
        <v>2</v>
      </c>
      <c r="K399" s="447">
        <v>14930.5595703125</v>
      </c>
    </row>
    <row r="400" spans="1:11" ht="14.45" customHeight="1" x14ac:dyDescent="0.2">
      <c r="A400" s="441" t="s">
        <v>447</v>
      </c>
      <c r="B400" s="442" t="s">
        <v>448</v>
      </c>
      <c r="C400" s="443" t="s">
        <v>454</v>
      </c>
      <c r="D400" s="444" t="s">
        <v>455</v>
      </c>
      <c r="E400" s="443" t="s">
        <v>771</v>
      </c>
      <c r="F400" s="444" t="s">
        <v>772</v>
      </c>
      <c r="G400" s="443" t="s">
        <v>1399</v>
      </c>
      <c r="H400" s="443" t="s">
        <v>1400</v>
      </c>
      <c r="I400" s="446">
        <v>419.8699951171875</v>
      </c>
      <c r="J400" s="446">
        <v>1</v>
      </c>
      <c r="K400" s="447">
        <v>419.8699951171875</v>
      </c>
    </row>
    <row r="401" spans="1:11" ht="14.45" customHeight="1" x14ac:dyDescent="0.2">
      <c r="A401" s="441" t="s">
        <v>447</v>
      </c>
      <c r="B401" s="442" t="s">
        <v>448</v>
      </c>
      <c r="C401" s="443" t="s">
        <v>454</v>
      </c>
      <c r="D401" s="444" t="s">
        <v>455</v>
      </c>
      <c r="E401" s="443" t="s">
        <v>771</v>
      </c>
      <c r="F401" s="444" t="s">
        <v>772</v>
      </c>
      <c r="G401" s="443" t="s">
        <v>1401</v>
      </c>
      <c r="H401" s="443" t="s">
        <v>1402</v>
      </c>
      <c r="I401" s="446">
        <v>2153.679931640625</v>
      </c>
      <c r="J401" s="446">
        <v>2</v>
      </c>
      <c r="K401" s="447">
        <v>4307.35986328125</v>
      </c>
    </row>
    <row r="402" spans="1:11" ht="14.45" customHeight="1" x14ac:dyDescent="0.2">
      <c r="A402" s="441" t="s">
        <v>447</v>
      </c>
      <c r="B402" s="442" t="s">
        <v>448</v>
      </c>
      <c r="C402" s="443" t="s">
        <v>454</v>
      </c>
      <c r="D402" s="444" t="s">
        <v>455</v>
      </c>
      <c r="E402" s="443" t="s">
        <v>771</v>
      </c>
      <c r="F402" s="444" t="s">
        <v>772</v>
      </c>
      <c r="G402" s="443" t="s">
        <v>1403</v>
      </c>
      <c r="H402" s="443" t="s">
        <v>1404</v>
      </c>
      <c r="I402" s="446">
        <v>942.53997802734375</v>
      </c>
      <c r="J402" s="446">
        <v>4</v>
      </c>
      <c r="K402" s="447">
        <v>3770.159912109375</v>
      </c>
    </row>
    <row r="403" spans="1:11" ht="14.45" customHeight="1" x14ac:dyDescent="0.2">
      <c r="A403" s="441" t="s">
        <v>447</v>
      </c>
      <c r="B403" s="442" t="s">
        <v>448</v>
      </c>
      <c r="C403" s="443" t="s">
        <v>454</v>
      </c>
      <c r="D403" s="444" t="s">
        <v>455</v>
      </c>
      <c r="E403" s="443" t="s">
        <v>771</v>
      </c>
      <c r="F403" s="444" t="s">
        <v>772</v>
      </c>
      <c r="G403" s="443" t="s">
        <v>1405</v>
      </c>
      <c r="H403" s="443" t="s">
        <v>1406</v>
      </c>
      <c r="I403" s="446">
        <v>426.04000854492188</v>
      </c>
      <c r="J403" s="446">
        <v>3</v>
      </c>
      <c r="K403" s="447">
        <v>1278.1200256347656</v>
      </c>
    </row>
    <row r="404" spans="1:11" ht="14.45" customHeight="1" x14ac:dyDescent="0.2">
      <c r="A404" s="441" t="s">
        <v>447</v>
      </c>
      <c r="B404" s="442" t="s">
        <v>448</v>
      </c>
      <c r="C404" s="443" t="s">
        <v>454</v>
      </c>
      <c r="D404" s="444" t="s">
        <v>455</v>
      </c>
      <c r="E404" s="443" t="s">
        <v>771</v>
      </c>
      <c r="F404" s="444" t="s">
        <v>772</v>
      </c>
      <c r="G404" s="443" t="s">
        <v>1407</v>
      </c>
      <c r="H404" s="443" t="s">
        <v>1408</v>
      </c>
      <c r="I404" s="446">
        <v>617.05999755859375</v>
      </c>
      <c r="J404" s="446">
        <v>1</v>
      </c>
      <c r="K404" s="447">
        <v>617.05999755859375</v>
      </c>
    </row>
    <row r="405" spans="1:11" ht="14.45" customHeight="1" x14ac:dyDescent="0.2">
      <c r="A405" s="441" t="s">
        <v>447</v>
      </c>
      <c r="B405" s="442" t="s">
        <v>448</v>
      </c>
      <c r="C405" s="443" t="s">
        <v>454</v>
      </c>
      <c r="D405" s="444" t="s">
        <v>455</v>
      </c>
      <c r="E405" s="443" t="s">
        <v>771</v>
      </c>
      <c r="F405" s="444" t="s">
        <v>772</v>
      </c>
      <c r="G405" s="443" t="s">
        <v>1409</v>
      </c>
      <c r="H405" s="443" t="s">
        <v>1410</v>
      </c>
      <c r="I405" s="446">
        <v>617.05999755859375</v>
      </c>
      <c r="J405" s="446">
        <v>1</v>
      </c>
      <c r="K405" s="447">
        <v>617.05999755859375</v>
      </c>
    </row>
    <row r="406" spans="1:11" ht="14.45" customHeight="1" x14ac:dyDescent="0.2">
      <c r="A406" s="441" t="s">
        <v>447</v>
      </c>
      <c r="B406" s="442" t="s">
        <v>448</v>
      </c>
      <c r="C406" s="443" t="s">
        <v>454</v>
      </c>
      <c r="D406" s="444" t="s">
        <v>455</v>
      </c>
      <c r="E406" s="443" t="s">
        <v>771</v>
      </c>
      <c r="F406" s="444" t="s">
        <v>772</v>
      </c>
      <c r="G406" s="443" t="s">
        <v>1411</v>
      </c>
      <c r="H406" s="443" t="s">
        <v>1412</v>
      </c>
      <c r="I406" s="446">
        <v>7.4099998474121094</v>
      </c>
      <c r="J406" s="446">
        <v>600</v>
      </c>
      <c r="K406" s="447">
        <v>4445</v>
      </c>
    </row>
    <row r="407" spans="1:11" ht="14.45" customHeight="1" x14ac:dyDescent="0.2">
      <c r="A407" s="441" t="s">
        <v>447</v>
      </c>
      <c r="B407" s="442" t="s">
        <v>448</v>
      </c>
      <c r="C407" s="443" t="s">
        <v>454</v>
      </c>
      <c r="D407" s="444" t="s">
        <v>455</v>
      </c>
      <c r="E407" s="443" t="s">
        <v>771</v>
      </c>
      <c r="F407" s="444" t="s">
        <v>772</v>
      </c>
      <c r="G407" s="443" t="s">
        <v>1413</v>
      </c>
      <c r="H407" s="443" t="s">
        <v>1414</v>
      </c>
      <c r="I407" s="446">
        <v>8.8900003433227539</v>
      </c>
      <c r="J407" s="446">
        <v>500</v>
      </c>
      <c r="K407" s="447">
        <v>4445</v>
      </c>
    </row>
    <row r="408" spans="1:11" ht="14.45" customHeight="1" x14ac:dyDescent="0.2">
      <c r="A408" s="441" t="s">
        <v>447</v>
      </c>
      <c r="B408" s="442" t="s">
        <v>448</v>
      </c>
      <c r="C408" s="443" t="s">
        <v>454</v>
      </c>
      <c r="D408" s="444" t="s">
        <v>455</v>
      </c>
      <c r="E408" s="443" t="s">
        <v>771</v>
      </c>
      <c r="F408" s="444" t="s">
        <v>772</v>
      </c>
      <c r="G408" s="443" t="s">
        <v>1415</v>
      </c>
      <c r="H408" s="443" t="s">
        <v>1416</v>
      </c>
      <c r="I408" s="446">
        <v>55.574999809265137</v>
      </c>
      <c r="J408" s="446">
        <v>80</v>
      </c>
      <c r="K408" s="447">
        <v>4502.949951171875</v>
      </c>
    </row>
    <row r="409" spans="1:11" ht="14.45" customHeight="1" x14ac:dyDescent="0.2">
      <c r="A409" s="441" t="s">
        <v>447</v>
      </c>
      <c r="B409" s="442" t="s">
        <v>448</v>
      </c>
      <c r="C409" s="443" t="s">
        <v>454</v>
      </c>
      <c r="D409" s="444" t="s">
        <v>455</v>
      </c>
      <c r="E409" s="443" t="s">
        <v>771</v>
      </c>
      <c r="F409" s="444" t="s">
        <v>772</v>
      </c>
      <c r="G409" s="443" t="s">
        <v>1417</v>
      </c>
      <c r="H409" s="443" t="s">
        <v>1418</v>
      </c>
      <c r="I409" s="446">
        <v>174.84500122070313</v>
      </c>
      <c r="J409" s="446">
        <v>35</v>
      </c>
      <c r="K409" s="447">
        <v>6080.25</v>
      </c>
    </row>
    <row r="410" spans="1:11" ht="14.45" customHeight="1" x14ac:dyDescent="0.2">
      <c r="A410" s="441" t="s">
        <v>447</v>
      </c>
      <c r="B410" s="442" t="s">
        <v>448</v>
      </c>
      <c r="C410" s="443" t="s">
        <v>454</v>
      </c>
      <c r="D410" s="444" t="s">
        <v>455</v>
      </c>
      <c r="E410" s="443" t="s">
        <v>771</v>
      </c>
      <c r="F410" s="444" t="s">
        <v>772</v>
      </c>
      <c r="G410" s="443" t="s">
        <v>1419</v>
      </c>
      <c r="H410" s="443" t="s">
        <v>1420</v>
      </c>
      <c r="I410" s="446">
        <v>258.92999776204425</v>
      </c>
      <c r="J410" s="446">
        <v>16</v>
      </c>
      <c r="K410" s="447">
        <v>3871.8098754882813</v>
      </c>
    </row>
    <row r="411" spans="1:11" ht="14.45" customHeight="1" x14ac:dyDescent="0.2">
      <c r="A411" s="441" t="s">
        <v>447</v>
      </c>
      <c r="B411" s="442" t="s">
        <v>448</v>
      </c>
      <c r="C411" s="443" t="s">
        <v>454</v>
      </c>
      <c r="D411" s="444" t="s">
        <v>455</v>
      </c>
      <c r="E411" s="443" t="s">
        <v>771</v>
      </c>
      <c r="F411" s="444" t="s">
        <v>772</v>
      </c>
      <c r="G411" s="443" t="s">
        <v>1421</v>
      </c>
      <c r="H411" s="443" t="s">
        <v>1422</v>
      </c>
      <c r="I411" s="446">
        <v>160.63999938964844</v>
      </c>
      <c r="J411" s="446">
        <v>10</v>
      </c>
      <c r="K411" s="447">
        <v>1606.43994140625</v>
      </c>
    </row>
    <row r="412" spans="1:11" ht="14.45" customHeight="1" x14ac:dyDescent="0.2">
      <c r="A412" s="441" t="s">
        <v>447</v>
      </c>
      <c r="B412" s="442" t="s">
        <v>448</v>
      </c>
      <c r="C412" s="443" t="s">
        <v>454</v>
      </c>
      <c r="D412" s="444" t="s">
        <v>455</v>
      </c>
      <c r="E412" s="443" t="s">
        <v>771</v>
      </c>
      <c r="F412" s="444" t="s">
        <v>772</v>
      </c>
      <c r="G412" s="443" t="s">
        <v>1423</v>
      </c>
      <c r="H412" s="443" t="s">
        <v>1424</v>
      </c>
      <c r="I412" s="446">
        <v>107.16000366210938</v>
      </c>
      <c r="J412" s="446">
        <v>49</v>
      </c>
      <c r="K412" s="447">
        <v>5250.9801025390625</v>
      </c>
    </row>
    <row r="413" spans="1:11" ht="14.45" customHeight="1" x14ac:dyDescent="0.2">
      <c r="A413" s="441" t="s">
        <v>447</v>
      </c>
      <c r="B413" s="442" t="s">
        <v>448</v>
      </c>
      <c r="C413" s="443" t="s">
        <v>454</v>
      </c>
      <c r="D413" s="444" t="s">
        <v>455</v>
      </c>
      <c r="E413" s="443" t="s">
        <v>771</v>
      </c>
      <c r="F413" s="444" t="s">
        <v>772</v>
      </c>
      <c r="G413" s="443" t="s">
        <v>1425</v>
      </c>
      <c r="H413" s="443" t="s">
        <v>1426</v>
      </c>
      <c r="I413" s="446">
        <v>91</v>
      </c>
      <c r="J413" s="446">
        <v>180</v>
      </c>
      <c r="K413" s="447">
        <v>16380</v>
      </c>
    </row>
    <row r="414" spans="1:11" ht="14.45" customHeight="1" x14ac:dyDescent="0.2">
      <c r="A414" s="441" t="s">
        <v>447</v>
      </c>
      <c r="B414" s="442" t="s">
        <v>448</v>
      </c>
      <c r="C414" s="443" t="s">
        <v>454</v>
      </c>
      <c r="D414" s="444" t="s">
        <v>455</v>
      </c>
      <c r="E414" s="443" t="s">
        <v>771</v>
      </c>
      <c r="F414" s="444" t="s">
        <v>772</v>
      </c>
      <c r="G414" s="443" t="s">
        <v>1427</v>
      </c>
      <c r="H414" s="443" t="s">
        <v>1428</v>
      </c>
      <c r="I414" s="446">
        <v>181.3699951171875</v>
      </c>
      <c r="J414" s="446">
        <v>5</v>
      </c>
      <c r="K414" s="447">
        <v>906.83001708984375</v>
      </c>
    </row>
    <row r="415" spans="1:11" ht="14.45" customHeight="1" x14ac:dyDescent="0.2">
      <c r="A415" s="441" t="s">
        <v>447</v>
      </c>
      <c r="B415" s="442" t="s">
        <v>448</v>
      </c>
      <c r="C415" s="443" t="s">
        <v>454</v>
      </c>
      <c r="D415" s="444" t="s">
        <v>455</v>
      </c>
      <c r="E415" s="443" t="s">
        <v>771</v>
      </c>
      <c r="F415" s="444" t="s">
        <v>772</v>
      </c>
      <c r="G415" s="443" t="s">
        <v>1429</v>
      </c>
      <c r="H415" s="443" t="s">
        <v>1430</v>
      </c>
      <c r="I415" s="446">
        <v>143.67999267578125</v>
      </c>
      <c r="J415" s="446">
        <v>38</v>
      </c>
      <c r="K415" s="447">
        <v>5459.6700134277344</v>
      </c>
    </row>
    <row r="416" spans="1:11" ht="14.45" customHeight="1" x14ac:dyDescent="0.2">
      <c r="A416" s="441" t="s">
        <v>447</v>
      </c>
      <c r="B416" s="442" t="s">
        <v>448</v>
      </c>
      <c r="C416" s="443" t="s">
        <v>454</v>
      </c>
      <c r="D416" s="444" t="s">
        <v>455</v>
      </c>
      <c r="E416" s="443" t="s">
        <v>771</v>
      </c>
      <c r="F416" s="444" t="s">
        <v>772</v>
      </c>
      <c r="G416" s="443" t="s">
        <v>1431</v>
      </c>
      <c r="H416" s="443" t="s">
        <v>1432</v>
      </c>
      <c r="I416" s="446">
        <v>379.92001342773438</v>
      </c>
      <c r="J416" s="446">
        <v>1</v>
      </c>
      <c r="K416" s="447">
        <v>379.92001342773438</v>
      </c>
    </row>
    <row r="417" spans="1:11" ht="14.45" customHeight="1" x14ac:dyDescent="0.2">
      <c r="A417" s="441" t="s">
        <v>447</v>
      </c>
      <c r="B417" s="442" t="s">
        <v>448</v>
      </c>
      <c r="C417" s="443" t="s">
        <v>454</v>
      </c>
      <c r="D417" s="444" t="s">
        <v>455</v>
      </c>
      <c r="E417" s="443" t="s">
        <v>771</v>
      </c>
      <c r="F417" s="444" t="s">
        <v>772</v>
      </c>
      <c r="G417" s="443" t="s">
        <v>1433</v>
      </c>
      <c r="H417" s="443" t="s">
        <v>1434</v>
      </c>
      <c r="I417" s="446">
        <v>955.8499755859375</v>
      </c>
      <c r="J417" s="446">
        <v>4</v>
      </c>
      <c r="K417" s="447">
        <v>3823.39990234375</v>
      </c>
    </row>
    <row r="418" spans="1:11" ht="14.45" customHeight="1" x14ac:dyDescent="0.2">
      <c r="A418" s="441" t="s">
        <v>447</v>
      </c>
      <c r="B418" s="442" t="s">
        <v>448</v>
      </c>
      <c r="C418" s="443" t="s">
        <v>454</v>
      </c>
      <c r="D418" s="444" t="s">
        <v>455</v>
      </c>
      <c r="E418" s="443" t="s">
        <v>771</v>
      </c>
      <c r="F418" s="444" t="s">
        <v>772</v>
      </c>
      <c r="G418" s="443" t="s">
        <v>1435</v>
      </c>
      <c r="H418" s="443" t="s">
        <v>1436</v>
      </c>
      <c r="I418" s="446">
        <v>1631.0799560546875</v>
      </c>
      <c r="J418" s="446">
        <v>3</v>
      </c>
      <c r="K418" s="447">
        <v>4893.2398681640625</v>
      </c>
    </row>
    <row r="419" spans="1:11" ht="14.45" customHeight="1" x14ac:dyDescent="0.2">
      <c r="A419" s="441" t="s">
        <v>447</v>
      </c>
      <c r="B419" s="442" t="s">
        <v>448</v>
      </c>
      <c r="C419" s="443" t="s">
        <v>454</v>
      </c>
      <c r="D419" s="444" t="s">
        <v>455</v>
      </c>
      <c r="E419" s="443" t="s">
        <v>771</v>
      </c>
      <c r="F419" s="444" t="s">
        <v>772</v>
      </c>
      <c r="G419" s="443" t="s">
        <v>1437</v>
      </c>
      <c r="H419" s="443" t="s">
        <v>1438</v>
      </c>
      <c r="I419" s="446">
        <v>120.75</v>
      </c>
      <c r="J419" s="446">
        <v>10</v>
      </c>
      <c r="K419" s="447">
        <v>1207.5</v>
      </c>
    </row>
    <row r="420" spans="1:11" ht="14.45" customHeight="1" x14ac:dyDescent="0.2">
      <c r="A420" s="441" t="s">
        <v>447</v>
      </c>
      <c r="B420" s="442" t="s">
        <v>448</v>
      </c>
      <c r="C420" s="443" t="s">
        <v>454</v>
      </c>
      <c r="D420" s="444" t="s">
        <v>455</v>
      </c>
      <c r="E420" s="443" t="s">
        <v>771</v>
      </c>
      <c r="F420" s="444" t="s">
        <v>772</v>
      </c>
      <c r="G420" s="443" t="s">
        <v>1439</v>
      </c>
      <c r="H420" s="443" t="s">
        <v>1440</v>
      </c>
      <c r="I420" s="446">
        <v>3290</v>
      </c>
      <c r="J420" s="446">
        <v>1</v>
      </c>
      <c r="K420" s="447">
        <v>3290</v>
      </c>
    </row>
    <row r="421" spans="1:11" ht="14.45" customHeight="1" x14ac:dyDescent="0.2">
      <c r="A421" s="441" t="s">
        <v>447</v>
      </c>
      <c r="B421" s="442" t="s">
        <v>448</v>
      </c>
      <c r="C421" s="443" t="s">
        <v>454</v>
      </c>
      <c r="D421" s="444" t="s">
        <v>455</v>
      </c>
      <c r="E421" s="443" t="s">
        <v>771</v>
      </c>
      <c r="F421" s="444" t="s">
        <v>772</v>
      </c>
      <c r="G421" s="443" t="s">
        <v>1441</v>
      </c>
      <c r="H421" s="443" t="s">
        <v>1442</v>
      </c>
      <c r="I421" s="446">
        <v>2525.93994140625</v>
      </c>
      <c r="J421" s="446">
        <v>2</v>
      </c>
      <c r="K421" s="447">
        <v>5051.8798828125</v>
      </c>
    </row>
    <row r="422" spans="1:11" ht="14.45" customHeight="1" x14ac:dyDescent="0.2">
      <c r="A422" s="441" t="s">
        <v>447</v>
      </c>
      <c r="B422" s="442" t="s">
        <v>448</v>
      </c>
      <c r="C422" s="443" t="s">
        <v>454</v>
      </c>
      <c r="D422" s="444" t="s">
        <v>455</v>
      </c>
      <c r="E422" s="443" t="s">
        <v>771</v>
      </c>
      <c r="F422" s="444" t="s">
        <v>772</v>
      </c>
      <c r="G422" s="443" t="s">
        <v>1443</v>
      </c>
      <c r="H422" s="443" t="s">
        <v>1444</v>
      </c>
      <c r="I422" s="446">
        <v>2129.22998046875</v>
      </c>
      <c r="J422" s="446">
        <v>4</v>
      </c>
      <c r="K422" s="447">
        <v>8516.900390625</v>
      </c>
    </row>
    <row r="423" spans="1:11" ht="14.45" customHeight="1" x14ac:dyDescent="0.2">
      <c r="A423" s="441" t="s">
        <v>447</v>
      </c>
      <c r="B423" s="442" t="s">
        <v>448</v>
      </c>
      <c r="C423" s="443" t="s">
        <v>454</v>
      </c>
      <c r="D423" s="444" t="s">
        <v>455</v>
      </c>
      <c r="E423" s="443" t="s">
        <v>771</v>
      </c>
      <c r="F423" s="444" t="s">
        <v>772</v>
      </c>
      <c r="G423" s="443" t="s">
        <v>1445</v>
      </c>
      <c r="H423" s="443" t="s">
        <v>1446</v>
      </c>
      <c r="I423" s="446">
        <v>44.770000457763672</v>
      </c>
      <c r="J423" s="446">
        <v>36</v>
      </c>
      <c r="K423" s="447">
        <v>1611.719970703125</v>
      </c>
    </row>
    <row r="424" spans="1:11" ht="14.45" customHeight="1" x14ac:dyDescent="0.2">
      <c r="A424" s="441" t="s">
        <v>447</v>
      </c>
      <c r="B424" s="442" t="s">
        <v>448</v>
      </c>
      <c r="C424" s="443" t="s">
        <v>454</v>
      </c>
      <c r="D424" s="444" t="s">
        <v>455</v>
      </c>
      <c r="E424" s="443" t="s">
        <v>771</v>
      </c>
      <c r="F424" s="444" t="s">
        <v>772</v>
      </c>
      <c r="G424" s="443" t="s">
        <v>1447</v>
      </c>
      <c r="H424" s="443" t="s">
        <v>1448</v>
      </c>
      <c r="I424" s="446">
        <v>44.770000457763672</v>
      </c>
      <c r="J424" s="446">
        <v>138</v>
      </c>
      <c r="K424" s="447">
        <v>6178.260009765625</v>
      </c>
    </row>
    <row r="425" spans="1:11" ht="14.45" customHeight="1" x14ac:dyDescent="0.2">
      <c r="A425" s="441" t="s">
        <v>447</v>
      </c>
      <c r="B425" s="442" t="s">
        <v>448</v>
      </c>
      <c r="C425" s="443" t="s">
        <v>454</v>
      </c>
      <c r="D425" s="444" t="s">
        <v>455</v>
      </c>
      <c r="E425" s="443" t="s">
        <v>771</v>
      </c>
      <c r="F425" s="444" t="s">
        <v>772</v>
      </c>
      <c r="G425" s="443" t="s">
        <v>1449</v>
      </c>
      <c r="H425" s="443" t="s">
        <v>1450</v>
      </c>
      <c r="I425" s="446">
        <v>44.770000457763672</v>
      </c>
      <c r="J425" s="446">
        <v>30</v>
      </c>
      <c r="K425" s="447">
        <v>1343.0999755859375</v>
      </c>
    </row>
    <row r="426" spans="1:11" ht="14.45" customHeight="1" x14ac:dyDescent="0.2">
      <c r="A426" s="441" t="s">
        <v>447</v>
      </c>
      <c r="B426" s="442" t="s">
        <v>448</v>
      </c>
      <c r="C426" s="443" t="s">
        <v>454</v>
      </c>
      <c r="D426" s="444" t="s">
        <v>455</v>
      </c>
      <c r="E426" s="443" t="s">
        <v>771</v>
      </c>
      <c r="F426" s="444" t="s">
        <v>772</v>
      </c>
      <c r="G426" s="443" t="s">
        <v>1451</v>
      </c>
      <c r="H426" s="443" t="s">
        <v>1452</v>
      </c>
      <c r="I426" s="446">
        <v>268.6199951171875</v>
      </c>
      <c r="J426" s="446">
        <v>8</v>
      </c>
      <c r="K426" s="447">
        <v>2148.9599609375</v>
      </c>
    </row>
    <row r="427" spans="1:11" ht="14.45" customHeight="1" x14ac:dyDescent="0.2">
      <c r="A427" s="441" t="s">
        <v>447</v>
      </c>
      <c r="B427" s="442" t="s">
        <v>448</v>
      </c>
      <c r="C427" s="443" t="s">
        <v>454</v>
      </c>
      <c r="D427" s="444" t="s">
        <v>455</v>
      </c>
      <c r="E427" s="443" t="s">
        <v>771</v>
      </c>
      <c r="F427" s="444" t="s">
        <v>772</v>
      </c>
      <c r="G427" s="443" t="s">
        <v>1453</v>
      </c>
      <c r="H427" s="443" t="s">
        <v>1454</v>
      </c>
      <c r="I427" s="446">
        <v>44.770000457763672</v>
      </c>
      <c r="J427" s="446">
        <v>60</v>
      </c>
      <c r="K427" s="447">
        <v>2686.199951171875</v>
      </c>
    </row>
    <row r="428" spans="1:11" ht="14.45" customHeight="1" x14ac:dyDescent="0.2">
      <c r="A428" s="441" t="s">
        <v>447</v>
      </c>
      <c r="B428" s="442" t="s">
        <v>448</v>
      </c>
      <c r="C428" s="443" t="s">
        <v>454</v>
      </c>
      <c r="D428" s="444" t="s">
        <v>455</v>
      </c>
      <c r="E428" s="443" t="s">
        <v>771</v>
      </c>
      <c r="F428" s="444" t="s">
        <v>772</v>
      </c>
      <c r="G428" s="443" t="s">
        <v>1455</v>
      </c>
      <c r="H428" s="443" t="s">
        <v>1456</v>
      </c>
      <c r="I428" s="446">
        <v>268.6199951171875</v>
      </c>
      <c r="J428" s="446">
        <v>3</v>
      </c>
      <c r="K428" s="447">
        <v>805.8599853515625</v>
      </c>
    </row>
    <row r="429" spans="1:11" ht="14.45" customHeight="1" x14ac:dyDescent="0.2">
      <c r="A429" s="441" t="s">
        <v>447</v>
      </c>
      <c r="B429" s="442" t="s">
        <v>448</v>
      </c>
      <c r="C429" s="443" t="s">
        <v>454</v>
      </c>
      <c r="D429" s="444" t="s">
        <v>455</v>
      </c>
      <c r="E429" s="443" t="s">
        <v>771</v>
      </c>
      <c r="F429" s="444" t="s">
        <v>772</v>
      </c>
      <c r="G429" s="443" t="s">
        <v>1457</v>
      </c>
      <c r="H429" s="443" t="s">
        <v>1458</v>
      </c>
      <c r="I429" s="446">
        <v>44.770000457763672</v>
      </c>
      <c r="J429" s="446">
        <v>36</v>
      </c>
      <c r="K429" s="447">
        <v>1611.719970703125</v>
      </c>
    </row>
    <row r="430" spans="1:11" ht="14.45" customHeight="1" x14ac:dyDescent="0.2">
      <c r="A430" s="441" t="s">
        <v>447</v>
      </c>
      <c r="B430" s="442" t="s">
        <v>448</v>
      </c>
      <c r="C430" s="443" t="s">
        <v>454</v>
      </c>
      <c r="D430" s="444" t="s">
        <v>455</v>
      </c>
      <c r="E430" s="443" t="s">
        <v>771</v>
      </c>
      <c r="F430" s="444" t="s">
        <v>772</v>
      </c>
      <c r="G430" s="443" t="s">
        <v>1459</v>
      </c>
      <c r="H430" s="443" t="s">
        <v>1460</v>
      </c>
      <c r="I430" s="446">
        <v>60.5</v>
      </c>
      <c r="J430" s="446">
        <v>16</v>
      </c>
      <c r="K430" s="447">
        <v>968</v>
      </c>
    </row>
    <row r="431" spans="1:11" ht="14.45" customHeight="1" x14ac:dyDescent="0.2">
      <c r="A431" s="441" t="s">
        <v>447</v>
      </c>
      <c r="B431" s="442" t="s">
        <v>448</v>
      </c>
      <c r="C431" s="443" t="s">
        <v>454</v>
      </c>
      <c r="D431" s="444" t="s">
        <v>455</v>
      </c>
      <c r="E431" s="443" t="s">
        <v>771</v>
      </c>
      <c r="F431" s="444" t="s">
        <v>772</v>
      </c>
      <c r="G431" s="443" t="s">
        <v>1461</v>
      </c>
      <c r="H431" s="443" t="s">
        <v>1462</v>
      </c>
      <c r="I431" s="446">
        <v>95.589996337890625</v>
      </c>
      <c r="J431" s="446">
        <v>10</v>
      </c>
      <c r="K431" s="447">
        <v>955.91998291015625</v>
      </c>
    </row>
    <row r="432" spans="1:11" ht="14.45" customHeight="1" x14ac:dyDescent="0.2">
      <c r="A432" s="441" t="s">
        <v>447</v>
      </c>
      <c r="B432" s="442" t="s">
        <v>448</v>
      </c>
      <c r="C432" s="443" t="s">
        <v>454</v>
      </c>
      <c r="D432" s="444" t="s">
        <v>455</v>
      </c>
      <c r="E432" s="443" t="s">
        <v>771</v>
      </c>
      <c r="F432" s="444" t="s">
        <v>772</v>
      </c>
      <c r="G432" s="443" t="s">
        <v>1463</v>
      </c>
      <c r="H432" s="443" t="s">
        <v>1464</v>
      </c>
      <c r="I432" s="446">
        <v>32.439998626708984</v>
      </c>
      <c r="J432" s="446">
        <v>560</v>
      </c>
      <c r="K432" s="447">
        <v>18165.029541015625</v>
      </c>
    </row>
    <row r="433" spans="1:11" ht="14.45" customHeight="1" x14ac:dyDescent="0.2">
      <c r="A433" s="441" t="s">
        <v>447</v>
      </c>
      <c r="B433" s="442" t="s">
        <v>448</v>
      </c>
      <c r="C433" s="443" t="s">
        <v>454</v>
      </c>
      <c r="D433" s="444" t="s">
        <v>455</v>
      </c>
      <c r="E433" s="443" t="s">
        <v>771</v>
      </c>
      <c r="F433" s="444" t="s">
        <v>772</v>
      </c>
      <c r="G433" s="443" t="s">
        <v>1465</v>
      </c>
      <c r="H433" s="443" t="s">
        <v>1466</v>
      </c>
      <c r="I433" s="446">
        <v>32.439998626708984</v>
      </c>
      <c r="J433" s="446">
        <v>160</v>
      </c>
      <c r="K433" s="447">
        <v>5190</v>
      </c>
    </row>
    <row r="434" spans="1:11" ht="14.45" customHeight="1" x14ac:dyDescent="0.2">
      <c r="A434" s="441" t="s">
        <v>447</v>
      </c>
      <c r="B434" s="442" t="s">
        <v>448</v>
      </c>
      <c r="C434" s="443" t="s">
        <v>454</v>
      </c>
      <c r="D434" s="444" t="s">
        <v>455</v>
      </c>
      <c r="E434" s="443" t="s">
        <v>771</v>
      </c>
      <c r="F434" s="444" t="s">
        <v>772</v>
      </c>
      <c r="G434" s="443" t="s">
        <v>1467</v>
      </c>
      <c r="H434" s="443" t="s">
        <v>1468</v>
      </c>
      <c r="I434" s="446">
        <v>360</v>
      </c>
      <c r="J434" s="446">
        <v>2</v>
      </c>
      <c r="K434" s="447">
        <v>720</v>
      </c>
    </row>
    <row r="435" spans="1:11" ht="14.45" customHeight="1" x14ac:dyDescent="0.2">
      <c r="A435" s="441" t="s">
        <v>447</v>
      </c>
      <c r="B435" s="442" t="s">
        <v>448</v>
      </c>
      <c r="C435" s="443" t="s">
        <v>454</v>
      </c>
      <c r="D435" s="444" t="s">
        <v>455</v>
      </c>
      <c r="E435" s="443" t="s">
        <v>771</v>
      </c>
      <c r="F435" s="444" t="s">
        <v>772</v>
      </c>
      <c r="G435" s="443" t="s">
        <v>1469</v>
      </c>
      <c r="H435" s="443" t="s">
        <v>1470</v>
      </c>
      <c r="I435" s="446">
        <v>1179</v>
      </c>
      <c r="J435" s="446">
        <v>5</v>
      </c>
      <c r="K435" s="447">
        <v>5895</v>
      </c>
    </row>
    <row r="436" spans="1:11" ht="14.45" customHeight="1" x14ac:dyDescent="0.2">
      <c r="A436" s="441" t="s">
        <v>447</v>
      </c>
      <c r="B436" s="442" t="s">
        <v>448</v>
      </c>
      <c r="C436" s="443" t="s">
        <v>454</v>
      </c>
      <c r="D436" s="444" t="s">
        <v>455</v>
      </c>
      <c r="E436" s="443" t="s">
        <v>771</v>
      </c>
      <c r="F436" s="444" t="s">
        <v>772</v>
      </c>
      <c r="G436" s="443" t="s">
        <v>1471</v>
      </c>
      <c r="H436" s="443" t="s">
        <v>1472</v>
      </c>
      <c r="I436" s="446">
        <v>1476.199951171875</v>
      </c>
      <c r="J436" s="446">
        <v>1</v>
      </c>
      <c r="K436" s="447">
        <v>1476.199951171875</v>
      </c>
    </row>
    <row r="437" spans="1:11" ht="14.45" customHeight="1" x14ac:dyDescent="0.2">
      <c r="A437" s="441" t="s">
        <v>447</v>
      </c>
      <c r="B437" s="442" t="s">
        <v>448</v>
      </c>
      <c r="C437" s="443" t="s">
        <v>454</v>
      </c>
      <c r="D437" s="444" t="s">
        <v>455</v>
      </c>
      <c r="E437" s="443" t="s">
        <v>771</v>
      </c>
      <c r="F437" s="444" t="s">
        <v>772</v>
      </c>
      <c r="G437" s="443" t="s">
        <v>1473</v>
      </c>
      <c r="H437" s="443" t="s">
        <v>1474</v>
      </c>
      <c r="I437" s="446">
        <v>281.6300048828125</v>
      </c>
      <c r="J437" s="446">
        <v>9</v>
      </c>
      <c r="K437" s="447">
        <v>2534.6600341796875</v>
      </c>
    </row>
    <row r="438" spans="1:11" ht="14.45" customHeight="1" x14ac:dyDescent="0.2">
      <c r="A438" s="441" t="s">
        <v>447</v>
      </c>
      <c r="B438" s="442" t="s">
        <v>448</v>
      </c>
      <c r="C438" s="443" t="s">
        <v>454</v>
      </c>
      <c r="D438" s="444" t="s">
        <v>455</v>
      </c>
      <c r="E438" s="443" t="s">
        <v>771</v>
      </c>
      <c r="F438" s="444" t="s">
        <v>772</v>
      </c>
      <c r="G438" s="443" t="s">
        <v>1475</v>
      </c>
      <c r="H438" s="443" t="s">
        <v>1476</v>
      </c>
      <c r="I438" s="446">
        <v>902.3599853515625</v>
      </c>
      <c r="J438" s="446">
        <v>4</v>
      </c>
      <c r="K438" s="447">
        <v>3609.43994140625</v>
      </c>
    </row>
    <row r="439" spans="1:11" ht="14.45" customHeight="1" x14ac:dyDescent="0.2">
      <c r="A439" s="441" t="s">
        <v>447</v>
      </c>
      <c r="B439" s="442" t="s">
        <v>448</v>
      </c>
      <c r="C439" s="443" t="s">
        <v>454</v>
      </c>
      <c r="D439" s="444" t="s">
        <v>455</v>
      </c>
      <c r="E439" s="443" t="s">
        <v>771</v>
      </c>
      <c r="F439" s="444" t="s">
        <v>772</v>
      </c>
      <c r="G439" s="443" t="s">
        <v>1477</v>
      </c>
      <c r="H439" s="443" t="s">
        <v>1478</v>
      </c>
      <c r="I439" s="446">
        <v>890.864990234375</v>
      </c>
      <c r="J439" s="446">
        <v>3</v>
      </c>
      <c r="K439" s="447">
        <v>2672.5899658203125</v>
      </c>
    </row>
    <row r="440" spans="1:11" ht="14.45" customHeight="1" x14ac:dyDescent="0.2">
      <c r="A440" s="441" t="s">
        <v>447</v>
      </c>
      <c r="B440" s="442" t="s">
        <v>448</v>
      </c>
      <c r="C440" s="443" t="s">
        <v>454</v>
      </c>
      <c r="D440" s="444" t="s">
        <v>455</v>
      </c>
      <c r="E440" s="443" t="s">
        <v>771</v>
      </c>
      <c r="F440" s="444" t="s">
        <v>772</v>
      </c>
      <c r="G440" s="443" t="s">
        <v>1479</v>
      </c>
      <c r="H440" s="443" t="s">
        <v>1480</v>
      </c>
      <c r="I440" s="446">
        <v>5448.177490234375</v>
      </c>
      <c r="J440" s="446">
        <v>5</v>
      </c>
      <c r="K440" s="447">
        <v>27312.7099609375</v>
      </c>
    </row>
    <row r="441" spans="1:11" ht="14.45" customHeight="1" x14ac:dyDescent="0.2">
      <c r="A441" s="441" t="s">
        <v>447</v>
      </c>
      <c r="B441" s="442" t="s">
        <v>448</v>
      </c>
      <c r="C441" s="443" t="s">
        <v>454</v>
      </c>
      <c r="D441" s="444" t="s">
        <v>455</v>
      </c>
      <c r="E441" s="443" t="s">
        <v>771</v>
      </c>
      <c r="F441" s="444" t="s">
        <v>772</v>
      </c>
      <c r="G441" s="443" t="s">
        <v>1481</v>
      </c>
      <c r="H441" s="443" t="s">
        <v>1482</v>
      </c>
      <c r="I441" s="446">
        <v>10.050000190734863</v>
      </c>
      <c r="J441" s="446">
        <v>50</v>
      </c>
      <c r="K441" s="447">
        <v>502.26998901367188</v>
      </c>
    </row>
    <row r="442" spans="1:11" ht="14.45" customHeight="1" x14ac:dyDescent="0.2">
      <c r="A442" s="441" t="s">
        <v>447</v>
      </c>
      <c r="B442" s="442" t="s">
        <v>448</v>
      </c>
      <c r="C442" s="443" t="s">
        <v>454</v>
      </c>
      <c r="D442" s="444" t="s">
        <v>455</v>
      </c>
      <c r="E442" s="443" t="s">
        <v>771</v>
      </c>
      <c r="F442" s="444" t="s">
        <v>772</v>
      </c>
      <c r="G442" s="443" t="s">
        <v>1483</v>
      </c>
      <c r="H442" s="443" t="s">
        <v>1484</v>
      </c>
      <c r="I442" s="446">
        <v>42.349998474121094</v>
      </c>
      <c r="J442" s="446">
        <v>240</v>
      </c>
      <c r="K442" s="447">
        <v>10164</v>
      </c>
    </row>
    <row r="443" spans="1:11" ht="14.45" customHeight="1" x14ac:dyDescent="0.2">
      <c r="A443" s="441" t="s">
        <v>447</v>
      </c>
      <c r="B443" s="442" t="s">
        <v>448</v>
      </c>
      <c r="C443" s="443" t="s">
        <v>454</v>
      </c>
      <c r="D443" s="444" t="s">
        <v>455</v>
      </c>
      <c r="E443" s="443" t="s">
        <v>771</v>
      </c>
      <c r="F443" s="444" t="s">
        <v>772</v>
      </c>
      <c r="G443" s="443" t="s">
        <v>1485</v>
      </c>
      <c r="H443" s="443" t="s">
        <v>1486</v>
      </c>
      <c r="I443" s="446">
        <v>42.349998474121094</v>
      </c>
      <c r="J443" s="446">
        <v>60</v>
      </c>
      <c r="K443" s="447">
        <v>2541</v>
      </c>
    </row>
    <row r="444" spans="1:11" ht="14.45" customHeight="1" x14ac:dyDescent="0.2">
      <c r="A444" s="441" t="s">
        <v>447</v>
      </c>
      <c r="B444" s="442" t="s">
        <v>448</v>
      </c>
      <c r="C444" s="443" t="s">
        <v>454</v>
      </c>
      <c r="D444" s="444" t="s">
        <v>455</v>
      </c>
      <c r="E444" s="443" t="s">
        <v>771</v>
      </c>
      <c r="F444" s="444" t="s">
        <v>772</v>
      </c>
      <c r="G444" s="443" t="s">
        <v>1487</v>
      </c>
      <c r="H444" s="443" t="s">
        <v>1488</v>
      </c>
      <c r="I444" s="446">
        <v>42.349998474121094</v>
      </c>
      <c r="J444" s="446">
        <v>60</v>
      </c>
      <c r="K444" s="447">
        <v>2541</v>
      </c>
    </row>
    <row r="445" spans="1:11" ht="14.45" customHeight="1" x14ac:dyDescent="0.2">
      <c r="A445" s="441" t="s">
        <v>447</v>
      </c>
      <c r="B445" s="442" t="s">
        <v>448</v>
      </c>
      <c r="C445" s="443" t="s">
        <v>454</v>
      </c>
      <c r="D445" s="444" t="s">
        <v>455</v>
      </c>
      <c r="E445" s="443" t="s">
        <v>771</v>
      </c>
      <c r="F445" s="444" t="s">
        <v>772</v>
      </c>
      <c r="G445" s="443" t="s">
        <v>1489</v>
      </c>
      <c r="H445" s="443" t="s">
        <v>1490</v>
      </c>
      <c r="I445" s="446">
        <v>42.349998474121094</v>
      </c>
      <c r="J445" s="446">
        <v>300</v>
      </c>
      <c r="K445" s="447">
        <v>12705</v>
      </c>
    </row>
    <row r="446" spans="1:11" ht="14.45" customHeight="1" x14ac:dyDescent="0.2">
      <c r="A446" s="441" t="s">
        <v>447</v>
      </c>
      <c r="B446" s="442" t="s">
        <v>448</v>
      </c>
      <c r="C446" s="443" t="s">
        <v>454</v>
      </c>
      <c r="D446" s="444" t="s">
        <v>455</v>
      </c>
      <c r="E446" s="443" t="s">
        <v>771</v>
      </c>
      <c r="F446" s="444" t="s">
        <v>772</v>
      </c>
      <c r="G446" s="443" t="s">
        <v>1491</v>
      </c>
      <c r="H446" s="443" t="s">
        <v>1492</v>
      </c>
      <c r="I446" s="446">
        <v>44.770000457763672</v>
      </c>
      <c r="J446" s="446">
        <v>36</v>
      </c>
      <c r="K446" s="447">
        <v>1611.719970703125</v>
      </c>
    </row>
    <row r="447" spans="1:11" ht="14.45" customHeight="1" x14ac:dyDescent="0.2">
      <c r="A447" s="441" t="s">
        <v>447</v>
      </c>
      <c r="B447" s="442" t="s">
        <v>448</v>
      </c>
      <c r="C447" s="443" t="s">
        <v>454</v>
      </c>
      <c r="D447" s="444" t="s">
        <v>455</v>
      </c>
      <c r="E447" s="443" t="s">
        <v>771</v>
      </c>
      <c r="F447" s="444" t="s">
        <v>772</v>
      </c>
      <c r="G447" s="443" t="s">
        <v>1493</v>
      </c>
      <c r="H447" s="443" t="s">
        <v>1494</v>
      </c>
      <c r="I447" s="446">
        <v>44.770000457763672</v>
      </c>
      <c r="J447" s="446">
        <v>42</v>
      </c>
      <c r="K447" s="447">
        <v>1880.3399658203125</v>
      </c>
    </row>
    <row r="448" spans="1:11" ht="14.45" customHeight="1" x14ac:dyDescent="0.2">
      <c r="A448" s="441" t="s">
        <v>447</v>
      </c>
      <c r="B448" s="442" t="s">
        <v>448</v>
      </c>
      <c r="C448" s="443" t="s">
        <v>454</v>
      </c>
      <c r="D448" s="444" t="s">
        <v>455</v>
      </c>
      <c r="E448" s="443" t="s">
        <v>771</v>
      </c>
      <c r="F448" s="444" t="s">
        <v>772</v>
      </c>
      <c r="G448" s="443" t="s">
        <v>1495</v>
      </c>
      <c r="H448" s="443" t="s">
        <v>1496</v>
      </c>
      <c r="I448" s="446">
        <v>42.349998474121094</v>
      </c>
      <c r="J448" s="446">
        <v>60</v>
      </c>
      <c r="K448" s="447">
        <v>2541.0599975585938</v>
      </c>
    </row>
    <row r="449" spans="1:11" ht="14.45" customHeight="1" x14ac:dyDescent="0.2">
      <c r="A449" s="441" t="s">
        <v>447</v>
      </c>
      <c r="B449" s="442" t="s">
        <v>448</v>
      </c>
      <c r="C449" s="443" t="s">
        <v>454</v>
      </c>
      <c r="D449" s="444" t="s">
        <v>455</v>
      </c>
      <c r="E449" s="443" t="s">
        <v>771</v>
      </c>
      <c r="F449" s="444" t="s">
        <v>772</v>
      </c>
      <c r="G449" s="443" t="s">
        <v>1497</v>
      </c>
      <c r="H449" s="443" t="s">
        <v>1498</v>
      </c>
      <c r="I449" s="446">
        <v>42.349998474121094</v>
      </c>
      <c r="J449" s="446">
        <v>60</v>
      </c>
      <c r="K449" s="447">
        <v>2540.929931640625</v>
      </c>
    </row>
    <row r="450" spans="1:11" ht="14.45" customHeight="1" x14ac:dyDescent="0.2">
      <c r="A450" s="441" t="s">
        <v>447</v>
      </c>
      <c r="B450" s="442" t="s">
        <v>448</v>
      </c>
      <c r="C450" s="443" t="s">
        <v>454</v>
      </c>
      <c r="D450" s="444" t="s">
        <v>455</v>
      </c>
      <c r="E450" s="443" t="s">
        <v>771</v>
      </c>
      <c r="F450" s="444" t="s">
        <v>772</v>
      </c>
      <c r="G450" s="443" t="s">
        <v>1499</v>
      </c>
      <c r="H450" s="443" t="s">
        <v>1500</v>
      </c>
      <c r="I450" s="446">
        <v>348.45999145507813</v>
      </c>
      <c r="J450" s="446">
        <v>2</v>
      </c>
      <c r="K450" s="447">
        <v>696.90997314453125</v>
      </c>
    </row>
    <row r="451" spans="1:11" ht="14.45" customHeight="1" x14ac:dyDescent="0.2">
      <c r="A451" s="441" t="s">
        <v>447</v>
      </c>
      <c r="B451" s="442" t="s">
        <v>448</v>
      </c>
      <c r="C451" s="443" t="s">
        <v>454</v>
      </c>
      <c r="D451" s="444" t="s">
        <v>455</v>
      </c>
      <c r="E451" s="443" t="s">
        <v>771</v>
      </c>
      <c r="F451" s="444" t="s">
        <v>772</v>
      </c>
      <c r="G451" s="443" t="s">
        <v>1501</v>
      </c>
      <c r="H451" s="443" t="s">
        <v>1502</v>
      </c>
      <c r="I451" s="446">
        <v>2096.639892578125</v>
      </c>
      <c r="J451" s="446">
        <v>2</v>
      </c>
      <c r="K451" s="447">
        <v>4193.27978515625</v>
      </c>
    </row>
    <row r="452" spans="1:11" ht="14.45" customHeight="1" x14ac:dyDescent="0.2">
      <c r="A452" s="441" t="s">
        <v>447</v>
      </c>
      <c r="B452" s="442" t="s">
        <v>448</v>
      </c>
      <c r="C452" s="443" t="s">
        <v>454</v>
      </c>
      <c r="D452" s="444" t="s">
        <v>455</v>
      </c>
      <c r="E452" s="443" t="s">
        <v>771</v>
      </c>
      <c r="F452" s="444" t="s">
        <v>772</v>
      </c>
      <c r="G452" s="443" t="s">
        <v>1503</v>
      </c>
      <c r="H452" s="443" t="s">
        <v>1504</v>
      </c>
      <c r="I452" s="446">
        <v>42.349998474121094</v>
      </c>
      <c r="J452" s="446">
        <v>60</v>
      </c>
      <c r="K452" s="447">
        <v>2541</v>
      </c>
    </row>
    <row r="453" spans="1:11" ht="14.45" customHeight="1" x14ac:dyDescent="0.2">
      <c r="A453" s="441" t="s">
        <v>447</v>
      </c>
      <c r="B453" s="442" t="s">
        <v>448</v>
      </c>
      <c r="C453" s="443" t="s">
        <v>454</v>
      </c>
      <c r="D453" s="444" t="s">
        <v>455</v>
      </c>
      <c r="E453" s="443" t="s">
        <v>771</v>
      </c>
      <c r="F453" s="444" t="s">
        <v>772</v>
      </c>
      <c r="G453" s="443" t="s">
        <v>1505</v>
      </c>
      <c r="H453" s="443" t="s">
        <v>1506</v>
      </c>
      <c r="I453" s="446">
        <v>42.349998474121094</v>
      </c>
      <c r="J453" s="446">
        <v>60</v>
      </c>
      <c r="K453" s="447">
        <v>2541</v>
      </c>
    </row>
    <row r="454" spans="1:11" ht="14.45" customHeight="1" x14ac:dyDescent="0.2">
      <c r="A454" s="441" t="s">
        <v>447</v>
      </c>
      <c r="B454" s="442" t="s">
        <v>448</v>
      </c>
      <c r="C454" s="443" t="s">
        <v>454</v>
      </c>
      <c r="D454" s="444" t="s">
        <v>455</v>
      </c>
      <c r="E454" s="443" t="s">
        <v>771</v>
      </c>
      <c r="F454" s="444" t="s">
        <v>772</v>
      </c>
      <c r="G454" s="443" t="s">
        <v>1507</v>
      </c>
      <c r="H454" s="443" t="s">
        <v>1508</v>
      </c>
      <c r="I454" s="446">
        <v>44.770000457763672</v>
      </c>
      <c r="J454" s="446">
        <v>30</v>
      </c>
      <c r="K454" s="447">
        <v>1343.0999755859375</v>
      </c>
    </row>
    <row r="455" spans="1:11" ht="14.45" customHeight="1" x14ac:dyDescent="0.2">
      <c r="A455" s="441" t="s">
        <v>447</v>
      </c>
      <c r="B455" s="442" t="s">
        <v>448</v>
      </c>
      <c r="C455" s="443" t="s">
        <v>454</v>
      </c>
      <c r="D455" s="444" t="s">
        <v>455</v>
      </c>
      <c r="E455" s="443" t="s">
        <v>771</v>
      </c>
      <c r="F455" s="444" t="s">
        <v>772</v>
      </c>
      <c r="G455" s="443" t="s">
        <v>1509</v>
      </c>
      <c r="H455" s="443" t="s">
        <v>1510</v>
      </c>
      <c r="I455" s="446">
        <v>44.770000457763672</v>
      </c>
      <c r="J455" s="446">
        <v>18</v>
      </c>
      <c r="K455" s="447">
        <v>805.8599853515625</v>
      </c>
    </row>
    <row r="456" spans="1:11" ht="14.45" customHeight="1" x14ac:dyDescent="0.2">
      <c r="A456" s="441" t="s">
        <v>447</v>
      </c>
      <c r="B456" s="442" t="s">
        <v>448</v>
      </c>
      <c r="C456" s="443" t="s">
        <v>454</v>
      </c>
      <c r="D456" s="444" t="s">
        <v>455</v>
      </c>
      <c r="E456" s="443" t="s">
        <v>771</v>
      </c>
      <c r="F456" s="444" t="s">
        <v>772</v>
      </c>
      <c r="G456" s="443" t="s">
        <v>1511</v>
      </c>
      <c r="H456" s="443" t="s">
        <v>1512</v>
      </c>
      <c r="I456" s="446">
        <v>3197.1298828125</v>
      </c>
      <c r="J456" s="446">
        <v>2</v>
      </c>
      <c r="K456" s="447">
        <v>6394.25</v>
      </c>
    </row>
    <row r="457" spans="1:11" ht="14.45" customHeight="1" x14ac:dyDescent="0.2">
      <c r="A457" s="441" t="s">
        <v>447</v>
      </c>
      <c r="B457" s="442" t="s">
        <v>448</v>
      </c>
      <c r="C457" s="443" t="s">
        <v>454</v>
      </c>
      <c r="D457" s="444" t="s">
        <v>455</v>
      </c>
      <c r="E457" s="443" t="s">
        <v>771</v>
      </c>
      <c r="F457" s="444" t="s">
        <v>772</v>
      </c>
      <c r="G457" s="443" t="s">
        <v>1513</v>
      </c>
      <c r="H457" s="443" t="s">
        <v>1514</v>
      </c>
      <c r="I457" s="446">
        <v>550</v>
      </c>
      <c r="J457" s="446">
        <v>1</v>
      </c>
      <c r="K457" s="447">
        <v>550</v>
      </c>
    </row>
    <row r="458" spans="1:11" ht="14.45" customHeight="1" x14ac:dyDescent="0.2">
      <c r="A458" s="441" t="s">
        <v>447</v>
      </c>
      <c r="B458" s="442" t="s">
        <v>448</v>
      </c>
      <c r="C458" s="443" t="s">
        <v>454</v>
      </c>
      <c r="D458" s="444" t="s">
        <v>455</v>
      </c>
      <c r="E458" s="443" t="s">
        <v>771</v>
      </c>
      <c r="F458" s="444" t="s">
        <v>772</v>
      </c>
      <c r="G458" s="443" t="s">
        <v>1515</v>
      </c>
      <c r="H458" s="443" t="s">
        <v>1516</v>
      </c>
      <c r="I458" s="446">
        <v>1326.0899658203125</v>
      </c>
      <c r="J458" s="446">
        <v>1</v>
      </c>
      <c r="K458" s="447">
        <v>1326.0899658203125</v>
      </c>
    </row>
    <row r="459" spans="1:11" ht="14.45" customHeight="1" x14ac:dyDescent="0.2">
      <c r="A459" s="441" t="s">
        <v>447</v>
      </c>
      <c r="B459" s="442" t="s">
        <v>448</v>
      </c>
      <c r="C459" s="443" t="s">
        <v>454</v>
      </c>
      <c r="D459" s="444" t="s">
        <v>455</v>
      </c>
      <c r="E459" s="443" t="s">
        <v>771</v>
      </c>
      <c r="F459" s="444" t="s">
        <v>772</v>
      </c>
      <c r="G459" s="443" t="s">
        <v>1517</v>
      </c>
      <c r="H459" s="443" t="s">
        <v>1518</v>
      </c>
      <c r="I459" s="446">
        <v>19814.890625</v>
      </c>
      <c r="J459" s="446">
        <v>1</v>
      </c>
      <c r="K459" s="447">
        <v>19814.890625</v>
      </c>
    </row>
    <row r="460" spans="1:11" ht="14.45" customHeight="1" x14ac:dyDescent="0.2">
      <c r="A460" s="441" t="s">
        <v>447</v>
      </c>
      <c r="B460" s="442" t="s">
        <v>448</v>
      </c>
      <c r="C460" s="443" t="s">
        <v>454</v>
      </c>
      <c r="D460" s="444" t="s">
        <v>455</v>
      </c>
      <c r="E460" s="443" t="s">
        <v>771</v>
      </c>
      <c r="F460" s="444" t="s">
        <v>772</v>
      </c>
      <c r="G460" s="443" t="s">
        <v>1519</v>
      </c>
      <c r="H460" s="443" t="s">
        <v>1520</v>
      </c>
      <c r="I460" s="446">
        <v>5807.669921875</v>
      </c>
      <c r="J460" s="446">
        <v>1</v>
      </c>
      <c r="K460" s="447">
        <v>5807.669921875</v>
      </c>
    </row>
    <row r="461" spans="1:11" ht="14.45" customHeight="1" x14ac:dyDescent="0.2">
      <c r="A461" s="441" t="s">
        <v>447</v>
      </c>
      <c r="B461" s="442" t="s">
        <v>448</v>
      </c>
      <c r="C461" s="443" t="s">
        <v>454</v>
      </c>
      <c r="D461" s="444" t="s">
        <v>455</v>
      </c>
      <c r="E461" s="443" t="s">
        <v>771</v>
      </c>
      <c r="F461" s="444" t="s">
        <v>772</v>
      </c>
      <c r="G461" s="443" t="s">
        <v>1521</v>
      </c>
      <c r="H461" s="443" t="s">
        <v>1522</v>
      </c>
      <c r="I461" s="446">
        <v>367.82000732421875</v>
      </c>
      <c r="J461" s="446">
        <v>10</v>
      </c>
      <c r="K461" s="447">
        <v>3678.1500244140625</v>
      </c>
    </row>
    <row r="462" spans="1:11" ht="14.45" customHeight="1" x14ac:dyDescent="0.2">
      <c r="A462" s="441" t="s">
        <v>447</v>
      </c>
      <c r="B462" s="442" t="s">
        <v>448</v>
      </c>
      <c r="C462" s="443" t="s">
        <v>454</v>
      </c>
      <c r="D462" s="444" t="s">
        <v>455</v>
      </c>
      <c r="E462" s="443" t="s">
        <v>771</v>
      </c>
      <c r="F462" s="444" t="s">
        <v>772</v>
      </c>
      <c r="G462" s="443" t="s">
        <v>1523</v>
      </c>
      <c r="H462" s="443" t="s">
        <v>1524</v>
      </c>
      <c r="I462" s="446">
        <v>130</v>
      </c>
      <c r="J462" s="446">
        <v>19</v>
      </c>
      <c r="K462" s="447">
        <v>2470</v>
      </c>
    </row>
    <row r="463" spans="1:11" ht="14.45" customHeight="1" x14ac:dyDescent="0.2">
      <c r="A463" s="441" t="s">
        <v>447</v>
      </c>
      <c r="B463" s="442" t="s">
        <v>448</v>
      </c>
      <c r="C463" s="443" t="s">
        <v>454</v>
      </c>
      <c r="D463" s="444" t="s">
        <v>455</v>
      </c>
      <c r="E463" s="443" t="s">
        <v>771</v>
      </c>
      <c r="F463" s="444" t="s">
        <v>772</v>
      </c>
      <c r="G463" s="443" t="s">
        <v>1525</v>
      </c>
      <c r="H463" s="443" t="s">
        <v>1526</v>
      </c>
      <c r="I463" s="446">
        <v>874.68001302083337</v>
      </c>
      <c r="J463" s="446">
        <v>9</v>
      </c>
      <c r="K463" s="447">
        <v>7872.2601318359375</v>
      </c>
    </row>
    <row r="464" spans="1:11" ht="14.45" customHeight="1" x14ac:dyDescent="0.2">
      <c r="A464" s="441" t="s">
        <v>447</v>
      </c>
      <c r="B464" s="442" t="s">
        <v>448</v>
      </c>
      <c r="C464" s="443" t="s">
        <v>454</v>
      </c>
      <c r="D464" s="444" t="s">
        <v>455</v>
      </c>
      <c r="E464" s="443" t="s">
        <v>771</v>
      </c>
      <c r="F464" s="444" t="s">
        <v>772</v>
      </c>
      <c r="G464" s="443" t="s">
        <v>1527</v>
      </c>
      <c r="H464" s="443" t="s">
        <v>1528</v>
      </c>
      <c r="I464" s="446">
        <v>21.519999265670776</v>
      </c>
      <c r="J464" s="446">
        <v>350</v>
      </c>
      <c r="K464" s="447">
        <v>7538.98974609375</v>
      </c>
    </row>
    <row r="465" spans="1:11" ht="14.45" customHeight="1" x14ac:dyDescent="0.2">
      <c r="A465" s="441" t="s">
        <v>447</v>
      </c>
      <c r="B465" s="442" t="s">
        <v>448</v>
      </c>
      <c r="C465" s="443" t="s">
        <v>454</v>
      </c>
      <c r="D465" s="444" t="s">
        <v>455</v>
      </c>
      <c r="E465" s="443" t="s">
        <v>771</v>
      </c>
      <c r="F465" s="444" t="s">
        <v>772</v>
      </c>
      <c r="G465" s="443" t="s">
        <v>1529</v>
      </c>
      <c r="H465" s="443" t="s">
        <v>1530</v>
      </c>
      <c r="I465" s="446">
        <v>43.450000762939453</v>
      </c>
      <c r="J465" s="446">
        <v>225</v>
      </c>
      <c r="K465" s="447">
        <v>9776.520263671875</v>
      </c>
    </row>
    <row r="466" spans="1:11" ht="14.45" customHeight="1" x14ac:dyDescent="0.2">
      <c r="A466" s="441" t="s">
        <v>447</v>
      </c>
      <c r="B466" s="442" t="s">
        <v>448</v>
      </c>
      <c r="C466" s="443" t="s">
        <v>454</v>
      </c>
      <c r="D466" s="444" t="s">
        <v>455</v>
      </c>
      <c r="E466" s="443" t="s">
        <v>771</v>
      </c>
      <c r="F466" s="444" t="s">
        <v>772</v>
      </c>
      <c r="G466" s="443" t="s">
        <v>1531</v>
      </c>
      <c r="H466" s="443" t="s">
        <v>1532</v>
      </c>
      <c r="I466" s="446">
        <v>2344.860107421875</v>
      </c>
      <c r="J466" s="446">
        <v>1</v>
      </c>
      <c r="K466" s="447">
        <v>2344.860107421875</v>
      </c>
    </row>
    <row r="467" spans="1:11" ht="14.45" customHeight="1" x14ac:dyDescent="0.2">
      <c r="A467" s="441" t="s">
        <v>447</v>
      </c>
      <c r="B467" s="442" t="s">
        <v>448</v>
      </c>
      <c r="C467" s="443" t="s">
        <v>454</v>
      </c>
      <c r="D467" s="444" t="s">
        <v>455</v>
      </c>
      <c r="E467" s="443" t="s">
        <v>771</v>
      </c>
      <c r="F467" s="444" t="s">
        <v>772</v>
      </c>
      <c r="G467" s="443" t="s">
        <v>1533</v>
      </c>
      <c r="H467" s="443" t="s">
        <v>1534</v>
      </c>
      <c r="I467" s="446">
        <v>93.790000915527344</v>
      </c>
      <c r="J467" s="446">
        <v>225</v>
      </c>
      <c r="K467" s="447">
        <v>21103.740966796875</v>
      </c>
    </row>
    <row r="468" spans="1:11" ht="14.45" customHeight="1" x14ac:dyDescent="0.2">
      <c r="A468" s="441" t="s">
        <v>447</v>
      </c>
      <c r="B468" s="442" t="s">
        <v>448</v>
      </c>
      <c r="C468" s="443" t="s">
        <v>454</v>
      </c>
      <c r="D468" s="444" t="s">
        <v>455</v>
      </c>
      <c r="E468" s="443" t="s">
        <v>771</v>
      </c>
      <c r="F468" s="444" t="s">
        <v>772</v>
      </c>
      <c r="G468" s="443" t="s">
        <v>1535</v>
      </c>
      <c r="H468" s="443" t="s">
        <v>1536</v>
      </c>
      <c r="I468" s="446">
        <v>35.570001428777523</v>
      </c>
      <c r="J468" s="446">
        <v>550</v>
      </c>
      <c r="K468" s="447">
        <v>19564.480102539063</v>
      </c>
    </row>
    <row r="469" spans="1:11" ht="14.45" customHeight="1" x14ac:dyDescent="0.2">
      <c r="A469" s="441" t="s">
        <v>447</v>
      </c>
      <c r="B469" s="442" t="s">
        <v>448</v>
      </c>
      <c r="C469" s="443" t="s">
        <v>454</v>
      </c>
      <c r="D469" s="444" t="s">
        <v>455</v>
      </c>
      <c r="E469" s="443" t="s">
        <v>771</v>
      </c>
      <c r="F469" s="444" t="s">
        <v>772</v>
      </c>
      <c r="G469" s="443" t="s">
        <v>1537</v>
      </c>
      <c r="H469" s="443" t="s">
        <v>1538</v>
      </c>
      <c r="I469" s="446">
        <v>3508.81005859375</v>
      </c>
      <c r="J469" s="446">
        <v>1</v>
      </c>
      <c r="K469" s="447">
        <v>3508.81005859375</v>
      </c>
    </row>
    <row r="470" spans="1:11" ht="14.45" customHeight="1" x14ac:dyDescent="0.2">
      <c r="A470" s="441" t="s">
        <v>447</v>
      </c>
      <c r="B470" s="442" t="s">
        <v>448</v>
      </c>
      <c r="C470" s="443" t="s">
        <v>454</v>
      </c>
      <c r="D470" s="444" t="s">
        <v>455</v>
      </c>
      <c r="E470" s="443" t="s">
        <v>771</v>
      </c>
      <c r="F470" s="444" t="s">
        <v>772</v>
      </c>
      <c r="G470" s="443" t="s">
        <v>1539</v>
      </c>
      <c r="H470" s="443" t="s">
        <v>1540</v>
      </c>
      <c r="I470" s="446">
        <v>6297.7001953125</v>
      </c>
      <c r="J470" s="446">
        <v>1</v>
      </c>
      <c r="K470" s="447">
        <v>6297.7001953125</v>
      </c>
    </row>
    <row r="471" spans="1:11" ht="14.45" customHeight="1" x14ac:dyDescent="0.2">
      <c r="A471" s="441" t="s">
        <v>447</v>
      </c>
      <c r="B471" s="442" t="s">
        <v>448</v>
      </c>
      <c r="C471" s="443" t="s">
        <v>454</v>
      </c>
      <c r="D471" s="444" t="s">
        <v>455</v>
      </c>
      <c r="E471" s="443" t="s">
        <v>771</v>
      </c>
      <c r="F471" s="444" t="s">
        <v>772</v>
      </c>
      <c r="G471" s="443" t="s">
        <v>1541</v>
      </c>
      <c r="H471" s="443" t="s">
        <v>1542</v>
      </c>
      <c r="I471" s="446">
        <v>590.44000244140625</v>
      </c>
      <c r="J471" s="446">
        <v>2</v>
      </c>
      <c r="K471" s="447">
        <v>1180.8800048828125</v>
      </c>
    </row>
    <row r="472" spans="1:11" ht="14.45" customHeight="1" x14ac:dyDescent="0.2">
      <c r="A472" s="441" t="s">
        <v>447</v>
      </c>
      <c r="B472" s="442" t="s">
        <v>448</v>
      </c>
      <c r="C472" s="443" t="s">
        <v>454</v>
      </c>
      <c r="D472" s="444" t="s">
        <v>455</v>
      </c>
      <c r="E472" s="443" t="s">
        <v>771</v>
      </c>
      <c r="F472" s="444" t="s">
        <v>772</v>
      </c>
      <c r="G472" s="443" t="s">
        <v>1543</v>
      </c>
      <c r="H472" s="443" t="s">
        <v>1544</v>
      </c>
      <c r="I472" s="446">
        <v>1272</v>
      </c>
      <c r="J472" s="446">
        <v>2</v>
      </c>
      <c r="K472" s="447">
        <v>2544</v>
      </c>
    </row>
    <row r="473" spans="1:11" ht="14.45" customHeight="1" x14ac:dyDescent="0.2">
      <c r="A473" s="441" t="s">
        <v>447</v>
      </c>
      <c r="B473" s="442" t="s">
        <v>448</v>
      </c>
      <c r="C473" s="443" t="s">
        <v>454</v>
      </c>
      <c r="D473" s="444" t="s">
        <v>455</v>
      </c>
      <c r="E473" s="443" t="s">
        <v>771</v>
      </c>
      <c r="F473" s="444" t="s">
        <v>772</v>
      </c>
      <c r="G473" s="443" t="s">
        <v>1545</v>
      </c>
      <c r="H473" s="443" t="s">
        <v>1546</v>
      </c>
      <c r="I473" s="446">
        <v>1263.8499755859375</v>
      </c>
      <c r="J473" s="446">
        <v>2</v>
      </c>
      <c r="K473" s="447">
        <v>2527.699951171875</v>
      </c>
    </row>
    <row r="474" spans="1:11" ht="14.45" customHeight="1" x14ac:dyDescent="0.2">
      <c r="A474" s="441" t="s">
        <v>447</v>
      </c>
      <c r="B474" s="442" t="s">
        <v>448</v>
      </c>
      <c r="C474" s="443" t="s">
        <v>454</v>
      </c>
      <c r="D474" s="444" t="s">
        <v>455</v>
      </c>
      <c r="E474" s="443" t="s">
        <v>771</v>
      </c>
      <c r="F474" s="444" t="s">
        <v>772</v>
      </c>
      <c r="G474" s="443" t="s">
        <v>1547</v>
      </c>
      <c r="H474" s="443" t="s">
        <v>1548</v>
      </c>
      <c r="I474" s="446">
        <v>2.369999885559082</v>
      </c>
      <c r="J474" s="446">
        <v>200</v>
      </c>
      <c r="K474" s="447">
        <v>474.489990234375</v>
      </c>
    </row>
    <row r="475" spans="1:11" ht="14.45" customHeight="1" x14ac:dyDescent="0.2">
      <c r="A475" s="441" t="s">
        <v>447</v>
      </c>
      <c r="B475" s="442" t="s">
        <v>448</v>
      </c>
      <c r="C475" s="443" t="s">
        <v>454</v>
      </c>
      <c r="D475" s="444" t="s">
        <v>455</v>
      </c>
      <c r="E475" s="443" t="s">
        <v>771</v>
      </c>
      <c r="F475" s="444" t="s">
        <v>772</v>
      </c>
      <c r="G475" s="443" t="s">
        <v>1549</v>
      </c>
      <c r="H475" s="443" t="s">
        <v>1550</v>
      </c>
      <c r="I475" s="446">
        <v>24</v>
      </c>
      <c r="J475" s="446">
        <v>40</v>
      </c>
      <c r="K475" s="447">
        <v>960</v>
      </c>
    </row>
    <row r="476" spans="1:11" ht="14.45" customHeight="1" x14ac:dyDescent="0.2">
      <c r="A476" s="441" t="s">
        <v>447</v>
      </c>
      <c r="B476" s="442" t="s">
        <v>448</v>
      </c>
      <c r="C476" s="443" t="s">
        <v>454</v>
      </c>
      <c r="D476" s="444" t="s">
        <v>455</v>
      </c>
      <c r="E476" s="443" t="s">
        <v>771</v>
      </c>
      <c r="F476" s="444" t="s">
        <v>772</v>
      </c>
      <c r="G476" s="443" t="s">
        <v>1551</v>
      </c>
      <c r="H476" s="443" t="s">
        <v>1552</v>
      </c>
      <c r="I476" s="446">
        <v>24</v>
      </c>
      <c r="J476" s="446">
        <v>20</v>
      </c>
      <c r="K476" s="447">
        <v>480</v>
      </c>
    </row>
    <row r="477" spans="1:11" ht="14.45" customHeight="1" x14ac:dyDescent="0.2">
      <c r="A477" s="441" t="s">
        <v>447</v>
      </c>
      <c r="B477" s="442" t="s">
        <v>448</v>
      </c>
      <c r="C477" s="443" t="s">
        <v>454</v>
      </c>
      <c r="D477" s="444" t="s">
        <v>455</v>
      </c>
      <c r="E477" s="443" t="s">
        <v>771</v>
      </c>
      <c r="F477" s="444" t="s">
        <v>772</v>
      </c>
      <c r="G477" s="443" t="s">
        <v>1553</v>
      </c>
      <c r="H477" s="443" t="s">
        <v>1554</v>
      </c>
      <c r="I477" s="446">
        <v>1.1888235737295711</v>
      </c>
      <c r="J477" s="446">
        <v>14900</v>
      </c>
      <c r="K477" s="447">
        <v>17665.710037231445</v>
      </c>
    </row>
    <row r="478" spans="1:11" ht="14.45" customHeight="1" x14ac:dyDescent="0.2">
      <c r="A478" s="441" t="s">
        <v>447</v>
      </c>
      <c r="B478" s="442" t="s">
        <v>448</v>
      </c>
      <c r="C478" s="443" t="s">
        <v>454</v>
      </c>
      <c r="D478" s="444" t="s">
        <v>455</v>
      </c>
      <c r="E478" s="443" t="s">
        <v>771</v>
      </c>
      <c r="F478" s="444" t="s">
        <v>772</v>
      </c>
      <c r="G478" s="443" t="s">
        <v>1555</v>
      </c>
      <c r="H478" s="443" t="s">
        <v>1556</v>
      </c>
      <c r="I478" s="446">
        <v>798.489990234375</v>
      </c>
      <c r="J478" s="446">
        <v>4</v>
      </c>
      <c r="K478" s="447">
        <v>3193.9599609375</v>
      </c>
    </row>
    <row r="479" spans="1:11" ht="14.45" customHeight="1" x14ac:dyDescent="0.2">
      <c r="A479" s="441" t="s">
        <v>447</v>
      </c>
      <c r="B479" s="442" t="s">
        <v>448</v>
      </c>
      <c r="C479" s="443" t="s">
        <v>454</v>
      </c>
      <c r="D479" s="444" t="s">
        <v>455</v>
      </c>
      <c r="E479" s="443" t="s">
        <v>771</v>
      </c>
      <c r="F479" s="444" t="s">
        <v>772</v>
      </c>
      <c r="G479" s="443" t="s">
        <v>1557</v>
      </c>
      <c r="H479" s="443" t="s">
        <v>1558</v>
      </c>
      <c r="I479" s="446">
        <v>3024.830078125</v>
      </c>
      <c r="J479" s="446">
        <v>1</v>
      </c>
      <c r="K479" s="447">
        <v>3024.830078125</v>
      </c>
    </row>
    <row r="480" spans="1:11" ht="14.45" customHeight="1" x14ac:dyDescent="0.2">
      <c r="A480" s="441" t="s">
        <v>447</v>
      </c>
      <c r="B480" s="442" t="s">
        <v>448</v>
      </c>
      <c r="C480" s="443" t="s">
        <v>454</v>
      </c>
      <c r="D480" s="444" t="s">
        <v>455</v>
      </c>
      <c r="E480" s="443" t="s">
        <v>771</v>
      </c>
      <c r="F480" s="444" t="s">
        <v>772</v>
      </c>
      <c r="G480" s="443" t="s">
        <v>1559</v>
      </c>
      <c r="H480" s="443" t="s">
        <v>1560</v>
      </c>
      <c r="I480" s="446">
        <v>510.6199951171875</v>
      </c>
      <c r="J480" s="446">
        <v>1</v>
      </c>
      <c r="K480" s="447">
        <v>510.6199951171875</v>
      </c>
    </row>
    <row r="481" spans="1:11" ht="14.45" customHeight="1" x14ac:dyDescent="0.2">
      <c r="A481" s="441" t="s">
        <v>447</v>
      </c>
      <c r="B481" s="442" t="s">
        <v>448</v>
      </c>
      <c r="C481" s="443" t="s">
        <v>454</v>
      </c>
      <c r="D481" s="444" t="s">
        <v>455</v>
      </c>
      <c r="E481" s="443" t="s">
        <v>771</v>
      </c>
      <c r="F481" s="444" t="s">
        <v>772</v>
      </c>
      <c r="G481" s="443" t="s">
        <v>1561</v>
      </c>
      <c r="H481" s="443" t="s">
        <v>1562</v>
      </c>
      <c r="I481" s="446">
        <v>863.8800048828125</v>
      </c>
      <c r="J481" s="446">
        <v>2</v>
      </c>
      <c r="K481" s="447">
        <v>1727.760009765625</v>
      </c>
    </row>
    <row r="482" spans="1:11" ht="14.45" customHeight="1" x14ac:dyDescent="0.2">
      <c r="A482" s="441" t="s">
        <v>447</v>
      </c>
      <c r="B482" s="442" t="s">
        <v>448</v>
      </c>
      <c r="C482" s="443" t="s">
        <v>454</v>
      </c>
      <c r="D482" s="444" t="s">
        <v>455</v>
      </c>
      <c r="E482" s="443" t="s">
        <v>771</v>
      </c>
      <c r="F482" s="444" t="s">
        <v>772</v>
      </c>
      <c r="G482" s="443" t="s">
        <v>1563</v>
      </c>
      <c r="H482" s="443" t="s">
        <v>1564</v>
      </c>
      <c r="I482" s="446">
        <v>3006.85009765625</v>
      </c>
      <c r="J482" s="446">
        <v>1</v>
      </c>
      <c r="K482" s="447">
        <v>3006.85009765625</v>
      </c>
    </row>
    <row r="483" spans="1:11" ht="14.45" customHeight="1" x14ac:dyDescent="0.2">
      <c r="A483" s="441" t="s">
        <v>447</v>
      </c>
      <c r="B483" s="442" t="s">
        <v>448</v>
      </c>
      <c r="C483" s="443" t="s">
        <v>454</v>
      </c>
      <c r="D483" s="444" t="s">
        <v>455</v>
      </c>
      <c r="E483" s="443" t="s">
        <v>771</v>
      </c>
      <c r="F483" s="444" t="s">
        <v>772</v>
      </c>
      <c r="G483" s="443" t="s">
        <v>1565</v>
      </c>
      <c r="H483" s="443" t="s">
        <v>1566</v>
      </c>
      <c r="I483" s="446">
        <v>2431.969970703125</v>
      </c>
      <c r="J483" s="446">
        <v>1</v>
      </c>
      <c r="K483" s="447">
        <v>2431.969970703125</v>
      </c>
    </row>
    <row r="484" spans="1:11" ht="14.45" customHeight="1" x14ac:dyDescent="0.2">
      <c r="A484" s="441" t="s">
        <v>447</v>
      </c>
      <c r="B484" s="442" t="s">
        <v>448</v>
      </c>
      <c r="C484" s="443" t="s">
        <v>454</v>
      </c>
      <c r="D484" s="444" t="s">
        <v>455</v>
      </c>
      <c r="E484" s="443" t="s">
        <v>771</v>
      </c>
      <c r="F484" s="444" t="s">
        <v>772</v>
      </c>
      <c r="G484" s="443" t="s">
        <v>1567</v>
      </c>
      <c r="H484" s="443" t="s">
        <v>1568</v>
      </c>
      <c r="I484" s="446">
        <v>385.07998657226563</v>
      </c>
      <c r="J484" s="446">
        <v>4</v>
      </c>
      <c r="K484" s="447">
        <v>1540.3299865722656</v>
      </c>
    </row>
    <row r="485" spans="1:11" ht="14.45" customHeight="1" x14ac:dyDescent="0.2">
      <c r="A485" s="441" t="s">
        <v>447</v>
      </c>
      <c r="B485" s="442" t="s">
        <v>448</v>
      </c>
      <c r="C485" s="443" t="s">
        <v>454</v>
      </c>
      <c r="D485" s="444" t="s">
        <v>455</v>
      </c>
      <c r="E485" s="443" t="s">
        <v>771</v>
      </c>
      <c r="F485" s="444" t="s">
        <v>772</v>
      </c>
      <c r="G485" s="443" t="s">
        <v>1569</v>
      </c>
      <c r="H485" s="443" t="s">
        <v>1570</v>
      </c>
      <c r="I485" s="446">
        <v>632.22998046875</v>
      </c>
      <c r="J485" s="446">
        <v>2</v>
      </c>
      <c r="K485" s="447">
        <v>1264.449951171875</v>
      </c>
    </row>
    <row r="486" spans="1:11" ht="14.45" customHeight="1" x14ac:dyDescent="0.2">
      <c r="A486" s="441" t="s">
        <v>447</v>
      </c>
      <c r="B486" s="442" t="s">
        <v>448</v>
      </c>
      <c r="C486" s="443" t="s">
        <v>454</v>
      </c>
      <c r="D486" s="444" t="s">
        <v>455</v>
      </c>
      <c r="E486" s="443" t="s">
        <v>771</v>
      </c>
      <c r="F486" s="444" t="s">
        <v>772</v>
      </c>
      <c r="G486" s="443" t="s">
        <v>1571</v>
      </c>
      <c r="H486" s="443" t="s">
        <v>1572</v>
      </c>
      <c r="I486" s="446">
        <v>1115.02001953125</v>
      </c>
      <c r="J486" s="446">
        <v>3</v>
      </c>
      <c r="K486" s="447">
        <v>3345.050048828125</v>
      </c>
    </row>
    <row r="487" spans="1:11" ht="14.45" customHeight="1" x14ac:dyDescent="0.2">
      <c r="A487" s="441" t="s">
        <v>447</v>
      </c>
      <c r="B487" s="442" t="s">
        <v>448</v>
      </c>
      <c r="C487" s="443" t="s">
        <v>454</v>
      </c>
      <c r="D487" s="444" t="s">
        <v>455</v>
      </c>
      <c r="E487" s="443" t="s">
        <v>771</v>
      </c>
      <c r="F487" s="444" t="s">
        <v>772</v>
      </c>
      <c r="G487" s="443" t="s">
        <v>1573</v>
      </c>
      <c r="H487" s="443" t="s">
        <v>1574</v>
      </c>
      <c r="I487" s="446">
        <v>827.59002685546875</v>
      </c>
      <c r="J487" s="446">
        <v>4</v>
      </c>
      <c r="K487" s="447">
        <v>3310.360107421875</v>
      </c>
    </row>
    <row r="488" spans="1:11" ht="14.45" customHeight="1" x14ac:dyDescent="0.2">
      <c r="A488" s="441" t="s">
        <v>447</v>
      </c>
      <c r="B488" s="442" t="s">
        <v>448</v>
      </c>
      <c r="C488" s="443" t="s">
        <v>454</v>
      </c>
      <c r="D488" s="444" t="s">
        <v>455</v>
      </c>
      <c r="E488" s="443" t="s">
        <v>771</v>
      </c>
      <c r="F488" s="444" t="s">
        <v>772</v>
      </c>
      <c r="G488" s="443" t="s">
        <v>1575</v>
      </c>
      <c r="H488" s="443" t="s">
        <v>1576</v>
      </c>
      <c r="I488" s="446">
        <v>745.33001708984375</v>
      </c>
      <c r="J488" s="446">
        <v>2</v>
      </c>
      <c r="K488" s="447">
        <v>1490.6500244140625</v>
      </c>
    </row>
    <row r="489" spans="1:11" ht="14.45" customHeight="1" x14ac:dyDescent="0.2">
      <c r="A489" s="441" t="s">
        <v>447</v>
      </c>
      <c r="B489" s="442" t="s">
        <v>448</v>
      </c>
      <c r="C489" s="443" t="s">
        <v>454</v>
      </c>
      <c r="D489" s="444" t="s">
        <v>455</v>
      </c>
      <c r="E489" s="443" t="s">
        <v>771</v>
      </c>
      <c r="F489" s="444" t="s">
        <v>772</v>
      </c>
      <c r="G489" s="443" t="s">
        <v>1577</v>
      </c>
      <c r="H489" s="443" t="s">
        <v>1578</v>
      </c>
      <c r="I489" s="446">
        <v>980.03997802734375</v>
      </c>
      <c r="J489" s="446">
        <v>1</v>
      </c>
      <c r="K489" s="447">
        <v>980.03997802734375</v>
      </c>
    </row>
    <row r="490" spans="1:11" ht="14.45" customHeight="1" x14ac:dyDescent="0.2">
      <c r="A490" s="441" t="s">
        <v>447</v>
      </c>
      <c r="B490" s="442" t="s">
        <v>448</v>
      </c>
      <c r="C490" s="443" t="s">
        <v>454</v>
      </c>
      <c r="D490" s="444" t="s">
        <v>455</v>
      </c>
      <c r="E490" s="443" t="s">
        <v>771</v>
      </c>
      <c r="F490" s="444" t="s">
        <v>772</v>
      </c>
      <c r="G490" s="443" t="s">
        <v>1579</v>
      </c>
      <c r="H490" s="443" t="s">
        <v>1580</v>
      </c>
      <c r="I490" s="446">
        <v>776.77001953125</v>
      </c>
      <c r="J490" s="446">
        <v>9</v>
      </c>
      <c r="K490" s="447">
        <v>6990.940185546875</v>
      </c>
    </row>
    <row r="491" spans="1:11" ht="14.45" customHeight="1" x14ac:dyDescent="0.2">
      <c r="A491" s="441" t="s">
        <v>447</v>
      </c>
      <c r="B491" s="442" t="s">
        <v>448</v>
      </c>
      <c r="C491" s="443" t="s">
        <v>454</v>
      </c>
      <c r="D491" s="444" t="s">
        <v>455</v>
      </c>
      <c r="E491" s="443" t="s">
        <v>771</v>
      </c>
      <c r="F491" s="444" t="s">
        <v>772</v>
      </c>
      <c r="G491" s="443" t="s">
        <v>1581</v>
      </c>
      <c r="H491" s="443" t="s">
        <v>1582</v>
      </c>
      <c r="I491" s="446">
        <v>640.27001953125</v>
      </c>
      <c r="J491" s="446">
        <v>9</v>
      </c>
      <c r="K491" s="447">
        <v>5762.43017578125</v>
      </c>
    </row>
    <row r="492" spans="1:11" ht="14.45" customHeight="1" x14ac:dyDescent="0.2">
      <c r="A492" s="441" t="s">
        <v>447</v>
      </c>
      <c r="B492" s="442" t="s">
        <v>448</v>
      </c>
      <c r="C492" s="443" t="s">
        <v>454</v>
      </c>
      <c r="D492" s="444" t="s">
        <v>455</v>
      </c>
      <c r="E492" s="443" t="s">
        <v>771</v>
      </c>
      <c r="F492" s="444" t="s">
        <v>772</v>
      </c>
      <c r="G492" s="443" t="s">
        <v>1583</v>
      </c>
      <c r="H492" s="443" t="s">
        <v>1584</v>
      </c>
      <c r="I492" s="446">
        <v>159.38999938964844</v>
      </c>
      <c r="J492" s="446">
        <v>8</v>
      </c>
      <c r="K492" s="447">
        <v>1275.1099853515625</v>
      </c>
    </row>
    <row r="493" spans="1:11" ht="14.45" customHeight="1" x14ac:dyDescent="0.2">
      <c r="A493" s="441" t="s">
        <v>447</v>
      </c>
      <c r="B493" s="442" t="s">
        <v>448</v>
      </c>
      <c r="C493" s="443" t="s">
        <v>454</v>
      </c>
      <c r="D493" s="444" t="s">
        <v>455</v>
      </c>
      <c r="E493" s="443" t="s">
        <v>771</v>
      </c>
      <c r="F493" s="444" t="s">
        <v>772</v>
      </c>
      <c r="G493" s="443" t="s">
        <v>1585</v>
      </c>
      <c r="H493" s="443" t="s">
        <v>1586</v>
      </c>
      <c r="I493" s="446">
        <v>241.99125480651855</v>
      </c>
      <c r="J493" s="446">
        <v>100</v>
      </c>
      <c r="K493" s="447">
        <v>24198.93896484375</v>
      </c>
    </row>
    <row r="494" spans="1:11" ht="14.45" customHeight="1" x14ac:dyDescent="0.2">
      <c r="A494" s="441" t="s">
        <v>447</v>
      </c>
      <c r="B494" s="442" t="s">
        <v>448</v>
      </c>
      <c r="C494" s="443" t="s">
        <v>454</v>
      </c>
      <c r="D494" s="444" t="s">
        <v>455</v>
      </c>
      <c r="E494" s="443" t="s">
        <v>771</v>
      </c>
      <c r="F494" s="444" t="s">
        <v>772</v>
      </c>
      <c r="G494" s="443" t="s">
        <v>1587</v>
      </c>
      <c r="H494" s="443" t="s">
        <v>1588</v>
      </c>
      <c r="I494" s="446">
        <v>1122.8699951171875</v>
      </c>
      <c r="J494" s="446">
        <v>3</v>
      </c>
      <c r="K494" s="447">
        <v>3368.60009765625</v>
      </c>
    </row>
    <row r="495" spans="1:11" ht="14.45" customHeight="1" x14ac:dyDescent="0.2">
      <c r="A495" s="441" t="s">
        <v>447</v>
      </c>
      <c r="B495" s="442" t="s">
        <v>448</v>
      </c>
      <c r="C495" s="443" t="s">
        <v>454</v>
      </c>
      <c r="D495" s="444" t="s">
        <v>455</v>
      </c>
      <c r="E495" s="443" t="s">
        <v>771</v>
      </c>
      <c r="F495" s="444" t="s">
        <v>772</v>
      </c>
      <c r="G495" s="443" t="s">
        <v>1589</v>
      </c>
      <c r="H495" s="443" t="s">
        <v>1590</v>
      </c>
      <c r="I495" s="446">
        <v>911.53168741861975</v>
      </c>
      <c r="J495" s="446">
        <v>36</v>
      </c>
      <c r="K495" s="447">
        <v>32815.22119140625</v>
      </c>
    </row>
    <row r="496" spans="1:11" ht="14.45" customHeight="1" x14ac:dyDescent="0.2">
      <c r="A496" s="441" t="s">
        <v>447</v>
      </c>
      <c r="B496" s="442" t="s">
        <v>448</v>
      </c>
      <c r="C496" s="443" t="s">
        <v>454</v>
      </c>
      <c r="D496" s="444" t="s">
        <v>455</v>
      </c>
      <c r="E496" s="443" t="s">
        <v>771</v>
      </c>
      <c r="F496" s="444" t="s">
        <v>772</v>
      </c>
      <c r="G496" s="443" t="s">
        <v>1591</v>
      </c>
      <c r="H496" s="443" t="s">
        <v>1592</v>
      </c>
      <c r="I496" s="446">
        <v>1107.0899658203125</v>
      </c>
      <c r="J496" s="446">
        <v>2</v>
      </c>
      <c r="K496" s="447">
        <v>2214.179931640625</v>
      </c>
    </row>
    <row r="497" spans="1:11" ht="14.45" customHeight="1" x14ac:dyDescent="0.2">
      <c r="A497" s="441" t="s">
        <v>447</v>
      </c>
      <c r="B497" s="442" t="s">
        <v>448</v>
      </c>
      <c r="C497" s="443" t="s">
        <v>454</v>
      </c>
      <c r="D497" s="444" t="s">
        <v>455</v>
      </c>
      <c r="E497" s="443" t="s">
        <v>771</v>
      </c>
      <c r="F497" s="444" t="s">
        <v>772</v>
      </c>
      <c r="G497" s="443" t="s">
        <v>1593</v>
      </c>
      <c r="H497" s="443" t="s">
        <v>1594</v>
      </c>
      <c r="I497" s="446">
        <v>275.8800048828125</v>
      </c>
      <c r="J497" s="446">
        <v>2</v>
      </c>
      <c r="K497" s="447">
        <v>551.760009765625</v>
      </c>
    </row>
    <row r="498" spans="1:11" ht="14.45" customHeight="1" x14ac:dyDescent="0.2">
      <c r="A498" s="441" t="s">
        <v>447</v>
      </c>
      <c r="B498" s="442" t="s">
        <v>448</v>
      </c>
      <c r="C498" s="443" t="s">
        <v>454</v>
      </c>
      <c r="D498" s="444" t="s">
        <v>455</v>
      </c>
      <c r="E498" s="443" t="s">
        <v>771</v>
      </c>
      <c r="F498" s="444" t="s">
        <v>772</v>
      </c>
      <c r="G498" s="443" t="s">
        <v>1595</v>
      </c>
      <c r="H498" s="443" t="s">
        <v>1596</v>
      </c>
      <c r="I498" s="446">
        <v>275.8800048828125</v>
      </c>
      <c r="J498" s="446">
        <v>4</v>
      </c>
      <c r="K498" s="447">
        <v>1103.52001953125</v>
      </c>
    </row>
    <row r="499" spans="1:11" ht="14.45" customHeight="1" x14ac:dyDescent="0.2">
      <c r="A499" s="441" t="s">
        <v>447</v>
      </c>
      <c r="B499" s="442" t="s">
        <v>448</v>
      </c>
      <c r="C499" s="443" t="s">
        <v>454</v>
      </c>
      <c r="D499" s="444" t="s">
        <v>455</v>
      </c>
      <c r="E499" s="443" t="s">
        <v>771</v>
      </c>
      <c r="F499" s="444" t="s">
        <v>772</v>
      </c>
      <c r="G499" s="443" t="s">
        <v>1597</v>
      </c>
      <c r="H499" s="443" t="s">
        <v>1598</v>
      </c>
      <c r="I499" s="446">
        <v>597.71002197265625</v>
      </c>
      <c r="J499" s="446">
        <v>2</v>
      </c>
      <c r="K499" s="447">
        <v>1195.4100341796875</v>
      </c>
    </row>
    <row r="500" spans="1:11" ht="14.45" customHeight="1" x14ac:dyDescent="0.2">
      <c r="A500" s="441" t="s">
        <v>447</v>
      </c>
      <c r="B500" s="442" t="s">
        <v>448</v>
      </c>
      <c r="C500" s="443" t="s">
        <v>454</v>
      </c>
      <c r="D500" s="444" t="s">
        <v>455</v>
      </c>
      <c r="E500" s="443" t="s">
        <v>771</v>
      </c>
      <c r="F500" s="444" t="s">
        <v>772</v>
      </c>
      <c r="G500" s="443" t="s">
        <v>1599</v>
      </c>
      <c r="H500" s="443" t="s">
        <v>1600</v>
      </c>
      <c r="I500" s="446">
        <v>221.85500335693359</v>
      </c>
      <c r="J500" s="446">
        <v>11</v>
      </c>
      <c r="K500" s="447">
        <v>2440.3899536132813</v>
      </c>
    </row>
    <row r="501" spans="1:11" ht="14.45" customHeight="1" x14ac:dyDescent="0.2">
      <c r="A501" s="441" t="s">
        <v>447</v>
      </c>
      <c r="B501" s="442" t="s">
        <v>448</v>
      </c>
      <c r="C501" s="443" t="s">
        <v>454</v>
      </c>
      <c r="D501" s="444" t="s">
        <v>455</v>
      </c>
      <c r="E501" s="443" t="s">
        <v>771</v>
      </c>
      <c r="F501" s="444" t="s">
        <v>772</v>
      </c>
      <c r="G501" s="443" t="s">
        <v>1601</v>
      </c>
      <c r="H501" s="443" t="s">
        <v>1602</v>
      </c>
      <c r="I501" s="446">
        <v>597.70601806640627</v>
      </c>
      <c r="J501" s="446">
        <v>12</v>
      </c>
      <c r="K501" s="447">
        <v>7172.4500732421875</v>
      </c>
    </row>
    <row r="502" spans="1:11" ht="14.45" customHeight="1" x14ac:dyDescent="0.2">
      <c r="A502" s="441" t="s">
        <v>447</v>
      </c>
      <c r="B502" s="442" t="s">
        <v>448</v>
      </c>
      <c r="C502" s="443" t="s">
        <v>454</v>
      </c>
      <c r="D502" s="444" t="s">
        <v>455</v>
      </c>
      <c r="E502" s="443" t="s">
        <v>771</v>
      </c>
      <c r="F502" s="444" t="s">
        <v>772</v>
      </c>
      <c r="G502" s="443" t="s">
        <v>1603</v>
      </c>
      <c r="H502" s="443" t="s">
        <v>1604</v>
      </c>
      <c r="I502" s="446">
        <v>597.71002197265625</v>
      </c>
      <c r="J502" s="446">
        <v>2</v>
      </c>
      <c r="K502" s="447">
        <v>1195.4100341796875</v>
      </c>
    </row>
    <row r="503" spans="1:11" ht="14.45" customHeight="1" x14ac:dyDescent="0.2">
      <c r="A503" s="441" t="s">
        <v>447</v>
      </c>
      <c r="B503" s="442" t="s">
        <v>448</v>
      </c>
      <c r="C503" s="443" t="s">
        <v>454</v>
      </c>
      <c r="D503" s="444" t="s">
        <v>455</v>
      </c>
      <c r="E503" s="443" t="s">
        <v>771</v>
      </c>
      <c r="F503" s="444" t="s">
        <v>772</v>
      </c>
      <c r="G503" s="443" t="s">
        <v>1605</v>
      </c>
      <c r="H503" s="443" t="s">
        <v>1606</v>
      </c>
      <c r="I503" s="446">
        <v>224.14999389648438</v>
      </c>
      <c r="J503" s="446">
        <v>9</v>
      </c>
      <c r="K503" s="447">
        <v>2017.3699645996094</v>
      </c>
    </row>
    <row r="504" spans="1:11" ht="14.45" customHeight="1" x14ac:dyDescent="0.2">
      <c r="A504" s="441" t="s">
        <v>447</v>
      </c>
      <c r="B504" s="442" t="s">
        <v>448</v>
      </c>
      <c r="C504" s="443" t="s">
        <v>454</v>
      </c>
      <c r="D504" s="444" t="s">
        <v>455</v>
      </c>
      <c r="E504" s="443" t="s">
        <v>771</v>
      </c>
      <c r="F504" s="444" t="s">
        <v>772</v>
      </c>
      <c r="G504" s="443" t="s">
        <v>1607</v>
      </c>
      <c r="H504" s="443" t="s">
        <v>1608</v>
      </c>
      <c r="I504" s="446">
        <v>2990</v>
      </c>
      <c r="J504" s="446">
        <v>2</v>
      </c>
      <c r="K504" s="447">
        <v>5980</v>
      </c>
    </row>
    <row r="505" spans="1:11" ht="14.45" customHeight="1" x14ac:dyDescent="0.2">
      <c r="A505" s="441" t="s">
        <v>447</v>
      </c>
      <c r="B505" s="442" t="s">
        <v>448</v>
      </c>
      <c r="C505" s="443" t="s">
        <v>454</v>
      </c>
      <c r="D505" s="444" t="s">
        <v>455</v>
      </c>
      <c r="E505" s="443" t="s">
        <v>771</v>
      </c>
      <c r="F505" s="444" t="s">
        <v>772</v>
      </c>
      <c r="G505" s="443" t="s">
        <v>1609</v>
      </c>
      <c r="H505" s="443" t="s">
        <v>1610</v>
      </c>
      <c r="I505" s="446">
        <v>24</v>
      </c>
      <c r="J505" s="446">
        <v>40</v>
      </c>
      <c r="K505" s="447">
        <v>960.02001953125</v>
      </c>
    </row>
    <row r="506" spans="1:11" ht="14.45" customHeight="1" x14ac:dyDescent="0.2">
      <c r="A506" s="441" t="s">
        <v>447</v>
      </c>
      <c r="B506" s="442" t="s">
        <v>448</v>
      </c>
      <c r="C506" s="443" t="s">
        <v>454</v>
      </c>
      <c r="D506" s="444" t="s">
        <v>455</v>
      </c>
      <c r="E506" s="443" t="s">
        <v>771</v>
      </c>
      <c r="F506" s="444" t="s">
        <v>772</v>
      </c>
      <c r="G506" s="443" t="s">
        <v>1611</v>
      </c>
      <c r="H506" s="443" t="s">
        <v>1612</v>
      </c>
      <c r="I506" s="446">
        <v>22.800000190734863</v>
      </c>
      <c r="J506" s="446">
        <v>80</v>
      </c>
      <c r="K506" s="447">
        <v>1848.0400390625</v>
      </c>
    </row>
    <row r="507" spans="1:11" ht="14.45" customHeight="1" x14ac:dyDescent="0.2">
      <c r="A507" s="441" t="s">
        <v>447</v>
      </c>
      <c r="B507" s="442" t="s">
        <v>448</v>
      </c>
      <c r="C507" s="443" t="s">
        <v>454</v>
      </c>
      <c r="D507" s="444" t="s">
        <v>455</v>
      </c>
      <c r="E507" s="443" t="s">
        <v>771</v>
      </c>
      <c r="F507" s="444" t="s">
        <v>772</v>
      </c>
      <c r="G507" s="443" t="s">
        <v>1613</v>
      </c>
      <c r="H507" s="443" t="s">
        <v>1614</v>
      </c>
      <c r="I507" s="446">
        <v>21.600000381469727</v>
      </c>
      <c r="J507" s="446">
        <v>20</v>
      </c>
      <c r="K507" s="447">
        <v>432.010009765625</v>
      </c>
    </row>
    <row r="508" spans="1:11" ht="14.45" customHeight="1" x14ac:dyDescent="0.2">
      <c r="A508" s="441" t="s">
        <v>447</v>
      </c>
      <c r="B508" s="442" t="s">
        <v>448</v>
      </c>
      <c r="C508" s="443" t="s">
        <v>454</v>
      </c>
      <c r="D508" s="444" t="s">
        <v>455</v>
      </c>
      <c r="E508" s="443" t="s">
        <v>771</v>
      </c>
      <c r="F508" s="444" t="s">
        <v>772</v>
      </c>
      <c r="G508" s="443" t="s">
        <v>1615</v>
      </c>
      <c r="H508" s="443" t="s">
        <v>1616</v>
      </c>
      <c r="I508" s="446">
        <v>591.6400146484375</v>
      </c>
      <c r="J508" s="446">
        <v>4</v>
      </c>
      <c r="K508" s="447">
        <v>2366.56005859375</v>
      </c>
    </row>
    <row r="509" spans="1:11" ht="14.45" customHeight="1" x14ac:dyDescent="0.2">
      <c r="A509" s="441" t="s">
        <v>447</v>
      </c>
      <c r="B509" s="442" t="s">
        <v>448</v>
      </c>
      <c r="C509" s="443" t="s">
        <v>454</v>
      </c>
      <c r="D509" s="444" t="s">
        <v>455</v>
      </c>
      <c r="E509" s="443" t="s">
        <v>771</v>
      </c>
      <c r="F509" s="444" t="s">
        <v>772</v>
      </c>
      <c r="G509" s="443" t="s">
        <v>1617</v>
      </c>
      <c r="H509" s="443" t="s">
        <v>1618</v>
      </c>
      <c r="I509" s="446">
        <v>1039.5900065104167</v>
      </c>
      <c r="J509" s="446">
        <v>37</v>
      </c>
      <c r="K509" s="447">
        <v>38602.900024414063</v>
      </c>
    </row>
    <row r="510" spans="1:11" ht="14.45" customHeight="1" x14ac:dyDescent="0.2">
      <c r="A510" s="441" t="s">
        <v>447</v>
      </c>
      <c r="B510" s="442" t="s">
        <v>448</v>
      </c>
      <c r="C510" s="443" t="s">
        <v>454</v>
      </c>
      <c r="D510" s="444" t="s">
        <v>455</v>
      </c>
      <c r="E510" s="443" t="s">
        <v>771</v>
      </c>
      <c r="F510" s="444" t="s">
        <v>772</v>
      </c>
      <c r="G510" s="443" t="s">
        <v>1619</v>
      </c>
      <c r="H510" s="443" t="s">
        <v>1620</v>
      </c>
      <c r="I510" s="446">
        <v>1053.4000244140625</v>
      </c>
      <c r="J510" s="446">
        <v>7</v>
      </c>
      <c r="K510" s="447">
        <v>7373.800048828125</v>
      </c>
    </row>
    <row r="511" spans="1:11" ht="14.45" customHeight="1" x14ac:dyDescent="0.2">
      <c r="A511" s="441" t="s">
        <v>447</v>
      </c>
      <c r="B511" s="442" t="s">
        <v>448</v>
      </c>
      <c r="C511" s="443" t="s">
        <v>454</v>
      </c>
      <c r="D511" s="444" t="s">
        <v>455</v>
      </c>
      <c r="E511" s="443" t="s">
        <v>771</v>
      </c>
      <c r="F511" s="444" t="s">
        <v>772</v>
      </c>
      <c r="G511" s="443" t="s">
        <v>1621</v>
      </c>
      <c r="H511" s="443" t="s">
        <v>1622</v>
      </c>
      <c r="I511" s="446">
        <v>3811.280029296875</v>
      </c>
      <c r="J511" s="446">
        <v>1</v>
      </c>
      <c r="K511" s="447">
        <v>3811.280029296875</v>
      </c>
    </row>
    <row r="512" spans="1:11" ht="14.45" customHeight="1" x14ac:dyDescent="0.2">
      <c r="A512" s="441" t="s">
        <v>447</v>
      </c>
      <c r="B512" s="442" t="s">
        <v>448</v>
      </c>
      <c r="C512" s="443" t="s">
        <v>454</v>
      </c>
      <c r="D512" s="444" t="s">
        <v>455</v>
      </c>
      <c r="E512" s="443" t="s">
        <v>771</v>
      </c>
      <c r="F512" s="444" t="s">
        <v>772</v>
      </c>
      <c r="G512" s="443" t="s">
        <v>1623</v>
      </c>
      <c r="H512" s="443" t="s">
        <v>1624</v>
      </c>
      <c r="I512" s="446">
        <v>410.19000244140625</v>
      </c>
      <c r="J512" s="446">
        <v>10</v>
      </c>
      <c r="K512" s="447">
        <v>4101.89990234375</v>
      </c>
    </row>
    <row r="513" spans="1:11" ht="14.45" customHeight="1" x14ac:dyDescent="0.2">
      <c r="A513" s="441" t="s">
        <v>447</v>
      </c>
      <c r="B513" s="442" t="s">
        <v>448</v>
      </c>
      <c r="C513" s="443" t="s">
        <v>454</v>
      </c>
      <c r="D513" s="444" t="s">
        <v>455</v>
      </c>
      <c r="E513" s="443" t="s">
        <v>771</v>
      </c>
      <c r="F513" s="444" t="s">
        <v>772</v>
      </c>
      <c r="G513" s="443" t="s">
        <v>1625</v>
      </c>
      <c r="H513" s="443" t="s">
        <v>1626</v>
      </c>
      <c r="I513" s="446">
        <v>2080.02001953125</v>
      </c>
      <c r="J513" s="446">
        <v>2</v>
      </c>
      <c r="K513" s="447">
        <v>4160.0400390625</v>
      </c>
    </row>
    <row r="514" spans="1:11" ht="14.45" customHeight="1" x14ac:dyDescent="0.2">
      <c r="A514" s="441" t="s">
        <v>447</v>
      </c>
      <c r="B514" s="442" t="s">
        <v>448</v>
      </c>
      <c r="C514" s="443" t="s">
        <v>454</v>
      </c>
      <c r="D514" s="444" t="s">
        <v>455</v>
      </c>
      <c r="E514" s="443" t="s">
        <v>771</v>
      </c>
      <c r="F514" s="444" t="s">
        <v>772</v>
      </c>
      <c r="G514" s="443" t="s">
        <v>1627</v>
      </c>
      <c r="H514" s="443" t="s">
        <v>1628</v>
      </c>
      <c r="I514" s="446">
        <v>1784</v>
      </c>
      <c r="J514" s="446">
        <v>1</v>
      </c>
      <c r="K514" s="447">
        <v>1784</v>
      </c>
    </row>
    <row r="515" spans="1:11" ht="14.45" customHeight="1" x14ac:dyDescent="0.2">
      <c r="A515" s="441" t="s">
        <v>447</v>
      </c>
      <c r="B515" s="442" t="s">
        <v>448</v>
      </c>
      <c r="C515" s="443" t="s">
        <v>454</v>
      </c>
      <c r="D515" s="444" t="s">
        <v>455</v>
      </c>
      <c r="E515" s="443" t="s">
        <v>771</v>
      </c>
      <c r="F515" s="444" t="s">
        <v>772</v>
      </c>
      <c r="G515" s="443" t="s">
        <v>1629</v>
      </c>
      <c r="H515" s="443" t="s">
        <v>1630</v>
      </c>
      <c r="I515" s="446">
        <v>1784</v>
      </c>
      <c r="J515" s="446">
        <v>2</v>
      </c>
      <c r="K515" s="447">
        <v>3567.989990234375</v>
      </c>
    </row>
    <row r="516" spans="1:11" ht="14.45" customHeight="1" x14ac:dyDescent="0.2">
      <c r="A516" s="441" t="s">
        <v>447</v>
      </c>
      <c r="B516" s="442" t="s">
        <v>448</v>
      </c>
      <c r="C516" s="443" t="s">
        <v>454</v>
      </c>
      <c r="D516" s="444" t="s">
        <v>455</v>
      </c>
      <c r="E516" s="443" t="s">
        <v>771</v>
      </c>
      <c r="F516" s="444" t="s">
        <v>772</v>
      </c>
      <c r="G516" s="443" t="s">
        <v>1631</v>
      </c>
      <c r="H516" s="443" t="s">
        <v>1632</v>
      </c>
      <c r="I516" s="446">
        <v>1784</v>
      </c>
      <c r="J516" s="446">
        <v>3</v>
      </c>
      <c r="K516" s="447">
        <v>5351.989990234375</v>
      </c>
    </row>
    <row r="517" spans="1:11" ht="14.45" customHeight="1" x14ac:dyDescent="0.2">
      <c r="A517" s="441" t="s">
        <v>447</v>
      </c>
      <c r="B517" s="442" t="s">
        <v>448</v>
      </c>
      <c r="C517" s="443" t="s">
        <v>454</v>
      </c>
      <c r="D517" s="444" t="s">
        <v>455</v>
      </c>
      <c r="E517" s="443" t="s">
        <v>771</v>
      </c>
      <c r="F517" s="444" t="s">
        <v>772</v>
      </c>
      <c r="G517" s="443" t="s">
        <v>1633</v>
      </c>
      <c r="H517" s="443" t="s">
        <v>1634</v>
      </c>
      <c r="I517" s="446">
        <v>1784</v>
      </c>
      <c r="J517" s="446">
        <v>1</v>
      </c>
      <c r="K517" s="447">
        <v>1784</v>
      </c>
    </row>
    <row r="518" spans="1:11" ht="14.45" customHeight="1" x14ac:dyDescent="0.2">
      <c r="A518" s="441" t="s">
        <v>447</v>
      </c>
      <c r="B518" s="442" t="s">
        <v>448</v>
      </c>
      <c r="C518" s="443" t="s">
        <v>454</v>
      </c>
      <c r="D518" s="444" t="s">
        <v>455</v>
      </c>
      <c r="E518" s="443" t="s">
        <v>771</v>
      </c>
      <c r="F518" s="444" t="s">
        <v>772</v>
      </c>
      <c r="G518" s="443" t="s">
        <v>1635</v>
      </c>
      <c r="H518" s="443" t="s">
        <v>1636</v>
      </c>
      <c r="I518" s="446">
        <v>1784</v>
      </c>
      <c r="J518" s="446">
        <v>2</v>
      </c>
      <c r="K518" s="447">
        <v>3567.989990234375</v>
      </c>
    </row>
    <row r="519" spans="1:11" ht="14.45" customHeight="1" x14ac:dyDescent="0.2">
      <c r="A519" s="441" t="s">
        <v>447</v>
      </c>
      <c r="B519" s="442" t="s">
        <v>448</v>
      </c>
      <c r="C519" s="443" t="s">
        <v>454</v>
      </c>
      <c r="D519" s="444" t="s">
        <v>455</v>
      </c>
      <c r="E519" s="443" t="s">
        <v>771</v>
      </c>
      <c r="F519" s="444" t="s">
        <v>772</v>
      </c>
      <c r="G519" s="443" t="s">
        <v>1637</v>
      </c>
      <c r="H519" s="443" t="s">
        <v>1638</v>
      </c>
      <c r="I519" s="446">
        <v>1784</v>
      </c>
      <c r="J519" s="446">
        <v>1</v>
      </c>
      <c r="K519" s="447">
        <v>1784</v>
      </c>
    </row>
    <row r="520" spans="1:11" ht="14.45" customHeight="1" x14ac:dyDescent="0.2">
      <c r="A520" s="441" t="s">
        <v>447</v>
      </c>
      <c r="B520" s="442" t="s">
        <v>448</v>
      </c>
      <c r="C520" s="443" t="s">
        <v>454</v>
      </c>
      <c r="D520" s="444" t="s">
        <v>455</v>
      </c>
      <c r="E520" s="443" t="s">
        <v>771</v>
      </c>
      <c r="F520" s="444" t="s">
        <v>772</v>
      </c>
      <c r="G520" s="443" t="s">
        <v>1639</v>
      </c>
      <c r="H520" s="443" t="s">
        <v>1640</v>
      </c>
      <c r="I520" s="446">
        <v>1784</v>
      </c>
      <c r="J520" s="446">
        <v>2</v>
      </c>
      <c r="K520" s="447">
        <v>3567.989990234375</v>
      </c>
    </row>
    <row r="521" spans="1:11" ht="14.45" customHeight="1" x14ac:dyDescent="0.2">
      <c r="A521" s="441" t="s">
        <v>447</v>
      </c>
      <c r="B521" s="442" t="s">
        <v>448</v>
      </c>
      <c r="C521" s="443" t="s">
        <v>454</v>
      </c>
      <c r="D521" s="444" t="s">
        <v>455</v>
      </c>
      <c r="E521" s="443" t="s">
        <v>771</v>
      </c>
      <c r="F521" s="444" t="s">
        <v>772</v>
      </c>
      <c r="G521" s="443" t="s">
        <v>1641</v>
      </c>
      <c r="H521" s="443" t="s">
        <v>1642</v>
      </c>
      <c r="I521" s="446">
        <v>1784</v>
      </c>
      <c r="J521" s="446">
        <v>2</v>
      </c>
      <c r="K521" s="447">
        <v>3567.989990234375</v>
      </c>
    </row>
    <row r="522" spans="1:11" ht="14.45" customHeight="1" x14ac:dyDescent="0.2">
      <c r="A522" s="441" t="s">
        <v>447</v>
      </c>
      <c r="B522" s="442" t="s">
        <v>448</v>
      </c>
      <c r="C522" s="443" t="s">
        <v>454</v>
      </c>
      <c r="D522" s="444" t="s">
        <v>455</v>
      </c>
      <c r="E522" s="443" t="s">
        <v>771</v>
      </c>
      <c r="F522" s="444" t="s">
        <v>772</v>
      </c>
      <c r="G522" s="443" t="s">
        <v>1643</v>
      </c>
      <c r="H522" s="443" t="s">
        <v>1644</v>
      </c>
      <c r="I522" s="446">
        <v>1784</v>
      </c>
      <c r="J522" s="446">
        <v>2</v>
      </c>
      <c r="K522" s="447">
        <v>3567.989990234375</v>
      </c>
    </row>
    <row r="523" spans="1:11" ht="14.45" customHeight="1" x14ac:dyDescent="0.2">
      <c r="A523" s="441" t="s">
        <v>447</v>
      </c>
      <c r="B523" s="442" t="s">
        <v>448</v>
      </c>
      <c r="C523" s="443" t="s">
        <v>454</v>
      </c>
      <c r="D523" s="444" t="s">
        <v>455</v>
      </c>
      <c r="E523" s="443" t="s">
        <v>771</v>
      </c>
      <c r="F523" s="444" t="s">
        <v>772</v>
      </c>
      <c r="G523" s="443" t="s">
        <v>1645</v>
      </c>
      <c r="H523" s="443" t="s">
        <v>1646</v>
      </c>
      <c r="I523" s="446">
        <v>1784</v>
      </c>
      <c r="J523" s="446">
        <v>2</v>
      </c>
      <c r="K523" s="447">
        <v>3567.989990234375</v>
      </c>
    </row>
    <row r="524" spans="1:11" ht="14.45" customHeight="1" x14ac:dyDescent="0.2">
      <c r="A524" s="441" t="s">
        <v>447</v>
      </c>
      <c r="B524" s="442" t="s">
        <v>448</v>
      </c>
      <c r="C524" s="443" t="s">
        <v>454</v>
      </c>
      <c r="D524" s="444" t="s">
        <v>455</v>
      </c>
      <c r="E524" s="443" t="s">
        <v>771</v>
      </c>
      <c r="F524" s="444" t="s">
        <v>772</v>
      </c>
      <c r="G524" s="443" t="s">
        <v>1647</v>
      </c>
      <c r="H524" s="443" t="s">
        <v>1648</v>
      </c>
      <c r="I524" s="446">
        <v>7.9999998211860657E-2</v>
      </c>
      <c r="J524" s="446">
        <v>4500</v>
      </c>
      <c r="K524" s="447">
        <v>381.08999633789063</v>
      </c>
    </row>
    <row r="525" spans="1:11" ht="14.45" customHeight="1" x14ac:dyDescent="0.2">
      <c r="A525" s="441" t="s">
        <v>447</v>
      </c>
      <c r="B525" s="442" t="s">
        <v>448</v>
      </c>
      <c r="C525" s="443" t="s">
        <v>454</v>
      </c>
      <c r="D525" s="444" t="s">
        <v>455</v>
      </c>
      <c r="E525" s="443" t="s">
        <v>771</v>
      </c>
      <c r="F525" s="444" t="s">
        <v>772</v>
      </c>
      <c r="G525" s="443" t="s">
        <v>1649</v>
      </c>
      <c r="H525" s="443" t="s">
        <v>1650</v>
      </c>
      <c r="I525" s="446">
        <v>9.5000002533197403E-2</v>
      </c>
      <c r="J525" s="446">
        <v>11250</v>
      </c>
      <c r="K525" s="447">
        <v>1076.1799926757813</v>
      </c>
    </row>
    <row r="526" spans="1:11" ht="14.45" customHeight="1" x14ac:dyDescent="0.2">
      <c r="A526" s="441" t="s">
        <v>447</v>
      </c>
      <c r="B526" s="442" t="s">
        <v>448</v>
      </c>
      <c r="C526" s="443" t="s">
        <v>454</v>
      </c>
      <c r="D526" s="444" t="s">
        <v>455</v>
      </c>
      <c r="E526" s="443" t="s">
        <v>771</v>
      </c>
      <c r="F526" s="444" t="s">
        <v>772</v>
      </c>
      <c r="G526" s="443" t="s">
        <v>1651</v>
      </c>
      <c r="H526" s="443" t="s">
        <v>1652</v>
      </c>
      <c r="I526" s="446">
        <v>1714.4599609375</v>
      </c>
      <c r="J526" s="446">
        <v>1</v>
      </c>
      <c r="K526" s="447">
        <v>1714.4599609375</v>
      </c>
    </row>
    <row r="527" spans="1:11" ht="14.45" customHeight="1" x14ac:dyDescent="0.2">
      <c r="A527" s="441" t="s">
        <v>447</v>
      </c>
      <c r="B527" s="442" t="s">
        <v>448</v>
      </c>
      <c r="C527" s="443" t="s">
        <v>454</v>
      </c>
      <c r="D527" s="444" t="s">
        <v>455</v>
      </c>
      <c r="E527" s="443" t="s">
        <v>771</v>
      </c>
      <c r="F527" s="444" t="s">
        <v>772</v>
      </c>
      <c r="G527" s="443" t="s">
        <v>1653</v>
      </c>
      <c r="H527" s="443" t="s">
        <v>1654</v>
      </c>
      <c r="I527" s="446">
        <v>647.3125</v>
      </c>
      <c r="J527" s="446">
        <v>10</v>
      </c>
      <c r="K527" s="447">
        <v>6473.1298828125</v>
      </c>
    </row>
    <row r="528" spans="1:11" ht="14.45" customHeight="1" x14ac:dyDescent="0.2">
      <c r="A528" s="441" t="s">
        <v>447</v>
      </c>
      <c r="B528" s="442" t="s">
        <v>448</v>
      </c>
      <c r="C528" s="443" t="s">
        <v>454</v>
      </c>
      <c r="D528" s="444" t="s">
        <v>455</v>
      </c>
      <c r="E528" s="443" t="s">
        <v>771</v>
      </c>
      <c r="F528" s="444" t="s">
        <v>772</v>
      </c>
      <c r="G528" s="443" t="s">
        <v>1655</v>
      </c>
      <c r="H528" s="443" t="s">
        <v>1656</v>
      </c>
      <c r="I528" s="446">
        <v>515.44000244140625</v>
      </c>
      <c r="J528" s="446">
        <v>3</v>
      </c>
      <c r="K528" s="447">
        <v>1546.31005859375</v>
      </c>
    </row>
    <row r="529" spans="1:11" ht="14.45" customHeight="1" x14ac:dyDescent="0.2">
      <c r="A529" s="441" t="s">
        <v>447</v>
      </c>
      <c r="B529" s="442" t="s">
        <v>448</v>
      </c>
      <c r="C529" s="443" t="s">
        <v>454</v>
      </c>
      <c r="D529" s="444" t="s">
        <v>455</v>
      </c>
      <c r="E529" s="443" t="s">
        <v>771</v>
      </c>
      <c r="F529" s="444" t="s">
        <v>772</v>
      </c>
      <c r="G529" s="443" t="s">
        <v>1657</v>
      </c>
      <c r="H529" s="443" t="s">
        <v>1658</v>
      </c>
      <c r="I529" s="446">
        <v>598.91664632161462</v>
      </c>
      <c r="J529" s="446">
        <v>7</v>
      </c>
      <c r="K529" s="447">
        <v>4192.39990234375</v>
      </c>
    </row>
    <row r="530" spans="1:11" ht="14.45" customHeight="1" x14ac:dyDescent="0.2">
      <c r="A530" s="441" t="s">
        <v>447</v>
      </c>
      <c r="B530" s="442" t="s">
        <v>448</v>
      </c>
      <c r="C530" s="443" t="s">
        <v>454</v>
      </c>
      <c r="D530" s="444" t="s">
        <v>455</v>
      </c>
      <c r="E530" s="443" t="s">
        <v>771</v>
      </c>
      <c r="F530" s="444" t="s">
        <v>772</v>
      </c>
      <c r="G530" s="443" t="s">
        <v>1659</v>
      </c>
      <c r="H530" s="443" t="s">
        <v>1660</v>
      </c>
      <c r="I530" s="446">
        <v>515.44000244140625</v>
      </c>
      <c r="J530" s="446">
        <v>12</v>
      </c>
      <c r="K530" s="447">
        <v>6185.230224609375</v>
      </c>
    </row>
    <row r="531" spans="1:11" ht="14.45" customHeight="1" x14ac:dyDescent="0.2">
      <c r="A531" s="441" t="s">
        <v>447</v>
      </c>
      <c r="B531" s="442" t="s">
        <v>448</v>
      </c>
      <c r="C531" s="443" t="s">
        <v>454</v>
      </c>
      <c r="D531" s="444" t="s">
        <v>455</v>
      </c>
      <c r="E531" s="443" t="s">
        <v>771</v>
      </c>
      <c r="F531" s="444" t="s">
        <v>772</v>
      </c>
      <c r="G531" s="443" t="s">
        <v>1661</v>
      </c>
      <c r="H531" s="443" t="s">
        <v>1662</v>
      </c>
      <c r="I531" s="446">
        <v>773.1300048828125</v>
      </c>
      <c r="J531" s="446">
        <v>8</v>
      </c>
      <c r="K531" s="447">
        <v>6185</v>
      </c>
    </row>
    <row r="532" spans="1:11" ht="14.45" customHeight="1" x14ac:dyDescent="0.2">
      <c r="A532" s="441" t="s">
        <v>447</v>
      </c>
      <c r="B532" s="442" t="s">
        <v>448</v>
      </c>
      <c r="C532" s="443" t="s">
        <v>454</v>
      </c>
      <c r="D532" s="444" t="s">
        <v>455</v>
      </c>
      <c r="E532" s="443" t="s">
        <v>771</v>
      </c>
      <c r="F532" s="444" t="s">
        <v>772</v>
      </c>
      <c r="G532" s="443" t="s">
        <v>1663</v>
      </c>
      <c r="H532" s="443" t="s">
        <v>1664</v>
      </c>
      <c r="I532" s="446">
        <v>109</v>
      </c>
      <c r="J532" s="446">
        <v>5</v>
      </c>
      <c r="K532" s="447">
        <v>545</v>
      </c>
    </row>
    <row r="533" spans="1:11" ht="14.45" customHeight="1" x14ac:dyDescent="0.2">
      <c r="A533" s="441" t="s">
        <v>447</v>
      </c>
      <c r="B533" s="442" t="s">
        <v>448</v>
      </c>
      <c r="C533" s="443" t="s">
        <v>454</v>
      </c>
      <c r="D533" s="444" t="s">
        <v>455</v>
      </c>
      <c r="E533" s="443" t="s">
        <v>771</v>
      </c>
      <c r="F533" s="444" t="s">
        <v>772</v>
      </c>
      <c r="G533" s="443" t="s">
        <v>1665</v>
      </c>
      <c r="H533" s="443" t="s">
        <v>1666</v>
      </c>
      <c r="I533" s="446">
        <v>928.32000732421875</v>
      </c>
      <c r="J533" s="446">
        <v>2</v>
      </c>
      <c r="K533" s="447">
        <v>1856.6400146484375</v>
      </c>
    </row>
    <row r="534" spans="1:11" ht="14.45" customHeight="1" x14ac:dyDescent="0.2">
      <c r="A534" s="441" t="s">
        <v>447</v>
      </c>
      <c r="B534" s="442" t="s">
        <v>448</v>
      </c>
      <c r="C534" s="443" t="s">
        <v>454</v>
      </c>
      <c r="D534" s="444" t="s">
        <v>455</v>
      </c>
      <c r="E534" s="443" t="s">
        <v>771</v>
      </c>
      <c r="F534" s="444" t="s">
        <v>772</v>
      </c>
      <c r="G534" s="443" t="s">
        <v>1667</v>
      </c>
      <c r="H534" s="443" t="s">
        <v>1668</v>
      </c>
      <c r="I534" s="446">
        <v>127.67499923706055</v>
      </c>
      <c r="J534" s="446">
        <v>19</v>
      </c>
      <c r="K534" s="447">
        <v>2448.8699340820313</v>
      </c>
    </row>
    <row r="535" spans="1:11" ht="14.45" customHeight="1" x14ac:dyDescent="0.2">
      <c r="A535" s="441" t="s">
        <v>447</v>
      </c>
      <c r="B535" s="442" t="s">
        <v>448</v>
      </c>
      <c r="C535" s="443" t="s">
        <v>454</v>
      </c>
      <c r="D535" s="444" t="s">
        <v>455</v>
      </c>
      <c r="E535" s="443" t="s">
        <v>771</v>
      </c>
      <c r="F535" s="444" t="s">
        <v>772</v>
      </c>
      <c r="G535" s="443" t="s">
        <v>1669</v>
      </c>
      <c r="H535" s="443" t="s">
        <v>1670</v>
      </c>
      <c r="I535" s="446">
        <v>338.79998779296875</v>
      </c>
      <c r="J535" s="446">
        <v>1</v>
      </c>
      <c r="K535" s="447">
        <v>338.79998779296875</v>
      </c>
    </row>
    <row r="536" spans="1:11" ht="14.45" customHeight="1" x14ac:dyDescent="0.2">
      <c r="A536" s="441" t="s">
        <v>447</v>
      </c>
      <c r="B536" s="442" t="s">
        <v>448</v>
      </c>
      <c r="C536" s="443" t="s">
        <v>454</v>
      </c>
      <c r="D536" s="444" t="s">
        <v>455</v>
      </c>
      <c r="E536" s="443" t="s">
        <v>771</v>
      </c>
      <c r="F536" s="444" t="s">
        <v>772</v>
      </c>
      <c r="G536" s="443" t="s">
        <v>1671</v>
      </c>
      <c r="H536" s="443" t="s">
        <v>1672</v>
      </c>
      <c r="I536" s="446">
        <v>331.51998901367188</v>
      </c>
      <c r="J536" s="446">
        <v>2</v>
      </c>
      <c r="K536" s="447">
        <v>663.030029296875</v>
      </c>
    </row>
    <row r="537" spans="1:11" ht="14.45" customHeight="1" x14ac:dyDescent="0.2">
      <c r="A537" s="441" t="s">
        <v>447</v>
      </c>
      <c r="B537" s="442" t="s">
        <v>448</v>
      </c>
      <c r="C537" s="443" t="s">
        <v>454</v>
      </c>
      <c r="D537" s="444" t="s">
        <v>455</v>
      </c>
      <c r="E537" s="443" t="s">
        <v>771</v>
      </c>
      <c r="F537" s="444" t="s">
        <v>772</v>
      </c>
      <c r="G537" s="443" t="s">
        <v>1673</v>
      </c>
      <c r="H537" s="443" t="s">
        <v>1674</v>
      </c>
      <c r="I537" s="446">
        <v>650.6199951171875</v>
      </c>
      <c r="J537" s="446">
        <v>15</v>
      </c>
      <c r="K537" s="447">
        <v>9759.2298583984375</v>
      </c>
    </row>
    <row r="538" spans="1:11" ht="14.45" customHeight="1" x14ac:dyDescent="0.2">
      <c r="A538" s="441" t="s">
        <v>447</v>
      </c>
      <c r="B538" s="442" t="s">
        <v>448</v>
      </c>
      <c r="C538" s="443" t="s">
        <v>454</v>
      </c>
      <c r="D538" s="444" t="s">
        <v>455</v>
      </c>
      <c r="E538" s="443" t="s">
        <v>771</v>
      </c>
      <c r="F538" s="444" t="s">
        <v>772</v>
      </c>
      <c r="G538" s="443" t="s">
        <v>1675</v>
      </c>
      <c r="H538" s="443" t="s">
        <v>1676</v>
      </c>
      <c r="I538" s="446">
        <v>1098.0450134277344</v>
      </c>
      <c r="J538" s="446">
        <v>2</v>
      </c>
      <c r="K538" s="447">
        <v>2196.0900268554688</v>
      </c>
    </row>
    <row r="539" spans="1:11" ht="14.45" customHeight="1" x14ac:dyDescent="0.2">
      <c r="A539" s="441" t="s">
        <v>447</v>
      </c>
      <c r="B539" s="442" t="s">
        <v>448</v>
      </c>
      <c r="C539" s="443" t="s">
        <v>454</v>
      </c>
      <c r="D539" s="444" t="s">
        <v>455</v>
      </c>
      <c r="E539" s="443" t="s">
        <v>771</v>
      </c>
      <c r="F539" s="444" t="s">
        <v>772</v>
      </c>
      <c r="G539" s="443" t="s">
        <v>1677</v>
      </c>
      <c r="H539" s="443" t="s">
        <v>1678</v>
      </c>
      <c r="I539" s="446">
        <v>127.05000305175781</v>
      </c>
      <c r="J539" s="446">
        <v>5</v>
      </c>
      <c r="K539" s="447">
        <v>635.25</v>
      </c>
    </row>
    <row r="540" spans="1:11" ht="14.45" customHeight="1" x14ac:dyDescent="0.2">
      <c r="A540" s="441" t="s">
        <v>447</v>
      </c>
      <c r="B540" s="442" t="s">
        <v>448</v>
      </c>
      <c r="C540" s="443" t="s">
        <v>454</v>
      </c>
      <c r="D540" s="444" t="s">
        <v>455</v>
      </c>
      <c r="E540" s="443" t="s">
        <v>771</v>
      </c>
      <c r="F540" s="444" t="s">
        <v>772</v>
      </c>
      <c r="G540" s="443" t="s">
        <v>1679</v>
      </c>
      <c r="H540" s="443" t="s">
        <v>1680</v>
      </c>
      <c r="I540" s="446">
        <v>151.25</v>
      </c>
      <c r="J540" s="446">
        <v>5</v>
      </c>
      <c r="K540" s="447">
        <v>756.25</v>
      </c>
    </row>
    <row r="541" spans="1:11" ht="14.45" customHeight="1" x14ac:dyDescent="0.2">
      <c r="A541" s="441" t="s">
        <v>447</v>
      </c>
      <c r="B541" s="442" t="s">
        <v>448</v>
      </c>
      <c r="C541" s="443" t="s">
        <v>454</v>
      </c>
      <c r="D541" s="444" t="s">
        <v>455</v>
      </c>
      <c r="E541" s="443" t="s">
        <v>771</v>
      </c>
      <c r="F541" s="444" t="s">
        <v>772</v>
      </c>
      <c r="G541" s="443" t="s">
        <v>1681</v>
      </c>
      <c r="H541" s="443" t="s">
        <v>1682</v>
      </c>
      <c r="I541" s="446">
        <v>124.62999725341797</v>
      </c>
      <c r="J541" s="446">
        <v>5</v>
      </c>
      <c r="K541" s="447">
        <v>623.1500244140625</v>
      </c>
    </row>
    <row r="542" spans="1:11" ht="14.45" customHeight="1" x14ac:dyDescent="0.2">
      <c r="A542" s="441" t="s">
        <v>447</v>
      </c>
      <c r="B542" s="442" t="s">
        <v>448</v>
      </c>
      <c r="C542" s="443" t="s">
        <v>454</v>
      </c>
      <c r="D542" s="444" t="s">
        <v>455</v>
      </c>
      <c r="E542" s="443" t="s">
        <v>771</v>
      </c>
      <c r="F542" s="444" t="s">
        <v>772</v>
      </c>
      <c r="G542" s="443" t="s">
        <v>1683</v>
      </c>
      <c r="H542" s="443" t="s">
        <v>1684</v>
      </c>
      <c r="I542" s="446">
        <v>124.62999725341797</v>
      </c>
      <c r="J542" s="446">
        <v>5</v>
      </c>
      <c r="K542" s="447">
        <v>623.1500244140625</v>
      </c>
    </row>
    <row r="543" spans="1:11" ht="14.45" customHeight="1" x14ac:dyDescent="0.2">
      <c r="A543" s="441" t="s">
        <v>447</v>
      </c>
      <c r="B543" s="442" t="s">
        <v>448</v>
      </c>
      <c r="C543" s="443" t="s">
        <v>454</v>
      </c>
      <c r="D543" s="444" t="s">
        <v>455</v>
      </c>
      <c r="E543" s="443" t="s">
        <v>771</v>
      </c>
      <c r="F543" s="444" t="s">
        <v>772</v>
      </c>
      <c r="G543" s="443" t="s">
        <v>1685</v>
      </c>
      <c r="H543" s="443" t="s">
        <v>1686</v>
      </c>
      <c r="I543" s="446">
        <v>71.389999389648438</v>
      </c>
      <c r="J543" s="446">
        <v>5</v>
      </c>
      <c r="K543" s="447">
        <v>356.95001220703125</v>
      </c>
    </row>
    <row r="544" spans="1:11" ht="14.45" customHeight="1" x14ac:dyDescent="0.2">
      <c r="A544" s="441" t="s">
        <v>447</v>
      </c>
      <c r="B544" s="442" t="s">
        <v>448</v>
      </c>
      <c r="C544" s="443" t="s">
        <v>454</v>
      </c>
      <c r="D544" s="444" t="s">
        <v>455</v>
      </c>
      <c r="E544" s="443" t="s">
        <v>771</v>
      </c>
      <c r="F544" s="444" t="s">
        <v>772</v>
      </c>
      <c r="G544" s="443" t="s">
        <v>1687</v>
      </c>
      <c r="H544" s="443" t="s">
        <v>1688</v>
      </c>
      <c r="I544" s="446">
        <v>71.389999389648438</v>
      </c>
      <c r="J544" s="446">
        <v>5</v>
      </c>
      <c r="K544" s="447">
        <v>356.95001220703125</v>
      </c>
    </row>
    <row r="545" spans="1:11" ht="14.45" customHeight="1" x14ac:dyDescent="0.2">
      <c r="A545" s="441" t="s">
        <v>447</v>
      </c>
      <c r="B545" s="442" t="s">
        <v>448</v>
      </c>
      <c r="C545" s="443" t="s">
        <v>454</v>
      </c>
      <c r="D545" s="444" t="s">
        <v>455</v>
      </c>
      <c r="E545" s="443" t="s">
        <v>771</v>
      </c>
      <c r="F545" s="444" t="s">
        <v>772</v>
      </c>
      <c r="G545" s="443" t="s">
        <v>1689</v>
      </c>
      <c r="H545" s="443" t="s">
        <v>1690</v>
      </c>
      <c r="I545" s="446">
        <v>2203.2900390625</v>
      </c>
      <c r="J545" s="446">
        <v>1</v>
      </c>
      <c r="K545" s="447">
        <v>2203.2900390625</v>
      </c>
    </row>
    <row r="546" spans="1:11" ht="14.45" customHeight="1" x14ac:dyDescent="0.2">
      <c r="A546" s="441" t="s">
        <v>447</v>
      </c>
      <c r="B546" s="442" t="s">
        <v>448</v>
      </c>
      <c r="C546" s="443" t="s">
        <v>454</v>
      </c>
      <c r="D546" s="444" t="s">
        <v>455</v>
      </c>
      <c r="E546" s="443" t="s">
        <v>771</v>
      </c>
      <c r="F546" s="444" t="s">
        <v>772</v>
      </c>
      <c r="G546" s="443" t="s">
        <v>1691</v>
      </c>
      <c r="H546" s="443" t="s">
        <v>1692</v>
      </c>
      <c r="I546" s="446">
        <v>321</v>
      </c>
      <c r="J546" s="446">
        <v>8</v>
      </c>
      <c r="K546" s="447">
        <v>2568</v>
      </c>
    </row>
    <row r="547" spans="1:11" ht="14.45" customHeight="1" x14ac:dyDescent="0.2">
      <c r="A547" s="441" t="s">
        <v>447</v>
      </c>
      <c r="B547" s="442" t="s">
        <v>448</v>
      </c>
      <c r="C547" s="443" t="s">
        <v>454</v>
      </c>
      <c r="D547" s="444" t="s">
        <v>455</v>
      </c>
      <c r="E547" s="443" t="s">
        <v>771</v>
      </c>
      <c r="F547" s="444" t="s">
        <v>772</v>
      </c>
      <c r="G547" s="443" t="s">
        <v>1693</v>
      </c>
      <c r="H547" s="443" t="s">
        <v>1694</v>
      </c>
      <c r="I547" s="446">
        <v>1184.206005859375</v>
      </c>
      <c r="J547" s="446">
        <v>55</v>
      </c>
      <c r="K547" s="447">
        <v>64604.611328125</v>
      </c>
    </row>
    <row r="548" spans="1:11" ht="14.45" customHeight="1" x14ac:dyDescent="0.2">
      <c r="A548" s="441" t="s">
        <v>447</v>
      </c>
      <c r="B548" s="442" t="s">
        <v>448</v>
      </c>
      <c r="C548" s="443" t="s">
        <v>454</v>
      </c>
      <c r="D548" s="444" t="s">
        <v>455</v>
      </c>
      <c r="E548" s="443" t="s">
        <v>771</v>
      </c>
      <c r="F548" s="444" t="s">
        <v>772</v>
      </c>
      <c r="G548" s="443" t="s">
        <v>1695</v>
      </c>
      <c r="H548" s="443" t="s">
        <v>1696</v>
      </c>
      <c r="I548" s="446">
        <v>0.93000000715255737</v>
      </c>
      <c r="J548" s="446">
        <v>500</v>
      </c>
      <c r="K548" s="447">
        <v>463.41000366210938</v>
      </c>
    </row>
    <row r="549" spans="1:11" ht="14.45" customHeight="1" x14ac:dyDescent="0.2">
      <c r="A549" s="441" t="s">
        <v>447</v>
      </c>
      <c r="B549" s="442" t="s">
        <v>448</v>
      </c>
      <c r="C549" s="443" t="s">
        <v>454</v>
      </c>
      <c r="D549" s="444" t="s">
        <v>455</v>
      </c>
      <c r="E549" s="443" t="s">
        <v>771</v>
      </c>
      <c r="F549" s="444" t="s">
        <v>772</v>
      </c>
      <c r="G549" s="443" t="s">
        <v>1697</v>
      </c>
      <c r="H549" s="443" t="s">
        <v>1698</v>
      </c>
      <c r="I549" s="446">
        <v>138</v>
      </c>
      <c r="J549" s="446">
        <v>120</v>
      </c>
      <c r="K549" s="447">
        <v>16560</v>
      </c>
    </row>
    <row r="550" spans="1:11" ht="14.45" customHeight="1" thickBot="1" x14ac:dyDescent="0.25">
      <c r="A550" s="448" t="s">
        <v>447</v>
      </c>
      <c r="B550" s="449" t="s">
        <v>448</v>
      </c>
      <c r="C550" s="450" t="s">
        <v>454</v>
      </c>
      <c r="D550" s="451" t="s">
        <v>455</v>
      </c>
      <c r="E550" s="450" t="s">
        <v>771</v>
      </c>
      <c r="F550" s="451" t="s">
        <v>772</v>
      </c>
      <c r="G550" s="450" t="s">
        <v>1699</v>
      </c>
      <c r="H550" s="450" t="s">
        <v>1700</v>
      </c>
      <c r="I550" s="453">
        <v>138</v>
      </c>
      <c r="J550" s="453">
        <v>320</v>
      </c>
      <c r="K550" s="454">
        <v>44160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B40A5E3-5AE2-4456-BAC1-39A2269081BE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6" customWidth="1"/>
    <col min="18" max="18" width="7.28515625" style="251" customWidth="1"/>
    <col min="19" max="19" width="8" style="206" customWidth="1"/>
    <col min="21" max="21" width="11.28515625" bestFit="1" customWidth="1"/>
  </cols>
  <sheetData>
    <row r="1" spans="1:19" ht="19.5" thickBot="1" x14ac:dyDescent="0.35">
      <c r="A1" s="375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7" t="s">
        <v>242</v>
      </c>
      <c r="B2" s="208"/>
    </row>
    <row r="3" spans="1:19" x14ac:dyDescent="0.25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214</v>
      </c>
      <c r="Q3" s="393"/>
      <c r="R3" s="393"/>
      <c r="S3" s="394"/>
    </row>
    <row r="4" spans="1:19" ht="15.75" thickBot="1" x14ac:dyDescent="0.3">
      <c r="A4" s="367">
        <v>2020</v>
      </c>
      <c r="B4" s="368"/>
      <c r="C4" s="369" t="s">
        <v>213</v>
      </c>
      <c r="D4" s="371" t="s">
        <v>91</v>
      </c>
      <c r="E4" s="371" t="s">
        <v>61</v>
      </c>
      <c r="F4" s="373" t="s">
        <v>54</v>
      </c>
      <c r="G4" s="361" t="s">
        <v>154</v>
      </c>
      <c r="H4" s="363" t="s">
        <v>158</v>
      </c>
      <c r="I4" s="363" t="s">
        <v>212</v>
      </c>
      <c r="J4" s="365" t="s">
        <v>155</v>
      </c>
      <c r="K4" s="384" t="s">
        <v>211</v>
      </c>
      <c r="L4" s="385"/>
      <c r="M4" s="385"/>
      <c r="N4" s="386"/>
      <c r="O4" s="373" t="s">
        <v>210</v>
      </c>
      <c r="P4" s="376" t="s">
        <v>209</v>
      </c>
      <c r="Q4" s="376" t="s">
        <v>165</v>
      </c>
      <c r="R4" s="378" t="s">
        <v>61</v>
      </c>
      <c r="S4" s="380" t="s">
        <v>164</v>
      </c>
    </row>
    <row r="5" spans="1:19" s="286" customFormat="1" ht="19.149999999999999" customHeight="1" x14ac:dyDescent="0.25">
      <c r="A5" s="382" t="s">
        <v>208</v>
      </c>
      <c r="B5" s="383"/>
      <c r="C5" s="370"/>
      <c r="D5" s="372"/>
      <c r="E5" s="372"/>
      <c r="F5" s="374"/>
      <c r="G5" s="362"/>
      <c r="H5" s="364"/>
      <c r="I5" s="364"/>
      <c r="J5" s="366"/>
      <c r="K5" s="289" t="s">
        <v>156</v>
      </c>
      <c r="L5" s="288" t="s">
        <v>157</v>
      </c>
      <c r="M5" s="288" t="s">
        <v>207</v>
      </c>
      <c r="N5" s="287" t="s">
        <v>3</v>
      </c>
      <c r="O5" s="374"/>
      <c r="P5" s="377"/>
      <c r="Q5" s="377"/>
      <c r="R5" s="379"/>
      <c r="S5" s="381"/>
    </row>
    <row r="6" spans="1:19" ht="15.75" thickBot="1" x14ac:dyDescent="0.3">
      <c r="A6" s="359" t="s">
        <v>151</v>
      </c>
      <c r="B6" s="360"/>
      <c r="C6" s="285">
        <f ca="1">SUM(Tabulka[01 uv_sk])/2</f>
        <v>48.977272727272727</v>
      </c>
      <c r="D6" s="283"/>
      <c r="E6" s="283"/>
      <c r="F6" s="282"/>
      <c r="G6" s="284">
        <f ca="1">SUM(Tabulka[05 h_vram])/2</f>
        <v>78721.299999999988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1326.5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1078473</v>
      </c>
      <c r="N6" s="283">
        <f ca="1">SUM(Tabulka[12 m_oc])/2</f>
        <v>1078473</v>
      </c>
      <c r="O6" s="282">
        <f ca="1">SUM(Tabulka[13 m_sk])/2</f>
        <v>26007961</v>
      </c>
      <c r="P6" s="281">
        <f ca="1">SUM(Tabulka[14_vzsk])/2</f>
        <v>0</v>
      </c>
      <c r="Q6" s="281">
        <f ca="1">SUM(Tabulka[15_vzpl])/2</f>
        <v>89529.569892473111</v>
      </c>
      <c r="R6" s="280">
        <f ca="1">IF(Q6=0,0,P6/Q6)</f>
        <v>0</v>
      </c>
      <c r="S6" s="279">
        <f ca="1">Q6-P6</f>
        <v>89529.569892473111</v>
      </c>
    </row>
    <row r="7" spans="1:19" hidden="1" x14ac:dyDescent="0.25">
      <c r="A7" s="278" t="s">
        <v>206</v>
      </c>
      <c r="B7" s="277" t="s">
        <v>205</v>
      </c>
      <c r="C7" s="276" t="s">
        <v>204</v>
      </c>
      <c r="D7" s="275" t="s">
        <v>203</v>
      </c>
      <c r="E7" s="274" t="s">
        <v>202</v>
      </c>
      <c r="F7" s="273" t="s">
        <v>201</v>
      </c>
      <c r="G7" s="272" t="s">
        <v>200</v>
      </c>
      <c r="H7" s="270" t="s">
        <v>199</v>
      </c>
      <c r="I7" s="270" t="s">
        <v>198</v>
      </c>
      <c r="J7" s="269" t="s">
        <v>197</v>
      </c>
      <c r="K7" s="271" t="s">
        <v>196</v>
      </c>
      <c r="L7" s="270" t="s">
        <v>195</v>
      </c>
      <c r="M7" s="270" t="s">
        <v>194</v>
      </c>
      <c r="N7" s="269" t="s">
        <v>193</v>
      </c>
      <c r="O7" s="268" t="s">
        <v>192</v>
      </c>
      <c r="P7" s="267" t="s">
        <v>191</v>
      </c>
      <c r="Q7" s="266" t="s">
        <v>190</v>
      </c>
      <c r="R7" s="265" t="s">
        <v>189</v>
      </c>
      <c r="S7" s="264" t="s">
        <v>188</v>
      </c>
    </row>
    <row r="8" spans="1:19" x14ac:dyDescent="0.25">
      <c r="A8" s="261" t="s">
        <v>187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11.595454545454546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19690.7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347816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347816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8288347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39112.903225806447</v>
      </c>
    </row>
    <row r="9" spans="1:19" x14ac:dyDescent="0.25">
      <c r="A9" s="261">
        <v>99</v>
      </c>
      <c r="B9" s="260" t="s">
        <v>1717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39112.903225806447</v>
      </c>
    </row>
    <row r="10" spans="1:19" x14ac:dyDescent="0.25">
      <c r="A10" s="261">
        <v>102</v>
      </c>
      <c r="B10" s="260" t="s">
        <v>1718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6.495454545454546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11092.4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172290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172290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4013795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25">
      <c r="A11" s="261">
        <v>103</v>
      </c>
      <c r="B11" s="260" t="s">
        <v>1719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8598.2999999999993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175526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175526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4274552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25">
      <c r="A12" s="261" t="s">
        <v>1702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35.609090909090909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55928.2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715147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715147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17078640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50416.666666666672</v>
      </c>
      <c r="R12" s="263">
        <f ca="1">IF(Tabulka[[#This Row],[15_vzpl]]=0,"",Tabulka[[#This Row],[14_vzsk]]/Tabulka[[#This Row],[15_vzpl]])</f>
        <v>0</v>
      </c>
      <c r="S12" s="262">
        <f ca="1">IF(Tabulka[[#This Row],[15_vzpl]]-Tabulka[[#This Row],[14_vzsk]]=0,"",Tabulka[[#This Row],[15_vzpl]]-Tabulka[[#This Row],[14_vzsk]])</f>
        <v>50416.666666666672</v>
      </c>
    </row>
    <row r="13" spans="1:19" x14ac:dyDescent="0.25">
      <c r="A13" s="261">
        <v>303</v>
      </c>
      <c r="B13" s="260" t="s">
        <v>1720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20.309090909090912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32535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414499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414499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9690181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50416.666666666672</v>
      </c>
      <c r="R13" s="263">
        <f ca="1">IF(Tabulka[[#This Row],[15_vzpl]]=0,"",Tabulka[[#This Row],[14_vzsk]]/Tabulka[[#This Row],[15_vzpl]])</f>
        <v>0</v>
      </c>
      <c r="S13" s="262">
        <f ca="1">IF(Tabulka[[#This Row],[15_vzpl]]-Tabulka[[#This Row],[14_vzsk]]=0,"",Tabulka[[#This Row],[15_vzpl]]-Tabulka[[#This Row],[14_vzsk]])</f>
        <v>50416.666666666672</v>
      </c>
    </row>
    <row r="14" spans="1:19" x14ac:dyDescent="0.25">
      <c r="A14" s="261">
        <v>304</v>
      </c>
      <c r="B14" s="260" t="s">
        <v>1721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4.4545454545454541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7776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127797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127797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2788242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25">
      <c r="A15" s="261">
        <v>408</v>
      </c>
      <c r="B15" s="260" t="s">
        <v>1722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25">
      <c r="A16" s="261">
        <v>416</v>
      </c>
      <c r="B16" s="260" t="s">
        <v>1723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10.845454545454546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15617.2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168451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168451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4595817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25">
      <c r="A17" s="261" t="s">
        <v>1703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1.7727272727272725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3102.4000000000005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467.5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15510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15510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622088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25">
      <c r="A18" s="261">
        <v>25</v>
      </c>
      <c r="B18" s="260" t="s">
        <v>1724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246265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25">
      <c r="A19" s="261">
        <v>30</v>
      </c>
      <c r="B19" s="260" t="s">
        <v>1725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0.86363636363636365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1494.3999999999999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467.5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375823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25">
      <c r="A20" s="261" t="s">
        <v>1704</v>
      </c>
      <c r="B20" s="260"/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18886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25">
      <c r="A21" s="261">
        <v>417</v>
      </c>
      <c r="B21" s="260" t="s">
        <v>1704</v>
      </c>
      <c r="C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</v>
      </c>
      <c r="K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18886</v>
      </c>
      <c r="P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3" t="str">
        <f ca="1">IF(Tabulka[[#This Row],[15_vzpl]]=0,"",Tabulka[[#This Row],[14_vzsk]]/Tabulka[[#This Row],[15_vzpl]])</f>
        <v/>
      </c>
      <c r="S21" s="262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216</v>
      </c>
    </row>
    <row r="23" spans="1:19" x14ac:dyDescent="0.25">
      <c r="A23" s="98" t="s">
        <v>133</v>
      </c>
    </row>
    <row r="24" spans="1:19" x14ac:dyDescent="0.25">
      <c r="A24" s="99" t="s">
        <v>186</v>
      </c>
    </row>
    <row r="25" spans="1:19" x14ac:dyDescent="0.25">
      <c r="A25" s="253" t="s">
        <v>185</v>
      </c>
    </row>
    <row r="26" spans="1:19" x14ac:dyDescent="0.25">
      <c r="A26" s="210" t="s">
        <v>161</v>
      </c>
    </row>
    <row r="27" spans="1:19" x14ac:dyDescent="0.25">
      <c r="A27" s="212" t="s">
        <v>166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E1BC562-F27C-4D16-8237-3449F109E48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1716</v>
      </c>
    </row>
    <row r="2" spans="1:19" x14ac:dyDescent="0.25">
      <c r="A2" s="207" t="s">
        <v>242</v>
      </c>
    </row>
    <row r="3" spans="1:19" x14ac:dyDescent="0.25">
      <c r="A3" s="299" t="s">
        <v>138</v>
      </c>
      <c r="B3" s="298">
        <v>2020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7" t="s">
        <v>139</v>
      </c>
      <c r="B4" s="296">
        <v>1</v>
      </c>
      <c r="C4" s="291">
        <v>1</v>
      </c>
      <c r="D4" s="291" t="s">
        <v>187</v>
      </c>
      <c r="E4" s="290">
        <v>12.1</v>
      </c>
      <c r="F4" s="290"/>
      <c r="G4" s="290"/>
      <c r="H4" s="290"/>
      <c r="I4" s="290">
        <v>2000.9</v>
      </c>
      <c r="J4" s="290"/>
      <c r="K4" s="290"/>
      <c r="L4" s="290">
        <v>83</v>
      </c>
      <c r="M4" s="290"/>
      <c r="N4" s="290"/>
      <c r="O4" s="290">
        <v>2572</v>
      </c>
      <c r="P4" s="290">
        <v>2572</v>
      </c>
      <c r="Q4" s="290">
        <v>669598</v>
      </c>
      <c r="R4" s="290"/>
      <c r="S4" s="290">
        <v>3555.7184750733136</v>
      </c>
    </row>
    <row r="5" spans="1:19" x14ac:dyDescent="0.25">
      <c r="A5" s="295" t="s">
        <v>140</v>
      </c>
      <c r="B5" s="294">
        <v>2</v>
      </c>
      <c r="C5">
        <v>1</v>
      </c>
      <c r="D5">
        <v>99</v>
      </c>
      <c r="S5">
        <v>3555.7184750733136</v>
      </c>
    </row>
    <row r="6" spans="1:19" x14ac:dyDescent="0.25">
      <c r="A6" s="297" t="s">
        <v>141</v>
      </c>
      <c r="B6" s="296">
        <v>3</v>
      </c>
      <c r="C6">
        <v>1</v>
      </c>
      <c r="D6">
        <v>102</v>
      </c>
      <c r="E6">
        <v>6.25</v>
      </c>
      <c r="I6">
        <v>1079.7</v>
      </c>
      <c r="L6">
        <v>81</v>
      </c>
      <c r="O6">
        <v>750</v>
      </c>
      <c r="P6">
        <v>750</v>
      </c>
      <c r="Q6">
        <v>296358</v>
      </c>
    </row>
    <row r="7" spans="1:19" x14ac:dyDescent="0.25">
      <c r="A7" s="295" t="s">
        <v>142</v>
      </c>
      <c r="B7" s="294">
        <v>4</v>
      </c>
      <c r="C7">
        <v>1</v>
      </c>
      <c r="D7">
        <v>103</v>
      </c>
      <c r="E7">
        <v>5.85</v>
      </c>
      <c r="I7">
        <v>921.2</v>
      </c>
      <c r="L7">
        <v>2</v>
      </c>
      <c r="O7">
        <v>1822</v>
      </c>
      <c r="P7">
        <v>1822</v>
      </c>
      <c r="Q7">
        <v>373240</v>
      </c>
    </row>
    <row r="8" spans="1:19" x14ac:dyDescent="0.25">
      <c r="A8" s="297" t="s">
        <v>143</v>
      </c>
      <c r="B8" s="296">
        <v>5</v>
      </c>
      <c r="C8">
        <v>1</v>
      </c>
      <c r="D8" t="s">
        <v>1702</v>
      </c>
      <c r="E8">
        <v>40.200000000000003</v>
      </c>
      <c r="I8">
        <v>6539.2000000000007</v>
      </c>
      <c r="O8">
        <v>22771</v>
      </c>
      <c r="P8">
        <v>22771</v>
      </c>
      <c r="Q8">
        <v>1468569</v>
      </c>
      <c r="S8">
        <v>4583.333333333333</v>
      </c>
    </row>
    <row r="9" spans="1:19" x14ac:dyDescent="0.25">
      <c r="A9" s="295" t="s">
        <v>144</v>
      </c>
      <c r="B9" s="294">
        <v>6</v>
      </c>
      <c r="C9">
        <v>1</v>
      </c>
      <c r="D9">
        <v>303</v>
      </c>
      <c r="E9">
        <v>22.6</v>
      </c>
      <c r="I9">
        <v>3761.6</v>
      </c>
      <c r="O9">
        <v>18824</v>
      </c>
      <c r="P9">
        <v>18824</v>
      </c>
      <c r="Q9">
        <v>811777</v>
      </c>
      <c r="S9">
        <v>4583.333333333333</v>
      </c>
    </row>
    <row r="10" spans="1:19" x14ac:dyDescent="0.25">
      <c r="A10" s="297" t="s">
        <v>145</v>
      </c>
      <c r="B10" s="296">
        <v>7</v>
      </c>
      <c r="C10">
        <v>1</v>
      </c>
      <c r="D10">
        <v>304</v>
      </c>
      <c r="E10">
        <v>5</v>
      </c>
      <c r="I10">
        <v>872</v>
      </c>
      <c r="O10">
        <v>665</v>
      </c>
      <c r="P10">
        <v>665</v>
      </c>
      <c r="Q10">
        <v>237606</v>
      </c>
    </row>
    <row r="11" spans="1:19" x14ac:dyDescent="0.25">
      <c r="A11" s="295" t="s">
        <v>146</v>
      </c>
      <c r="B11" s="294">
        <v>8</v>
      </c>
      <c r="C11">
        <v>1</v>
      </c>
      <c r="D11">
        <v>416</v>
      </c>
      <c r="E11">
        <v>12.600000000000001</v>
      </c>
      <c r="I11">
        <v>1905.6</v>
      </c>
      <c r="O11">
        <v>3282</v>
      </c>
      <c r="P11">
        <v>3282</v>
      </c>
      <c r="Q11">
        <v>419186</v>
      </c>
    </row>
    <row r="12" spans="1:19" x14ac:dyDescent="0.25">
      <c r="A12" s="297" t="s">
        <v>147</v>
      </c>
      <c r="B12" s="296">
        <v>9</v>
      </c>
      <c r="C12">
        <v>1</v>
      </c>
      <c r="D12" t="s">
        <v>1703</v>
      </c>
      <c r="E12">
        <v>1.95</v>
      </c>
      <c r="I12">
        <v>350.7</v>
      </c>
      <c r="L12">
        <v>45</v>
      </c>
      <c r="Q12">
        <v>54161</v>
      </c>
    </row>
    <row r="13" spans="1:19" x14ac:dyDescent="0.25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21190</v>
      </c>
    </row>
    <row r="14" spans="1:19" x14ac:dyDescent="0.25">
      <c r="A14" s="297" t="s">
        <v>149</v>
      </c>
      <c r="B14" s="296">
        <v>11</v>
      </c>
      <c r="C14">
        <v>1</v>
      </c>
      <c r="D14">
        <v>30</v>
      </c>
      <c r="E14">
        <v>0.95</v>
      </c>
      <c r="I14">
        <v>166.7</v>
      </c>
      <c r="L14">
        <v>45</v>
      </c>
      <c r="Q14">
        <v>32971</v>
      </c>
    </row>
    <row r="15" spans="1:19" x14ac:dyDescent="0.25">
      <c r="A15" s="295" t="s">
        <v>150</v>
      </c>
      <c r="B15" s="294">
        <v>12</v>
      </c>
      <c r="C15">
        <v>1</v>
      </c>
      <c r="D15" t="s">
        <v>1704</v>
      </c>
      <c r="L15">
        <v>9.5</v>
      </c>
      <c r="Q15">
        <v>1710</v>
      </c>
    </row>
    <row r="16" spans="1:19" x14ac:dyDescent="0.25">
      <c r="A16" s="293" t="s">
        <v>138</v>
      </c>
      <c r="B16" s="292">
        <v>2020</v>
      </c>
      <c r="C16">
        <v>1</v>
      </c>
      <c r="D16">
        <v>417</v>
      </c>
      <c r="L16">
        <v>9.5</v>
      </c>
      <c r="Q16">
        <v>1710</v>
      </c>
    </row>
    <row r="17" spans="3:19" x14ac:dyDescent="0.25">
      <c r="C17" t="s">
        <v>1705</v>
      </c>
      <c r="E17">
        <v>54.250000000000007</v>
      </c>
      <c r="I17">
        <v>8890.8000000000011</v>
      </c>
      <c r="L17">
        <v>137.5</v>
      </c>
      <c r="O17">
        <v>25343</v>
      </c>
      <c r="P17">
        <v>25343</v>
      </c>
      <c r="Q17">
        <v>2194038</v>
      </c>
      <c r="S17">
        <v>8139.0518084066462</v>
      </c>
    </row>
    <row r="18" spans="3:19" x14ac:dyDescent="0.25">
      <c r="C18">
        <v>2</v>
      </c>
      <c r="D18" t="s">
        <v>187</v>
      </c>
      <c r="E18">
        <v>12.65</v>
      </c>
      <c r="I18">
        <v>1879.6999999999998</v>
      </c>
      <c r="L18">
        <v>91</v>
      </c>
      <c r="Q18">
        <v>693657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7.2</v>
      </c>
      <c r="I20">
        <v>1072.0999999999999</v>
      </c>
      <c r="L20">
        <v>83</v>
      </c>
      <c r="Q20">
        <v>329726</v>
      </c>
    </row>
    <row r="21" spans="3:19" x14ac:dyDescent="0.25">
      <c r="C21">
        <v>2</v>
      </c>
      <c r="D21">
        <v>103</v>
      </c>
      <c r="E21">
        <v>5.45</v>
      </c>
      <c r="I21">
        <v>807.6</v>
      </c>
      <c r="L21">
        <v>8</v>
      </c>
      <c r="Q21">
        <v>363931</v>
      </c>
    </row>
    <row r="22" spans="3:19" x14ac:dyDescent="0.25">
      <c r="C22">
        <v>2</v>
      </c>
      <c r="D22" t="s">
        <v>1702</v>
      </c>
      <c r="E22">
        <v>40.200000000000003</v>
      </c>
      <c r="I22">
        <v>5686.4</v>
      </c>
      <c r="O22">
        <v>50294</v>
      </c>
      <c r="P22">
        <v>50294</v>
      </c>
      <c r="Q22">
        <v>1473570</v>
      </c>
      <c r="S22">
        <v>4583.333333333333</v>
      </c>
    </row>
    <row r="23" spans="3:19" x14ac:dyDescent="0.25">
      <c r="C23">
        <v>2</v>
      </c>
      <c r="D23">
        <v>303</v>
      </c>
      <c r="E23">
        <v>22.6</v>
      </c>
      <c r="I23">
        <v>3320</v>
      </c>
      <c r="O23">
        <v>38824</v>
      </c>
      <c r="P23">
        <v>38824</v>
      </c>
      <c r="Q23">
        <v>833667</v>
      </c>
      <c r="S23">
        <v>4583.333333333333</v>
      </c>
    </row>
    <row r="24" spans="3:19" x14ac:dyDescent="0.25">
      <c r="C24">
        <v>2</v>
      </c>
      <c r="D24">
        <v>304</v>
      </c>
      <c r="E24">
        <v>5</v>
      </c>
      <c r="I24">
        <v>776</v>
      </c>
      <c r="Q24">
        <v>235185</v>
      </c>
    </row>
    <row r="25" spans="3:19" x14ac:dyDescent="0.25">
      <c r="C25">
        <v>2</v>
      </c>
      <c r="D25">
        <v>416</v>
      </c>
      <c r="E25">
        <v>12.600000000000001</v>
      </c>
      <c r="I25">
        <v>1590.4</v>
      </c>
      <c r="O25">
        <v>11470</v>
      </c>
      <c r="P25">
        <v>11470</v>
      </c>
      <c r="Q25">
        <v>404718</v>
      </c>
    </row>
    <row r="26" spans="3:19" x14ac:dyDescent="0.25">
      <c r="C26">
        <v>2</v>
      </c>
      <c r="D26" t="s">
        <v>1703</v>
      </c>
      <c r="E26">
        <v>1.95</v>
      </c>
      <c r="I26">
        <v>281.60000000000002</v>
      </c>
      <c r="L26">
        <v>50</v>
      </c>
      <c r="Q26">
        <v>50573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0.95</v>
      </c>
      <c r="I28">
        <v>121.6</v>
      </c>
      <c r="L28">
        <v>50</v>
      </c>
      <c r="Q28">
        <v>29383</v>
      </c>
    </row>
    <row r="29" spans="3:19" x14ac:dyDescent="0.25">
      <c r="C29">
        <v>2</v>
      </c>
      <c r="D29" t="s">
        <v>1704</v>
      </c>
      <c r="L29">
        <v>7.5</v>
      </c>
      <c r="Q29">
        <v>1350</v>
      </c>
    </row>
    <row r="30" spans="3:19" x14ac:dyDescent="0.25">
      <c r="C30">
        <v>2</v>
      </c>
      <c r="D30">
        <v>417</v>
      </c>
      <c r="L30">
        <v>7.5</v>
      </c>
      <c r="Q30">
        <v>1350</v>
      </c>
    </row>
    <row r="31" spans="3:19" x14ac:dyDescent="0.25">
      <c r="C31" t="s">
        <v>1706</v>
      </c>
      <c r="E31">
        <v>54.800000000000004</v>
      </c>
      <c r="I31">
        <v>7847.7000000000007</v>
      </c>
      <c r="L31">
        <v>148.5</v>
      </c>
      <c r="O31">
        <v>50294</v>
      </c>
      <c r="P31">
        <v>50294</v>
      </c>
      <c r="Q31">
        <v>2219150</v>
      </c>
      <c r="S31">
        <v>8139.0518084066462</v>
      </c>
    </row>
    <row r="32" spans="3:19" x14ac:dyDescent="0.25">
      <c r="C32">
        <v>3</v>
      </c>
      <c r="D32" t="s">
        <v>187</v>
      </c>
      <c r="E32">
        <v>13.05</v>
      </c>
      <c r="I32">
        <v>2055.4</v>
      </c>
      <c r="L32">
        <v>74</v>
      </c>
      <c r="O32">
        <v>750</v>
      </c>
      <c r="P32">
        <v>750</v>
      </c>
      <c r="Q32">
        <v>681559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7.6000000000000005</v>
      </c>
      <c r="I34">
        <v>1150.7</v>
      </c>
      <c r="L34">
        <v>71</v>
      </c>
      <c r="O34">
        <v>750</v>
      </c>
      <c r="P34">
        <v>750</v>
      </c>
      <c r="Q34">
        <v>314119</v>
      </c>
    </row>
    <row r="35" spans="3:19" x14ac:dyDescent="0.25">
      <c r="C35">
        <v>3</v>
      </c>
      <c r="D35">
        <v>103</v>
      </c>
      <c r="E35">
        <v>5.45</v>
      </c>
      <c r="I35">
        <v>904.7</v>
      </c>
      <c r="L35">
        <v>3</v>
      </c>
      <c r="Q35">
        <v>367440</v>
      </c>
    </row>
    <row r="36" spans="3:19" x14ac:dyDescent="0.25">
      <c r="C36">
        <v>3</v>
      </c>
      <c r="D36" t="s">
        <v>1702</v>
      </c>
      <c r="E36">
        <v>39.200000000000003</v>
      </c>
      <c r="I36">
        <v>5719</v>
      </c>
      <c r="O36">
        <v>10720</v>
      </c>
      <c r="P36">
        <v>10720</v>
      </c>
      <c r="Q36">
        <v>1328397</v>
      </c>
      <c r="S36">
        <v>4583.333333333333</v>
      </c>
    </row>
    <row r="37" spans="3:19" x14ac:dyDescent="0.25">
      <c r="C37">
        <v>3</v>
      </c>
      <c r="D37">
        <v>303</v>
      </c>
      <c r="E37">
        <v>21.6</v>
      </c>
      <c r="I37">
        <v>3179</v>
      </c>
      <c r="O37">
        <v>7220</v>
      </c>
      <c r="P37">
        <v>7220</v>
      </c>
      <c r="Q37">
        <v>729214</v>
      </c>
      <c r="S37">
        <v>4583.333333333333</v>
      </c>
    </row>
    <row r="38" spans="3:19" x14ac:dyDescent="0.25">
      <c r="C38">
        <v>3</v>
      </c>
      <c r="D38">
        <v>304</v>
      </c>
      <c r="E38">
        <v>5</v>
      </c>
      <c r="I38">
        <v>872</v>
      </c>
      <c r="O38">
        <v>3500</v>
      </c>
      <c r="P38">
        <v>3500</v>
      </c>
      <c r="Q38">
        <v>238783</v>
      </c>
    </row>
    <row r="39" spans="3:19" x14ac:dyDescent="0.25">
      <c r="C39">
        <v>3</v>
      </c>
      <c r="D39">
        <v>416</v>
      </c>
      <c r="E39">
        <v>12.600000000000001</v>
      </c>
      <c r="I39">
        <v>1668</v>
      </c>
      <c r="Q39">
        <v>360400</v>
      </c>
    </row>
    <row r="40" spans="3:19" x14ac:dyDescent="0.25">
      <c r="C40">
        <v>3</v>
      </c>
      <c r="D40" t="s">
        <v>1703</v>
      </c>
      <c r="E40">
        <v>1.95</v>
      </c>
      <c r="I40">
        <v>343.4</v>
      </c>
      <c r="L40">
        <v>55</v>
      </c>
      <c r="Q40">
        <v>55890</v>
      </c>
    </row>
    <row r="41" spans="3:19" x14ac:dyDescent="0.25">
      <c r="C41">
        <v>3</v>
      </c>
      <c r="D41">
        <v>25</v>
      </c>
      <c r="E41">
        <v>1</v>
      </c>
      <c r="I41">
        <v>176</v>
      </c>
      <c r="Q41">
        <v>21190</v>
      </c>
    </row>
    <row r="42" spans="3:19" x14ac:dyDescent="0.25">
      <c r="C42">
        <v>3</v>
      </c>
      <c r="D42">
        <v>30</v>
      </c>
      <c r="E42">
        <v>0.95</v>
      </c>
      <c r="I42">
        <v>167.4</v>
      </c>
      <c r="L42">
        <v>55</v>
      </c>
      <c r="Q42">
        <v>34700</v>
      </c>
    </row>
    <row r="43" spans="3:19" x14ac:dyDescent="0.25">
      <c r="C43">
        <v>3</v>
      </c>
      <c r="D43" t="s">
        <v>1704</v>
      </c>
      <c r="L43">
        <v>11</v>
      </c>
      <c r="Q43">
        <v>1980</v>
      </c>
    </row>
    <row r="44" spans="3:19" x14ac:dyDescent="0.25">
      <c r="C44">
        <v>3</v>
      </c>
      <c r="D44">
        <v>417</v>
      </c>
      <c r="L44">
        <v>11</v>
      </c>
      <c r="Q44">
        <v>1980</v>
      </c>
    </row>
    <row r="45" spans="3:19" x14ac:dyDescent="0.25">
      <c r="C45" t="s">
        <v>1707</v>
      </c>
      <c r="E45">
        <v>54.20000000000001</v>
      </c>
      <c r="I45">
        <v>8117.7999999999993</v>
      </c>
      <c r="L45">
        <v>140</v>
      </c>
      <c r="O45">
        <v>11470</v>
      </c>
      <c r="P45">
        <v>11470</v>
      </c>
      <c r="Q45">
        <v>2067826</v>
      </c>
      <c r="S45">
        <v>8139.0518084066462</v>
      </c>
    </row>
    <row r="46" spans="3:19" x14ac:dyDescent="0.25">
      <c r="C46">
        <v>4</v>
      </c>
      <c r="D46" t="s">
        <v>187</v>
      </c>
      <c r="E46">
        <v>13.05</v>
      </c>
      <c r="I46">
        <v>2165.6</v>
      </c>
      <c r="L46">
        <v>69</v>
      </c>
      <c r="Q46">
        <v>685268</v>
      </c>
      <c r="S46">
        <v>3555.7184750733136</v>
      </c>
    </row>
    <row r="47" spans="3:19" x14ac:dyDescent="0.25">
      <c r="C47">
        <v>4</v>
      </c>
      <c r="D47">
        <v>99</v>
      </c>
      <c r="S47">
        <v>3555.7184750733136</v>
      </c>
    </row>
    <row r="48" spans="3:19" x14ac:dyDescent="0.25">
      <c r="C48">
        <v>4</v>
      </c>
      <c r="D48">
        <v>102</v>
      </c>
      <c r="E48">
        <v>7.6000000000000005</v>
      </c>
      <c r="I48">
        <v>1223.5</v>
      </c>
      <c r="L48">
        <v>69</v>
      </c>
      <c r="Q48">
        <v>316843</v>
      </c>
    </row>
    <row r="49" spans="3:19" x14ac:dyDescent="0.25">
      <c r="C49">
        <v>4</v>
      </c>
      <c r="D49">
        <v>103</v>
      </c>
      <c r="E49">
        <v>5.45</v>
      </c>
      <c r="I49">
        <v>942.1</v>
      </c>
      <c r="Q49">
        <v>368425</v>
      </c>
    </row>
    <row r="50" spans="3:19" x14ac:dyDescent="0.25">
      <c r="C50">
        <v>4</v>
      </c>
      <c r="D50" t="s">
        <v>1702</v>
      </c>
      <c r="E50">
        <v>39.6</v>
      </c>
      <c r="I50">
        <v>5488</v>
      </c>
      <c r="O50">
        <v>10720</v>
      </c>
      <c r="P50">
        <v>10720</v>
      </c>
      <c r="Q50">
        <v>1271899</v>
      </c>
      <c r="S50">
        <v>4583.333333333333</v>
      </c>
    </row>
    <row r="51" spans="3:19" x14ac:dyDescent="0.25">
      <c r="C51">
        <v>4</v>
      </c>
      <c r="D51">
        <v>303</v>
      </c>
      <c r="E51">
        <v>22</v>
      </c>
      <c r="I51">
        <v>3312</v>
      </c>
      <c r="O51">
        <v>7720</v>
      </c>
      <c r="P51">
        <v>7720</v>
      </c>
      <c r="Q51">
        <v>740757</v>
      </c>
      <c r="S51">
        <v>4583.333333333333</v>
      </c>
    </row>
    <row r="52" spans="3:19" x14ac:dyDescent="0.25">
      <c r="C52">
        <v>4</v>
      </c>
      <c r="D52">
        <v>304</v>
      </c>
      <c r="E52">
        <v>5</v>
      </c>
      <c r="I52">
        <v>880</v>
      </c>
      <c r="O52">
        <v>3000</v>
      </c>
      <c r="P52">
        <v>3000</v>
      </c>
      <c r="Q52">
        <v>239380</v>
      </c>
    </row>
    <row r="53" spans="3:19" x14ac:dyDescent="0.25">
      <c r="C53">
        <v>4</v>
      </c>
      <c r="D53">
        <v>416</v>
      </c>
      <c r="E53">
        <v>12.600000000000001</v>
      </c>
      <c r="I53">
        <v>1296</v>
      </c>
      <c r="Q53">
        <v>291762</v>
      </c>
    </row>
    <row r="54" spans="3:19" x14ac:dyDescent="0.25">
      <c r="C54">
        <v>4</v>
      </c>
      <c r="D54" t="s">
        <v>1703</v>
      </c>
      <c r="E54">
        <v>1.95</v>
      </c>
      <c r="I54">
        <v>343.4</v>
      </c>
      <c r="L54">
        <v>50</v>
      </c>
      <c r="Q54">
        <v>54990</v>
      </c>
    </row>
    <row r="55" spans="3:19" x14ac:dyDescent="0.25">
      <c r="C55">
        <v>4</v>
      </c>
      <c r="D55">
        <v>25</v>
      </c>
      <c r="E55">
        <v>1</v>
      </c>
      <c r="I55">
        <v>176</v>
      </c>
      <c r="Q55">
        <v>21190</v>
      </c>
    </row>
    <row r="56" spans="3:19" x14ac:dyDescent="0.25">
      <c r="C56">
        <v>4</v>
      </c>
      <c r="D56">
        <v>30</v>
      </c>
      <c r="E56">
        <v>0.95</v>
      </c>
      <c r="I56">
        <v>167.4</v>
      </c>
      <c r="L56">
        <v>50</v>
      </c>
      <c r="Q56">
        <v>33800</v>
      </c>
    </row>
    <row r="57" spans="3:19" x14ac:dyDescent="0.25">
      <c r="C57">
        <v>4</v>
      </c>
      <c r="D57" t="s">
        <v>1704</v>
      </c>
      <c r="L57">
        <v>10</v>
      </c>
      <c r="Q57">
        <v>1800</v>
      </c>
    </row>
    <row r="58" spans="3:19" x14ac:dyDescent="0.25">
      <c r="C58">
        <v>4</v>
      </c>
      <c r="D58">
        <v>417</v>
      </c>
      <c r="L58">
        <v>10</v>
      </c>
      <c r="Q58">
        <v>1800</v>
      </c>
    </row>
    <row r="59" spans="3:19" x14ac:dyDescent="0.25">
      <c r="C59" t="s">
        <v>1708</v>
      </c>
      <c r="E59">
        <v>54.6</v>
      </c>
      <c r="I59">
        <v>7997</v>
      </c>
      <c r="L59">
        <v>129</v>
      </c>
      <c r="O59">
        <v>10720</v>
      </c>
      <c r="P59">
        <v>10720</v>
      </c>
      <c r="Q59">
        <v>2013957</v>
      </c>
      <c r="S59">
        <v>8139.0518084066462</v>
      </c>
    </row>
    <row r="60" spans="3:19" x14ac:dyDescent="0.25">
      <c r="C60">
        <v>5</v>
      </c>
      <c r="D60" t="s">
        <v>187</v>
      </c>
      <c r="E60">
        <v>13.05</v>
      </c>
      <c r="I60">
        <v>2078.7000000000003</v>
      </c>
      <c r="L60">
        <v>74</v>
      </c>
      <c r="O60">
        <v>10000</v>
      </c>
      <c r="P60">
        <v>10000</v>
      </c>
      <c r="Q60">
        <v>693717</v>
      </c>
      <c r="S60">
        <v>3555.7184750733136</v>
      </c>
    </row>
    <row r="61" spans="3:19" x14ac:dyDescent="0.25">
      <c r="C61">
        <v>5</v>
      </c>
      <c r="D61">
        <v>99</v>
      </c>
      <c r="S61">
        <v>3555.7184750733136</v>
      </c>
    </row>
    <row r="62" spans="3:19" x14ac:dyDescent="0.25">
      <c r="C62">
        <v>5</v>
      </c>
      <c r="D62">
        <v>102</v>
      </c>
      <c r="E62">
        <v>7.6000000000000005</v>
      </c>
      <c r="I62">
        <v>1177.1000000000001</v>
      </c>
      <c r="L62">
        <v>74</v>
      </c>
      <c r="Q62">
        <v>325139</v>
      </c>
    </row>
    <row r="63" spans="3:19" x14ac:dyDescent="0.25">
      <c r="C63">
        <v>5</v>
      </c>
      <c r="D63">
        <v>103</v>
      </c>
      <c r="E63">
        <v>5.45</v>
      </c>
      <c r="I63">
        <v>901.6</v>
      </c>
      <c r="O63">
        <v>10000</v>
      </c>
      <c r="P63">
        <v>10000</v>
      </c>
      <c r="Q63">
        <v>368578</v>
      </c>
    </row>
    <row r="64" spans="3:19" x14ac:dyDescent="0.25">
      <c r="C64">
        <v>5</v>
      </c>
      <c r="D64" t="s">
        <v>1702</v>
      </c>
      <c r="E64">
        <v>39.6</v>
      </c>
      <c r="I64">
        <v>5657.6</v>
      </c>
      <c r="O64">
        <v>36158</v>
      </c>
      <c r="P64">
        <v>36158</v>
      </c>
      <c r="Q64">
        <v>1350058</v>
      </c>
      <c r="S64">
        <v>4583.333333333333</v>
      </c>
    </row>
    <row r="65" spans="3:19" x14ac:dyDescent="0.25">
      <c r="C65">
        <v>5</v>
      </c>
      <c r="D65">
        <v>303</v>
      </c>
      <c r="E65">
        <v>22</v>
      </c>
      <c r="I65">
        <v>3352</v>
      </c>
      <c r="O65">
        <v>24308</v>
      </c>
      <c r="P65">
        <v>24308</v>
      </c>
      <c r="Q65">
        <v>767957</v>
      </c>
      <c r="S65">
        <v>4583.333333333333</v>
      </c>
    </row>
    <row r="66" spans="3:19" x14ac:dyDescent="0.25">
      <c r="C66">
        <v>5</v>
      </c>
      <c r="D66">
        <v>304</v>
      </c>
      <c r="E66">
        <v>5</v>
      </c>
      <c r="I66">
        <v>824</v>
      </c>
      <c r="O66">
        <v>9100</v>
      </c>
      <c r="P66">
        <v>9100</v>
      </c>
      <c r="Q66">
        <v>247051</v>
      </c>
    </row>
    <row r="67" spans="3:19" x14ac:dyDescent="0.25">
      <c r="C67">
        <v>5</v>
      </c>
      <c r="D67">
        <v>408</v>
      </c>
      <c r="O67">
        <v>2000</v>
      </c>
      <c r="P67">
        <v>2000</v>
      </c>
      <c r="Q67">
        <v>2000</v>
      </c>
    </row>
    <row r="68" spans="3:19" x14ac:dyDescent="0.25">
      <c r="C68">
        <v>5</v>
      </c>
      <c r="D68">
        <v>416</v>
      </c>
      <c r="E68">
        <v>12.600000000000001</v>
      </c>
      <c r="I68">
        <v>1481.6</v>
      </c>
      <c r="O68">
        <v>750</v>
      </c>
      <c r="P68">
        <v>750</v>
      </c>
      <c r="Q68">
        <v>333050</v>
      </c>
    </row>
    <row r="69" spans="3:19" x14ac:dyDescent="0.25">
      <c r="C69">
        <v>5</v>
      </c>
      <c r="D69" t="s">
        <v>1703</v>
      </c>
      <c r="E69">
        <v>1.95</v>
      </c>
      <c r="I69">
        <v>311.2</v>
      </c>
      <c r="L69">
        <v>47.5</v>
      </c>
      <c r="Q69">
        <v>54576</v>
      </c>
    </row>
    <row r="70" spans="3:19" x14ac:dyDescent="0.25">
      <c r="C70">
        <v>5</v>
      </c>
      <c r="D70">
        <v>25</v>
      </c>
      <c r="E70">
        <v>1</v>
      </c>
      <c r="I70">
        <v>152</v>
      </c>
      <c r="Q70">
        <v>21226</v>
      </c>
    </row>
    <row r="71" spans="3:19" x14ac:dyDescent="0.25">
      <c r="C71">
        <v>5</v>
      </c>
      <c r="D71">
        <v>30</v>
      </c>
      <c r="E71">
        <v>0.95</v>
      </c>
      <c r="I71">
        <v>159.19999999999999</v>
      </c>
      <c r="L71">
        <v>47.5</v>
      </c>
      <c r="Q71">
        <v>33350</v>
      </c>
    </row>
    <row r="72" spans="3:19" x14ac:dyDescent="0.25">
      <c r="C72">
        <v>5</v>
      </c>
      <c r="D72" t="s">
        <v>1704</v>
      </c>
      <c r="L72">
        <v>9.5</v>
      </c>
      <c r="Q72">
        <v>1710</v>
      </c>
    </row>
    <row r="73" spans="3:19" x14ac:dyDescent="0.25">
      <c r="C73">
        <v>5</v>
      </c>
      <c r="D73">
        <v>417</v>
      </c>
      <c r="L73">
        <v>9.5</v>
      </c>
      <c r="Q73">
        <v>1710</v>
      </c>
    </row>
    <row r="74" spans="3:19" x14ac:dyDescent="0.25">
      <c r="C74" t="s">
        <v>1709</v>
      </c>
      <c r="E74">
        <v>54.6</v>
      </c>
      <c r="I74">
        <v>8047.5000000000009</v>
      </c>
      <c r="L74">
        <v>131</v>
      </c>
      <c r="O74">
        <v>46158</v>
      </c>
      <c r="P74">
        <v>46158</v>
      </c>
      <c r="Q74">
        <v>2100061</v>
      </c>
      <c r="S74">
        <v>8139.0518084066462</v>
      </c>
    </row>
    <row r="75" spans="3:19" x14ac:dyDescent="0.25">
      <c r="C75">
        <v>6</v>
      </c>
      <c r="D75" t="s">
        <v>187</v>
      </c>
      <c r="E75">
        <v>13.05</v>
      </c>
      <c r="I75">
        <v>2134.5</v>
      </c>
      <c r="L75">
        <v>97</v>
      </c>
      <c r="Q75">
        <v>715060</v>
      </c>
      <c r="S75">
        <v>3555.7184750733136</v>
      </c>
    </row>
    <row r="76" spans="3:19" x14ac:dyDescent="0.25">
      <c r="C76">
        <v>6</v>
      </c>
      <c r="D76">
        <v>99</v>
      </c>
      <c r="S76">
        <v>3555.7184750733136</v>
      </c>
    </row>
    <row r="77" spans="3:19" x14ac:dyDescent="0.25">
      <c r="C77">
        <v>6</v>
      </c>
      <c r="D77">
        <v>102</v>
      </c>
      <c r="E77">
        <v>7.6000000000000005</v>
      </c>
      <c r="I77">
        <v>1207.7</v>
      </c>
      <c r="L77">
        <v>95</v>
      </c>
      <c r="Q77">
        <v>344403</v>
      </c>
    </row>
    <row r="78" spans="3:19" x14ac:dyDescent="0.25">
      <c r="C78">
        <v>6</v>
      </c>
      <c r="D78">
        <v>103</v>
      </c>
      <c r="E78">
        <v>5.45</v>
      </c>
      <c r="I78">
        <v>926.8</v>
      </c>
      <c r="L78">
        <v>2</v>
      </c>
      <c r="Q78">
        <v>370657</v>
      </c>
    </row>
    <row r="79" spans="3:19" x14ac:dyDescent="0.25">
      <c r="C79">
        <v>6</v>
      </c>
      <c r="D79" t="s">
        <v>1702</v>
      </c>
      <c r="E79">
        <v>39.6</v>
      </c>
      <c r="I79">
        <v>5806</v>
      </c>
      <c r="O79">
        <v>35408</v>
      </c>
      <c r="P79">
        <v>35408</v>
      </c>
      <c r="Q79">
        <v>1413432</v>
      </c>
      <c r="S79">
        <v>4583.333333333333</v>
      </c>
    </row>
    <row r="80" spans="3:19" x14ac:dyDescent="0.25">
      <c r="C80">
        <v>6</v>
      </c>
      <c r="D80">
        <v>303</v>
      </c>
      <c r="E80">
        <v>22</v>
      </c>
      <c r="I80">
        <v>3248</v>
      </c>
      <c r="O80">
        <v>11928</v>
      </c>
      <c r="P80">
        <v>11928</v>
      </c>
      <c r="Q80">
        <v>757414</v>
      </c>
      <c r="S80">
        <v>4583.333333333333</v>
      </c>
    </row>
    <row r="81" spans="3:19" x14ac:dyDescent="0.25">
      <c r="C81">
        <v>6</v>
      </c>
      <c r="D81">
        <v>304</v>
      </c>
      <c r="E81">
        <v>5</v>
      </c>
      <c r="I81">
        <v>872</v>
      </c>
      <c r="Q81">
        <v>237890</v>
      </c>
    </row>
    <row r="82" spans="3:19" x14ac:dyDescent="0.25">
      <c r="C82">
        <v>6</v>
      </c>
      <c r="D82">
        <v>408</v>
      </c>
      <c r="O82">
        <v>2400</v>
      </c>
      <c r="P82">
        <v>2400</v>
      </c>
      <c r="Q82">
        <v>2400</v>
      </c>
    </row>
    <row r="83" spans="3:19" x14ac:dyDescent="0.25">
      <c r="C83">
        <v>6</v>
      </c>
      <c r="D83">
        <v>416</v>
      </c>
      <c r="E83">
        <v>12.600000000000001</v>
      </c>
      <c r="I83">
        <v>1686</v>
      </c>
      <c r="O83">
        <v>21080</v>
      </c>
      <c r="P83">
        <v>21080</v>
      </c>
      <c r="Q83">
        <v>415728</v>
      </c>
    </row>
    <row r="84" spans="3:19" x14ac:dyDescent="0.25">
      <c r="C84">
        <v>6</v>
      </c>
      <c r="D84" t="s">
        <v>1703</v>
      </c>
      <c r="E84">
        <v>1.95</v>
      </c>
      <c r="I84">
        <v>330.6</v>
      </c>
      <c r="L84">
        <v>54</v>
      </c>
      <c r="Q84">
        <v>55819</v>
      </c>
    </row>
    <row r="85" spans="3:19" x14ac:dyDescent="0.25">
      <c r="C85">
        <v>6</v>
      </c>
      <c r="D85">
        <v>25</v>
      </c>
      <c r="E85">
        <v>1</v>
      </c>
      <c r="I85">
        <v>168</v>
      </c>
      <c r="Q85">
        <v>21254</v>
      </c>
    </row>
    <row r="86" spans="3:19" x14ac:dyDescent="0.25">
      <c r="C86">
        <v>6</v>
      </c>
      <c r="D86">
        <v>30</v>
      </c>
      <c r="E86">
        <v>0.95</v>
      </c>
      <c r="I86">
        <v>162.6</v>
      </c>
      <c r="L86">
        <v>54</v>
      </c>
      <c r="Q86">
        <v>34565</v>
      </c>
    </row>
    <row r="87" spans="3:19" x14ac:dyDescent="0.25">
      <c r="C87">
        <v>6</v>
      </c>
      <c r="D87" t="s">
        <v>1704</v>
      </c>
      <c r="L87">
        <v>11</v>
      </c>
      <c r="Q87">
        <v>1980</v>
      </c>
    </row>
    <row r="88" spans="3:19" x14ac:dyDescent="0.25">
      <c r="C88">
        <v>6</v>
      </c>
      <c r="D88">
        <v>417</v>
      </c>
      <c r="L88">
        <v>11</v>
      </c>
      <c r="Q88">
        <v>1980</v>
      </c>
    </row>
    <row r="89" spans="3:19" x14ac:dyDescent="0.25">
      <c r="C89" t="s">
        <v>1710</v>
      </c>
      <c r="E89">
        <v>54.6</v>
      </c>
      <c r="I89">
        <v>8271.1</v>
      </c>
      <c r="L89">
        <v>162</v>
      </c>
      <c r="O89">
        <v>35408</v>
      </c>
      <c r="P89">
        <v>35408</v>
      </c>
      <c r="Q89">
        <v>2186291</v>
      </c>
      <c r="S89">
        <v>8139.0518084066462</v>
      </c>
    </row>
    <row r="90" spans="3:19" x14ac:dyDescent="0.25">
      <c r="C90">
        <v>7</v>
      </c>
      <c r="D90" t="s">
        <v>187</v>
      </c>
      <c r="E90">
        <v>12.65</v>
      </c>
      <c r="I90">
        <v>1633.1</v>
      </c>
      <c r="L90">
        <v>60.5</v>
      </c>
      <c r="O90">
        <v>307787</v>
      </c>
      <c r="P90">
        <v>307787</v>
      </c>
      <c r="Q90">
        <v>1046280</v>
      </c>
      <c r="S90">
        <v>3555.7184750733136</v>
      </c>
    </row>
    <row r="91" spans="3:19" x14ac:dyDescent="0.25">
      <c r="C91">
        <v>7</v>
      </c>
      <c r="D91">
        <v>99</v>
      </c>
      <c r="S91">
        <v>3555.7184750733136</v>
      </c>
    </row>
    <row r="92" spans="3:19" x14ac:dyDescent="0.25">
      <c r="C92">
        <v>7</v>
      </c>
      <c r="D92">
        <v>102</v>
      </c>
      <c r="E92">
        <v>6.9</v>
      </c>
      <c r="I92">
        <v>1023.7</v>
      </c>
      <c r="L92">
        <v>58.5</v>
      </c>
      <c r="O92">
        <v>166771</v>
      </c>
      <c r="P92">
        <v>166771</v>
      </c>
      <c r="Q92">
        <v>482339</v>
      </c>
    </row>
    <row r="93" spans="3:19" x14ac:dyDescent="0.25">
      <c r="C93">
        <v>7</v>
      </c>
      <c r="D93">
        <v>103</v>
      </c>
      <c r="E93">
        <v>5.75</v>
      </c>
      <c r="I93">
        <v>609.4</v>
      </c>
      <c r="L93">
        <v>2</v>
      </c>
      <c r="O93">
        <v>141016</v>
      </c>
      <c r="P93">
        <v>141016</v>
      </c>
      <c r="Q93">
        <v>563941</v>
      </c>
    </row>
    <row r="94" spans="3:19" x14ac:dyDescent="0.25">
      <c r="C94">
        <v>7</v>
      </c>
      <c r="D94" t="s">
        <v>1702</v>
      </c>
      <c r="E94">
        <v>39</v>
      </c>
      <c r="I94">
        <v>4968.8</v>
      </c>
      <c r="O94">
        <v>530935</v>
      </c>
      <c r="P94">
        <v>530935</v>
      </c>
      <c r="Q94">
        <v>2006358</v>
      </c>
      <c r="S94">
        <v>4583.333333333333</v>
      </c>
    </row>
    <row r="95" spans="3:19" x14ac:dyDescent="0.25">
      <c r="C95">
        <v>7</v>
      </c>
      <c r="D95">
        <v>303</v>
      </c>
      <c r="E95">
        <v>22.4</v>
      </c>
      <c r="I95">
        <v>2809.6</v>
      </c>
      <c r="O95">
        <v>305675</v>
      </c>
      <c r="P95">
        <v>305675</v>
      </c>
      <c r="Q95">
        <v>1115452</v>
      </c>
      <c r="S95">
        <v>4583.333333333333</v>
      </c>
    </row>
    <row r="96" spans="3:19" x14ac:dyDescent="0.25">
      <c r="C96">
        <v>7</v>
      </c>
      <c r="D96">
        <v>304</v>
      </c>
      <c r="E96">
        <v>5</v>
      </c>
      <c r="I96">
        <v>680</v>
      </c>
      <c r="O96">
        <v>96532</v>
      </c>
      <c r="P96">
        <v>96532</v>
      </c>
      <c r="Q96">
        <v>338801</v>
      </c>
    </row>
    <row r="97" spans="3:19" x14ac:dyDescent="0.25">
      <c r="C97">
        <v>7</v>
      </c>
      <c r="D97">
        <v>416</v>
      </c>
      <c r="E97">
        <v>11.6</v>
      </c>
      <c r="I97">
        <v>1479.2</v>
      </c>
      <c r="O97">
        <v>128728</v>
      </c>
      <c r="P97">
        <v>128728</v>
      </c>
      <c r="Q97">
        <v>552105</v>
      </c>
    </row>
    <row r="98" spans="3:19" x14ac:dyDescent="0.25">
      <c r="C98">
        <v>7</v>
      </c>
      <c r="D98" t="s">
        <v>1703</v>
      </c>
      <c r="E98">
        <v>1.95</v>
      </c>
      <c r="I98">
        <v>218.3</v>
      </c>
      <c r="L98">
        <v>31.5</v>
      </c>
      <c r="O98">
        <v>15510</v>
      </c>
      <c r="P98">
        <v>15510</v>
      </c>
      <c r="Q98">
        <v>68244</v>
      </c>
    </row>
    <row r="99" spans="3:19" x14ac:dyDescent="0.25">
      <c r="C99">
        <v>7</v>
      </c>
      <c r="D99">
        <v>25</v>
      </c>
      <c r="E99">
        <v>1</v>
      </c>
      <c r="I99">
        <v>112</v>
      </c>
      <c r="O99">
        <v>4873</v>
      </c>
      <c r="P99">
        <v>4873</v>
      </c>
      <c r="Q99">
        <v>26567</v>
      </c>
    </row>
    <row r="100" spans="3:19" x14ac:dyDescent="0.25">
      <c r="C100">
        <v>7</v>
      </c>
      <c r="D100">
        <v>30</v>
      </c>
      <c r="E100">
        <v>0.95</v>
      </c>
      <c r="I100">
        <v>106.3</v>
      </c>
      <c r="L100">
        <v>31.5</v>
      </c>
      <c r="O100">
        <v>10637</v>
      </c>
      <c r="P100">
        <v>10637</v>
      </c>
      <c r="Q100">
        <v>41677</v>
      </c>
    </row>
    <row r="101" spans="3:19" x14ac:dyDescent="0.25">
      <c r="C101">
        <v>7</v>
      </c>
      <c r="D101" t="s">
        <v>1704</v>
      </c>
      <c r="L101">
        <v>2.5</v>
      </c>
      <c r="Q101">
        <v>450</v>
      </c>
    </row>
    <row r="102" spans="3:19" x14ac:dyDescent="0.25">
      <c r="C102">
        <v>7</v>
      </c>
      <c r="D102">
        <v>417</v>
      </c>
      <c r="L102">
        <v>2.5</v>
      </c>
      <c r="Q102">
        <v>450</v>
      </c>
    </row>
    <row r="103" spans="3:19" x14ac:dyDescent="0.25">
      <c r="C103" t="s">
        <v>1711</v>
      </c>
      <c r="E103">
        <v>53.6</v>
      </c>
      <c r="I103">
        <v>6820.2</v>
      </c>
      <c r="L103">
        <v>94.5</v>
      </c>
      <c r="O103">
        <v>854232</v>
      </c>
      <c r="P103">
        <v>854232</v>
      </c>
      <c r="Q103">
        <v>3121332</v>
      </c>
      <c r="S103">
        <v>8139.0518084066462</v>
      </c>
    </row>
    <row r="104" spans="3:19" x14ac:dyDescent="0.25">
      <c r="C104">
        <v>8</v>
      </c>
      <c r="D104" t="s">
        <v>187</v>
      </c>
      <c r="E104">
        <v>12.65</v>
      </c>
      <c r="I104">
        <v>1575.3000000000002</v>
      </c>
      <c r="L104">
        <v>56</v>
      </c>
      <c r="O104">
        <v>25957</v>
      </c>
      <c r="P104">
        <v>25957</v>
      </c>
      <c r="Q104">
        <v>686259</v>
      </c>
      <c r="S104">
        <v>3555.7184750733136</v>
      </c>
    </row>
    <row r="105" spans="3:19" x14ac:dyDescent="0.25">
      <c r="C105">
        <v>8</v>
      </c>
      <c r="D105">
        <v>99</v>
      </c>
      <c r="S105">
        <v>3555.7184750733136</v>
      </c>
    </row>
    <row r="106" spans="3:19" x14ac:dyDescent="0.25">
      <c r="C106">
        <v>8</v>
      </c>
      <c r="D106">
        <v>102</v>
      </c>
      <c r="E106">
        <v>6.9</v>
      </c>
      <c r="I106">
        <v>916.6</v>
      </c>
      <c r="L106">
        <v>56</v>
      </c>
      <c r="O106">
        <v>3269</v>
      </c>
      <c r="P106">
        <v>3269</v>
      </c>
      <c r="Q106">
        <v>326742</v>
      </c>
    </row>
    <row r="107" spans="3:19" x14ac:dyDescent="0.25">
      <c r="C107">
        <v>8</v>
      </c>
      <c r="D107">
        <v>103</v>
      </c>
      <c r="E107">
        <v>5.75</v>
      </c>
      <c r="I107">
        <v>658.7</v>
      </c>
      <c r="O107">
        <v>22688</v>
      </c>
      <c r="P107">
        <v>22688</v>
      </c>
      <c r="Q107">
        <v>359517</v>
      </c>
    </row>
    <row r="108" spans="3:19" x14ac:dyDescent="0.25">
      <c r="C108">
        <v>8</v>
      </c>
      <c r="D108" t="s">
        <v>1702</v>
      </c>
      <c r="E108">
        <v>38</v>
      </c>
      <c r="I108">
        <v>4127.2</v>
      </c>
      <c r="O108">
        <v>2391</v>
      </c>
      <c r="P108">
        <v>2391</v>
      </c>
      <c r="Q108">
        <v>1452161</v>
      </c>
      <c r="S108">
        <v>4583.333333333333</v>
      </c>
    </row>
    <row r="109" spans="3:19" x14ac:dyDescent="0.25">
      <c r="C109">
        <v>8</v>
      </c>
      <c r="D109">
        <v>303</v>
      </c>
      <c r="E109">
        <v>22.4</v>
      </c>
      <c r="I109">
        <v>2400</v>
      </c>
      <c r="Q109">
        <v>812825</v>
      </c>
      <c r="S109">
        <v>4583.333333333333</v>
      </c>
    </row>
    <row r="110" spans="3:19" x14ac:dyDescent="0.25">
      <c r="C110">
        <v>8</v>
      </c>
      <c r="D110">
        <v>304</v>
      </c>
      <c r="E110">
        <v>5</v>
      </c>
      <c r="I110">
        <v>560</v>
      </c>
      <c r="Q110">
        <v>236665</v>
      </c>
    </row>
    <row r="111" spans="3:19" x14ac:dyDescent="0.25">
      <c r="C111">
        <v>8</v>
      </c>
      <c r="D111">
        <v>416</v>
      </c>
      <c r="E111">
        <v>10.6</v>
      </c>
      <c r="I111">
        <v>1167.2</v>
      </c>
      <c r="O111">
        <v>2391</v>
      </c>
      <c r="P111">
        <v>2391</v>
      </c>
      <c r="Q111">
        <v>402671</v>
      </c>
    </row>
    <row r="112" spans="3:19" x14ac:dyDescent="0.25">
      <c r="C112">
        <v>8</v>
      </c>
      <c r="D112" t="s">
        <v>1703</v>
      </c>
      <c r="E112">
        <v>1.95</v>
      </c>
      <c r="I112">
        <v>243.3</v>
      </c>
      <c r="L112">
        <v>27.5</v>
      </c>
      <c r="Q112">
        <v>50578</v>
      </c>
    </row>
    <row r="113" spans="3:19" x14ac:dyDescent="0.25">
      <c r="C113">
        <v>8</v>
      </c>
      <c r="D113">
        <v>25</v>
      </c>
      <c r="E113">
        <v>1</v>
      </c>
      <c r="I113">
        <v>128</v>
      </c>
      <c r="Q113">
        <v>21031</v>
      </c>
    </row>
    <row r="114" spans="3:19" x14ac:dyDescent="0.25">
      <c r="C114">
        <v>8</v>
      </c>
      <c r="D114">
        <v>30</v>
      </c>
      <c r="E114">
        <v>0.95</v>
      </c>
      <c r="I114">
        <v>115.3</v>
      </c>
      <c r="L114">
        <v>27.5</v>
      </c>
      <c r="Q114">
        <v>29547</v>
      </c>
    </row>
    <row r="115" spans="3:19" x14ac:dyDescent="0.25">
      <c r="C115" t="s">
        <v>1712</v>
      </c>
      <c r="E115">
        <v>52.6</v>
      </c>
      <c r="I115">
        <v>5945.8</v>
      </c>
      <c r="L115">
        <v>83.5</v>
      </c>
      <c r="O115">
        <v>28348</v>
      </c>
      <c r="P115">
        <v>28348</v>
      </c>
      <c r="Q115">
        <v>2188998</v>
      </c>
      <c r="S115">
        <v>8139.0518084066462</v>
      </c>
    </row>
    <row r="116" spans="3:19" x14ac:dyDescent="0.25">
      <c r="C116">
        <v>9</v>
      </c>
      <c r="D116" t="s">
        <v>187</v>
      </c>
      <c r="E116">
        <v>12.65</v>
      </c>
      <c r="I116">
        <v>2055.8000000000002</v>
      </c>
      <c r="L116">
        <v>77</v>
      </c>
      <c r="O116">
        <v>750</v>
      </c>
      <c r="P116">
        <v>750</v>
      </c>
      <c r="Q116">
        <v>671301</v>
      </c>
      <c r="S116">
        <v>3555.7184750733136</v>
      </c>
    </row>
    <row r="117" spans="3:19" x14ac:dyDescent="0.25">
      <c r="C117">
        <v>9</v>
      </c>
      <c r="D117">
        <v>99</v>
      </c>
      <c r="S117">
        <v>3555.7184750733136</v>
      </c>
    </row>
    <row r="118" spans="3:19" x14ac:dyDescent="0.25">
      <c r="C118">
        <v>9</v>
      </c>
      <c r="D118">
        <v>102</v>
      </c>
      <c r="E118">
        <v>6.9</v>
      </c>
      <c r="I118">
        <v>1116.8</v>
      </c>
      <c r="L118">
        <v>75</v>
      </c>
      <c r="O118">
        <v>750</v>
      </c>
      <c r="P118">
        <v>750</v>
      </c>
      <c r="Q118">
        <v>312584</v>
      </c>
    </row>
    <row r="119" spans="3:19" x14ac:dyDescent="0.25">
      <c r="C119">
        <v>9</v>
      </c>
      <c r="D119">
        <v>103</v>
      </c>
      <c r="E119">
        <v>5.75</v>
      </c>
      <c r="I119">
        <v>939</v>
      </c>
      <c r="L119">
        <v>2</v>
      </c>
      <c r="Q119">
        <v>358717</v>
      </c>
    </row>
    <row r="120" spans="3:19" x14ac:dyDescent="0.25">
      <c r="C120">
        <v>9</v>
      </c>
      <c r="D120" t="s">
        <v>1702</v>
      </c>
      <c r="E120">
        <v>38.599999999999994</v>
      </c>
      <c r="I120">
        <v>6096.7999999999993</v>
      </c>
      <c r="O120">
        <v>15000</v>
      </c>
      <c r="P120">
        <v>15000</v>
      </c>
      <c r="Q120">
        <v>1442934</v>
      </c>
      <c r="S120">
        <v>4583.333333333333</v>
      </c>
    </row>
    <row r="121" spans="3:19" x14ac:dyDescent="0.25">
      <c r="C121">
        <v>9</v>
      </c>
      <c r="D121">
        <v>303</v>
      </c>
      <c r="E121">
        <v>22.4</v>
      </c>
      <c r="I121">
        <v>3538.4</v>
      </c>
      <c r="Q121">
        <v>799148</v>
      </c>
      <c r="S121">
        <v>4583.333333333333</v>
      </c>
    </row>
    <row r="122" spans="3:19" x14ac:dyDescent="0.25">
      <c r="C122">
        <v>9</v>
      </c>
      <c r="D122">
        <v>304</v>
      </c>
      <c r="E122">
        <v>5</v>
      </c>
      <c r="I122">
        <v>784</v>
      </c>
      <c r="O122">
        <v>15000</v>
      </c>
      <c r="P122">
        <v>15000</v>
      </c>
      <c r="Q122">
        <v>239326</v>
      </c>
    </row>
    <row r="123" spans="3:19" x14ac:dyDescent="0.25">
      <c r="C123">
        <v>9</v>
      </c>
      <c r="D123">
        <v>416</v>
      </c>
      <c r="E123">
        <v>11.2</v>
      </c>
      <c r="I123">
        <v>1774.4</v>
      </c>
      <c r="Q123">
        <v>404460</v>
      </c>
    </row>
    <row r="124" spans="3:19" x14ac:dyDescent="0.25">
      <c r="C124">
        <v>9</v>
      </c>
      <c r="D124" t="s">
        <v>1703</v>
      </c>
      <c r="E124">
        <v>1.95</v>
      </c>
      <c r="I124">
        <v>338.6</v>
      </c>
      <c r="L124">
        <v>52.5</v>
      </c>
      <c r="Q124">
        <v>55453</v>
      </c>
    </row>
    <row r="125" spans="3:19" x14ac:dyDescent="0.25">
      <c r="C125">
        <v>9</v>
      </c>
      <c r="D125">
        <v>25</v>
      </c>
      <c r="E125">
        <v>1</v>
      </c>
      <c r="I125">
        <v>176</v>
      </c>
      <c r="Q125">
        <v>21190</v>
      </c>
    </row>
    <row r="126" spans="3:19" x14ac:dyDescent="0.25">
      <c r="C126">
        <v>9</v>
      </c>
      <c r="D126">
        <v>30</v>
      </c>
      <c r="E126">
        <v>0.95</v>
      </c>
      <c r="I126">
        <v>162.6</v>
      </c>
      <c r="L126">
        <v>52.5</v>
      </c>
      <c r="Q126">
        <v>34263</v>
      </c>
    </row>
    <row r="127" spans="3:19" x14ac:dyDescent="0.25">
      <c r="C127">
        <v>9</v>
      </c>
      <c r="D127" t="s">
        <v>1704</v>
      </c>
      <c r="L127">
        <v>11</v>
      </c>
      <c r="Q127">
        <v>1980</v>
      </c>
    </row>
    <row r="128" spans="3:19" x14ac:dyDescent="0.25">
      <c r="C128">
        <v>9</v>
      </c>
      <c r="D128">
        <v>417</v>
      </c>
      <c r="L128">
        <v>11</v>
      </c>
      <c r="Q128">
        <v>1980</v>
      </c>
    </row>
    <row r="129" spans="3:19" x14ac:dyDescent="0.25">
      <c r="C129" t="s">
        <v>1713</v>
      </c>
      <c r="E129">
        <v>53.2</v>
      </c>
      <c r="I129">
        <v>8491.2000000000007</v>
      </c>
      <c r="L129">
        <v>140.5</v>
      </c>
      <c r="O129">
        <v>15750</v>
      </c>
      <c r="P129">
        <v>15750</v>
      </c>
      <c r="Q129">
        <v>2171668</v>
      </c>
      <c r="S129">
        <v>8139.0518084066462</v>
      </c>
    </row>
    <row r="130" spans="3:19" x14ac:dyDescent="0.25">
      <c r="C130">
        <v>10</v>
      </c>
      <c r="D130" t="s">
        <v>187</v>
      </c>
      <c r="E130">
        <v>12.65</v>
      </c>
      <c r="I130">
        <v>2111.6999999999998</v>
      </c>
      <c r="L130">
        <v>96</v>
      </c>
      <c r="Q130">
        <v>1745648</v>
      </c>
      <c r="S130">
        <v>3555.7184750733136</v>
      </c>
    </row>
    <row r="131" spans="3:19" x14ac:dyDescent="0.25">
      <c r="C131">
        <v>10</v>
      </c>
      <c r="D131">
        <v>99</v>
      </c>
      <c r="S131">
        <v>3555.7184750733136</v>
      </c>
    </row>
    <row r="132" spans="3:19" x14ac:dyDescent="0.25">
      <c r="C132">
        <v>10</v>
      </c>
      <c r="D132">
        <v>102</v>
      </c>
      <c r="E132">
        <v>6.9</v>
      </c>
      <c r="I132">
        <v>1124.5</v>
      </c>
      <c r="L132">
        <v>93</v>
      </c>
      <c r="Q132">
        <v>965542</v>
      </c>
    </row>
    <row r="133" spans="3:19" x14ac:dyDescent="0.25">
      <c r="C133">
        <v>10</v>
      </c>
      <c r="D133">
        <v>103</v>
      </c>
      <c r="E133">
        <v>5.75</v>
      </c>
      <c r="I133">
        <v>987.2</v>
      </c>
      <c r="L133">
        <v>3</v>
      </c>
      <c r="Q133">
        <v>780106</v>
      </c>
    </row>
    <row r="134" spans="3:19" x14ac:dyDescent="0.25">
      <c r="C134">
        <v>10</v>
      </c>
      <c r="D134" t="s">
        <v>1702</v>
      </c>
      <c r="E134">
        <v>37.700000000000003</v>
      </c>
      <c r="I134">
        <v>5839.2</v>
      </c>
      <c r="O134">
        <v>750</v>
      </c>
      <c r="P134">
        <v>750</v>
      </c>
      <c r="Q134">
        <v>3871262</v>
      </c>
      <c r="S134">
        <v>4583.333333333333</v>
      </c>
    </row>
    <row r="135" spans="3:19" x14ac:dyDescent="0.25">
      <c r="C135">
        <v>10</v>
      </c>
      <c r="D135">
        <v>303</v>
      </c>
      <c r="E135">
        <v>23.4</v>
      </c>
      <c r="I135">
        <v>3614.4</v>
      </c>
      <c r="Q135">
        <v>2321970</v>
      </c>
      <c r="S135">
        <v>4583.333333333333</v>
      </c>
    </row>
    <row r="136" spans="3:19" x14ac:dyDescent="0.25">
      <c r="C136">
        <v>10</v>
      </c>
      <c r="D136">
        <v>304</v>
      </c>
      <c r="E136">
        <v>4</v>
      </c>
      <c r="I136">
        <v>656</v>
      </c>
      <c r="Q136">
        <v>537555</v>
      </c>
    </row>
    <row r="137" spans="3:19" x14ac:dyDescent="0.25">
      <c r="C137">
        <v>10</v>
      </c>
      <c r="D137">
        <v>416</v>
      </c>
      <c r="E137">
        <v>10.3</v>
      </c>
      <c r="I137">
        <v>1568.8</v>
      </c>
      <c r="O137">
        <v>750</v>
      </c>
      <c r="P137">
        <v>750</v>
      </c>
      <c r="Q137">
        <v>1011737</v>
      </c>
    </row>
    <row r="138" spans="3:19" x14ac:dyDescent="0.25">
      <c r="C138">
        <v>10</v>
      </c>
      <c r="D138" t="s">
        <v>1703</v>
      </c>
      <c r="E138">
        <v>1.95</v>
      </c>
      <c r="I138">
        <v>341.3</v>
      </c>
      <c r="L138">
        <v>54.5</v>
      </c>
      <c r="Q138">
        <v>121804</v>
      </c>
    </row>
    <row r="139" spans="3:19" x14ac:dyDescent="0.25">
      <c r="C139">
        <v>10</v>
      </c>
      <c r="D139">
        <v>25</v>
      </c>
      <c r="E139">
        <v>1</v>
      </c>
      <c r="I139">
        <v>176</v>
      </c>
      <c r="Q139">
        <v>50237</v>
      </c>
    </row>
    <row r="140" spans="3:19" x14ac:dyDescent="0.25">
      <c r="C140">
        <v>10</v>
      </c>
      <c r="D140">
        <v>30</v>
      </c>
      <c r="E140">
        <v>0.95</v>
      </c>
      <c r="I140">
        <v>165.3</v>
      </c>
      <c r="L140">
        <v>54.5</v>
      </c>
      <c r="Q140">
        <v>71567</v>
      </c>
    </row>
    <row r="141" spans="3:19" x14ac:dyDescent="0.25">
      <c r="C141">
        <v>10</v>
      </c>
      <c r="D141" t="s">
        <v>1704</v>
      </c>
      <c r="L141">
        <v>9.5</v>
      </c>
      <c r="Q141">
        <v>5926</v>
      </c>
    </row>
    <row r="142" spans="3:19" x14ac:dyDescent="0.25">
      <c r="C142">
        <v>10</v>
      </c>
      <c r="D142">
        <v>417</v>
      </c>
      <c r="L142">
        <v>9.5</v>
      </c>
      <c r="Q142">
        <v>5926</v>
      </c>
    </row>
    <row r="143" spans="3:19" x14ac:dyDescent="0.25">
      <c r="C143" t="s">
        <v>1714</v>
      </c>
      <c r="E143">
        <v>52.3</v>
      </c>
      <c r="I143">
        <v>8292.2000000000007</v>
      </c>
      <c r="L143">
        <v>160</v>
      </c>
      <c r="O143">
        <v>750</v>
      </c>
      <c r="P143">
        <v>750</v>
      </c>
      <c r="Q143">
        <v>5744640</v>
      </c>
      <c r="S143">
        <v>8139.0518084066462</v>
      </c>
    </row>
    <row r="144" spans="3:19" x14ac:dyDescent="0.25">
      <c r="C144">
        <v>11</v>
      </c>
      <c r="D144" t="s">
        <v>187</v>
      </c>
      <c r="S144">
        <v>3555.7184750733136</v>
      </c>
    </row>
    <row r="145" spans="3:19" x14ac:dyDescent="0.25">
      <c r="C145">
        <v>11</v>
      </c>
      <c r="D145">
        <v>99</v>
      </c>
      <c r="S145">
        <v>3555.7184750733136</v>
      </c>
    </row>
    <row r="146" spans="3:19" x14ac:dyDescent="0.25">
      <c r="C146">
        <v>11</v>
      </c>
      <c r="D146" t="s">
        <v>1702</v>
      </c>
      <c r="S146">
        <v>4583.333333333333</v>
      </c>
    </row>
    <row r="147" spans="3:19" x14ac:dyDescent="0.25">
      <c r="C147">
        <v>11</v>
      </c>
      <c r="D147">
        <v>303</v>
      </c>
      <c r="S147">
        <v>4583.333333333333</v>
      </c>
    </row>
    <row r="148" spans="3:19" x14ac:dyDescent="0.25">
      <c r="C148" t="s">
        <v>1715</v>
      </c>
      <c r="S148">
        <v>8139.0518084066462</v>
      </c>
    </row>
  </sheetData>
  <hyperlinks>
    <hyperlink ref="A2" location="Obsah!A1" display="Zpět na Obsah  KL 01  1.-4.měsíc" xr:uid="{182FF231-1CC8-4362-B5B6-3F4A5BAD1D58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2" hidden="1" customWidth="1" outlineLevel="1"/>
    <col min="10" max="10" width="7.7109375" style="192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2" hidden="1" customWidth="1" outlineLevel="1"/>
    <col min="19" max="19" width="7.7109375" style="192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2" hidden="1" customWidth="1" outlineLevel="1"/>
    <col min="28" max="28" width="7.7109375" style="192" customWidth="1" collapsed="1"/>
    <col min="29" max="16384" width="8.85546875" style="114"/>
  </cols>
  <sheetData>
    <row r="1" spans="1:28" ht="18.600000000000001" customHeight="1" thickBot="1" x14ac:dyDescent="0.35">
      <c r="A1" s="398" t="s">
        <v>1729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5" customHeight="1" thickBot="1" x14ac:dyDescent="0.25">
      <c r="A3" s="198" t="s">
        <v>107</v>
      </c>
      <c r="B3" s="199">
        <f>SUBTOTAL(9,B6:B1048576)/4</f>
        <v>15793768.92</v>
      </c>
      <c r="C3" s="200">
        <f t="shared" ref="C3:Z3" si="0">SUBTOTAL(9,C6:C1048576)</f>
        <v>13</v>
      </c>
      <c r="D3" s="200"/>
      <c r="E3" s="200">
        <f>SUBTOTAL(9,E6:E1048576)/4</f>
        <v>15482349.959999995</v>
      </c>
      <c r="F3" s="200"/>
      <c r="G3" s="200">
        <f t="shared" si="0"/>
        <v>13</v>
      </c>
      <c r="H3" s="200">
        <f>SUBTOTAL(9,H6:H1048576)/4</f>
        <v>17282680.989999998</v>
      </c>
      <c r="I3" s="203">
        <f>IF(B3&lt;&gt;0,H3/B3,"")</f>
        <v>1.0942721194378471</v>
      </c>
      <c r="J3" s="201">
        <f>IF(E3&lt;&gt;0,H3/E3,"")</f>
        <v>1.1162828016839379</v>
      </c>
      <c r="K3" s="202">
        <f t="shared" si="0"/>
        <v>3583088</v>
      </c>
      <c r="L3" s="202"/>
      <c r="M3" s="200">
        <f t="shared" si="0"/>
        <v>3.2441163440724297</v>
      </c>
      <c r="N3" s="200">
        <f t="shared" si="0"/>
        <v>3348547.08</v>
      </c>
      <c r="O3" s="200"/>
      <c r="P3" s="200">
        <f t="shared" si="0"/>
        <v>3</v>
      </c>
      <c r="Q3" s="200">
        <f t="shared" si="0"/>
        <v>3072360</v>
      </c>
      <c r="R3" s="203">
        <f>IF(K3&lt;&gt;0,Q3/K3,"")</f>
        <v>0.85746149689876439</v>
      </c>
      <c r="S3" s="203">
        <f>IF(N3&lt;&gt;0,Q3/N3,"")</f>
        <v>0.91752032347115753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5"/>
      <c r="B5" s="496">
        <v>2018</v>
      </c>
      <c r="C5" s="497"/>
      <c r="D5" s="497"/>
      <c r="E5" s="497">
        <v>2019</v>
      </c>
      <c r="F5" s="497"/>
      <c r="G5" s="497"/>
      <c r="H5" s="497">
        <v>2020</v>
      </c>
      <c r="I5" s="498" t="s">
        <v>241</v>
      </c>
      <c r="J5" s="499" t="s">
        <v>2</v>
      </c>
      <c r="K5" s="496">
        <v>2015</v>
      </c>
      <c r="L5" s="497"/>
      <c r="M5" s="497"/>
      <c r="N5" s="497">
        <v>2019</v>
      </c>
      <c r="O5" s="497"/>
      <c r="P5" s="497"/>
      <c r="Q5" s="497">
        <v>2020</v>
      </c>
      <c r="R5" s="498" t="s">
        <v>241</v>
      </c>
      <c r="S5" s="499" t="s">
        <v>2</v>
      </c>
      <c r="T5" s="496">
        <v>2015</v>
      </c>
      <c r="U5" s="497"/>
      <c r="V5" s="497"/>
      <c r="W5" s="497">
        <v>2019</v>
      </c>
      <c r="X5" s="497"/>
      <c r="Y5" s="497"/>
      <c r="Z5" s="497">
        <v>2020</v>
      </c>
      <c r="AA5" s="498" t="s">
        <v>241</v>
      </c>
      <c r="AB5" s="499" t="s">
        <v>2</v>
      </c>
    </row>
    <row r="6" spans="1:28" ht="14.45" customHeight="1" x14ac:dyDescent="0.25">
      <c r="A6" s="500" t="s">
        <v>1726</v>
      </c>
      <c r="B6" s="501">
        <v>15793768.920000002</v>
      </c>
      <c r="C6" s="502">
        <v>1</v>
      </c>
      <c r="D6" s="502">
        <v>1.0201144503776611</v>
      </c>
      <c r="E6" s="501">
        <v>15482349.959999997</v>
      </c>
      <c r="F6" s="502">
        <v>0.98028216307472704</v>
      </c>
      <c r="G6" s="502">
        <v>1</v>
      </c>
      <c r="H6" s="501">
        <v>17282680.989999995</v>
      </c>
      <c r="I6" s="502">
        <v>1.0942721194378469</v>
      </c>
      <c r="J6" s="502">
        <v>1.1162828016839375</v>
      </c>
      <c r="K6" s="501">
        <v>1791544</v>
      </c>
      <c r="L6" s="502">
        <v>1</v>
      </c>
      <c r="M6" s="502">
        <v>1.0700425929206288</v>
      </c>
      <c r="N6" s="501">
        <v>1674273.54</v>
      </c>
      <c r="O6" s="502">
        <v>0.93454223842674256</v>
      </c>
      <c r="P6" s="502">
        <v>1</v>
      </c>
      <c r="Q6" s="501">
        <v>1536180</v>
      </c>
      <c r="R6" s="502">
        <v>0.85746149689876439</v>
      </c>
      <c r="S6" s="502">
        <v>0.91752032347115753</v>
      </c>
      <c r="T6" s="501"/>
      <c r="U6" s="502"/>
      <c r="V6" s="502"/>
      <c r="W6" s="501"/>
      <c r="X6" s="502"/>
      <c r="Y6" s="502"/>
      <c r="Z6" s="501"/>
      <c r="AA6" s="502"/>
      <c r="AB6" s="503"/>
    </row>
    <row r="7" spans="1:28" ht="14.45" customHeight="1" x14ac:dyDescent="0.25">
      <c r="A7" s="510" t="s">
        <v>1727</v>
      </c>
      <c r="B7" s="504">
        <v>10379995.57</v>
      </c>
      <c r="C7" s="505">
        <v>1</v>
      </c>
      <c r="D7" s="505">
        <v>1.0406143909887748</v>
      </c>
      <c r="E7" s="504">
        <v>9974872.2099999953</v>
      </c>
      <c r="F7" s="505">
        <v>0.96097075790948483</v>
      </c>
      <c r="G7" s="505">
        <v>1</v>
      </c>
      <c r="H7" s="504">
        <v>11490802.119999994</v>
      </c>
      <c r="I7" s="505">
        <v>1.1070141641688576</v>
      </c>
      <c r="J7" s="505">
        <v>1.1519748702625232</v>
      </c>
      <c r="K7" s="504">
        <v>933202</v>
      </c>
      <c r="L7" s="505">
        <v>1</v>
      </c>
      <c r="M7" s="505">
        <v>1.2471360834772196</v>
      </c>
      <c r="N7" s="504">
        <v>748276</v>
      </c>
      <c r="O7" s="505">
        <v>0.8018371156512738</v>
      </c>
      <c r="P7" s="505">
        <v>1</v>
      </c>
      <c r="Q7" s="504">
        <v>741933</v>
      </c>
      <c r="R7" s="505">
        <v>0.79504008778378099</v>
      </c>
      <c r="S7" s="505">
        <v>0.99152318128604955</v>
      </c>
      <c r="T7" s="504"/>
      <c r="U7" s="505"/>
      <c r="V7" s="505"/>
      <c r="W7" s="504"/>
      <c r="X7" s="505"/>
      <c r="Y7" s="505"/>
      <c r="Z7" s="504"/>
      <c r="AA7" s="505"/>
      <c r="AB7" s="506"/>
    </row>
    <row r="8" spans="1:28" ht="14.45" customHeight="1" thickBot="1" x14ac:dyDescent="0.3">
      <c r="A8" s="511" t="s">
        <v>1728</v>
      </c>
      <c r="B8" s="507">
        <v>5413773.3500000015</v>
      </c>
      <c r="C8" s="508">
        <v>1</v>
      </c>
      <c r="D8" s="508">
        <v>0.98298596848620956</v>
      </c>
      <c r="E8" s="507">
        <v>5507477.7500000009</v>
      </c>
      <c r="F8" s="508">
        <v>1.0173085192050013</v>
      </c>
      <c r="G8" s="508">
        <v>1</v>
      </c>
      <c r="H8" s="507">
        <v>5791878.8700000001</v>
      </c>
      <c r="I8" s="508">
        <v>1.0698414018385158</v>
      </c>
      <c r="J8" s="508">
        <v>1.0516390865128777</v>
      </c>
      <c r="K8" s="507">
        <v>858342</v>
      </c>
      <c r="L8" s="508">
        <v>1</v>
      </c>
      <c r="M8" s="508">
        <v>0.92693766767458152</v>
      </c>
      <c r="N8" s="507">
        <v>925997.54</v>
      </c>
      <c r="O8" s="508">
        <v>1.0788211924850468</v>
      </c>
      <c r="P8" s="508">
        <v>1</v>
      </c>
      <c r="Q8" s="507">
        <v>794247</v>
      </c>
      <c r="R8" s="508">
        <v>0.92532696757236621</v>
      </c>
      <c r="S8" s="508">
        <v>0.85772042115792224</v>
      </c>
      <c r="T8" s="507"/>
      <c r="U8" s="508"/>
      <c r="V8" s="508"/>
      <c r="W8" s="507"/>
      <c r="X8" s="508"/>
      <c r="Y8" s="508"/>
      <c r="Z8" s="507"/>
      <c r="AA8" s="508"/>
      <c r="AB8" s="509"/>
    </row>
    <row r="9" spans="1:28" ht="14.45" customHeight="1" thickBot="1" x14ac:dyDescent="0.25"/>
    <row r="10" spans="1:28" ht="14.45" customHeight="1" x14ac:dyDescent="0.25">
      <c r="A10" s="500" t="s">
        <v>454</v>
      </c>
      <c r="B10" s="501">
        <v>903424.40999999968</v>
      </c>
      <c r="C10" s="502">
        <v>1</v>
      </c>
      <c r="D10" s="502">
        <v>0.95242902637215654</v>
      </c>
      <c r="E10" s="501">
        <v>948547.74999999988</v>
      </c>
      <c r="F10" s="502">
        <v>1.0499470010999594</v>
      </c>
      <c r="G10" s="502">
        <v>1</v>
      </c>
      <c r="H10" s="501">
        <v>1137477.7799999998</v>
      </c>
      <c r="I10" s="502">
        <v>1.2590735510456268</v>
      </c>
      <c r="J10" s="503">
        <v>1.1991781963533201</v>
      </c>
    </row>
    <row r="11" spans="1:28" ht="14.45" customHeight="1" x14ac:dyDescent="0.25">
      <c r="A11" s="510" t="s">
        <v>1730</v>
      </c>
      <c r="B11" s="504">
        <v>903424.40999999968</v>
      </c>
      <c r="C11" s="505">
        <v>1</v>
      </c>
      <c r="D11" s="505">
        <v>0.95242902637215654</v>
      </c>
      <c r="E11" s="504">
        <v>948547.74999999988</v>
      </c>
      <c r="F11" s="505">
        <v>1.0499470010999594</v>
      </c>
      <c r="G11" s="505">
        <v>1</v>
      </c>
      <c r="H11" s="504">
        <v>1137477.7799999998</v>
      </c>
      <c r="I11" s="505">
        <v>1.2590735510456268</v>
      </c>
      <c r="J11" s="506">
        <v>1.1991781963533201</v>
      </c>
    </row>
    <row r="12" spans="1:28" ht="14.45" customHeight="1" x14ac:dyDescent="0.25">
      <c r="A12" s="512" t="s">
        <v>1731</v>
      </c>
      <c r="B12" s="513">
        <v>5413773.3500000015</v>
      </c>
      <c r="C12" s="514">
        <v>1</v>
      </c>
      <c r="D12" s="514">
        <v>0.98298596848620945</v>
      </c>
      <c r="E12" s="513">
        <v>5507477.7500000019</v>
      </c>
      <c r="F12" s="514">
        <v>1.0173085192050015</v>
      </c>
      <c r="G12" s="514">
        <v>1</v>
      </c>
      <c r="H12" s="513">
        <v>5791878.8699999982</v>
      </c>
      <c r="I12" s="514">
        <v>1.0698414018385156</v>
      </c>
      <c r="J12" s="515">
        <v>1.0516390865128773</v>
      </c>
    </row>
    <row r="13" spans="1:28" ht="14.45" customHeight="1" x14ac:dyDescent="0.25">
      <c r="A13" s="510" t="s">
        <v>1730</v>
      </c>
      <c r="B13" s="504">
        <v>5413773.3500000015</v>
      </c>
      <c r="C13" s="505">
        <v>1</v>
      </c>
      <c r="D13" s="505">
        <v>0.98298596848620945</v>
      </c>
      <c r="E13" s="504">
        <v>5507477.7500000019</v>
      </c>
      <c r="F13" s="505">
        <v>1.0173085192050015</v>
      </c>
      <c r="G13" s="505">
        <v>1</v>
      </c>
      <c r="H13" s="504">
        <v>5791878.8699999982</v>
      </c>
      <c r="I13" s="505">
        <v>1.0698414018385156</v>
      </c>
      <c r="J13" s="506">
        <v>1.0516390865128773</v>
      </c>
    </row>
    <row r="14" spans="1:28" ht="14.45" customHeight="1" x14ac:dyDescent="0.25">
      <c r="A14" s="512" t="s">
        <v>1732</v>
      </c>
      <c r="B14" s="513">
        <v>2620073.4</v>
      </c>
      <c r="C14" s="514">
        <v>1</v>
      </c>
      <c r="D14" s="514">
        <v>0.89548319276572097</v>
      </c>
      <c r="E14" s="513">
        <v>2925876.6900000004</v>
      </c>
      <c r="F14" s="514">
        <v>1.1167155431599742</v>
      </c>
      <c r="G14" s="514">
        <v>1</v>
      </c>
      <c r="H14" s="513">
        <v>3256804.39</v>
      </c>
      <c r="I14" s="514">
        <v>1.2430202871415741</v>
      </c>
      <c r="J14" s="515">
        <v>1.1131037754021</v>
      </c>
    </row>
    <row r="15" spans="1:28" ht="14.45" customHeight="1" x14ac:dyDescent="0.25">
      <c r="A15" s="510" t="s">
        <v>1730</v>
      </c>
      <c r="B15" s="504">
        <v>2620073.4</v>
      </c>
      <c r="C15" s="505">
        <v>1</v>
      </c>
      <c r="D15" s="505">
        <v>0.89548319276572097</v>
      </c>
      <c r="E15" s="504">
        <v>2925876.6900000004</v>
      </c>
      <c r="F15" s="505">
        <v>1.1167155431599742</v>
      </c>
      <c r="G15" s="505">
        <v>1</v>
      </c>
      <c r="H15" s="504">
        <v>3256804.39</v>
      </c>
      <c r="I15" s="505">
        <v>1.2430202871415741</v>
      </c>
      <c r="J15" s="506">
        <v>1.1131037754021</v>
      </c>
    </row>
    <row r="16" spans="1:28" ht="14.45" customHeight="1" x14ac:dyDescent="0.25">
      <c r="A16" s="512" t="s">
        <v>1733</v>
      </c>
      <c r="B16" s="513">
        <v>3182538.8599999994</v>
      </c>
      <c r="C16" s="514">
        <v>1</v>
      </c>
      <c r="D16" s="514">
        <v>1.0621491967623566</v>
      </c>
      <c r="E16" s="513">
        <v>2996319.9799999991</v>
      </c>
      <c r="F16" s="514">
        <v>0.94148731934101182</v>
      </c>
      <c r="G16" s="514">
        <v>1</v>
      </c>
      <c r="H16" s="513">
        <v>3351232.2199999993</v>
      </c>
      <c r="I16" s="514">
        <v>1.053005907365417</v>
      </c>
      <c r="J16" s="515">
        <v>1.1184493786941943</v>
      </c>
    </row>
    <row r="17" spans="1:10" ht="14.45" customHeight="1" x14ac:dyDescent="0.25">
      <c r="A17" s="510" t="s">
        <v>1730</v>
      </c>
      <c r="B17" s="504">
        <v>3182538.8599999994</v>
      </c>
      <c r="C17" s="505">
        <v>1</v>
      </c>
      <c r="D17" s="505">
        <v>1.0621491967623566</v>
      </c>
      <c r="E17" s="504">
        <v>2996319.9799999991</v>
      </c>
      <c r="F17" s="505">
        <v>0.94148731934101182</v>
      </c>
      <c r="G17" s="505">
        <v>1</v>
      </c>
      <c r="H17" s="504">
        <v>3351232.2199999993</v>
      </c>
      <c r="I17" s="505">
        <v>1.053005907365417</v>
      </c>
      <c r="J17" s="506">
        <v>1.1184493786941943</v>
      </c>
    </row>
    <row r="18" spans="1:10" ht="14.45" customHeight="1" x14ac:dyDescent="0.25">
      <c r="A18" s="512" t="s">
        <v>1734</v>
      </c>
      <c r="B18" s="513">
        <v>3673958.9</v>
      </c>
      <c r="C18" s="514">
        <v>1</v>
      </c>
      <c r="D18" s="514">
        <v>1.1835720526183624</v>
      </c>
      <c r="E18" s="513">
        <v>3104127.7899999991</v>
      </c>
      <c r="F18" s="514">
        <v>0.84489997697034636</v>
      </c>
      <c r="G18" s="514">
        <v>1</v>
      </c>
      <c r="H18" s="513">
        <v>3745287.7300000004</v>
      </c>
      <c r="I18" s="514">
        <v>1.0194147054829603</v>
      </c>
      <c r="J18" s="515">
        <v>1.2065507554378105</v>
      </c>
    </row>
    <row r="19" spans="1:10" ht="14.45" customHeight="1" thickBot="1" x14ac:dyDescent="0.3">
      <c r="A19" s="511" t="s">
        <v>1730</v>
      </c>
      <c r="B19" s="507">
        <v>3673958.9</v>
      </c>
      <c r="C19" s="508">
        <v>1</v>
      </c>
      <c r="D19" s="508">
        <v>1.1835720526183624</v>
      </c>
      <c r="E19" s="507">
        <v>3104127.7899999991</v>
      </c>
      <c r="F19" s="508">
        <v>0.84489997697034636</v>
      </c>
      <c r="G19" s="508">
        <v>1</v>
      </c>
      <c r="H19" s="507">
        <v>3745287.7300000004</v>
      </c>
      <c r="I19" s="508">
        <v>1.0194147054829603</v>
      </c>
      <c r="J19" s="509">
        <v>1.2065507554378105</v>
      </c>
    </row>
    <row r="20" spans="1:10" ht="14.45" customHeight="1" x14ac:dyDescent="0.2">
      <c r="A20" s="516" t="s">
        <v>216</v>
      </c>
    </row>
    <row r="21" spans="1:10" ht="14.45" customHeight="1" x14ac:dyDescent="0.2">
      <c r="A21" s="517" t="s">
        <v>1735</v>
      </c>
    </row>
    <row r="22" spans="1:10" ht="14.45" customHeight="1" x14ac:dyDescent="0.2">
      <c r="A22" s="516" t="s">
        <v>1736</v>
      </c>
    </row>
    <row r="23" spans="1:10" ht="14.45" customHeight="1" x14ac:dyDescent="0.2">
      <c r="A23" s="516" t="s">
        <v>1737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5102AE4-95B9-413C-B0DA-A176BB935DC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9" hidden="1" customWidth="1" outlineLevel="1"/>
    <col min="3" max="3" width="7.7109375" style="189" customWidth="1" collapsed="1"/>
    <col min="4" max="4" width="7.7109375" style="189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1738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8" t="s">
        <v>107</v>
      </c>
      <c r="B3" s="234">
        <f t="shared" ref="B3:G3" si="0">SUBTOTAL(9,B6:B1048576)</f>
        <v>65136</v>
      </c>
      <c r="C3" s="235">
        <f t="shared" si="0"/>
        <v>56505</v>
      </c>
      <c r="D3" s="247">
        <f t="shared" si="0"/>
        <v>55752</v>
      </c>
      <c r="E3" s="202">
        <f t="shared" si="0"/>
        <v>15793768.919999992</v>
      </c>
      <c r="F3" s="200">
        <f t="shared" si="0"/>
        <v>15482349.959999999</v>
      </c>
      <c r="G3" s="236">
        <f t="shared" si="0"/>
        <v>17282680.989999995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5"/>
      <c r="B5" s="496">
        <v>2018</v>
      </c>
      <c r="C5" s="497">
        <v>2019</v>
      </c>
      <c r="D5" s="518">
        <v>2020</v>
      </c>
      <c r="E5" s="496">
        <v>2018</v>
      </c>
      <c r="F5" s="497">
        <v>2019</v>
      </c>
      <c r="G5" s="518">
        <v>2020</v>
      </c>
    </row>
    <row r="6" spans="1:7" ht="14.45" customHeight="1" thickBot="1" x14ac:dyDescent="0.25">
      <c r="A6" s="521" t="s">
        <v>1730</v>
      </c>
      <c r="B6" s="462">
        <v>65136</v>
      </c>
      <c r="C6" s="462">
        <v>56505</v>
      </c>
      <c r="D6" s="462">
        <v>55752</v>
      </c>
      <c r="E6" s="519">
        <v>15793768.919999992</v>
      </c>
      <c r="F6" s="519">
        <v>15482349.959999999</v>
      </c>
      <c r="G6" s="520">
        <v>17282680.989999995</v>
      </c>
    </row>
    <row r="7" spans="1:7" ht="14.45" customHeight="1" x14ac:dyDescent="0.2">
      <c r="A7" s="516" t="s">
        <v>216</v>
      </c>
    </row>
    <row r="8" spans="1:7" ht="14.45" customHeight="1" x14ac:dyDescent="0.2">
      <c r="A8" s="517" t="s">
        <v>1735</v>
      </c>
    </row>
    <row r="9" spans="1:7" ht="14.45" customHeight="1" x14ac:dyDescent="0.2">
      <c r="A9" s="516" t="s">
        <v>1736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0B5BA7E-DCB5-497D-9A08-95B5DB02670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3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9" hidden="1" customWidth="1" outlineLevel="1"/>
    <col min="9" max="10" width="9.28515625" style="114" hidden="1" customWidth="1"/>
    <col min="11" max="12" width="11.140625" style="189" customWidth="1"/>
    <col min="13" max="14" width="9.28515625" style="114" hidden="1" customWidth="1"/>
    <col min="15" max="16" width="11.140625" style="189" customWidth="1"/>
    <col min="17" max="17" width="11.140625" style="192" customWidth="1"/>
    <col min="18" max="18" width="11.140625" style="189" customWidth="1"/>
    <col min="19" max="16384" width="8.85546875" style="114"/>
  </cols>
  <sheetData>
    <row r="1" spans="1:18" ht="18.600000000000001" customHeight="1" thickBot="1" x14ac:dyDescent="0.35">
      <c r="A1" s="304" t="s">
        <v>2008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5" customHeight="1" thickBot="1" x14ac:dyDescent="0.25">
      <c r="F3" s="73" t="s">
        <v>107</v>
      </c>
      <c r="G3" s="88">
        <f t="shared" ref="G3:P3" si="0">SUBTOTAL(9,G6:G1048576)</f>
        <v>67769</v>
      </c>
      <c r="H3" s="89">
        <f t="shared" si="0"/>
        <v>17585312.919999994</v>
      </c>
      <c r="I3" s="66"/>
      <c r="J3" s="66"/>
      <c r="K3" s="89">
        <f t="shared" si="0"/>
        <v>59211</v>
      </c>
      <c r="L3" s="89">
        <f t="shared" si="0"/>
        <v>17156623.499999996</v>
      </c>
      <c r="M3" s="66"/>
      <c r="N3" s="66"/>
      <c r="O3" s="89">
        <f t="shared" si="0"/>
        <v>58104</v>
      </c>
      <c r="P3" s="89">
        <f t="shared" si="0"/>
        <v>18818860.990000002</v>
      </c>
      <c r="Q3" s="67">
        <f>IF(L3=0,0,P3/L3)</f>
        <v>1.0968860504515943</v>
      </c>
      <c r="R3" s="90">
        <f>IF(O3=0,0,P3/O3)</f>
        <v>323.88236593005649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2018</v>
      </c>
      <c r="H4" s="411"/>
      <c r="I4" s="87"/>
      <c r="J4" s="87"/>
      <c r="K4" s="410">
        <v>2019</v>
      </c>
      <c r="L4" s="411"/>
      <c r="M4" s="87"/>
      <c r="N4" s="87"/>
      <c r="O4" s="410">
        <v>2020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22"/>
      <c r="B5" s="522"/>
      <c r="C5" s="523"/>
      <c r="D5" s="524"/>
      <c r="E5" s="525"/>
      <c r="F5" s="526"/>
      <c r="G5" s="527" t="s">
        <v>58</v>
      </c>
      <c r="H5" s="528" t="s">
        <v>14</v>
      </c>
      <c r="I5" s="529"/>
      <c r="J5" s="529"/>
      <c r="K5" s="527" t="s">
        <v>58</v>
      </c>
      <c r="L5" s="528" t="s">
        <v>14</v>
      </c>
      <c r="M5" s="529"/>
      <c r="N5" s="529"/>
      <c r="O5" s="527" t="s">
        <v>58</v>
      </c>
      <c r="P5" s="528" t="s">
        <v>14</v>
      </c>
      <c r="Q5" s="530"/>
      <c r="R5" s="531"/>
    </row>
    <row r="6" spans="1:18" ht="14.45" customHeight="1" x14ac:dyDescent="0.2">
      <c r="A6" s="434"/>
      <c r="B6" s="435" t="s">
        <v>1739</v>
      </c>
      <c r="C6" s="435" t="s">
        <v>454</v>
      </c>
      <c r="D6" s="435" t="s">
        <v>1740</v>
      </c>
      <c r="E6" s="435" t="s">
        <v>1741</v>
      </c>
      <c r="F6" s="435"/>
      <c r="G6" s="439">
        <v>2</v>
      </c>
      <c r="H6" s="439">
        <v>226</v>
      </c>
      <c r="I6" s="435">
        <v>1</v>
      </c>
      <c r="J6" s="435">
        <v>113</v>
      </c>
      <c r="K6" s="439">
        <v>2</v>
      </c>
      <c r="L6" s="439">
        <v>226</v>
      </c>
      <c r="M6" s="435">
        <v>1</v>
      </c>
      <c r="N6" s="435">
        <v>113</v>
      </c>
      <c r="O6" s="439"/>
      <c r="P6" s="439"/>
      <c r="Q6" s="460"/>
      <c r="R6" s="440"/>
    </row>
    <row r="7" spans="1:18" ht="14.45" customHeight="1" x14ac:dyDescent="0.2">
      <c r="A7" s="441"/>
      <c r="B7" s="442" t="s">
        <v>1739</v>
      </c>
      <c r="C7" s="442" t="s">
        <v>454</v>
      </c>
      <c r="D7" s="442" t="s">
        <v>1740</v>
      </c>
      <c r="E7" s="442" t="s">
        <v>1742</v>
      </c>
      <c r="F7" s="442"/>
      <c r="G7" s="446">
        <v>3</v>
      </c>
      <c r="H7" s="446">
        <v>999</v>
      </c>
      <c r="I7" s="442"/>
      <c r="J7" s="442">
        <v>333</v>
      </c>
      <c r="K7" s="446"/>
      <c r="L7" s="446"/>
      <c r="M7" s="442"/>
      <c r="N7" s="442"/>
      <c r="O7" s="446"/>
      <c r="P7" s="446"/>
      <c r="Q7" s="469"/>
      <c r="R7" s="447"/>
    </row>
    <row r="8" spans="1:18" ht="14.45" customHeight="1" x14ac:dyDescent="0.2">
      <c r="A8" s="441"/>
      <c r="B8" s="442" t="s">
        <v>1739</v>
      </c>
      <c r="C8" s="442" t="s">
        <v>454</v>
      </c>
      <c r="D8" s="442" t="s">
        <v>1740</v>
      </c>
      <c r="E8" s="442" t="s">
        <v>1743</v>
      </c>
      <c r="F8" s="442"/>
      <c r="G8" s="446"/>
      <c r="H8" s="446"/>
      <c r="I8" s="442"/>
      <c r="J8" s="442"/>
      <c r="K8" s="446">
        <v>1</v>
      </c>
      <c r="L8" s="446">
        <v>1657</v>
      </c>
      <c r="M8" s="442">
        <v>1</v>
      </c>
      <c r="N8" s="442">
        <v>1657</v>
      </c>
      <c r="O8" s="446"/>
      <c r="P8" s="446"/>
      <c r="Q8" s="469"/>
      <c r="R8" s="447"/>
    </row>
    <row r="9" spans="1:18" ht="14.45" customHeight="1" x14ac:dyDescent="0.2">
      <c r="A9" s="441"/>
      <c r="B9" s="442" t="s">
        <v>1739</v>
      </c>
      <c r="C9" s="442" t="s">
        <v>454</v>
      </c>
      <c r="D9" s="442" t="s">
        <v>1740</v>
      </c>
      <c r="E9" s="442" t="s">
        <v>1744</v>
      </c>
      <c r="F9" s="442"/>
      <c r="G9" s="446">
        <v>104</v>
      </c>
      <c r="H9" s="446">
        <v>11752</v>
      </c>
      <c r="I9" s="442">
        <v>1.0097087378640777</v>
      </c>
      <c r="J9" s="442">
        <v>113</v>
      </c>
      <c r="K9" s="446">
        <v>103</v>
      </c>
      <c r="L9" s="446">
        <v>11639</v>
      </c>
      <c r="M9" s="442">
        <v>1</v>
      </c>
      <c r="N9" s="442">
        <v>113</v>
      </c>
      <c r="O9" s="446">
        <v>116</v>
      </c>
      <c r="P9" s="446">
        <v>13108</v>
      </c>
      <c r="Q9" s="469">
        <v>1.1262135922330097</v>
      </c>
      <c r="R9" s="447">
        <v>113</v>
      </c>
    </row>
    <row r="10" spans="1:18" ht="14.45" customHeight="1" x14ac:dyDescent="0.2">
      <c r="A10" s="441"/>
      <c r="B10" s="442" t="s">
        <v>1739</v>
      </c>
      <c r="C10" s="442" t="s">
        <v>454</v>
      </c>
      <c r="D10" s="442" t="s">
        <v>1740</v>
      </c>
      <c r="E10" s="442" t="s">
        <v>1745</v>
      </c>
      <c r="F10" s="442"/>
      <c r="G10" s="446">
        <v>1</v>
      </c>
      <c r="H10" s="446">
        <v>132</v>
      </c>
      <c r="I10" s="442"/>
      <c r="J10" s="442">
        <v>132</v>
      </c>
      <c r="K10" s="446"/>
      <c r="L10" s="446"/>
      <c r="M10" s="442"/>
      <c r="N10" s="442"/>
      <c r="O10" s="446">
        <v>1</v>
      </c>
      <c r="P10" s="446">
        <v>132</v>
      </c>
      <c r="Q10" s="469"/>
      <c r="R10" s="447">
        <v>132</v>
      </c>
    </row>
    <row r="11" spans="1:18" ht="14.45" customHeight="1" x14ac:dyDescent="0.2">
      <c r="A11" s="441"/>
      <c r="B11" s="442" t="s">
        <v>1739</v>
      </c>
      <c r="C11" s="442" t="s">
        <v>454</v>
      </c>
      <c r="D11" s="442" t="s">
        <v>1740</v>
      </c>
      <c r="E11" s="442" t="s">
        <v>1746</v>
      </c>
      <c r="F11" s="442"/>
      <c r="G11" s="446">
        <v>4</v>
      </c>
      <c r="H11" s="446">
        <v>624</v>
      </c>
      <c r="I11" s="442"/>
      <c r="J11" s="442">
        <v>156</v>
      </c>
      <c r="K11" s="446"/>
      <c r="L11" s="446"/>
      <c r="M11" s="442"/>
      <c r="N11" s="442"/>
      <c r="O11" s="446"/>
      <c r="P11" s="446"/>
      <c r="Q11" s="469"/>
      <c r="R11" s="447"/>
    </row>
    <row r="12" spans="1:18" ht="14.45" customHeight="1" x14ac:dyDescent="0.2">
      <c r="A12" s="441"/>
      <c r="B12" s="442" t="s">
        <v>1739</v>
      </c>
      <c r="C12" s="442" t="s">
        <v>454</v>
      </c>
      <c r="D12" s="442" t="s">
        <v>1740</v>
      </c>
      <c r="E12" s="442" t="s">
        <v>1747</v>
      </c>
      <c r="F12" s="442"/>
      <c r="G12" s="446">
        <v>3</v>
      </c>
      <c r="H12" s="446">
        <v>657</v>
      </c>
      <c r="I12" s="442">
        <v>3</v>
      </c>
      <c r="J12" s="442">
        <v>219</v>
      </c>
      <c r="K12" s="446">
        <v>1</v>
      </c>
      <c r="L12" s="446">
        <v>219</v>
      </c>
      <c r="M12" s="442">
        <v>1</v>
      </c>
      <c r="N12" s="442">
        <v>219</v>
      </c>
      <c r="O12" s="446">
        <v>5</v>
      </c>
      <c r="P12" s="446">
        <v>1095</v>
      </c>
      <c r="Q12" s="469">
        <v>5</v>
      </c>
      <c r="R12" s="447">
        <v>219</v>
      </c>
    </row>
    <row r="13" spans="1:18" ht="14.45" customHeight="1" x14ac:dyDescent="0.2">
      <c r="A13" s="441"/>
      <c r="B13" s="442" t="s">
        <v>1739</v>
      </c>
      <c r="C13" s="442" t="s">
        <v>454</v>
      </c>
      <c r="D13" s="442" t="s">
        <v>1740</v>
      </c>
      <c r="E13" s="442" t="s">
        <v>1748</v>
      </c>
      <c r="F13" s="442"/>
      <c r="G13" s="446">
        <v>2</v>
      </c>
      <c r="H13" s="446">
        <v>472</v>
      </c>
      <c r="I13" s="442">
        <v>1</v>
      </c>
      <c r="J13" s="442">
        <v>236</v>
      </c>
      <c r="K13" s="446">
        <v>2</v>
      </c>
      <c r="L13" s="446">
        <v>472</v>
      </c>
      <c r="M13" s="442">
        <v>1</v>
      </c>
      <c r="N13" s="442">
        <v>236</v>
      </c>
      <c r="O13" s="446">
        <v>4</v>
      </c>
      <c r="P13" s="446">
        <v>944</v>
      </c>
      <c r="Q13" s="469">
        <v>2</v>
      </c>
      <c r="R13" s="447">
        <v>236</v>
      </c>
    </row>
    <row r="14" spans="1:18" ht="14.45" customHeight="1" x14ac:dyDescent="0.2">
      <c r="A14" s="441"/>
      <c r="B14" s="442" t="s">
        <v>1739</v>
      </c>
      <c r="C14" s="442" t="s">
        <v>454</v>
      </c>
      <c r="D14" s="442" t="s">
        <v>1740</v>
      </c>
      <c r="E14" s="442" t="s">
        <v>1749</v>
      </c>
      <c r="F14" s="442"/>
      <c r="G14" s="446">
        <v>23</v>
      </c>
      <c r="H14" s="446">
        <v>3588</v>
      </c>
      <c r="I14" s="442">
        <v>2.5555555555555554</v>
      </c>
      <c r="J14" s="442">
        <v>156</v>
      </c>
      <c r="K14" s="446">
        <v>9</v>
      </c>
      <c r="L14" s="446">
        <v>1404</v>
      </c>
      <c r="M14" s="442">
        <v>1</v>
      </c>
      <c r="N14" s="442">
        <v>156</v>
      </c>
      <c r="O14" s="446">
        <v>12</v>
      </c>
      <c r="P14" s="446">
        <v>1872</v>
      </c>
      <c r="Q14" s="469">
        <v>1.3333333333333333</v>
      </c>
      <c r="R14" s="447">
        <v>156</v>
      </c>
    </row>
    <row r="15" spans="1:18" ht="14.45" customHeight="1" x14ac:dyDescent="0.2">
      <c r="A15" s="441"/>
      <c r="B15" s="442" t="s">
        <v>1739</v>
      </c>
      <c r="C15" s="442" t="s">
        <v>454</v>
      </c>
      <c r="D15" s="442" t="s">
        <v>1740</v>
      </c>
      <c r="E15" s="442" t="s">
        <v>1750</v>
      </c>
      <c r="F15" s="442"/>
      <c r="G15" s="446">
        <v>16</v>
      </c>
      <c r="H15" s="446">
        <v>3040</v>
      </c>
      <c r="I15" s="442">
        <v>1.0666666666666667</v>
      </c>
      <c r="J15" s="442">
        <v>190</v>
      </c>
      <c r="K15" s="446">
        <v>15</v>
      </c>
      <c r="L15" s="446">
        <v>2850</v>
      </c>
      <c r="M15" s="442">
        <v>1</v>
      </c>
      <c r="N15" s="442">
        <v>190</v>
      </c>
      <c r="O15" s="446">
        <v>10</v>
      </c>
      <c r="P15" s="446">
        <v>1900</v>
      </c>
      <c r="Q15" s="469">
        <v>0.66666666666666663</v>
      </c>
      <c r="R15" s="447">
        <v>190</v>
      </c>
    </row>
    <row r="16" spans="1:18" ht="14.45" customHeight="1" x14ac:dyDescent="0.2">
      <c r="A16" s="441"/>
      <c r="B16" s="442" t="s">
        <v>1739</v>
      </c>
      <c r="C16" s="442" t="s">
        <v>454</v>
      </c>
      <c r="D16" s="442" t="s">
        <v>1740</v>
      </c>
      <c r="E16" s="442" t="s">
        <v>1751</v>
      </c>
      <c r="F16" s="442"/>
      <c r="G16" s="446">
        <v>7</v>
      </c>
      <c r="H16" s="446">
        <v>588</v>
      </c>
      <c r="I16" s="442">
        <v>2.3333333333333335</v>
      </c>
      <c r="J16" s="442">
        <v>84</v>
      </c>
      <c r="K16" s="446">
        <v>3</v>
      </c>
      <c r="L16" s="446">
        <v>252</v>
      </c>
      <c r="M16" s="442">
        <v>1</v>
      </c>
      <c r="N16" s="442">
        <v>84</v>
      </c>
      <c r="O16" s="446">
        <v>5</v>
      </c>
      <c r="P16" s="446">
        <v>420</v>
      </c>
      <c r="Q16" s="469">
        <v>1.6666666666666667</v>
      </c>
      <c r="R16" s="447">
        <v>84</v>
      </c>
    </row>
    <row r="17" spans="1:18" ht="14.45" customHeight="1" x14ac:dyDescent="0.2">
      <c r="A17" s="441"/>
      <c r="B17" s="442" t="s">
        <v>1739</v>
      </c>
      <c r="C17" s="442" t="s">
        <v>454</v>
      </c>
      <c r="D17" s="442" t="s">
        <v>1740</v>
      </c>
      <c r="E17" s="442" t="s">
        <v>1752</v>
      </c>
      <c r="F17" s="442"/>
      <c r="G17" s="446">
        <v>1</v>
      </c>
      <c r="H17" s="446">
        <v>105</v>
      </c>
      <c r="I17" s="442">
        <v>9.0909090909090912E-2</v>
      </c>
      <c r="J17" s="442">
        <v>105</v>
      </c>
      <c r="K17" s="446">
        <v>11</v>
      </c>
      <c r="L17" s="446">
        <v>1155</v>
      </c>
      <c r="M17" s="442">
        <v>1</v>
      </c>
      <c r="N17" s="442">
        <v>105</v>
      </c>
      <c r="O17" s="446">
        <v>6</v>
      </c>
      <c r="P17" s="446">
        <v>630</v>
      </c>
      <c r="Q17" s="469">
        <v>0.54545454545454541</v>
      </c>
      <c r="R17" s="447">
        <v>105</v>
      </c>
    </row>
    <row r="18" spans="1:18" ht="14.45" customHeight="1" x14ac:dyDescent="0.2">
      <c r="A18" s="441"/>
      <c r="B18" s="442" t="s">
        <v>1739</v>
      </c>
      <c r="C18" s="442" t="s">
        <v>454</v>
      </c>
      <c r="D18" s="442" t="s">
        <v>1740</v>
      </c>
      <c r="E18" s="442" t="s">
        <v>1753</v>
      </c>
      <c r="F18" s="442"/>
      <c r="G18" s="446">
        <v>16</v>
      </c>
      <c r="H18" s="446">
        <v>9536</v>
      </c>
      <c r="I18" s="442">
        <v>2.6666666666666665</v>
      </c>
      <c r="J18" s="442">
        <v>596</v>
      </c>
      <c r="K18" s="446">
        <v>6</v>
      </c>
      <c r="L18" s="446">
        <v>3576</v>
      </c>
      <c r="M18" s="442">
        <v>1</v>
      </c>
      <c r="N18" s="442">
        <v>596</v>
      </c>
      <c r="O18" s="446">
        <v>6</v>
      </c>
      <c r="P18" s="446">
        <v>3576</v>
      </c>
      <c r="Q18" s="469">
        <v>1</v>
      </c>
      <c r="R18" s="447">
        <v>596</v>
      </c>
    </row>
    <row r="19" spans="1:18" ht="14.45" customHeight="1" x14ac:dyDescent="0.2">
      <c r="A19" s="441"/>
      <c r="B19" s="442" t="s">
        <v>1739</v>
      </c>
      <c r="C19" s="442" t="s">
        <v>454</v>
      </c>
      <c r="D19" s="442" t="s">
        <v>1740</v>
      </c>
      <c r="E19" s="442" t="s">
        <v>1754</v>
      </c>
      <c r="F19" s="442"/>
      <c r="G19" s="446">
        <v>1</v>
      </c>
      <c r="H19" s="446">
        <v>666</v>
      </c>
      <c r="I19" s="442">
        <v>1</v>
      </c>
      <c r="J19" s="442">
        <v>666</v>
      </c>
      <c r="K19" s="446">
        <v>1</v>
      </c>
      <c r="L19" s="446">
        <v>666</v>
      </c>
      <c r="M19" s="442">
        <v>1</v>
      </c>
      <c r="N19" s="442">
        <v>666</v>
      </c>
      <c r="O19" s="446"/>
      <c r="P19" s="446"/>
      <c r="Q19" s="469"/>
      <c r="R19" s="447"/>
    </row>
    <row r="20" spans="1:18" ht="14.45" customHeight="1" x14ac:dyDescent="0.2">
      <c r="A20" s="441"/>
      <c r="B20" s="442" t="s">
        <v>1739</v>
      </c>
      <c r="C20" s="442" t="s">
        <v>454</v>
      </c>
      <c r="D20" s="442" t="s">
        <v>1740</v>
      </c>
      <c r="E20" s="442" t="s">
        <v>1755</v>
      </c>
      <c r="F20" s="442"/>
      <c r="G20" s="446">
        <v>12</v>
      </c>
      <c r="H20" s="446">
        <v>14064</v>
      </c>
      <c r="I20" s="442">
        <v>1</v>
      </c>
      <c r="J20" s="442">
        <v>1172</v>
      </c>
      <c r="K20" s="446">
        <v>12</v>
      </c>
      <c r="L20" s="446">
        <v>14064</v>
      </c>
      <c r="M20" s="442">
        <v>1</v>
      </c>
      <c r="N20" s="442">
        <v>1172</v>
      </c>
      <c r="O20" s="446">
        <v>9</v>
      </c>
      <c r="P20" s="446">
        <v>13280</v>
      </c>
      <c r="Q20" s="469">
        <v>0.944254835039818</v>
      </c>
      <c r="R20" s="447">
        <v>1475.5555555555557</v>
      </c>
    </row>
    <row r="21" spans="1:18" ht="14.45" customHeight="1" x14ac:dyDescent="0.2">
      <c r="A21" s="441"/>
      <c r="B21" s="442" t="s">
        <v>1739</v>
      </c>
      <c r="C21" s="442" t="s">
        <v>454</v>
      </c>
      <c r="D21" s="442" t="s">
        <v>1740</v>
      </c>
      <c r="E21" s="442" t="s">
        <v>1756</v>
      </c>
      <c r="F21" s="442"/>
      <c r="G21" s="446">
        <v>19</v>
      </c>
      <c r="H21" s="446">
        <v>15200</v>
      </c>
      <c r="I21" s="442">
        <v>0.82608695652173914</v>
      </c>
      <c r="J21" s="442">
        <v>800</v>
      </c>
      <c r="K21" s="446">
        <v>23</v>
      </c>
      <c r="L21" s="446">
        <v>18400</v>
      </c>
      <c r="M21" s="442">
        <v>1</v>
      </c>
      <c r="N21" s="442">
        <v>800</v>
      </c>
      <c r="O21" s="446">
        <v>13</v>
      </c>
      <c r="P21" s="446">
        <v>11700</v>
      </c>
      <c r="Q21" s="469">
        <v>0.63586956521739135</v>
      </c>
      <c r="R21" s="447">
        <v>900</v>
      </c>
    </row>
    <row r="22" spans="1:18" ht="14.45" customHeight="1" x14ac:dyDescent="0.2">
      <c r="A22" s="441"/>
      <c r="B22" s="442" t="s">
        <v>1739</v>
      </c>
      <c r="C22" s="442" t="s">
        <v>454</v>
      </c>
      <c r="D22" s="442" t="s">
        <v>1740</v>
      </c>
      <c r="E22" s="442" t="s">
        <v>1757</v>
      </c>
      <c r="F22" s="442"/>
      <c r="G22" s="446">
        <v>1</v>
      </c>
      <c r="H22" s="446">
        <v>745</v>
      </c>
      <c r="I22" s="442">
        <v>7.6923076923076927E-2</v>
      </c>
      <c r="J22" s="442">
        <v>745</v>
      </c>
      <c r="K22" s="446">
        <v>13</v>
      </c>
      <c r="L22" s="446">
        <v>9685</v>
      </c>
      <c r="M22" s="442">
        <v>1</v>
      </c>
      <c r="N22" s="442">
        <v>745</v>
      </c>
      <c r="O22" s="446">
        <v>2</v>
      </c>
      <c r="P22" s="446">
        <v>1490</v>
      </c>
      <c r="Q22" s="469">
        <v>0.15384615384615385</v>
      </c>
      <c r="R22" s="447">
        <v>745</v>
      </c>
    </row>
    <row r="23" spans="1:18" ht="14.45" customHeight="1" x14ac:dyDescent="0.2">
      <c r="A23" s="441"/>
      <c r="B23" s="442" t="s">
        <v>1739</v>
      </c>
      <c r="C23" s="442" t="s">
        <v>454</v>
      </c>
      <c r="D23" s="442" t="s">
        <v>1740</v>
      </c>
      <c r="E23" s="442" t="s">
        <v>1758</v>
      </c>
      <c r="F23" s="442"/>
      <c r="G23" s="446">
        <v>85</v>
      </c>
      <c r="H23" s="446">
        <v>63325</v>
      </c>
      <c r="I23" s="442">
        <v>1.4655172413793103</v>
      </c>
      <c r="J23" s="442">
        <v>745</v>
      </c>
      <c r="K23" s="446">
        <v>58</v>
      </c>
      <c r="L23" s="446">
        <v>43210</v>
      </c>
      <c r="M23" s="442">
        <v>1</v>
      </c>
      <c r="N23" s="442">
        <v>745</v>
      </c>
      <c r="O23" s="446">
        <v>54</v>
      </c>
      <c r="P23" s="446">
        <v>40230</v>
      </c>
      <c r="Q23" s="469">
        <v>0.93103448275862066</v>
      </c>
      <c r="R23" s="447">
        <v>745</v>
      </c>
    </row>
    <row r="24" spans="1:18" ht="14.45" customHeight="1" x14ac:dyDescent="0.2">
      <c r="A24" s="441"/>
      <c r="B24" s="442" t="s">
        <v>1739</v>
      </c>
      <c r="C24" s="442" t="s">
        <v>454</v>
      </c>
      <c r="D24" s="442" t="s">
        <v>1740</v>
      </c>
      <c r="E24" s="442" t="s">
        <v>1759</v>
      </c>
      <c r="F24" s="442"/>
      <c r="G24" s="446">
        <v>1</v>
      </c>
      <c r="H24" s="446">
        <v>592</v>
      </c>
      <c r="I24" s="442"/>
      <c r="J24" s="442">
        <v>592</v>
      </c>
      <c r="K24" s="446"/>
      <c r="L24" s="446"/>
      <c r="M24" s="442"/>
      <c r="N24" s="442"/>
      <c r="O24" s="446">
        <v>4</v>
      </c>
      <c r="P24" s="446">
        <v>2368</v>
      </c>
      <c r="Q24" s="469"/>
      <c r="R24" s="447">
        <v>592</v>
      </c>
    </row>
    <row r="25" spans="1:18" ht="14.45" customHeight="1" x14ac:dyDescent="0.2">
      <c r="A25" s="441"/>
      <c r="B25" s="442" t="s">
        <v>1739</v>
      </c>
      <c r="C25" s="442" t="s">
        <v>454</v>
      </c>
      <c r="D25" s="442" t="s">
        <v>1740</v>
      </c>
      <c r="E25" s="442" t="s">
        <v>1760</v>
      </c>
      <c r="F25" s="442"/>
      <c r="G25" s="446">
        <v>53</v>
      </c>
      <c r="H25" s="446">
        <v>29733</v>
      </c>
      <c r="I25" s="442">
        <v>0.79104477611940294</v>
      </c>
      <c r="J25" s="442">
        <v>561</v>
      </c>
      <c r="K25" s="446">
        <v>67</v>
      </c>
      <c r="L25" s="446">
        <v>37587</v>
      </c>
      <c r="M25" s="442">
        <v>1</v>
      </c>
      <c r="N25" s="442">
        <v>561</v>
      </c>
      <c r="O25" s="446">
        <v>29</v>
      </c>
      <c r="P25" s="446">
        <v>16269</v>
      </c>
      <c r="Q25" s="469">
        <v>0.43283582089552236</v>
      </c>
      <c r="R25" s="447">
        <v>561</v>
      </c>
    </row>
    <row r="26" spans="1:18" ht="14.45" customHeight="1" x14ac:dyDescent="0.2">
      <c r="A26" s="441"/>
      <c r="B26" s="442" t="s">
        <v>1739</v>
      </c>
      <c r="C26" s="442" t="s">
        <v>454</v>
      </c>
      <c r="D26" s="442" t="s">
        <v>1740</v>
      </c>
      <c r="E26" s="442" t="s">
        <v>1761</v>
      </c>
      <c r="F26" s="442"/>
      <c r="G26" s="446">
        <v>85</v>
      </c>
      <c r="H26" s="446">
        <v>44115</v>
      </c>
      <c r="I26" s="442">
        <v>1.8478260869565217</v>
      </c>
      <c r="J26" s="442">
        <v>519</v>
      </c>
      <c r="K26" s="446">
        <v>46</v>
      </c>
      <c r="L26" s="446">
        <v>23874</v>
      </c>
      <c r="M26" s="442">
        <v>1</v>
      </c>
      <c r="N26" s="442">
        <v>519</v>
      </c>
      <c r="O26" s="446">
        <v>30</v>
      </c>
      <c r="P26" s="446">
        <v>15570</v>
      </c>
      <c r="Q26" s="469">
        <v>0.65217391304347827</v>
      </c>
      <c r="R26" s="447">
        <v>519</v>
      </c>
    </row>
    <row r="27" spans="1:18" ht="14.45" customHeight="1" x14ac:dyDescent="0.2">
      <c r="A27" s="441"/>
      <c r="B27" s="442" t="s">
        <v>1739</v>
      </c>
      <c r="C27" s="442" t="s">
        <v>454</v>
      </c>
      <c r="D27" s="442" t="s">
        <v>1740</v>
      </c>
      <c r="E27" s="442" t="s">
        <v>1762</v>
      </c>
      <c r="F27" s="442"/>
      <c r="G27" s="446">
        <v>4</v>
      </c>
      <c r="H27" s="446">
        <v>1284</v>
      </c>
      <c r="I27" s="442">
        <v>2</v>
      </c>
      <c r="J27" s="442">
        <v>321</v>
      </c>
      <c r="K27" s="446">
        <v>2</v>
      </c>
      <c r="L27" s="446">
        <v>642</v>
      </c>
      <c r="M27" s="442">
        <v>1</v>
      </c>
      <c r="N27" s="442">
        <v>321</v>
      </c>
      <c r="O27" s="446">
        <v>1</v>
      </c>
      <c r="P27" s="446">
        <v>321</v>
      </c>
      <c r="Q27" s="469">
        <v>0.5</v>
      </c>
      <c r="R27" s="447">
        <v>321</v>
      </c>
    </row>
    <row r="28" spans="1:18" ht="14.45" customHeight="1" x14ac:dyDescent="0.2">
      <c r="A28" s="441"/>
      <c r="B28" s="442" t="s">
        <v>1739</v>
      </c>
      <c r="C28" s="442" t="s">
        <v>454</v>
      </c>
      <c r="D28" s="442" t="s">
        <v>1740</v>
      </c>
      <c r="E28" s="442" t="s">
        <v>1763</v>
      </c>
      <c r="F28" s="442"/>
      <c r="G28" s="446">
        <v>16</v>
      </c>
      <c r="H28" s="446">
        <v>5136</v>
      </c>
      <c r="I28" s="442">
        <v>4</v>
      </c>
      <c r="J28" s="442">
        <v>321</v>
      </c>
      <c r="K28" s="446">
        <v>4</v>
      </c>
      <c r="L28" s="446">
        <v>1284</v>
      </c>
      <c r="M28" s="442">
        <v>1</v>
      </c>
      <c r="N28" s="442">
        <v>321</v>
      </c>
      <c r="O28" s="446">
        <v>0</v>
      </c>
      <c r="P28" s="446">
        <v>0</v>
      </c>
      <c r="Q28" s="469">
        <v>0</v>
      </c>
      <c r="R28" s="447"/>
    </row>
    <row r="29" spans="1:18" ht="14.45" customHeight="1" x14ac:dyDescent="0.2">
      <c r="A29" s="441"/>
      <c r="B29" s="442" t="s">
        <v>1739</v>
      </c>
      <c r="C29" s="442" t="s">
        <v>454</v>
      </c>
      <c r="D29" s="442" t="s">
        <v>1740</v>
      </c>
      <c r="E29" s="442" t="s">
        <v>1764</v>
      </c>
      <c r="F29" s="442"/>
      <c r="G29" s="446">
        <v>60</v>
      </c>
      <c r="H29" s="446">
        <v>19260</v>
      </c>
      <c r="I29" s="442">
        <v>2.3076923076923075</v>
      </c>
      <c r="J29" s="442">
        <v>321</v>
      </c>
      <c r="K29" s="446">
        <v>26</v>
      </c>
      <c r="L29" s="446">
        <v>8346</v>
      </c>
      <c r="M29" s="442">
        <v>1</v>
      </c>
      <c r="N29" s="442">
        <v>321</v>
      </c>
      <c r="O29" s="446">
        <v>22</v>
      </c>
      <c r="P29" s="446">
        <v>7062</v>
      </c>
      <c r="Q29" s="469">
        <v>0.84615384615384615</v>
      </c>
      <c r="R29" s="447">
        <v>321</v>
      </c>
    </row>
    <row r="30" spans="1:18" ht="14.45" customHeight="1" x14ac:dyDescent="0.2">
      <c r="A30" s="441"/>
      <c r="B30" s="442" t="s">
        <v>1739</v>
      </c>
      <c r="C30" s="442" t="s">
        <v>454</v>
      </c>
      <c r="D30" s="442" t="s">
        <v>1740</v>
      </c>
      <c r="E30" s="442" t="s">
        <v>1765</v>
      </c>
      <c r="F30" s="442"/>
      <c r="G30" s="446">
        <v>1</v>
      </c>
      <c r="H30" s="446">
        <v>1230</v>
      </c>
      <c r="I30" s="442"/>
      <c r="J30" s="442">
        <v>1230</v>
      </c>
      <c r="K30" s="446"/>
      <c r="L30" s="446"/>
      <c r="M30" s="442"/>
      <c r="N30" s="442"/>
      <c r="O30" s="446"/>
      <c r="P30" s="446"/>
      <c r="Q30" s="469"/>
      <c r="R30" s="447"/>
    </row>
    <row r="31" spans="1:18" ht="14.45" customHeight="1" x14ac:dyDescent="0.2">
      <c r="A31" s="441"/>
      <c r="B31" s="442" t="s">
        <v>1739</v>
      </c>
      <c r="C31" s="442" t="s">
        <v>454</v>
      </c>
      <c r="D31" s="442" t="s">
        <v>1740</v>
      </c>
      <c r="E31" s="442" t="s">
        <v>1766</v>
      </c>
      <c r="F31" s="442"/>
      <c r="G31" s="446">
        <v>100</v>
      </c>
      <c r="H31" s="446">
        <v>28200</v>
      </c>
      <c r="I31" s="442">
        <v>1.8181818181818181</v>
      </c>
      <c r="J31" s="442">
        <v>282</v>
      </c>
      <c r="K31" s="446">
        <v>55</v>
      </c>
      <c r="L31" s="446">
        <v>15510</v>
      </c>
      <c r="M31" s="442">
        <v>1</v>
      </c>
      <c r="N31" s="442">
        <v>282</v>
      </c>
      <c r="O31" s="446">
        <v>57</v>
      </c>
      <c r="P31" s="446">
        <v>16074</v>
      </c>
      <c r="Q31" s="469">
        <v>1.0363636363636364</v>
      </c>
      <c r="R31" s="447">
        <v>282</v>
      </c>
    </row>
    <row r="32" spans="1:18" ht="14.45" customHeight="1" x14ac:dyDescent="0.2">
      <c r="A32" s="441"/>
      <c r="B32" s="442" t="s">
        <v>1739</v>
      </c>
      <c r="C32" s="442" t="s">
        <v>454</v>
      </c>
      <c r="D32" s="442" t="s">
        <v>1740</v>
      </c>
      <c r="E32" s="442" t="s">
        <v>1767</v>
      </c>
      <c r="F32" s="442"/>
      <c r="G32" s="446">
        <v>34</v>
      </c>
      <c r="H32" s="446">
        <v>23086</v>
      </c>
      <c r="I32" s="442">
        <v>1.2592592592592593</v>
      </c>
      <c r="J32" s="442">
        <v>679</v>
      </c>
      <c r="K32" s="446">
        <v>27</v>
      </c>
      <c r="L32" s="446">
        <v>18333</v>
      </c>
      <c r="M32" s="442">
        <v>1</v>
      </c>
      <c r="N32" s="442">
        <v>679</v>
      </c>
      <c r="O32" s="446">
        <v>19</v>
      </c>
      <c r="P32" s="446">
        <v>12901</v>
      </c>
      <c r="Q32" s="469">
        <v>0.70370370370370372</v>
      </c>
      <c r="R32" s="447">
        <v>679</v>
      </c>
    </row>
    <row r="33" spans="1:18" ht="14.45" customHeight="1" x14ac:dyDescent="0.2">
      <c r="A33" s="441"/>
      <c r="B33" s="442" t="s">
        <v>1739</v>
      </c>
      <c r="C33" s="442" t="s">
        <v>454</v>
      </c>
      <c r="D33" s="442" t="s">
        <v>1740</v>
      </c>
      <c r="E33" s="442" t="s">
        <v>1768</v>
      </c>
      <c r="F33" s="442"/>
      <c r="G33" s="446">
        <v>14</v>
      </c>
      <c r="H33" s="446">
        <v>13006</v>
      </c>
      <c r="I33" s="442">
        <v>1.75</v>
      </c>
      <c r="J33" s="442">
        <v>929</v>
      </c>
      <c r="K33" s="446">
        <v>8</v>
      </c>
      <c r="L33" s="446">
        <v>7432</v>
      </c>
      <c r="M33" s="442">
        <v>1</v>
      </c>
      <c r="N33" s="442">
        <v>929</v>
      </c>
      <c r="O33" s="446">
        <v>5</v>
      </c>
      <c r="P33" s="446">
        <v>4645</v>
      </c>
      <c r="Q33" s="469">
        <v>0.625</v>
      </c>
      <c r="R33" s="447">
        <v>929</v>
      </c>
    </row>
    <row r="34" spans="1:18" ht="14.45" customHeight="1" x14ac:dyDescent="0.2">
      <c r="A34" s="441"/>
      <c r="B34" s="442" t="s">
        <v>1739</v>
      </c>
      <c r="C34" s="442" t="s">
        <v>454</v>
      </c>
      <c r="D34" s="442" t="s">
        <v>1740</v>
      </c>
      <c r="E34" s="442" t="s">
        <v>1769</v>
      </c>
      <c r="F34" s="442"/>
      <c r="G34" s="446">
        <v>1</v>
      </c>
      <c r="H34" s="446">
        <v>208</v>
      </c>
      <c r="I34" s="442"/>
      <c r="J34" s="442">
        <v>208</v>
      </c>
      <c r="K34" s="446"/>
      <c r="L34" s="446"/>
      <c r="M34" s="442"/>
      <c r="N34" s="442"/>
      <c r="O34" s="446"/>
      <c r="P34" s="446"/>
      <c r="Q34" s="469"/>
      <c r="R34" s="447"/>
    </row>
    <row r="35" spans="1:18" ht="14.45" customHeight="1" x14ac:dyDescent="0.2">
      <c r="A35" s="441"/>
      <c r="B35" s="442" t="s">
        <v>1739</v>
      </c>
      <c r="C35" s="442" t="s">
        <v>454</v>
      </c>
      <c r="D35" s="442" t="s">
        <v>1740</v>
      </c>
      <c r="E35" s="442" t="s">
        <v>1770</v>
      </c>
      <c r="F35" s="442"/>
      <c r="G35" s="446">
        <v>43</v>
      </c>
      <c r="H35" s="446">
        <v>86000</v>
      </c>
      <c r="I35" s="442">
        <v>0.66153846153846152</v>
      </c>
      <c r="J35" s="442">
        <v>2000</v>
      </c>
      <c r="K35" s="446">
        <v>65</v>
      </c>
      <c r="L35" s="446">
        <v>130000</v>
      </c>
      <c r="M35" s="442">
        <v>1</v>
      </c>
      <c r="N35" s="442">
        <v>2000</v>
      </c>
      <c r="O35" s="446">
        <v>35</v>
      </c>
      <c r="P35" s="446">
        <v>70000</v>
      </c>
      <c r="Q35" s="469">
        <v>0.53846153846153844</v>
      </c>
      <c r="R35" s="447">
        <v>2000</v>
      </c>
    </row>
    <row r="36" spans="1:18" ht="14.45" customHeight="1" x14ac:dyDescent="0.2">
      <c r="A36" s="441"/>
      <c r="B36" s="442" t="s">
        <v>1739</v>
      </c>
      <c r="C36" s="442" t="s">
        <v>454</v>
      </c>
      <c r="D36" s="442" t="s">
        <v>1740</v>
      </c>
      <c r="E36" s="442" t="s">
        <v>1771</v>
      </c>
      <c r="F36" s="442"/>
      <c r="G36" s="446">
        <v>8</v>
      </c>
      <c r="H36" s="446">
        <v>16192</v>
      </c>
      <c r="I36" s="442">
        <v>0.5</v>
      </c>
      <c r="J36" s="442">
        <v>2024</v>
      </c>
      <c r="K36" s="446">
        <v>16</v>
      </c>
      <c r="L36" s="446">
        <v>32384</v>
      </c>
      <c r="M36" s="442">
        <v>1</v>
      </c>
      <c r="N36" s="442">
        <v>2024</v>
      </c>
      <c r="O36" s="446">
        <v>16</v>
      </c>
      <c r="P36" s="446">
        <v>32384</v>
      </c>
      <c r="Q36" s="469">
        <v>1</v>
      </c>
      <c r="R36" s="447">
        <v>2024</v>
      </c>
    </row>
    <row r="37" spans="1:18" ht="14.45" customHeight="1" x14ac:dyDescent="0.2">
      <c r="A37" s="441"/>
      <c r="B37" s="442" t="s">
        <v>1739</v>
      </c>
      <c r="C37" s="442" t="s">
        <v>454</v>
      </c>
      <c r="D37" s="442" t="s">
        <v>1740</v>
      </c>
      <c r="E37" s="442" t="s">
        <v>1772</v>
      </c>
      <c r="F37" s="442"/>
      <c r="G37" s="446">
        <v>7</v>
      </c>
      <c r="H37" s="446">
        <v>14070</v>
      </c>
      <c r="I37" s="442">
        <v>2.3333333333333335</v>
      </c>
      <c r="J37" s="442">
        <v>2010</v>
      </c>
      <c r="K37" s="446">
        <v>3</v>
      </c>
      <c r="L37" s="446">
        <v>6030</v>
      </c>
      <c r="M37" s="442">
        <v>1</v>
      </c>
      <c r="N37" s="442">
        <v>2010</v>
      </c>
      <c r="O37" s="446">
        <v>4</v>
      </c>
      <c r="P37" s="446">
        <v>8040</v>
      </c>
      <c r="Q37" s="469">
        <v>1.3333333333333333</v>
      </c>
      <c r="R37" s="447">
        <v>2010</v>
      </c>
    </row>
    <row r="38" spans="1:18" ht="14.45" customHeight="1" x14ac:dyDescent="0.2">
      <c r="A38" s="441"/>
      <c r="B38" s="442" t="s">
        <v>1739</v>
      </c>
      <c r="C38" s="442" t="s">
        <v>454</v>
      </c>
      <c r="D38" s="442" t="s">
        <v>1740</v>
      </c>
      <c r="E38" s="442" t="s">
        <v>1773</v>
      </c>
      <c r="F38" s="442"/>
      <c r="G38" s="446">
        <v>1</v>
      </c>
      <c r="H38" s="446">
        <v>2146</v>
      </c>
      <c r="I38" s="442">
        <v>0.33333333333333331</v>
      </c>
      <c r="J38" s="442">
        <v>2146</v>
      </c>
      <c r="K38" s="446">
        <v>3</v>
      </c>
      <c r="L38" s="446">
        <v>6438</v>
      </c>
      <c r="M38" s="442">
        <v>1</v>
      </c>
      <c r="N38" s="442">
        <v>2146</v>
      </c>
      <c r="O38" s="446">
        <v>2</v>
      </c>
      <c r="P38" s="446">
        <v>4292</v>
      </c>
      <c r="Q38" s="469">
        <v>0.66666666666666663</v>
      </c>
      <c r="R38" s="447">
        <v>2146</v>
      </c>
    </row>
    <row r="39" spans="1:18" ht="14.45" customHeight="1" x14ac:dyDescent="0.2">
      <c r="A39" s="441"/>
      <c r="B39" s="442" t="s">
        <v>1739</v>
      </c>
      <c r="C39" s="442" t="s">
        <v>454</v>
      </c>
      <c r="D39" s="442" t="s">
        <v>1740</v>
      </c>
      <c r="E39" s="442" t="s">
        <v>1774</v>
      </c>
      <c r="F39" s="442"/>
      <c r="G39" s="446">
        <v>2</v>
      </c>
      <c r="H39" s="446">
        <v>2492</v>
      </c>
      <c r="I39" s="442">
        <v>1</v>
      </c>
      <c r="J39" s="442">
        <v>1246</v>
      </c>
      <c r="K39" s="446">
        <v>2</v>
      </c>
      <c r="L39" s="446">
        <v>2492</v>
      </c>
      <c r="M39" s="442">
        <v>1</v>
      </c>
      <c r="N39" s="442">
        <v>1246</v>
      </c>
      <c r="O39" s="446">
        <v>2</v>
      </c>
      <c r="P39" s="446">
        <v>2492</v>
      </c>
      <c r="Q39" s="469">
        <v>1</v>
      </c>
      <c r="R39" s="447">
        <v>1246</v>
      </c>
    </row>
    <row r="40" spans="1:18" ht="14.45" customHeight="1" x14ac:dyDescent="0.2">
      <c r="A40" s="441"/>
      <c r="B40" s="442" t="s">
        <v>1739</v>
      </c>
      <c r="C40" s="442" t="s">
        <v>454</v>
      </c>
      <c r="D40" s="442" t="s">
        <v>1740</v>
      </c>
      <c r="E40" s="442" t="s">
        <v>1775</v>
      </c>
      <c r="F40" s="442"/>
      <c r="G40" s="446">
        <v>2</v>
      </c>
      <c r="H40" s="446">
        <v>2690</v>
      </c>
      <c r="I40" s="442">
        <v>2</v>
      </c>
      <c r="J40" s="442">
        <v>1345</v>
      </c>
      <c r="K40" s="446">
        <v>1</v>
      </c>
      <c r="L40" s="446">
        <v>1345</v>
      </c>
      <c r="M40" s="442">
        <v>1</v>
      </c>
      <c r="N40" s="442">
        <v>1345</v>
      </c>
      <c r="O40" s="446">
        <v>2</v>
      </c>
      <c r="P40" s="446">
        <v>2690</v>
      </c>
      <c r="Q40" s="469">
        <v>2</v>
      </c>
      <c r="R40" s="447">
        <v>1345</v>
      </c>
    </row>
    <row r="41" spans="1:18" ht="14.45" customHeight="1" x14ac:dyDescent="0.2">
      <c r="A41" s="441"/>
      <c r="B41" s="442" t="s">
        <v>1739</v>
      </c>
      <c r="C41" s="442" t="s">
        <v>454</v>
      </c>
      <c r="D41" s="442" t="s">
        <v>1740</v>
      </c>
      <c r="E41" s="442" t="s">
        <v>1776</v>
      </c>
      <c r="F41" s="442"/>
      <c r="G41" s="446">
        <v>65</v>
      </c>
      <c r="H41" s="446">
        <v>253500</v>
      </c>
      <c r="I41" s="442">
        <v>1.3265306122448979</v>
      </c>
      <c r="J41" s="442">
        <v>3900</v>
      </c>
      <c r="K41" s="446">
        <v>49</v>
      </c>
      <c r="L41" s="446">
        <v>191100</v>
      </c>
      <c r="M41" s="442">
        <v>1</v>
      </c>
      <c r="N41" s="442">
        <v>3900</v>
      </c>
      <c r="O41" s="446">
        <v>43</v>
      </c>
      <c r="P41" s="446">
        <v>210750</v>
      </c>
      <c r="Q41" s="469">
        <v>1.1028257456828885</v>
      </c>
      <c r="R41" s="447">
        <v>4901.1627906976746</v>
      </c>
    </row>
    <row r="42" spans="1:18" ht="14.45" customHeight="1" x14ac:dyDescent="0.2">
      <c r="A42" s="441"/>
      <c r="B42" s="442" t="s">
        <v>1739</v>
      </c>
      <c r="C42" s="442" t="s">
        <v>454</v>
      </c>
      <c r="D42" s="442" t="s">
        <v>1740</v>
      </c>
      <c r="E42" s="442" t="s">
        <v>1777</v>
      </c>
      <c r="F42" s="442"/>
      <c r="G42" s="446">
        <v>41</v>
      </c>
      <c r="H42" s="446">
        <v>159900</v>
      </c>
      <c r="I42" s="442">
        <v>2.1578947368421053</v>
      </c>
      <c r="J42" s="442">
        <v>3900</v>
      </c>
      <c r="K42" s="446">
        <v>19</v>
      </c>
      <c r="L42" s="446">
        <v>74100</v>
      </c>
      <c r="M42" s="442">
        <v>1</v>
      </c>
      <c r="N42" s="442">
        <v>3900</v>
      </c>
      <c r="O42" s="446">
        <v>33</v>
      </c>
      <c r="P42" s="446">
        <v>161600</v>
      </c>
      <c r="Q42" s="469">
        <v>2.1808367071524968</v>
      </c>
      <c r="R42" s="447">
        <v>4896.969696969697</v>
      </c>
    </row>
    <row r="43" spans="1:18" ht="14.45" customHeight="1" x14ac:dyDescent="0.2">
      <c r="A43" s="441"/>
      <c r="B43" s="442" t="s">
        <v>1739</v>
      </c>
      <c r="C43" s="442" t="s">
        <v>454</v>
      </c>
      <c r="D43" s="442" t="s">
        <v>1740</v>
      </c>
      <c r="E43" s="442" t="s">
        <v>1778</v>
      </c>
      <c r="F43" s="442"/>
      <c r="G43" s="446">
        <v>4</v>
      </c>
      <c r="H43" s="446">
        <v>5404</v>
      </c>
      <c r="I43" s="442">
        <v>1.3333333333333333</v>
      </c>
      <c r="J43" s="442">
        <v>1351</v>
      </c>
      <c r="K43" s="446">
        <v>3</v>
      </c>
      <c r="L43" s="446">
        <v>4053</v>
      </c>
      <c r="M43" s="442">
        <v>1</v>
      </c>
      <c r="N43" s="442">
        <v>1351</v>
      </c>
      <c r="O43" s="446"/>
      <c r="P43" s="446"/>
      <c r="Q43" s="469"/>
      <c r="R43" s="447"/>
    </row>
    <row r="44" spans="1:18" ht="14.45" customHeight="1" x14ac:dyDescent="0.2">
      <c r="A44" s="441"/>
      <c r="B44" s="442" t="s">
        <v>1739</v>
      </c>
      <c r="C44" s="442" t="s">
        <v>454</v>
      </c>
      <c r="D44" s="442" t="s">
        <v>1740</v>
      </c>
      <c r="E44" s="442" t="s">
        <v>1779</v>
      </c>
      <c r="F44" s="442"/>
      <c r="G44" s="446">
        <v>11</v>
      </c>
      <c r="H44" s="446">
        <v>1804</v>
      </c>
      <c r="I44" s="442">
        <v>0.5</v>
      </c>
      <c r="J44" s="442">
        <v>164</v>
      </c>
      <c r="K44" s="446">
        <v>22</v>
      </c>
      <c r="L44" s="446">
        <v>3608</v>
      </c>
      <c r="M44" s="442">
        <v>1</v>
      </c>
      <c r="N44" s="442">
        <v>164</v>
      </c>
      <c r="O44" s="446">
        <v>19</v>
      </c>
      <c r="P44" s="446">
        <v>3116</v>
      </c>
      <c r="Q44" s="469">
        <v>0.86363636363636365</v>
      </c>
      <c r="R44" s="447">
        <v>164</v>
      </c>
    </row>
    <row r="45" spans="1:18" ht="14.45" customHeight="1" x14ac:dyDescent="0.2">
      <c r="A45" s="441"/>
      <c r="B45" s="442" t="s">
        <v>1739</v>
      </c>
      <c r="C45" s="442" t="s">
        <v>454</v>
      </c>
      <c r="D45" s="442" t="s">
        <v>1740</v>
      </c>
      <c r="E45" s="442" t="s">
        <v>1780</v>
      </c>
      <c r="F45" s="442"/>
      <c r="G45" s="446">
        <v>44</v>
      </c>
      <c r="H45" s="446">
        <v>9900</v>
      </c>
      <c r="I45" s="442">
        <v>1</v>
      </c>
      <c r="J45" s="442">
        <v>225</v>
      </c>
      <c r="K45" s="446">
        <v>44</v>
      </c>
      <c r="L45" s="446">
        <v>9900</v>
      </c>
      <c r="M45" s="442">
        <v>1</v>
      </c>
      <c r="N45" s="442">
        <v>225</v>
      </c>
      <c r="O45" s="446">
        <v>77</v>
      </c>
      <c r="P45" s="446">
        <v>17325</v>
      </c>
      <c r="Q45" s="469">
        <v>1.75</v>
      </c>
      <c r="R45" s="447">
        <v>225</v>
      </c>
    </row>
    <row r="46" spans="1:18" ht="14.45" customHeight="1" x14ac:dyDescent="0.2">
      <c r="A46" s="441"/>
      <c r="B46" s="442" t="s">
        <v>1739</v>
      </c>
      <c r="C46" s="442" t="s">
        <v>454</v>
      </c>
      <c r="D46" s="442" t="s">
        <v>1740</v>
      </c>
      <c r="E46" s="442" t="s">
        <v>1781</v>
      </c>
      <c r="F46" s="442"/>
      <c r="G46" s="446">
        <v>24</v>
      </c>
      <c r="H46" s="446">
        <v>8712</v>
      </c>
      <c r="I46" s="442">
        <v>2.4</v>
      </c>
      <c r="J46" s="442">
        <v>363</v>
      </c>
      <c r="K46" s="446">
        <v>10</v>
      </c>
      <c r="L46" s="446">
        <v>3630</v>
      </c>
      <c r="M46" s="442">
        <v>1</v>
      </c>
      <c r="N46" s="442">
        <v>363</v>
      </c>
      <c r="O46" s="446">
        <v>19</v>
      </c>
      <c r="P46" s="446">
        <v>6897</v>
      </c>
      <c r="Q46" s="469">
        <v>1.9</v>
      </c>
      <c r="R46" s="447">
        <v>363</v>
      </c>
    </row>
    <row r="47" spans="1:18" ht="14.45" customHeight="1" x14ac:dyDescent="0.2">
      <c r="A47" s="441"/>
      <c r="B47" s="442" t="s">
        <v>1739</v>
      </c>
      <c r="C47" s="442" t="s">
        <v>454</v>
      </c>
      <c r="D47" s="442" t="s">
        <v>1740</v>
      </c>
      <c r="E47" s="442" t="s">
        <v>1782</v>
      </c>
      <c r="F47" s="442"/>
      <c r="G47" s="446">
        <v>29</v>
      </c>
      <c r="H47" s="446">
        <v>17023</v>
      </c>
      <c r="I47" s="442">
        <v>1.6111111111111112</v>
      </c>
      <c r="J47" s="442">
        <v>587</v>
      </c>
      <c r="K47" s="446">
        <v>18</v>
      </c>
      <c r="L47" s="446">
        <v>10566</v>
      </c>
      <c r="M47" s="442">
        <v>1</v>
      </c>
      <c r="N47" s="442">
        <v>587</v>
      </c>
      <c r="O47" s="446">
        <v>17</v>
      </c>
      <c r="P47" s="446">
        <v>9979</v>
      </c>
      <c r="Q47" s="469">
        <v>0.94444444444444442</v>
      </c>
      <c r="R47" s="447">
        <v>587</v>
      </c>
    </row>
    <row r="48" spans="1:18" ht="14.45" customHeight="1" x14ac:dyDescent="0.2">
      <c r="A48" s="441"/>
      <c r="B48" s="442" t="s">
        <v>1739</v>
      </c>
      <c r="C48" s="442" t="s">
        <v>454</v>
      </c>
      <c r="D48" s="442" t="s">
        <v>1740</v>
      </c>
      <c r="E48" s="442" t="s">
        <v>1783</v>
      </c>
      <c r="F48" s="442"/>
      <c r="G48" s="446">
        <v>8</v>
      </c>
      <c r="H48" s="446">
        <v>4800</v>
      </c>
      <c r="I48" s="442">
        <v>4</v>
      </c>
      <c r="J48" s="442">
        <v>600</v>
      </c>
      <c r="K48" s="446">
        <v>2</v>
      </c>
      <c r="L48" s="446">
        <v>1200</v>
      </c>
      <c r="M48" s="442">
        <v>1</v>
      </c>
      <c r="N48" s="442">
        <v>600</v>
      </c>
      <c r="O48" s="446">
        <v>9</v>
      </c>
      <c r="P48" s="446">
        <v>5400</v>
      </c>
      <c r="Q48" s="469">
        <v>4.5</v>
      </c>
      <c r="R48" s="447">
        <v>600</v>
      </c>
    </row>
    <row r="49" spans="1:18" ht="14.45" customHeight="1" x14ac:dyDescent="0.2">
      <c r="A49" s="441"/>
      <c r="B49" s="442" t="s">
        <v>1739</v>
      </c>
      <c r="C49" s="442" t="s">
        <v>454</v>
      </c>
      <c r="D49" s="442" t="s">
        <v>1740</v>
      </c>
      <c r="E49" s="442" t="s">
        <v>1784</v>
      </c>
      <c r="F49" s="442"/>
      <c r="G49" s="446"/>
      <c r="H49" s="446"/>
      <c r="I49" s="442"/>
      <c r="J49" s="442"/>
      <c r="K49" s="446">
        <v>1</v>
      </c>
      <c r="L49" s="446">
        <v>4231</v>
      </c>
      <c r="M49" s="442">
        <v>1</v>
      </c>
      <c r="N49" s="442">
        <v>4231</v>
      </c>
      <c r="O49" s="446">
        <v>2</v>
      </c>
      <c r="P49" s="446">
        <v>8462</v>
      </c>
      <c r="Q49" s="469">
        <v>2</v>
      </c>
      <c r="R49" s="447">
        <v>4231</v>
      </c>
    </row>
    <row r="50" spans="1:18" ht="14.45" customHeight="1" x14ac:dyDescent="0.2">
      <c r="A50" s="441"/>
      <c r="B50" s="442" t="s">
        <v>1739</v>
      </c>
      <c r="C50" s="442" t="s">
        <v>454</v>
      </c>
      <c r="D50" s="442" t="s">
        <v>1740</v>
      </c>
      <c r="E50" s="442" t="s">
        <v>1785</v>
      </c>
      <c r="F50" s="442"/>
      <c r="G50" s="446">
        <v>1</v>
      </c>
      <c r="H50" s="446">
        <v>1008</v>
      </c>
      <c r="I50" s="442">
        <v>0.125</v>
      </c>
      <c r="J50" s="442">
        <v>1008</v>
      </c>
      <c r="K50" s="446">
        <v>8</v>
      </c>
      <c r="L50" s="446">
        <v>8064</v>
      </c>
      <c r="M50" s="442">
        <v>1</v>
      </c>
      <c r="N50" s="442">
        <v>1008</v>
      </c>
      <c r="O50" s="446">
        <v>1</v>
      </c>
      <c r="P50" s="446">
        <v>1008</v>
      </c>
      <c r="Q50" s="469">
        <v>0.125</v>
      </c>
      <c r="R50" s="447">
        <v>1008</v>
      </c>
    </row>
    <row r="51" spans="1:18" ht="14.45" customHeight="1" x14ac:dyDescent="0.2">
      <c r="A51" s="441"/>
      <c r="B51" s="442" t="s">
        <v>1739</v>
      </c>
      <c r="C51" s="442" t="s">
        <v>454</v>
      </c>
      <c r="D51" s="442" t="s">
        <v>1740</v>
      </c>
      <c r="E51" s="442" t="s">
        <v>1786</v>
      </c>
      <c r="F51" s="442"/>
      <c r="G51" s="446">
        <v>3</v>
      </c>
      <c r="H51" s="446">
        <v>2235</v>
      </c>
      <c r="I51" s="442">
        <v>0.42857142857142855</v>
      </c>
      <c r="J51" s="442">
        <v>745</v>
      </c>
      <c r="K51" s="446">
        <v>7</v>
      </c>
      <c r="L51" s="446">
        <v>5215</v>
      </c>
      <c r="M51" s="442">
        <v>1</v>
      </c>
      <c r="N51" s="442">
        <v>745</v>
      </c>
      <c r="O51" s="446">
        <v>2</v>
      </c>
      <c r="P51" s="446">
        <v>1490</v>
      </c>
      <c r="Q51" s="469">
        <v>0.2857142857142857</v>
      </c>
      <c r="R51" s="447">
        <v>745</v>
      </c>
    </row>
    <row r="52" spans="1:18" ht="14.45" customHeight="1" x14ac:dyDescent="0.2">
      <c r="A52" s="441"/>
      <c r="B52" s="442" t="s">
        <v>1739</v>
      </c>
      <c r="C52" s="442" t="s">
        <v>454</v>
      </c>
      <c r="D52" s="442" t="s">
        <v>1740</v>
      </c>
      <c r="E52" s="442" t="s">
        <v>1787</v>
      </c>
      <c r="F52" s="442"/>
      <c r="G52" s="446">
        <v>12</v>
      </c>
      <c r="H52" s="446">
        <v>6732</v>
      </c>
      <c r="I52" s="442">
        <v>1</v>
      </c>
      <c r="J52" s="442">
        <v>561</v>
      </c>
      <c r="K52" s="446">
        <v>12</v>
      </c>
      <c r="L52" s="446">
        <v>6732</v>
      </c>
      <c r="M52" s="442">
        <v>1</v>
      </c>
      <c r="N52" s="442">
        <v>561</v>
      </c>
      <c r="O52" s="446"/>
      <c r="P52" s="446"/>
      <c r="Q52" s="469"/>
      <c r="R52" s="447"/>
    </row>
    <row r="53" spans="1:18" ht="14.45" customHeight="1" x14ac:dyDescent="0.2">
      <c r="A53" s="441"/>
      <c r="B53" s="442" t="s">
        <v>1739</v>
      </c>
      <c r="C53" s="442" t="s">
        <v>454</v>
      </c>
      <c r="D53" s="442" t="s">
        <v>1740</v>
      </c>
      <c r="E53" s="442" t="s">
        <v>1788</v>
      </c>
      <c r="F53" s="442"/>
      <c r="G53" s="446">
        <v>3</v>
      </c>
      <c r="H53" s="446">
        <v>3366</v>
      </c>
      <c r="I53" s="442">
        <v>3</v>
      </c>
      <c r="J53" s="442">
        <v>1122</v>
      </c>
      <c r="K53" s="446">
        <v>1</v>
      </c>
      <c r="L53" s="446">
        <v>1122</v>
      </c>
      <c r="M53" s="442">
        <v>1</v>
      </c>
      <c r="N53" s="442">
        <v>1122</v>
      </c>
      <c r="O53" s="446">
        <v>1</v>
      </c>
      <c r="P53" s="446">
        <v>1122</v>
      </c>
      <c r="Q53" s="469">
        <v>1</v>
      </c>
      <c r="R53" s="447">
        <v>1122</v>
      </c>
    </row>
    <row r="54" spans="1:18" ht="14.45" customHeight="1" x14ac:dyDescent="0.2">
      <c r="A54" s="441"/>
      <c r="B54" s="442" t="s">
        <v>1739</v>
      </c>
      <c r="C54" s="442" t="s">
        <v>454</v>
      </c>
      <c r="D54" s="442" t="s">
        <v>1740</v>
      </c>
      <c r="E54" s="442" t="s">
        <v>1789</v>
      </c>
      <c r="F54" s="442"/>
      <c r="G54" s="446">
        <v>5</v>
      </c>
      <c r="H54" s="446">
        <v>4335</v>
      </c>
      <c r="I54" s="442">
        <v>5</v>
      </c>
      <c r="J54" s="442">
        <v>867</v>
      </c>
      <c r="K54" s="446">
        <v>1</v>
      </c>
      <c r="L54" s="446">
        <v>867</v>
      </c>
      <c r="M54" s="442">
        <v>1</v>
      </c>
      <c r="N54" s="442">
        <v>867</v>
      </c>
      <c r="O54" s="446"/>
      <c r="P54" s="446"/>
      <c r="Q54" s="469"/>
      <c r="R54" s="447"/>
    </row>
    <row r="55" spans="1:18" ht="14.45" customHeight="1" x14ac:dyDescent="0.2">
      <c r="A55" s="441"/>
      <c r="B55" s="442" t="s">
        <v>1739</v>
      </c>
      <c r="C55" s="442" t="s">
        <v>454</v>
      </c>
      <c r="D55" s="442" t="s">
        <v>1740</v>
      </c>
      <c r="E55" s="442" t="s">
        <v>1790</v>
      </c>
      <c r="F55" s="442"/>
      <c r="G55" s="446">
        <v>6</v>
      </c>
      <c r="H55" s="446">
        <v>3300</v>
      </c>
      <c r="I55" s="442">
        <v>6</v>
      </c>
      <c r="J55" s="442">
        <v>550</v>
      </c>
      <c r="K55" s="446">
        <v>1</v>
      </c>
      <c r="L55" s="446">
        <v>550</v>
      </c>
      <c r="M55" s="442">
        <v>1</v>
      </c>
      <c r="N55" s="442">
        <v>550</v>
      </c>
      <c r="O55" s="446">
        <v>1</v>
      </c>
      <c r="P55" s="446">
        <v>550</v>
      </c>
      <c r="Q55" s="469">
        <v>1</v>
      </c>
      <c r="R55" s="447">
        <v>550</v>
      </c>
    </row>
    <row r="56" spans="1:18" ht="14.45" customHeight="1" x14ac:dyDescent="0.2">
      <c r="A56" s="441"/>
      <c r="B56" s="442" t="s">
        <v>1739</v>
      </c>
      <c r="C56" s="442" t="s">
        <v>454</v>
      </c>
      <c r="D56" s="442" t="s">
        <v>1740</v>
      </c>
      <c r="E56" s="442" t="s">
        <v>1791</v>
      </c>
      <c r="F56" s="442"/>
      <c r="G56" s="446">
        <v>1</v>
      </c>
      <c r="H56" s="446">
        <v>1395</v>
      </c>
      <c r="I56" s="442"/>
      <c r="J56" s="442">
        <v>1395</v>
      </c>
      <c r="K56" s="446"/>
      <c r="L56" s="446"/>
      <c r="M56" s="442"/>
      <c r="N56" s="442"/>
      <c r="O56" s="446">
        <v>4</v>
      </c>
      <c r="P56" s="446">
        <v>5580</v>
      </c>
      <c r="Q56" s="469"/>
      <c r="R56" s="447">
        <v>1395</v>
      </c>
    </row>
    <row r="57" spans="1:18" ht="14.45" customHeight="1" x14ac:dyDescent="0.2">
      <c r="A57" s="441"/>
      <c r="B57" s="442" t="s">
        <v>1739</v>
      </c>
      <c r="C57" s="442" t="s">
        <v>454</v>
      </c>
      <c r="D57" s="442" t="s">
        <v>1740</v>
      </c>
      <c r="E57" s="442" t="s">
        <v>1792</v>
      </c>
      <c r="F57" s="442"/>
      <c r="G57" s="446">
        <v>7</v>
      </c>
      <c r="H57" s="446">
        <v>3633</v>
      </c>
      <c r="I57" s="442">
        <v>1.1666666666666667</v>
      </c>
      <c r="J57" s="442">
        <v>519</v>
      </c>
      <c r="K57" s="446">
        <v>6</v>
      </c>
      <c r="L57" s="446">
        <v>3114</v>
      </c>
      <c r="M57" s="442">
        <v>1</v>
      </c>
      <c r="N57" s="442">
        <v>519</v>
      </c>
      <c r="O57" s="446">
        <v>1</v>
      </c>
      <c r="P57" s="446">
        <v>519</v>
      </c>
      <c r="Q57" s="469">
        <v>0.16666666666666666</v>
      </c>
      <c r="R57" s="447">
        <v>519</v>
      </c>
    </row>
    <row r="58" spans="1:18" ht="14.45" customHeight="1" x14ac:dyDescent="0.2">
      <c r="A58" s="441"/>
      <c r="B58" s="442" t="s">
        <v>1739</v>
      </c>
      <c r="C58" s="442" t="s">
        <v>454</v>
      </c>
      <c r="D58" s="442" t="s">
        <v>1740</v>
      </c>
      <c r="E58" s="442" t="s">
        <v>1793</v>
      </c>
      <c r="F58" s="442"/>
      <c r="G58" s="446"/>
      <c r="H58" s="446"/>
      <c r="I58" s="442"/>
      <c r="J58" s="442"/>
      <c r="K58" s="446">
        <v>1</v>
      </c>
      <c r="L58" s="446">
        <v>1326</v>
      </c>
      <c r="M58" s="442">
        <v>1</v>
      </c>
      <c r="N58" s="442">
        <v>1326</v>
      </c>
      <c r="O58" s="446">
        <v>3</v>
      </c>
      <c r="P58" s="446">
        <v>3978</v>
      </c>
      <c r="Q58" s="469">
        <v>3</v>
      </c>
      <c r="R58" s="447">
        <v>1326</v>
      </c>
    </row>
    <row r="59" spans="1:18" ht="14.45" customHeight="1" x14ac:dyDescent="0.2">
      <c r="A59" s="441"/>
      <c r="B59" s="442" t="s">
        <v>1739</v>
      </c>
      <c r="C59" s="442" t="s">
        <v>454</v>
      </c>
      <c r="D59" s="442" t="s">
        <v>1740</v>
      </c>
      <c r="E59" s="442" t="s">
        <v>1794</v>
      </c>
      <c r="F59" s="442"/>
      <c r="G59" s="446">
        <v>8</v>
      </c>
      <c r="H59" s="446">
        <v>3240</v>
      </c>
      <c r="I59" s="442">
        <v>2</v>
      </c>
      <c r="J59" s="442">
        <v>405</v>
      </c>
      <c r="K59" s="446">
        <v>4</v>
      </c>
      <c r="L59" s="446">
        <v>1620</v>
      </c>
      <c r="M59" s="442">
        <v>1</v>
      </c>
      <c r="N59" s="442">
        <v>405</v>
      </c>
      <c r="O59" s="446">
        <v>4</v>
      </c>
      <c r="P59" s="446">
        <v>1620</v>
      </c>
      <c r="Q59" s="469">
        <v>1</v>
      </c>
      <c r="R59" s="447">
        <v>405</v>
      </c>
    </row>
    <row r="60" spans="1:18" ht="14.45" customHeight="1" x14ac:dyDescent="0.2">
      <c r="A60" s="441"/>
      <c r="B60" s="442" t="s">
        <v>1739</v>
      </c>
      <c r="C60" s="442" t="s">
        <v>454</v>
      </c>
      <c r="D60" s="442" t="s">
        <v>1740</v>
      </c>
      <c r="E60" s="442" t="s">
        <v>1795</v>
      </c>
      <c r="F60" s="442"/>
      <c r="G60" s="446">
        <v>17</v>
      </c>
      <c r="H60" s="446">
        <v>9350</v>
      </c>
      <c r="I60" s="442">
        <v>2.4285714285714284</v>
      </c>
      <c r="J60" s="442">
        <v>550</v>
      </c>
      <c r="K60" s="446">
        <v>7</v>
      </c>
      <c r="L60" s="446">
        <v>3850</v>
      </c>
      <c r="M60" s="442">
        <v>1</v>
      </c>
      <c r="N60" s="442">
        <v>550</v>
      </c>
      <c r="O60" s="446">
        <v>0</v>
      </c>
      <c r="P60" s="446">
        <v>0</v>
      </c>
      <c r="Q60" s="469">
        <v>0</v>
      </c>
      <c r="R60" s="447"/>
    </row>
    <row r="61" spans="1:18" ht="14.45" customHeight="1" x14ac:dyDescent="0.2">
      <c r="A61" s="441"/>
      <c r="B61" s="442" t="s">
        <v>1739</v>
      </c>
      <c r="C61" s="442" t="s">
        <v>454</v>
      </c>
      <c r="D61" s="442" t="s">
        <v>1740</v>
      </c>
      <c r="E61" s="442" t="s">
        <v>1796</v>
      </c>
      <c r="F61" s="442"/>
      <c r="G61" s="446">
        <v>3</v>
      </c>
      <c r="H61" s="446">
        <v>0</v>
      </c>
      <c r="I61" s="442"/>
      <c r="J61" s="442">
        <v>0</v>
      </c>
      <c r="K61" s="446">
        <v>9</v>
      </c>
      <c r="L61" s="446">
        <v>0</v>
      </c>
      <c r="M61" s="442"/>
      <c r="N61" s="442">
        <v>0</v>
      </c>
      <c r="O61" s="446">
        <v>4</v>
      </c>
      <c r="P61" s="446">
        <v>0</v>
      </c>
      <c r="Q61" s="469"/>
      <c r="R61" s="447">
        <v>0</v>
      </c>
    </row>
    <row r="62" spans="1:18" ht="14.45" customHeight="1" x14ac:dyDescent="0.2">
      <c r="A62" s="441"/>
      <c r="B62" s="442" t="s">
        <v>1739</v>
      </c>
      <c r="C62" s="442" t="s">
        <v>454</v>
      </c>
      <c r="D62" s="442" t="s">
        <v>1740</v>
      </c>
      <c r="E62" s="442" t="s">
        <v>1797</v>
      </c>
      <c r="F62" s="442"/>
      <c r="G62" s="446">
        <v>0</v>
      </c>
      <c r="H62" s="446">
        <v>0</v>
      </c>
      <c r="I62" s="442"/>
      <c r="J62" s="442"/>
      <c r="K62" s="446">
        <v>1</v>
      </c>
      <c r="L62" s="446">
        <v>0</v>
      </c>
      <c r="M62" s="442"/>
      <c r="N62" s="442">
        <v>0</v>
      </c>
      <c r="O62" s="446">
        <v>2</v>
      </c>
      <c r="P62" s="446">
        <v>0</v>
      </c>
      <c r="Q62" s="469"/>
      <c r="R62" s="447">
        <v>0</v>
      </c>
    </row>
    <row r="63" spans="1:18" ht="14.45" customHeight="1" x14ac:dyDescent="0.2">
      <c r="A63" s="441"/>
      <c r="B63" s="442" t="s">
        <v>1739</v>
      </c>
      <c r="C63" s="442" t="s">
        <v>454</v>
      </c>
      <c r="D63" s="442" t="s">
        <v>1740</v>
      </c>
      <c r="E63" s="442" t="s">
        <v>1798</v>
      </c>
      <c r="F63" s="442"/>
      <c r="G63" s="446"/>
      <c r="H63" s="446"/>
      <c r="I63" s="442"/>
      <c r="J63" s="442"/>
      <c r="K63" s="446">
        <v>1</v>
      </c>
      <c r="L63" s="446">
        <v>0</v>
      </c>
      <c r="M63" s="442"/>
      <c r="N63" s="442">
        <v>0</v>
      </c>
      <c r="O63" s="446"/>
      <c r="P63" s="446"/>
      <c r="Q63" s="469"/>
      <c r="R63" s="447"/>
    </row>
    <row r="64" spans="1:18" ht="14.45" customHeight="1" x14ac:dyDescent="0.2">
      <c r="A64" s="441"/>
      <c r="B64" s="442" t="s">
        <v>1739</v>
      </c>
      <c r="C64" s="442" t="s">
        <v>454</v>
      </c>
      <c r="D64" s="442" t="s">
        <v>1740</v>
      </c>
      <c r="E64" s="442" t="s">
        <v>1799</v>
      </c>
      <c r="F64" s="442"/>
      <c r="G64" s="446">
        <v>1</v>
      </c>
      <c r="H64" s="446">
        <v>1065</v>
      </c>
      <c r="I64" s="442"/>
      <c r="J64" s="442">
        <v>1065</v>
      </c>
      <c r="K64" s="446"/>
      <c r="L64" s="446"/>
      <c r="M64" s="442"/>
      <c r="N64" s="442"/>
      <c r="O64" s="446"/>
      <c r="P64" s="446"/>
      <c r="Q64" s="469"/>
      <c r="R64" s="447"/>
    </row>
    <row r="65" spans="1:18" ht="14.45" customHeight="1" x14ac:dyDescent="0.2">
      <c r="A65" s="441"/>
      <c r="B65" s="442" t="s">
        <v>1739</v>
      </c>
      <c r="C65" s="442" t="s">
        <v>454</v>
      </c>
      <c r="D65" s="442" t="s">
        <v>1740</v>
      </c>
      <c r="E65" s="442" t="s">
        <v>1800</v>
      </c>
      <c r="F65" s="442"/>
      <c r="G65" s="446">
        <v>1</v>
      </c>
      <c r="H65" s="446">
        <v>0</v>
      </c>
      <c r="I65" s="442"/>
      <c r="J65" s="442">
        <v>0</v>
      </c>
      <c r="K65" s="446">
        <v>0</v>
      </c>
      <c r="L65" s="446">
        <v>0</v>
      </c>
      <c r="M65" s="442"/>
      <c r="N65" s="442"/>
      <c r="O65" s="446">
        <v>0</v>
      </c>
      <c r="P65" s="446">
        <v>0</v>
      </c>
      <c r="Q65" s="469"/>
      <c r="R65" s="447"/>
    </row>
    <row r="66" spans="1:18" ht="14.45" customHeight="1" x14ac:dyDescent="0.2">
      <c r="A66" s="441"/>
      <c r="B66" s="442" t="s">
        <v>1739</v>
      </c>
      <c r="C66" s="442" t="s">
        <v>454</v>
      </c>
      <c r="D66" s="442" t="s">
        <v>1740</v>
      </c>
      <c r="E66" s="442" t="s">
        <v>1801</v>
      </c>
      <c r="F66" s="442"/>
      <c r="G66" s="446">
        <v>1</v>
      </c>
      <c r="H66" s="446">
        <v>1014</v>
      </c>
      <c r="I66" s="442"/>
      <c r="J66" s="442">
        <v>1014</v>
      </c>
      <c r="K66" s="446"/>
      <c r="L66" s="446"/>
      <c r="M66" s="442"/>
      <c r="N66" s="442"/>
      <c r="O66" s="446"/>
      <c r="P66" s="446"/>
      <c r="Q66" s="469"/>
      <c r="R66" s="447"/>
    </row>
    <row r="67" spans="1:18" ht="14.45" customHeight="1" x14ac:dyDescent="0.2">
      <c r="A67" s="441"/>
      <c r="B67" s="442" t="s">
        <v>1739</v>
      </c>
      <c r="C67" s="442" t="s">
        <v>454</v>
      </c>
      <c r="D67" s="442" t="s">
        <v>1740</v>
      </c>
      <c r="E67" s="442" t="s">
        <v>1802</v>
      </c>
      <c r="F67" s="442"/>
      <c r="G67" s="446">
        <v>4</v>
      </c>
      <c r="H67" s="446">
        <v>0</v>
      </c>
      <c r="I67" s="442"/>
      <c r="J67" s="442">
        <v>0</v>
      </c>
      <c r="K67" s="446"/>
      <c r="L67" s="446"/>
      <c r="M67" s="442"/>
      <c r="N67" s="442"/>
      <c r="O67" s="446"/>
      <c r="P67" s="446"/>
      <c r="Q67" s="469"/>
      <c r="R67" s="447"/>
    </row>
    <row r="68" spans="1:18" ht="14.45" customHeight="1" x14ac:dyDescent="0.2">
      <c r="A68" s="441"/>
      <c r="B68" s="442" t="s">
        <v>1739</v>
      </c>
      <c r="C68" s="442" t="s">
        <v>454</v>
      </c>
      <c r="D68" s="442" t="s">
        <v>1740</v>
      </c>
      <c r="E68" s="442" t="s">
        <v>1803</v>
      </c>
      <c r="F68" s="442"/>
      <c r="G68" s="446">
        <v>1</v>
      </c>
      <c r="H68" s="446">
        <v>321</v>
      </c>
      <c r="I68" s="442"/>
      <c r="J68" s="442">
        <v>321</v>
      </c>
      <c r="K68" s="446"/>
      <c r="L68" s="446"/>
      <c r="M68" s="442"/>
      <c r="N68" s="442"/>
      <c r="O68" s="446"/>
      <c r="P68" s="446"/>
      <c r="Q68" s="469"/>
      <c r="R68" s="447"/>
    </row>
    <row r="69" spans="1:18" ht="14.45" customHeight="1" x14ac:dyDescent="0.2">
      <c r="A69" s="441"/>
      <c r="B69" s="442" t="s">
        <v>1739</v>
      </c>
      <c r="C69" s="442" t="s">
        <v>454</v>
      </c>
      <c r="D69" s="442" t="s">
        <v>1740</v>
      </c>
      <c r="E69" s="442" t="s">
        <v>1804</v>
      </c>
      <c r="F69" s="442"/>
      <c r="G69" s="446"/>
      <c r="H69" s="446"/>
      <c r="I69" s="442"/>
      <c r="J69" s="442"/>
      <c r="K69" s="446">
        <v>1</v>
      </c>
      <c r="L69" s="446">
        <v>0</v>
      </c>
      <c r="M69" s="442"/>
      <c r="N69" s="442">
        <v>0</v>
      </c>
      <c r="O69" s="446"/>
      <c r="P69" s="446"/>
      <c r="Q69" s="469"/>
      <c r="R69" s="447"/>
    </row>
    <row r="70" spans="1:18" ht="14.45" customHeight="1" x14ac:dyDescent="0.2">
      <c r="A70" s="441"/>
      <c r="B70" s="442" t="s">
        <v>1739</v>
      </c>
      <c r="C70" s="442" t="s">
        <v>454</v>
      </c>
      <c r="D70" s="442" t="s">
        <v>1740</v>
      </c>
      <c r="E70" s="442" t="s">
        <v>1805</v>
      </c>
      <c r="F70" s="442"/>
      <c r="G70" s="446"/>
      <c r="H70" s="446"/>
      <c r="I70" s="442"/>
      <c r="J70" s="442"/>
      <c r="K70" s="446">
        <v>1</v>
      </c>
      <c r="L70" s="446">
        <v>0</v>
      </c>
      <c r="M70" s="442"/>
      <c r="N70" s="442">
        <v>0</v>
      </c>
      <c r="O70" s="446"/>
      <c r="P70" s="446"/>
      <c r="Q70" s="469"/>
      <c r="R70" s="447"/>
    </row>
    <row r="71" spans="1:18" ht="14.45" customHeight="1" x14ac:dyDescent="0.2">
      <c r="A71" s="441"/>
      <c r="B71" s="442" t="s">
        <v>1739</v>
      </c>
      <c r="C71" s="442" t="s">
        <v>454</v>
      </c>
      <c r="D71" s="442" t="s">
        <v>1740</v>
      </c>
      <c r="E71" s="442" t="s">
        <v>1806</v>
      </c>
      <c r="F71" s="442"/>
      <c r="G71" s="446"/>
      <c r="H71" s="446"/>
      <c r="I71" s="442"/>
      <c r="J71" s="442"/>
      <c r="K71" s="446">
        <v>1</v>
      </c>
      <c r="L71" s="446">
        <v>550</v>
      </c>
      <c r="M71" s="442">
        <v>1</v>
      </c>
      <c r="N71" s="442">
        <v>550</v>
      </c>
      <c r="O71" s="446"/>
      <c r="P71" s="446"/>
      <c r="Q71" s="469"/>
      <c r="R71" s="447"/>
    </row>
    <row r="72" spans="1:18" ht="14.45" customHeight="1" x14ac:dyDescent="0.2">
      <c r="A72" s="441"/>
      <c r="B72" s="442" t="s">
        <v>1739</v>
      </c>
      <c r="C72" s="442" t="s">
        <v>454</v>
      </c>
      <c r="D72" s="442" t="s">
        <v>1740</v>
      </c>
      <c r="E72" s="442" t="s">
        <v>1807</v>
      </c>
      <c r="F72" s="442"/>
      <c r="G72" s="446">
        <v>2</v>
      </c>
      <c r="H72" s="446">
        <v>1100</v>
      </c>
      <c r="I72" s="442"/>
      <c r="J72" s="442">
        <v>550</v>
      </c>
      <c r="K72" s="446"/>
      <c r="L72" s="446"/>
      <c r="M72" s="442"/>
      <c r="N72" s="442"/>
      <c r="O72" s="446"/>
      <c r="P72" s="446"/>
      <c r="Q72" s="469"/>
      <c r="R72" s="447"/>
    </row>
    <row r="73" spans="1:18" ht="14.45" customHeight="1" x14ac:dyDescent="0.2">
      <c r="A73" s="441"/>
      <c r="B73" s="442" t="s">
        <v>1739</v>
      </c>
      <c r="C73" s="442" t="s">
        <v>454</v>
      </c>
      <c r="D73" s="442" t="s">
        <v>1740</v>
      </c>
      <c r="E73" s="442" t="s">
        <v>1808</v>
      </c>
      <c r="F73" s="442"/>
      <c r="G73" s="446"/>
      <c r="H73" s="446"/>
      <c r="I73" s="442"/>
      <c r="J73" s="442"/>
      <c r="K73" s="446">
        <v>2</v>
      </c>
      <c r="L73" s="446">
        <v>1630</v>
      </c>
      <c r="M73" s="442">
        <v>1</v>
      </c>
      <c r="N73" s="442">
        <v>815</v>
      </c>
      <c r="O73" s="446"/>
      <c r="P73" s="446"/>
      <c r="Q73" s="469"/>
      <c r="R73" s="447"/>
    </row>
    <row r="74" spans="1:18" ht="14.45" customHeight="1" x14ac:dyDescent="0.2">
      <c r="A74" s="441"/>
      <c r="B74" s="442" t="s">
        <v>1739</v>
      </c>
      <c r="C74" s="442" t="s">
        <v>454</v>
      </c>
      <c r="D74" s="442" t="s">
        <v>1740</v>
      </c>
      <c r="E74" s="442" t="s">
        <v>1809</v>
      </c>
      <c r="F74" s="442"/>
      <c r="G74" s="446"/>
      <c r="H74" s="446"/>
      <c r="I74" s="442"/>
      <c r="J74" s="442"/>
      <c r="K74" s="446">
        <v>1</v>
      </c>
      <c r="L74" s="446">
        <v>2490</v>
      </c>
      <c r="M74" s="442">
        <v>1</v>
      </c>
      <c r="N74" s="442">
        <v>2490</v>
      </c>
      <c r="O74" s="446"/>
      <c r="P74" s="446"/>
      <c r="Q74" s="469"/>
      <c r="R74" s="447"/>
    </row>
    <row r="75" spans="1:18" ht="14.45" customHeight="1" x14ac:dyDescent="0.2">
      <c r="A75" s="441"/>
      <c r="B75" s="442" t="s">
        <v>1739</v>
      </c>
      <c r="C75" s="442" t="s">
        <v>454</v>
      </c>
      <c r="D75" s="442" t="s">
        <v>1740</v>
      </c>
      <c r="E75" s="442" t="s">
        <v>1810</v>
      </c>
      <c r="F75" s="442"/>
      <c r="G75" s="446"/>
      <c r="H75" s="446"/>
      <c r="I75" s="442"/>
      <c r="J75" s="442"/>
      <c r="K75" s="446">
        <v>2</v>
      </c>
      <c r="L75" s="446">
        <v>700</v>
      </c>
      <c r="M75" s="442">
        <v>1</v>
      </c>
      <c r="N75" s="442">
        <v>350</v>
      </c>
      <c r="O75" s="446"/>
      <c r="P75" s="446"/>
      <c r="Q75" s="469"/>
      <c r="R75" s="447"/>
    </row>
    <row r="76" spans="1:18" ht="14.45" customHeight="1" x14ac:dyDescent="0.2">
      <c r="A76" s="441"/>
      <c r="B76" s="442" t="s">
        <v>1739</v>
      </c>
      <c r="C76" s="442" t="s">
        <v>454</v>
      </c>
      <c r="D76" s="442" t="s">
        <v>1740</v>
      </c>
      <c r="E76" s="442" t="s">
        <v>1811</v>
      </c>
      <c r="F76" s="442"/>
      <c r="G76" s="446">
        <v>1</v>
      </c>
      <c r="H76" s="446">
        <v>1260</v>
      </c>
      <c r="I76" s="442">
        <v>0.5</v>
      </c>
      <c r="J76" s="442">
        <v>1260</v>
      </c>
      <c r="K76" s="446">
        <v>2</v>
      </c>
      <c r="L76" s="446">
        <v>2520</v>
      </c>
      <c r="M76" s="442">
        <v>1</v>
      </c>
      <c r="N76" s="442">
        <v>1260</v>
      </c>
      <c r="O76" s="446">
        <v>2</v>
      </c>
      <c r="P76" s="446">
        <v>2520</v>
      </c>
      <c r="Q76" s="469">
        <v>1</v>
      </c>
      <c r="R76" s="447">
        <v>1260</v>
      </c>
    </row>
    <row r="77" spans="1:18" ht="14.45" customHeight="1" x14ac:dyDescent="0.2">
      <c r="A77" s="441"/>
      <c r="B77" s="442" t="s">
        <v>1739</v>
      </c>
      <c r="C77" s="442" t="s">
        <v>454</v>
      </c>
      <c r="D77" s="442" t="s">
        <v>1740</v>
      </c>
      <c r="E77" s="442" t="s">
        <v>1812</v>
      </c>
      <c r="F77" s="442"/>
      <c r="G77" s="446"/>
      <c r="H77" s="446"/>
      <c r="I77" s="442"/>
      <c r="J77" s="442"/>
      <c r="K77" s="446">
        <v>1</v>
      </c>
      <c r="L77" s="446">
        <v>0</v>
      </c>
      <c r="M77" s="442"/>
      <c r="N77" s="442">
        <v>0</v>
      </c>
      <c r="O77" s="446"/>
      <c r="P77" s="446"/>
      <c r="Q77" s="469"/>
      <c r="R77" s="447"/>
    </row>
    <row r="78" spans="1:18" ht="14.45" customHeight="1" x14ac:dyDescent="0.2">
      <c r="A78" s="441"/>
      <c r="B78" s="442" t="s">
        <v>1739</v>
      </c>
      <c r="C78" s="442" t="s">
        <v>454</v>
      </c>
      <c r="D78" s="442" t="s">
        <v>1740</v>
      </c>
      <c r="E78" s="442" t="s">
        <v>1813</v>
      </c>
      <c r="F78" s="442"/>
      <c r="G78" s="446">
        <v>1</v>
      </c>
      <c r="H78" s="446">
        <v>1008</v>
      </c>
      <c r="I78" s="442"/>
      <c r="J78" s="442">
        <v>1008</v>
      </c>
      <c r="K78" s="446"/>
      <c r="L78" s="446"/>
      <c r="M78" s="442"/>
      <c r="N78" s="442"/>
      <c r="O78" s="446"/>
      <c r="P78" s="446"/>
      <c r="Q78" s="469"/>
      <c r="R78" s="447"/>
    </row>
    <row r="79" spans="1:18" ht="14.45" customHeight="1" x14ac:dyDescent="0.2">
      <c r="A79" s="441"/>
      <c r="B79" s="442" t="s">
        <v>1739</v>
      </c>
      <c r="C79" s="442" t="s">
        <v>454</v>
      </c>
      <c r="D79" s="442" t="s">
        <v>1740</v>
      </c>
      <c r="E79" s="442" t="s">
        <v>1814</v>
      </c>
      <c r="F79" s="442"/>
      <c r="G79" s="446">
        <v>1</v>
      </c>
      <c r="H79" s="446">
        <v>0</v>
      </c>
      <c r="I79" s="442"/>
      <c r="J79" s="442">
        <v>0</v>
      </c>
      <c r="K79" s="446"/>
      <c r="L79" s="446"/>
      <c r="M79" s="442"/>
      <c r="N79" s="442"/>
      <c r="O79" s="446"/>
      <c r="P79" s="446"/>
      <c r="Q79" s="469"/>
      <c r="R79" s="447"/>
    </row>
    <row r="80" spans="1:18" ht="14.45" customHeight="1" x14ac:dyDescent="0.2">
      <c r="A80" s="441"/>
      <c r="B80" s="442" t="s">
        <v>1739</v>
      </c>
      <c r="C80" s="442" t="s">
        <v>454</v>
      </c>
      <c r="D80" s="442" t="s">
        <v>1740</v>
      </c>
      <c r="E80" s="442" t="s">
        <v>1815</v>
      </c>
      <c r="F80" s="442"/>
      <c r="G80" s="446"/>
      <c r="H80" s="446"/>
      <c r="I80" s="442"/>
      <c r="J80" s="442"/>
      <c r="K80" s="446">
        <v>0</v>
      </c>
      <c r="L80" s="446">
        <v>0</v>
      </c>
      <c r="M80" s="442"/>
      <c r="N80" s="442"/>
      <c r="O80" s="446"/>
      <c r="P80" s="446"/>
      <c r="Q80" s="469"/>
      <c r="R80" s="447"/>
    </row>
    <row r="81" spans="1:18" ht="14.45" customHeight="1" x14ac:dyDescent="0.2">
      <c r="A81" s="441"/>
      <c r="B81" s="442" t="s">
        <v>1739</v>
      </c>
      <c r="C81" s="442" t="s">
        <v>454</v>
      </c>
      <c r="D81" s="442" t="s">
        <v>1740</v>
      </c>
      <c r="E81" s="442" t="s">
        <v>1816</v>
      </c>
      <c r="F81" s="442"/>
      <c r="G81" s="446">
        <v>3</v>
      </c>
      <c r="H81" s="446">
        <v>1059</v>
      </c>
      <c r="I81" s="442"/>
      <c r="J81" s="442">
        <v>353</v>
      </c>
      <c r="K81" s="446"/>
      <c r="L81" s="446"/>
      <c r="M81" s="442"/>
      <c r="N81" s="442"/>
      <c r="O81" s="446">
        <v>1</v>
      </c>
      <c r="P81" s="446">
        <v>353</v>
      </c>
      <c r="Q81" s="469"/>
      <c r="R81" s="447">
        <v>353</v>
      </c>
    </row>
    <row r="82" spans="1:18" ht="14.45" customHeight="1" x14ac:dyDescent="0.2">
      <c r="A82" s="441"/>
      <c r="B82" s="442" t="s">
        <v>1739</v>
      </c>
      <c r="C82" s="442" t="s">
        <v>454</v>
      </c>
      <c r="D82" s="442" t="s">
        <v>1740</v>
      </c>
      <c r="E82" s="442" t="s">
        <v>1817</v>
      </c>
      <c r="F82" s="442"/>
      <c r="G82" s="446">
        <v>1</v>
      </c>
      <c r="H82" s="446">
        <v>0</v>
      </c>
      <c r="I82" s="442"/>
      <c r="J82" s="442">
        <v>0</v>
      </c>
      <c r="K82" s="446"/>
      <c r="L82" s="446"/>
      <c r="M82" s="442"/>
      <c r="N82" s="442"/>
      <c r="O82" s="446"/>
      <c r="P82" s="446"/>
      <c r="Q82" s="469"/>
      <c r="R82" s="447"/>
    </row>
    <row r="83" spans="1:18" ht="14.45" customHeight="1" x14ac:dyDescent="0.2">
      <c r="A83" s="441"/>
      <c r="B83" s="442" t="s">
        <v>1739</v>
      </c>
      <c r="C83" s="442" t="s">
        <v>454</v>
      </c>
      <c r="D83" s="442" t="s">
        <v>1740</v>
      </c>
      <c r="E83" s="442" t="s">
        <v>1818</v>
      </c>
      <c r="F83" s="442"/>
      <c r="G83" s="446"/>
      <c r="H83" s="446"/>
      <c r="I83" s="442"/>
      <c r="J83" s="442"/>
      <c r="K83" s="446"/>
      <c r="L83" s="446"/>
      <c r="M83" s="442"/>
      <c r="N83" s="442"/>
      <c r="O83" s="446">
        <v>1</v>
      </c>
      <c r="P83" s="446">
        <v>1531</v>
      </c>
      <c r="Q83" s="469"/>
      <c r="R83" s="447">
        <v>1531</v>
      </c>
    </row>
    <row r="84" spans="1:18" ht="14.45" customHeight="1" x14ac:dyDescent="0.2">
      <c r="A84" s="441"/>
      <c r="B84" s="442" t="s">
        <v>1739</v>
      </c>
      <c r="C84" s="442" t="s">
        <v>454</v>
      </c>
      <c r="D84" s="442" t="s">
        <v>1740</v>
      </c>
      <c r="E84" s="442" t="s">
        <v>1819</v>
      </c>
      <c r="F84" s="442"/>
      <c r="G84" s="446">
        <v>1</v>
      </c>
      <c r="H84" s="446">
        <v>940</v>
      </c>
      <c r="I84" s="442"/>
      <c r="J84" s="442">
        <v>940</v>
      </c>
      <c r="K84" s="446"/>
      <c r="L84" s="446"/>
      <c r="M84" s="442"/>
      <c r="N84" s="442"/>
      <c r="O84" s="446"/>
      <c r="P84" s="446"/>
      <c r="Q84" s="469"/>
      <c r="R84" s="447"/>
    </row>
    <row r="85" spans="1:18" ht="14.45" customHeight="1" x14ac:dyDescent="0.2">
      <c r="A85" s="441"/>
      <c r="B85" s="442" t="s">
        <v>1739</v>
      </c>
      <c r="C85" s="442" t="s">
        <v>454</v>
      </c>
      <c r="D85" s="442" t="s">
        <v>1740</v>
      </c>
      <c r="E85" s="442" t="s">
        <v>1820</v>
      </c>
      <c r="F85" s="442"/>
      <c r="G85" s="446"/>
      <c r="H85" s="446"/>
      <c r="I85" s="442"/>
      <c r="J85" s="442"/>
      <c r="K85" s="446"/>
      <c r="L85" s="446"/>
      <c r="M85" s="442"/>
      <c r="N85" s="442"/>
      <c r="O85" s="446">
        <v>2</v>
      </c>
      <c r="P85" s="446">
        <v>1506</v>
      </c>
      <c r="Q85" s="469"/>
      <c r="R85" s="447">
        <v>753</v>
      </c>
    </row>
    <row r="86" spans="1:18" ht="14.45" customHeight="1" x14ac:dyDescent="0.2">
      <c r="A86" s="441"/>
      <c r="B86" s="442" t="s">
        <v>1739</v>
      </c>
      <c r="C86" s="442" t="s">
        <v>454</v>
      </c>
      <c r="D86" s="442" t="s">
        <v>1740</v>
      </c>
      <c r="E86" s="442" t="s">
        <v>1821</v>
      </c>
      <c r="F86" s="442"/>
      <c r="G86" s="446"/>
      <c r="H86" s="446"/>
      <c r="I86" s="442"/>
      <c r="J86" s="442"/>
      <c r="K86" s="446"/>
      <c r="L86" s="446"/>
      <c r="M86" s="442"/>
      <c r="N86" s="442"/>
      <c r="O86" s="446">
        <v>1</v>
      </c>
      <c r="P86" s="446">
        <v>2502</v>
      </c>
      <c r="Q86" s="469"/>
      <c r="R86" s="447">
        <v>2502</v>
      </c>
    </row>
    <row r="87" spans="1:18" ht="14.45" customHeight="1" x14ac:dyDescent="0.2">
      <c r="A87" s="441"/>
      <c r="B87" s="442" t="s">
        <v>1739</v>
      </c>
      <c r="C87" s="442" t="s">
        <v>454</v>
      </c>
      <c r="D87" s="442" t="s">
        <v>1740</v>
      </c>
      <c r="E87" s="442" t="s">
        <v>1822</v>
      </c>
      <c r="F87" s="442"/>
      <c r="G87" s="446"/>
      <c r="H87" s="446"/>
      <c r="I87" s="442"/>
      <c r="J87" s="442"/>
      <c r="K87" s="446"/>
      <c r="L87" s="446"/>
      <c r="M87" s="442"/>
      <c r="N87" s="442"/>
      <c r="O87" s="446">
        <v>2</v>
      </c>
      <c r="P87" s="446">
        <v>0</v>
      </c>
      <c r="Q87" s="469"/>
      <c r="R87" s="447">
        <v>0</v>
      </c>
    </row>
    <row r="88" spans="1:18" ht="14.45" customHeight="1" x14ac:dyDescent="0.2">
      <c r="A88" s="441"/>
      <c r="B88" s="442" t="s">
        <v>1739</v>
      </c>
      <c r="C88" s="442" t="s">
        <v>454</v>
      </c>
      <c r="D88" s="442" t="s">
        <v>1740</v>
      </c>
      <c r="E88" s="442" t="s">
        <v>1823</v>
      </c>
      <c r="F88" s="442"/>
      <c r="G88" s="446">
        <v>0</v>
      </c>
      <c r="H88" s="446">
        <v>0</v>
      </c>
      <c r="I88" s="442"/>
      <c r="J88" s="442"/>
      <c r="K88" s="446"/>
      <c r="L88" s="446"/>
      <c r="M88" s="442"/>
      <c r="N88" s="442"/>
      <c r="O88" s="446"/>
      <c r="P88" s="446"/>
      <c r="Q88" s="469"/>
      <c r="R88" s="447"/>
    </row>
    <row r="89" spans="1:18" ht="14.45" customHeight="1" x14ac:dyDescent="0.2">
      <c r="A89" s="441"/>
      <c r="B89" s="442" t="s">
        <v>1739</v>
      </c>
      <c r="C89" s="442" t="s">
        <v>454</v>
      </c>
      <c r="D89" s="442" t="s">
        <v>1740</v>
      </c>
      <c r="E89" s="442" t="s">
        <v>1824</v>
      </c>
      <c r="F89" s="442"/>
      <c r="G89" s="446"/>
      <c r="H89" s="446"/>
      <c r="I89" s="442"/>
      <c r="J89" s="442"/>
      <c r="K89" s="446"/>
      <c r="L89" s="446"/>
      <c r="M89" s="442"/>
      <c r="N89" s="442"/>
      <c r="O89" s="446">
        <v>0</v>
      </c>
      <c r="P89" s="446">
        <v>0</v>
      </c>
      <c r="Q89" s="469"/>
      <c r="R89" s="447"/>
    </row>
    <row r="90" spans="1:18" ht="14.45" customHeight="1" x14ac:dyDescent="0.2">
      <c r="A90" s="441"/>
      <c r="B90" s="442" t="s">
        <v>1739</v>
      </c>
      <c r="C90" s="442" t="s">
        <v>454</v>
      </c>
      <c r="D90" s="442" t="s">
        <v>1825</v>
      </c>
      <c r="E90" s="442" t="s">
        <v>1826</v>
      </c>
      <c r="F90" s="442" t="s">
        <v>1827</v>
      </c>
      <c r="G90" s="446">
        <v>1</v>
      </c>
      <c r="H90" s="446">
        <v>508.89</v>
      </c>
      <c r="I90" s="442">
        <v>0.25</v>
      </c>
      <c r="J90" s="442">
        <v>508.89</v>
      </c>
      <c r="K90" s="446">
        <v>4</v>
      </c>
      <c r="L90" s="446">
        <v>2035.56</v>
      </c>
      <c r="M90" s="442">
        <v>1</v>
      </c>
      <c r="N90" s="442">
        <v>508.89</v>
      </c>
      <c r="O90" s="446">
        <v>5</v>
      </c>
      <c r="P90" s="446">
        <v>2912.22</v>
      </c>
      <c r="Q90" s="469">
        <v>1.4306726404527501</v>
      </c>
      <c r="R90" s="447">
        <v>582.44399999999996</v>
      </c>
    </row>
    <row r="91" spans="1:18" ht="14.45" customHeight="1" x14ac:dyDescent="0.2">
      <c r="A91" s="441"/>
      <c r="B91" s="442" t="s">
        <v>1739</v>
      </c>
      <c r="C91" s="442" t="s">
        <v>454</v>
      </c>
      <c r="D91" s="442" t="s">
        <v>1825</v>
      </c>
      <c r="E91" s="442" t="s">
        <v>1828</v>
      </c>
      <c r="F91" s="442" t="s">
        <v>1829</v>
      </c>
      <c r="G91" s="446">
        <v>1</v>
      </c>
      <c r="H91" s="446">
        <v>500</v>
      </c>
      <c r="I91" s="442"/>
      <c r="J91" s="442">
        <v>500</v>
      </c>
      <c r="K91" s="446"/>
      <c r="L91" s="446"/>
      <c r="M91" s="442"/>
      <c r="N91" s="442"/>
      <c r="O91" s="446"/>
      <c r="P91" s="446"/>
      <c r="Q91" s="469"/>
      <c r="R91" s="447"/>
    </row>
    <row r="92" spans="1:18" ht="14.45" customHeight="1" x14ac:dyDescent="0.2">
      <c r="A92" s="441"/>
      <c r="B92" s="442" t="s">
        <v>1739</v>
      </c>
      <c r="C92" s="442" t="s">
        <v>454</v>
      </c>
      <c r="D92" s="442" t="s">
        <v>1825</v>
      </c>
      <c r="E92" s="442" t="s">
        <v>1830</v>
      </c>
      <c r="F92" s="442" t="s">
        <v>1831</v>
      </c>
      <c r="G92" s="446">
        <v>995</v>
      </c>
      <c r="H92" s="446">
        <v>77388.899999999994</v>
      </c>
      <c r="I92" s="442">
        <v>0.99799405373305239</v>
      </c>
      <c r="J92" s="442">
        <v>77.777788944723611</v>
      </c>
      <c r="K92" s="446">
        <v>997</v>
      </c>
      <c r="L92" s="446">
        <v>77544.45</v>
      </c>
      <c r="M92" s="442">
        <v>1</v>
      </c>
      <c r="N92" s="442">
        <v>77.777783350050143</v>
      </c>
      <c r="O92" s="446">
        <v>1319</v>
      </c>
      <c r="P92" s="446">
        <v>116492.22</v>
      </c>
      <c r="Q92" s="469">
        <v>1.5022637983762861</v>
      </c>
      <c r="R92" s="447">
        <v>88.318589840788476</v>
      </c>
    </row>
    <row r="93" spans="1:18" ht="14.45" customHeight="1" x14ac:dyDescent="0.2">
      <c r="A93" s="441"/>
      <c r="B93" s="442" t="s">
        <v>1739</v>
      </c>
      <c r="C93" s="442" t="s">
        <v>454</v>
      </c>
      <c r="D93" s="442" t="s">
        <v>1825</v>
      </c>
      <c r="E93" s="442" t="s">
        <v>1832</v>
      </c>
      <c r="F93" s="442" t="s">
        <v>1833</v>
      </c>
      <c r="G93" s="446">
        <v>15</v>
      </c>
      <c r="H93" s="446">
        <v>3750</v>
      </c>
      <c r="I93" s="442">
        <v>0.46875</v>
      </c>
      <c r="J93" s="442">
        <v>250</v>
      </c>
      <c r="K93" s="446">
        <v>32</v>
      </c>
      <c r="L93" s="446">
        <v>8000</v>
      </c>
      <c r="M93" s="442">
        <v>1</v>
      </c>
      <c r="N93" s="442">
        <v>250</v>
      </c>
      <c r="O93" s="446">
        <v>38</v>
      </c>
      <c r="P93" s="446">
        <v>9937.7899999999991</v>
      </c>
      <c r="Q93" s="469">
        <v>1.24222375</v>
      </c>
      <c r="R93" s="447">
        <v>261.5207894736842</v>
      </c>
    </row>
    <row r="94" spans="1:18" ht="14.45" customHeight="1" x14ac:dyDescent="0.2">
      <c r="A94" s="441"/>
      <c r="B94" s="442" t="s">
        <v>1739</v>
      </c>
      <c r="C94" s="442" t="s">
        <v>454</v>
      </c>
      <c r="D94" s="442" t="s">
        <v>1825</v>
      </c>
      <c r="E94" s="442" t="s">
        <v>1834</v>
      </c>
      <c r="F94" s="442" t="s">
        <v>1835</v>
      </c>
      <c r="G94" s="446"/>
      <c r="H94" s="446"/>
      <c r="I94" s="442"/>
      <c r="J94" s="442"/>
      <c r="K94" s="446"/>
      <c r="L94" s="446"/>
      <c r="M94" s="442"/>
      <c r="N94" s="442"/>
      <c r="O94" s="446">
        <v>2</v>
      </c>
      <c r="P94" s="446">
        <v>611.12</v>
      </c>
      <c r="Q94" s="469"/>
      <c r="R94" s="447">
        <v>305.56</v>
      </c>
    </row>
    <row r="95" spans="1:18" ht="14.45" customHeight="1" x14ac:dyDescent="0.2">
      <c r="A95" s="441"/>
      <c r="B95" s="442" t="s">
        <v>1739</v>
      </c>
      <c r="C95" s="442" t="s">
        <v>454</v>
      </c>
      <c r="D95" s="442" t="s">
        <v>1825</v>
      </c>
      <c r="E95" s="442" t="s">
        <v>1836</v>
      </c>
      <c r="F95" s="442" t="s">
        <v>1837</v>
      </c>
      <c r="G95" s="446">
        <v>222</v>
      </c>
      <c r="H95" s="446">
        <v>25900</v>
      </c>
      <c r="I95" s="442">
        <v>1.0325582767519303</v>
      </c>
      <c r="J95" s="442">
        <v>116.66666666666667</v>
      </c>
      <c r="K95" s="446">
        <v>215</v>
      </c>
      <c r="L95" s="446">
        <v>25083.33</v>
      </c>
      <c r="M95" s="442">
        <v>1</v>
      </c>
      <c r="N95" s="442">
        <v>116.6666511627907</v>
      </c>
      <c r="O95" s="446">
        <v>199</v>
      </c>
      <c r="P95" s="446">
        <v>28133.33</v>
      </c>
      <c r="Q95" s="469">
        <v>1.1215947005441462</v>
      </c>
      <c r="R95" s="447">
        <v>141.37351758793972</v>
      </c>
    </row>
    <row r="96" spans="1:18" ht="14.45" customHeight="1" x14ac:dyDescent="0.2">
      <c r="A96" s="441"/>
      <c r="B96" s="442" t="s">
        <v>1739</v>
      </c>
      <c r="C96" s="442" t="s">
        <v>454</v>
      </c>
      <c r="D96" s="442" t="s">
        <v>1825</v>
      </c>
      <c r="E96" s="442" t="s">
        <v>1838</v>
      </c>
      <c r="F96" s="442" t="s">
        <v>1839</v>
      </c>
      <c r="G96" s="446">
        <v>425</v>
      </c>
      <c r="H96" s="446">
        <v>127500</v>
      </c>
      <c r="I96" s="442">
        <v>0.52329160681305154</v>
      </c>
      <c r="J96" s="442">
        <v>300</v>
      </c>
      <c r="K96" s="446">
        <v>443</v>
      </c>
      <c r="L96" s="446">
        <v>243650</v>
      </c>
      <c r="M96" s="442">
        <v>1</v>
      </c>
      <c r="N96" s="442">
        <v>550</v>
      </c>
      <c r="O96" s="446">
        <v>404</v>
      </c>
      <c r="P96" s="446">
        <v>235708.88</v>
      </c>
      <c r="Q96" s="469">
        <v>0.96740767494356661</v>
      </c>
      <c r="R96" s="447">
        <v>583.43782178217828</v>
      </c>
    </row>
    <row r="97" spans="1:18" ht="14.45" customHeight="1" x14ac:dyDescent="0.2">
      <c r="A97" s="441"/>
      <c r="B97" s="442" t="s">
        <v>1739</v>
      </c>
      <c r="C97" s="442" t="s">
        <v>454</v>
      </c>
      <c r="D97" s="442" t="s">
        <v>1825</v>
      </c>
      <c r="E97" s="442" t="s">
        <v>1840</v>
      </c>
      <c r="F97" s="442" t="s">
        <v>1841</v>
      </c>
      <c r="G97" s="446">
        <v>20</v>
      </c>
      <c r="H97" s="446">
        <v>5888.8899999999994</v>
      </c>
      <c r="I97" s="442">
        <v>20.000305664991167</v>
      </c>
      <c r="J97" s="442">
        <v>294.44449999999995</v>
      </c>
      <c r="K97" s="446">
        <v>1</v>
      </c>
      <c r="L97" s="446">
        <v>294.44</v>
      </c>
      <c r="M97" s="442">
        <v>1</v>
      </c>
      <c r="N97" s="442">
        <v>294.44</v>
      </c>
      <c r="O97" s="446">
        <v>1</v>
      </c>
      <c r="P97" s="446">
        <v>300</v>
      </c>
      <c r="Q97" s="469">
        <v>1.0188833038989267</v>
      </c>
      <c r="R97" s="447">
        <v>300</v>
      </c>
    </row>
    <row r="98" spans="1:18" ht="14.45" customHeight="1" x14ac:dyDescent="0.2">
      <c r="A98" s="441"/>
      <c r="B98" s="442" t="s">
        <v>1739</v>
      </c>
      <c r="C98" s="442" t="s">
        <v>454</v>
      </c>
      <c r="D98" s="442" t="s">
        <v>1825</v>
      </c>
      <c r="E98" s="442" t="s">
        <v>1842</v>
      </c>
      <c r="F98" s="442" t="s">
        <v>1843</v>
      </c>
      <c r="G98" s="446">
        <v>12</v>
      </c>
      <c r="H98" s="446">
        <v>9333.34</v>
      </c>
      <c r="I98" s="442"/>
      <c r="J98" s="442">
        <v>777.77833333333331</v>
      </c>
      <c r="K98" s="446"/>
      <c r="L98" s="446"/>
      <c r="M98" s="442"/>
      <c r="N98" s="442"/>
      <c r="O98" s="446"/>
      <c r="P98" s="446"/>
      <c r="Q98" s="469"/>
      <c r="R98" s="447"/>
    </row>
    <row r="99" spans="1:18" ht="14.45" customHeight="1" x14ac:dyDescent="0.2">
      <c r="A99" s="441"/>
      <c r="B99" s="442" t="s">
        <v>1739</v>
      </c>
      <c r="C99" s="442" t="s">
        <v>454</v>
      </c>
      <c r="D99" s="442" t="s">
        <v>1825</v>
      </c>
      <c r="E99" s="442" t="s">
        <v>1844</v>
      </c>
      <c r="F99" s="442" t="s">
        <v>1845</v>
      </c>
      <c r="G99" s="446">
        <v>5</v>
      </c>
      <c r="H99" s="446">
        <v>466.65999999999997</v>
      </c>
      <c r="I99" s="442"/>
      <c r="J99" s="442">
        <v>93.331999999999994</v>
      </c>
      <c r="K99" s="446"/>
      <c r="L99" s="446"/>
      <c r="M99" s="442"/>
      <c r="N99" s="442"/>
      <c r="O99" s="446"/>
      <c r="P99" s="446"/>
      <c r="Q99" s="469"/>
      <c r="R99" s="447"/>
    </row>
    <row r="100" spans="1:18" ht="14.45" customHeight="1" x14ac:dyDescent="0.2">
      <c r="A100" s="441"/>
      <c r="B100" s="442" t="s">
        <v>1739</v>
      </c>
      <c r="C100" s="442" t="s">
        <v>454</v>
      </c>
      <c r="D100" s="442" t="s">
        <v>1825</v>
      </c>
      <c r="E100" s="442" t="s">
        <v>1846</v>
      </c>
      <c r="F100" s="442"/>
      <c r="G100" s="446">
        <v>2</v>
      </c>
      <c r="H100" s="446">
        <v>66.66</v>
      </c>
      <c r="I100" s="442">
        <v>1</v>
      </c>
      <c r="J100" s="442">
        <v>33.33</v>
      </c>
      <c r="K100" s="446">
        <v>2</v>
      </c>
      <c r="L100" s="446">
        <v>66.66</v>
      </c>
      <c r="M100" s="442">
        <v>1</v>
      </c>
      <c r="N100" s="442">
        <v>33.33</v>
      </c>
      <c r="O100" s="446"/>
      <c r="P100" s="446"/>
      <c r="Q100" s="469"/>
      <c r="R100" s="447"/>
    </row>
    <row r="101" spans="1:18" ht="14.45" customHeight="1" x14ac:dyDescent="0.2">
      <c r="A101" s="441"/>
      <c r="B101" s="442" t="s">
        <v>1739</v>
      </c>
      <c r="C101" s="442" t="s">
        <v>454</v>
      </c>
      <c r="D101" s="442" t="s">
        <v>1825</v>
      </c>
      <c r="E101" s="442" t="s">
        <v>1847</v>
      </c>
      <c r="F101" s="442" t="s">
        <v>1829</v>
      </c>
      <c r="G101" s="446">
        <v>204</v>
      </c>
      <c r="H101" s="446">
        <v>85226.66</v>
      </c>
      <c r="I101" s="442">
        <v>1.3421052051408597</v>
      </c>
      <c r="J101" s="442">
        <v>417.77774509803925</v>
      </c>
      <c r="K101" s="446">
        <v>152</v>
      </c>
      <c r="L101" s="446">
        <v>63502.22</v>
      </c>
      <c r="M101" s="442">
        <v>1</v>
      </c>
      <c r="N101" s="442">
        <v>417.77776315789475</v>
      </c>
      <c r="O101" s="446">
        <v>132</v>
      </c>
      <c r="P101" s="446">
        <v>57435.55</v>
      </c>
      <c r="Q101" s="469">
        <v>0.90446522971952792</v>
      </c>
      <c r="R101" s="447">
        <v>435.11780303030304</v>
      </c>
    </row>
    <row r="102" spans="1:18" ht="14.45" customHeight="1" x14ac:dyDescent="0.2">
      <c r="A102" s="441"/>
      <c r="B102" s="442" t="s">
        <v>1739</v>
      </c>
      <c r="C102" s="442" t="s">
        <v>454</v>
      </c>
      <c r="D102" s="442" t="s">
        <v>1825</v>
      </c>
      <c r="E102" s="442" t="s">
        <v>1848</v>
      </c>
      <c r="F102" s="442" t="s">
        <v>1849</v>
      </c>
      <c r="G102" s="446">
        <v>201</v>
      </c>
      <c r="H102" s="446">
        <v>42433.340000000004</v>
      </c>
      <c r="I102" s="442">
        <v>1.3737416183429119</v>
      </c>
      <c r="J102" s="442">
        <v>211.11114427860699</v>
      </c>
      <c r="K102" s="446">
        <v>139</v>
      </c>
      <c r="L102" s="446">
        <v>30888.880000000001</v>
      </c>
      <c r="M102" s="442">
        <v>1</v>
      </c>
      <c r="N102" s="442">
        <v>222.2221582733813</v>
      </c>
      <c r="O102" s="446">
        <v>149</v>
      </c>
      <c r="P102" s="446">
        <v>54603.33</v>
      </c>
      <c r="Q102" s="469">
        <v>1.7677342137364644</v>
      </c>
      <c r="R102" s="447">
        <v>366.46530201342284</v>
      </c>
    </row>
    <row r="103" spans="1:18" ht="14.45" customHeight="1" x14ac:dyDescent="0.2">
      <c r="A103" s="441"/>
      <c r="B103" s="442" t="s">
        <v>1739</v>
      </c>
      <c r="C103" s="442" t="s">
        <v>454</v>
      </c>
      <c r="D103" s="442" t="s">
        <v>1825</v>
      </c>
      <c r="E103" s="442" t="s">
        <v>1850</v>
      </c>
      <c r="F103" s="442" t="s">
        <v>1851</v>
      </c>
      <c r="G103" s="446">
        <v>26</v>
      </c>
      <c r="H103" s="446">
        <v>15166.66</v>
      </c>
      <c r="I103" s="442">
        <v>2.1666657142857142</v>
      </c>
      <c r="J103" s="442">
        <v>583.33307692307687</v>
      </c>
      <c r="K103" s="446">
        <v>12</v>
      </c>
      <c r="L103" s="446">
        <v>7000</v>
      </c>
      <c r="M103" s="442">
        <v>1</v>
      </c>
      <c r="N103" s="442">
        <v>583.33333333333337</v>
      </c>
      <c r="O103" s="446">
        <v>32</v>
      </c>
      <c r="P103" s="446">
        <v>22124.440000000002</v>
      </c>
      <c r="Q103" s="469">
        <v>3.160634285714286</v>
      </c>
      <c r="R103" s="447">
        <v>691.38875000000007</v>
      </c>
    </row>
    <row r="104" spans="1:18" ht="14.45" customHeight="1" x14ac:dyDescent="0.2">
      <c r="A104" s="441"/>
      <c r="B104" s="442" t="s">
        <v>1739</v>
      </c>
      <c r="C104" s="442" t="s">
        <v>454</v>
      </c>
      <c r="D104" s="442" t="s">
        <v>1825</v>
      </c>
      <c r="E104" s="442" t="s">
        <v>1852</v>
      </c>
      <c r="F104" s="442" t="s">
        <v>1853</v>
      </c>
      <c r="G104" s="446">
        <v>188</v>
      </c>
      <c r="H104" s="446">
        <v>87733.32</v>
      </c>
      <c r="I104" s="442">
        <v>1.2368419754155064</v>
      </c>
      <c r="J104" s="442">
        <v>466.66659574468088</v>
      </c>
      <c r="K104" s="446">
        <v>152</v>
      </c>
      <c r="L104" s="446">
        <v>70933.33</v>
      </c>
      <c r="M104" s="442">
        <v>1</v>
      </c>
      <c r="N104" s="442">
        <v>466.6666447368421</v>
      </c>
      <c r="O104" s="446">
        <v>116</v>
      </c>
      <c r="P104" s="446">
        <v>60803.34</v>
      </c>
      <c r="Q104" s="469">
        <v>0.85718998389050671</v>
      </c>
      <c r="R104" s="447">
        <v>524.16672413793106</v>
      </c>
    </row>
    <row r="105" spans="1:18" ht="14.45" customHeight="1" x14ac:dyDescent="0.2">
      <c r="A105" s="441"/>
      <c r="B105" s="442" t="s">
        <v>1739</v>
      </c>
      <c r="C105" s="442" t="s">
        <v>454</v>
      </c>
      <c r="D105" s="442" t="s">
        <v>1825</v>
      </c>
      <c r="E105" s="442" t="s">
        <v>1854</v>
      </c>
      <c r="F105" s="442" t="s">
        <v>1855</v>
      </c>
      <c r="G105" s="446">
        <v>121</v>
      </c>
      <c r="H105" s="446">
        <v>6050</v>
      </c>
      <c r="I105" s="442">
        <v>0.61490676285637902</v>
      </c>
      <c r="J105" s="442">
        <v>50</v>
      </c>
      <c r="K105" s="446">
        <v>161</v>
      </c>
      <c r="L105" s="446">
        <v>9838.8900000000012</v>
      </c>
      <c r="M105" s="442">
        <v>1</v>
      </c>
      <c r="N105" s="442">
        <v>61.111118012422367</v>
      </c>
      <c r="O105" s="446">
        <v>183</v>
      </c>
      <c r="P105" s="446">
        <v>12820.02</v>
      </c>
      <c r="Q105" s="469">
        <v>1.3029945451163698</v>
      </c>
      <c r="R105" s="447">
        <v>70.054754098360661</v>
      </c>
    </row>
    <row r="106" spans="1:18" ht="14.45" customHeight="1" x14ac:dyDescent="0.2">
      <c r="A106" s="441"/>
      <c r="B106" s="442" t="s">
        <v>1739</v>
      </c>
      <c r="C106" s="442" t="s">
        <v>454</v>
      </c>
      <c r="D106" s="442" t="s">
        <v>1825</v>
      </c>
      <c r="E106" s="442" t="s">
        <v>1856</v>
      </c>
      <c r="F106" s="442" t="s">
        <v>1857</v>
      </c>
      <c r="G106" s="446">
        <v>173</v>
      </c>
      <c r="H106" s="446">
        <v>17492.22</v>
      </c>
      <c r="I106" s="442">
        <v>0.69844724018584559</v>
      </c>
      <c r="J106" s="442">
        <v>101.11109826589596</v>
      </c>
      <c r="K106" s="446">
        <v>196</v>
      </c>
      <c r="L106" s="446">
        <v>25044.440000000002</v>
      </c>
      <c r="M106" s="442">
        <v>1</v>
      </c>
      <c r="N106" s="442">
        <v>127.77775510204083</v>
      </c>
      <c r="O106" s="446">
        <v>140</v>
      </c>
      <c r="P106" s="446">
        <v>23675.56</v>
      </c>
      <c r="Q106" s="469">
        <v>0.94534196013166993</v>
      </c>
      <c r="R106" s="447">
        <v>169.11114285714288</v>
      </c>
    </row>
    <row r="107" spans="1:18" ht="14.45" customHeight="1" x14ac:dyDescent="0.2">
      <c r="A107" s="441"/>
      <c r="B107" s="442" t="s">
        <v>1739</v>
      </c>
      <c r="C107" s="442" t="s">
        <v>454</v>
      </c>
      <c r="D107" s="442" t="s">
        <v>1825</v>
      </c>
      <c r="E107" s="442" t="s">
        <v>1858</v>
      </c>
      <c r="F107" s="442" t="s">
        <v>1859</v>
      </c>
      <c r="G107" s="446">
        <v>57</v>
      </c>
      <c r="H107" s="446">
        <v>4370</v>
      </c>
      <c r="I107" s="442">
        <v>1.1176470588235294</v>
      </c>
      <c r="J107" s="442">
        <v>76.666666666666671</v>
      </c>
      <c r="K107" s="446">
        <v>51</v>
      </c>
      <c r="L107" s="446">
        <v>3910</v>
      </c>
      <c r="M107" s="442">
        <v>1</v>
      </c>
      <c r="N107" s="442">
        <v>76.666666666666671</v>
      </c>
      <c r="O107" s="446">
        <v>41</v>
      </c>
      <c r="P107" s="446">
        <v>9087.7800000000007</v>
      </c>
      <c r="Q107" s="469">
        <v>2.3242404092071611</v>
      </c>
      <c r="R107" s="447">
        <v>221.65317073170732</v>
      </c>
    </row>
    <row r="108" spans="1:18" ht="14.45" customHeight="1" x14ac:dyDescent="0.2">
      <c r="A108" s="441"/>
      <c r="B108" s="442" t="s">
        <v>1739</v>
      </c>
      <c r="C108" s="442" t="s">
        <v>454</v>
      </c>
      <c r="D108" s="442" t="s">
        <v>1825</v>
      </c>
      <c r="E108" s="442" t="s">
        <v>1860</v>
      </c>
      <c r="F108" s="442" t="s">
        <v>1861</v>
      </c>
      <c r="G108" s="446">
        <v>883</v>
      </c>
      <c r="H108" s="446">
        <v>0</v>
      </c>
      <c r="I108" s="442"/>
      <c r="J108" s="442">
        <v>0</v>
      </c>
      <c r="K108" s="446">
        <v>749</v>
      </c>
      <c r="L108" s="446">
        <v>0</v>
      </c>
      <c r="M108" s="442"/>
      <c r="N108" s="442">
        <v>0</v>
      </c>
      <c r="O108" s="446">
        <v>602</v>
      </c>
      <c r="P108" s="446">
        <v>0</v>
      </c>
      <c r="Q108" s="469"/>
      <c r="R108" s="447">
        <v>0</v>
      </c>
    </row>
    <row r="109" spans="1:18" ht="14.45" customHeight="1" x14ac:dyDescent="0.2">
      <c r="A109" s="441"/>
      <c r="B109" s="442" t="s">
        <v>1739</v>
      </c>
      <c r="C109" s="442" t="s">
        <v>454</v>
      </c>
      <c r="D109" s="442" t="s">
        <v>1825</v>
      </c>
      <c r="E109" s="442" t="s">
        <v>1862</v>
      </c>
      <c r="F109" s="442" t="s">
        <v>1863</v>
      </c>
      <c r="G109" s="446">
        <v>224</v>
      </c>
      <c r="H109" s="446">
        <v>68444.45</v>
      </c>
      <c r="I109" s="442">
        <v>1.0275230363223191</v>
      </c>
      <c r="J109" s="442">
        <v>305.55558035714284</v>
      </c>
      <c r="K109" s="446">
        <v>218</v>
      </c>
      <c r="L109" s="446">
        <v>66611.11</v>
      </c>
      <c r="M109" s="442">
        <v>1</v>
      </c>
      <c r="N109" s="442">
        <v>305.55555045871557</v>
      </c>
      <c r="O109" s="446">
        <v>232</v>
      </c>
      <c r="P109" s="446">
        <v>75958.89</v>
      </c>
      <c r="Q109" s="469">
        <v>1.1403336470447647</v>
      </c>
      <c r="R109" s="447">
        <v>327.40900862068963</v>
      </c>
    </row>
    <row r="110" spans="1:18" ht="14.45" customHeight="1" x14ac:dyDescent="0.2">
      <c r="A110" s="441"/>
      <c r="B110" s="442" t="s">
        <v>1739</v>
      </c>
      <c r="C110" s="442" t="s">
        <v>454</v>
      </c>
      <c r="D110" s="442" t="s">
        <v>1825</v>
      </c>
      <c r="E110" s="442" t="s">
        <v>1864</v>
      </c>
      <c r="F110" s="442" t="s">
        <v>1865</v>
      </c>
      <c r="G110" s="446">
        <v>240</v>
      </c>
      <c r="H110" s="446">
        <v>8000.01</v>
      </c>
      <c r="I110" s="442">
        <v>4.7058882352941174</v>
      </c>
      <c r="J110" s="442">
        <v>33.333375000000004</v>
      </c>
      <c r="K110" s="446">
        <v>51</v>
      </c>
      <c r="L110" s="446">
        <v>1700</v>
      </c>
      <c r="M110" s="442">
        <v>1</v>
      </c>
      <c r="N110" s="442">
        <v>33.333333333333336</v>
      </c>
      <c r="O110" s="446"/>
      <c r="P110" s="446"/>
      <c r="Q110" s="469"/>
      <c r="R110" s="447"/>
    </row>
    <row r="111" spans="1:18" ht="14.45" customHeight="1" x14ac:dyDescent="0.2">
      <c r="A111" s="441"/>
      <c r="B111" s="442" t="s">
        <v>1739</v>
      </c>
      <c r="C111" s="442" t="s">
        <v>454</v>
      </c>
      <c r="D111" s="442" t="s">
        <v>1825</v>
      </c>
      <c r="E111" s="442" t="s">
        <v>1866</v>
      </c>
      <c r="F111" s="442" t="s">
        <v>1867</v>
      </c>
      <c r="G111" s="446">
        <v>417</v>
      </c>
      <c r="H111" s="446">
        <v>189966.66999999998</v>
      </c>
      <c r="I111" s="442">
        <v>0.85802470641373074</v>
      </c>
      <c r="J111" s="442">
        <v>455.55556354916064</v>
      </c>
      <c r="K111" s="446">
        <v>486</v>
      </c>
      <c r="L111" s="446">
        <v>221400</v>
      </c>
      <c r="M111" s="442">
        <v>1</v>
      </c>
      <c r="N111" s="442">
        <v>455.55555555555554</v>
      </c>
      <c r="O111" s="446">
        <v>620</v>
      </c>
      <c r="P111" s="446">
        <v>304595.55000000005</v>
      </c>
      <c r="Q111" s="469">
        <v>1.3757703252032523</v>
      </c>
      <c r="R111" s="447">
        <v>491.28314516129041</v>
      </c>
    </row>
    <row r="112" spans="1:18" ht="14.45" customHeight="1" x14ac:dyDescent="0.2">
      <c r="A112" s="441"/>
      <c r="B112" s="442" t="s">
        <v>1739</v>
      </c>
      <c r="C112" s="442" t="s">
        <v>454</v>
      </c>
      <c r="D112" s="442" t="s">
        <v>1825</v>
      </c>
      <c r="E112" s="442" t="s">
        <v>1868</v>
      </c>
      <c r="F112" s="442" t="s">
        <v>1869</v>
      </c>
      <c r="G112" s="446"/>
      <c r="H112" s="446"/>
      <c r="I112" s="442"/>
      <c r="J112" s="442"/>
      <c r="K112" s="446">
        <v>1</v>
      </c>
      <c r="L112" s="446">
        <v>58.89</v>
      </c>
      <c r="M112" s="442">
        <v>1</v>
      </c>
      <c r="N112" s="442">
        <v>58.89</v>
      </c>
      <c r="O112" s="446"/>
      <c r="P112" s="446"/>
      <c r="Q112" s="469"/>
      <c r="R112" s="447"/>
    </row>
    <row r="113" spans="1:18" ht="14.45" customHeight="1" x14ac:dyDescent="0.2">
      <c r="A113" s="441"/>
      <c r="B113" s="442" t="s">
        <v>1739</v>
      </c>
      <c r="C113" s="442" t="s">
        <v>454</v>
      </c>
      <c r="D113" s="442" t="s">
        <v>1825</v>
      </c>
      <c r="E113" s="442" t="s">
        <v>1870</v>
      </c>
      <c r="F113" s="442" t="s">
        <v>1871</v>
      </c>
      <c r="G113" s="446">
        <v>239</v>
      </c>
      <c r="H113" s="446">
        <v>18588.88</v>
      </c>
      <c r="I113" s="442">
        <v>1.0528626676242498</v>
      </c>
      <c r="J113" s="442">
        <v>77.777740585774069</v>
      </c>
      <c r="K113" s="446">
        <v>227</v>
      </c>
      <c r="L113" s="446">
        <v>17655.560000000001</v>
      </c>
      <c r="M113" s="442">
        <v>1</v>
      </c>
      <c r="N113" s="442">
        <v>77.777797356828202</v>
      </c>
      <c r="O113" s="446">
        <v>243</v>
      </c>
      <c r="P113" s="446">
        <v>24221.110000000004</v>
      </c>
      <c r="Q113" s="469">
        <v>1.3718686917888756</v>
      </c>
      <c r="R113" s="447">
        <v>99.675349794238699</v>
      </c>
    </row>
    <row r="114" spans="1:18" ht="14.45" customHeight="1" x14ac:dyDescent="0.2">
      <c r="A114" s="441"/>
      <c r="B114" s="442" t="s">
        <v>1739</v>
      </c>
      <c r="C114" s="442" t="s">
        <v>454</v>
      </c>
      <c r="D114" s="442" t="s">
        <v>1825</v>
      </c>
      <c r="E114" s="442" t="s">
        <v>1872</v>
      </c>
      <c r="F114" s="442" t="s">
        <v>1873</v>
      </c>
      <c r="G114" s="446">
        <v>0</v>
      </c>
      <c r="H114" s="446">
        <v>0</v>
      </c>
      <c r="I114" s="442"/>
      <c r="J114" s="442"/>
      <c r="K114" s="446">
        <v>0</v>
      </c>
      <c r="L114" s="446">
        <v>0</v>
      </c>
      <c r="M114" s="442"/>
      <c r="N114" s="442"/>
      <c r="O114" s="446">
        <v>0</v>
      </c>
      <c r="P114" s="446">
        <v>0</v>
      </c>
      <c r="Q114" s="469"/>
      <c r="R114" s="447"/>
    </row>
    <row r="115" spans="1:18" ht="14.45" customHeight="1" x14ac:dyDescent="0.2">
      <c r="A115" s="441"/>
      <c r="B115" s="442" t="s">
        <v>1739</v>
      </c>
      <c r="C115" s="442" t="s">
        <v>454</v>
      </c>
      <c r="D115" s="442" t="s">
        <v>1825</v>
      </c>
      <c r="E115" s="442" t="s">
        <v>1874</v>
      </c>
      <c r="F115" s="442" t="s">
        <v>1875</v>
      </c>
      <c r="G115" s="446">
        <v>105</v>
      </c>
      <c r="H115" s="446">
        <v>28350</v>
      </c>
      <c r="I115" s="442">
        <v>26.25</v>
      </c>
      <c r="J115" s="442">
        <v>270</v>
      </c>
      <c r="K115" s="446">
        <v>4</v>
      </c>
      <c r="L115" s="446">
        <v>1080</v>
      </c>
      <c r="M115" s="442">
        <v>1</v>
      </c>
      <c r="N115" s="442">
        <v>270</v>
      </c>
      <c r="O115" s="446"/>
      <c r="P115" s="446"/>
      <c r="Q115" s="469"/>
      <c r="R115" s="447"/>
    </row>
    <row r="116" spans="1:18" ht="14.45" customHeight="1" x14ac:dyDescent="0.2">
      <c r="A116" s="441"/>
      <c r="B116" s="442" t="s">
        <v>1739</v>
      </c>
      <c r="C116" s="442" t="s">
        <v>454</v>
      </c>
      <c r="D116" s="442" t="s">
        <v>1825</v>
      </c>
      <c r="E116" s="442" t="s">
        <v>1876</v>
      </c>
      <c r="F116" s="442" t="s">
        <v>1877</v>
      </c>
      <c r="G116" s="446">
        <v>561</v>
      </c>
      <c r="H116" s="446">
        <v>52983.34</v>
      </c>
      <c r="I116" s="442">
        <v>1.1936174104865902</v>
      </c>
      <c r="J116" s="442">
        <v>94.444456327985733</v>
      </c>
      <c r="K116" s="446">
        <v>470</v>
      </c>
      <c r="L116" s="446">
        <v>44388.880000000005</v>
      </c>
      <c r="M116" s="442">
        <v>1</v>
      </c>
      <c r="N116" s="442">
        <v>94.444425531914902</v>
      </c>
      <c r="O116" s="446">
        <v>446</v>
      </c>
      <c r="P116" s="446">
        <v>52005.560000000005</v>
      </c>
      <c r="Q116" s="469">
        <v>1.1715898215949581</v>
      </c>
      <c r="R116" s="447">
        <v>116.60439461883409</v>
      </c>
    </row>
    <row r="117" spans="1:18" ht="14.45" customHeight="1" x14ac:dyDescent="0.2">
      <c r="A117" s="441"/>
      <c r="B117" s="442" t="s">
        <v>1739</v>
      </c>
      <c r="C117" s="442" t="s">
        <v>454</v>
      </c>
      <c r="D117" s="442" t="s">
        <v>1825</v>
      </c>
      <c r="E117" s="442" t="s">
        <v>1878</v>
      </c>
      <c r="F117" s="442" t="s">
        <v>1879</v>
      </c>
      <c r="G117" s="446">
        <v>192</v>
      </c>
      <c r="H117" s="446">
        <v>8319.99</v>
      </c>
      <c r="I117" s="442">
        <v>0.95049209731131501</v>
      </c>
      <c r="J117" s="442">
        <v>43.333281249999999</v>
      </c>
      <c r="K117" s="446">
        <v>202</v>
      </c>
      <c r="L117" s="446">
        <v>8753.35</v>
      </c>
      <c r="M117" s="442">
        <v>1</v>
      </c>
      <c r="N117" s="442">
        <v>43.333415841584163</v>
      </c>
      <c r="O117" s="446">
        <v>149</v>
      </c>
      <c r="P117" s="446">
        <v>10493.33</v>
      </c>
      <c r="Q117" s="469">
        <v>1.1987787532773166</v>
      </c>
      <c r="R117" s="447">
        <v>70.425033557046973</v>
      </c>
    </row>
    <row r="118" spans="1:18" ht="14.45" customHeight="1" x14ac:dyDescent="0.2">
      <c r="A118" s="441"/>
      <c r="B118" s="442" t="s">
        <v>1739</v>
      </c>
      <c r="C118" s="442" t="s">
        <v>454</v>
      </c>
      <c r="D118" s="442" t="s">
        <v>1825</v>
      </c>
      <c r="E118" s="442" t="s">
        <v>1880</v>
      </c>
      <c r="F118" s="442" t="s">
        <v>1881</v>
      </c>
      <c r="G118" s="446">
        <v>2</v>
      </c>
      <c r="H118" s="446">
        <v>193.33</v>
      </c>
      <c r="I118" s="442"/>
      <c r="J118" s="442">
        <v>96.665000000000006</v>
      </c>
      <c r="K118" s="446"/>
      <c r="L118" s="446"/>
      <c r="M118" s="442"/>
      <c r="N118" s="442"/>
      <c r="O118" s="446">
        <v>1</v>
      </c>
      <c r="P118" s="446">
        <v>172.22</v>
      </c>
      <c r="Q118" s="469"/>
      <c r="R118" s="447">
        <v>172.22</v>
      </c>
    </row>
    <row r="119" spans="1:18" ht="14.45" customHeight="1" x14ac:dyDescent="0.2">
      <c r="A119" s="441"/>
      <c r="B119" s="442" t="s">
        <v>1739</v>
      </c>
      <c r="C119" s="442" t="s">
        <v>454</v>
      </c>
      <c r="D119" s="442" t="s">
        <v>1825</v>
      </c>
      <c r="E119" s="442" t="s">
        <v>1882</v>
      </c>
      <c r="F119" s="442"/>
      <c r="G119" s="446">
        <v>5</v>
      </c>
      <c r="H119" s="446">
        <v>1005.5500000000001</v>
      </c>
      <c r="I119" s="442">
        <v>5</v>
      </c>
      <c r="J119" s="442">
        <v>201.11</v>
      </c>
      <c r="K119" s="446">
        <v>1</v>
      </c>
      <c r="L119" s="446">
        <v>201.11</v>
      </c>
      <c r="M119" s="442">
        <v>1</v>
      </c>
      <c r="N119" s="442">
        <v>201.11</v>
      </c>
      <c r="O119" s="446"/>
      <c r="P119" s="446"/>
      <c r="Q119" s="469"/>
      <c r="R119" s="447"/>
    </row>
    <row r="120" spans="1:18" ht="14.45" customHeight="1" x14ac:dyDescent="0.2">
      <c r="A120" s="441"/>
      <c r="B120" s="442" t="s">
        <v>1739</v>
      </c>
      <c r="C120" s="442" t="s">
        <v>454</v>
      </c>
      <c r="D120" s="442" t="s">
        <v>1825</v>
      </c>
      <c r="E120" s="442" t="s">
        <v>1883</v>
      </c>
      <c r="F120" s="442" t="s">
        <v>1884</v>
      </c>
      <c r="G120" s="446">
        <v>4</v>
      </c>
      <c r="H120" s="446">
        <v>1733.34</v>
      </c>
      <c r="I120" s="442">
        <v>1</v>
      </c>
      <c r="J120" s="442">
        <v>433.33499999999998</v>
      </c>
      <c r="K120" s="446">
        <v>4</v>
      </c>
      <c r="L120" s="446">
        <v>1733.34</v>
      </c>
      <c r="M120" s="442">
        <v>1</v>
      </c>
      <c r="N120" s="442">
        <v>433.33499999999998</v>
      </c>
      <c r="O120" s="446">
        <v>7</v>
      </c>
      <c r="P120" s="446">
        <v>3330</v>
      </c>
      <c r="Q120" s="469">
        <v>1.9211464571290111</v>
      </c>
      <c r="R120" s="447">
        <v>475.71428571428572</v>
      </c>
    </row>
    <row r="121" spans="1:18" ht="14.45" customHeight="1" x14ac:dyDescent="0.2">
      <c r="A121" s="441"/>
      <c r="B121" s="442" t="s">
        <v>1739</v>
      </c>
      <c r="C121" s="442" t="s">
        <v>454</v>
      </c>
      <c r="D121" s="442" t="s">
        <v>1825</v>
      </c>
      <c r="E121" s="442" t="s">
        <v>1885</v>
      </c>
      <c r="F121" s="442" t="s">
        <v>1886</v>
      </c>
      <c r="G121" s="446"/>
      <c r="H121" s="446"/>
      <c r="I121" s="442"/>
      <c r="J121" s="442"/>
      <c r="K121" s="446"/>
      <c r="L121" s="446"/>
      <c r="M121" s="442"/>
      <c r="N121" s="442"/>
      <c r="O121" s="446">
        <v>0</v>
      </c>
      <c r="P121" s="446">
        <v>0</v>
      </c>
      <c r="Q121" s="469"/>
      <c r="R121" s="447"/>
    </row>
    <row r="122" spans="1:18" ht="14.45" customHeight="1" x14ac:dyDescent="0.2">
      <c r="A122" s="441"/>
      <c r="B122" s="442" t="s">
        <v>1739</v>
      </c>
      <c r="C122" s="442" t="s">
        <v>454</v>
      </c>
      <c r="D122" s="442" t="s">
        <v>1825</v>
      </c>
      <c r="E122" s="442" t="s">
        <v>1887</v>
      </c>
      <c r="F122" s="442" t="s">
        <v>1888</v>
      </c>
      <c r="G122" s="446">
        <v>2</v>
      </c>
      <c r="H122" s="446">
        <v>233.34</v>
      </c>
      <c r="I122" s="442">
        <v>1.7500937523438085</v>
      </c>
      <c r="J122" s="442">
        <v>116.67</v>
      </c>
      <c r="K122" s="446">
        <v>1</v>
      </c>
      <c r="L122" s="446">
        <v>133.33000000000001</v>
      </c>
      <c r="M122" s="442">
        <v>1</v>
      </c>
      <c r="N122" s="442">
        <v>133.33000000000001</v>
      </c>
      <c r="O122" s="446">
        <v>4</v>
      </c>
      <c r="P122" s="446">
        <v>714.44</v>
      </c>
      <c r="Q122" s="469">
        <v>5.3584339608490215</v>
      </c>
      <c r="R122" s="447">
        <v>178.61</v>
      </c>
    </row>
    <row r="123" spans="1:18" ht="14.45" customHeight="1" x14ac:dyDescent="0.2">
      <c r="A123" s="441"/>
      <c r="B123" s="442" t="s">
        <v>1739</v>
      </c>
      <c r="C123" s="442" t="s">
        <v>454</v>
      </c>
      <c r="D123" s="442" t="s">
        <v>1825</v>
      </c>
      <c r="E123" s="442" t="s">
        <v>1889</v>
      </c>
      <c r="F123" s="442" t="s">
        <v>1890</v>
      </c>
      <c r="G123" s="446">
        <v>33</v>
      </c>
      <c r="H123" s="446">
        <v>1613.33</v>
      </c>
      <c r="I123" s="442">
        <v>1.0645108078861938</v>
      </c>
      <c r="J123" s="442">
        <v>48.888787878787873</v>
      </c>
      <c r="K123" s="446">
        <v>31</v>
      </c>
      <c r="L123" s="446">
        <v>1515.56</v>
      </c>
      <c r="M123" s="442">
        <v>1</v>
      </c>
      <c r="N123" s="442">
        <v>48.889032258064518</v>
      </c>
      <c r="O123" s="446">
        <v>10</v>
      </c>
      <c r="P123" s="446">
        <v>722.22</v>
      </c>
      <c r="Q123" s="469">
        <v>0.47653672569875166</v>
      </c>
      <c r="R123" s="447">
        <v>72.222000000000008</v>
      </c>
    </row>
    <row r="124" spans="1:18" ht="14.45" customHeight="1" x14ac:dyDescent="0.2">
      <c r="A124" s="441"/>
      <c r="B124" s="442" t="s">
        <v>1739</v>
      </c>
      <c r="C124" s="442" t="s">
        <v>454</v>
      </c>
      <c r="D124" s="442" t="s">
        <v>1825</v>
      </c>
      <c r="E124" s="442" t="s">
        <v>1891</v>
      </c>
      <c r="F124" s="442" t="s">
        <v>1892</v>
      </c>
      <c r="G124" s="446">
        <v>1</v>
      </c>
      <c r="H124" s="446">
        <v>344.44</v>
      </c>
      <c r="I124" s="442">
        <v>0.1111100358388253</v>
      </c>
      <c r="J124" s="442">
        <v>344.44</v>
      </c>
      <c r="K124" s="446">
        <v>9</v>
      </c>
      <c r="L124" s="446">
        <v>3099.99</v>
      </c>
      <c r="M124" s="442">
        <v>1</v>
      </c>
      <c r="N124" s="442">
        <v>344.44333333333333</v>
      </c>
      <c r="O124" s="446">
        <v>34</v>
      </c>
      <c r="P124" s="446">
        <v>13642.220000000001</v>
      </c>
      <c r="Q124" s="469">
        <v>4.400730324936533</v>
      </c>
      <c r="R124" s="447">
        <v>401.24176470588236</v>
      </c>
    </row>
    <row r="125" spans="1:18" ht="14.45" customHeight="1" x14ac:dyDescent="0.2">
      <c r="A125" s="441"/>
      <c r="B125" s="442" t="s">
        <v>1739</v>
      </c>
      <c r="C125" s="442" t="s">
        <v>454</v>
      </c>
      <c r="D125" s="442" t="s">
        <v>1825</v>
      </c>
      <c r="E125" s="442" t="s">
        <v>1893</v>
      </c>
      <c r="F125" s="442" t="s">
        <v>1894</v>
      </c>
      <c r="G125" s="446">
        <v>15</v>
      </c>
      <c r="H125" s="446">
        <v>4383.32</v>
      </c>
      <c r="I125" s="442">
        <v>0.78947159874788797</v>
      </c>
      <c r="J125" s="442">
        <v>292.22133333333329</v>
      </c>
      <c r="K125" s="446">
        <v>19</v>
      </c>
      <c r="L125" s="446">
        <v>5552.2200000000012</v>
      </c>
      <c r="M125" s="442">
        <v>1</v>
      </c>
      <c r="N125" s="442">
        <v>292.22210526315797</v>
      </c>
      <c r="O125" s="446">
        <v>6</v>
      </c>
      <c r="P125" s="446">
        <v>2008.89</v>
      </c>
      <c r="Q125" s="469">
        <v>0.36181743518808684</v>
      </c>
      <c r="R125" s="447">
        <v>334.815</v>
      </c>
    </row>
    <row r="126" spans="1:18" ht="14.45" customHeight="1" x14ac:dyDescent="0.2">
      <c r="A126" s="441"/>
      <c r="B126" s="442" t="s">
        <v>1739</v>
      </c>
      <c r="C126" s="442" t="s">
        <v>454</v>
      </c>
      <c r="D126" s="442" t="s">
        <v>1825</v>
      </c>
      <c r="E126" s="442" t="s">
        <v>1895</v>
      </c>
      <c r="F126" s="442" t="s">
        <v>1896</v>
      </c>
      <c r="G126" s="446">
        <v>7</v>
      </c>
      <c r="H126" s="446">
        <v>1555.55</v>
      </c>
      <c r="I126" s="442">
        <v>0.36842080332337801</v>
      </c>
      <c r="J126" s="442">
        <v>222.22142857142856</v>
      </c>
      <c r="K126" s="446">
        <v>19</v>
      </c>
      <c r="L126" s="446">
        <v>4222.21</v>
      </c>
      <c r="M126" s="442">
        <v>1</v>
      </c>
      <c r="N126" s="442">
        <v>222.22157894736841</v>
      </c>
      <c r="O126" s="446">
        <v>15</v>
      </c>
      <c r="P126" s="446">
        <v>5916.66</v>
      </c>
      <c r="Q126" s="469">
        <v>1.4013182669739306</v>
      </c>
      <c r="R126" s="447">
        <v>394.44400000000002</v>
      </c>
    </row>
    <row r="127" spans="1:18" ht="14.45" customHeight="1" x14ac:dyDescent="0.2">
      <c r="A127" s="441"/>
      <c r="B127" s="442" t="s">
        <v>1739</v>
      </c>
      <c r="C127" s="442" t="s">
        <v>454</v>
      </c>
      <c r="D127" s="442" t="s">
        <v>1825</v>
      </c>
      <c r="E127" s="442" t="s">
        <v>1897</v>
      </c>
      <c r="F127" s="442" t="s">
        <v>1898</v>
      </c>
      <c r="G127" s="446">
        <v>1</v>
      </c>
      <c r="H127" s="446">
        <v>116.67</v>
      </c>
      <c r="I127" s="442"/>
      <c r="J127" s="442">
        <v>116.67</v>
      </c>
      <c r="K127" s="446"/>
      <c r="L127" s="446"/>
      <c r="M127" s="442"/>
      <c r="N127" s="442"/>
      <c r="O127" s="446">
        <v>1</v>
      </c>
      <c r="P127" s="446">
        <v>138.88999999999999</v>
      </c>
      <c r="Q127" s="469"/>
      <c r="R127" s="447">
        <v>138.88999999999999</v>
      </c>
    </row>
    <row r="128" spans="1:18" ht="14.45" customHeight="1" x14ac:dyDescent="0.2">
      <c r="A128" s="441"/>
      <c r="B128" s="442" t="s">
        <v>1739</v>
      </c>
      <c r="C128" s="442" t="s">
        <v>454</v>
      </c>
      <c r="D128" s="442" t="s">
        <v>1825</v>
      </c>
      <c r="E128" s="442" t="s">
        <v>1899</v>
      </c>
      <c r="F128" s="442"/>
      <c r="G128" s="446"/>
      <c r="H128" s="446"/>
      <c r="I128" s="442"/>
      <c r="J128" s="442"/>
      <c r="K128" s="446">
        <v>1</v>
      </c>
      <c r="L128" s="446">
        <v>550</v>
      </c>
      <c r="M128" s="442">
        <v>1</v>
      </c>
      <c r="N128" s="442">
        <v>550</v>
      </c>
      <c r="O128" s="446"/>
      <c r="P128" s="446"/>
      <c r="Q128" s="469"/>
      <c r="R128" s="447"/>
    </row>
    <row r="129" spans="1:18" ht="14.45" customHeight="1" x14ac:dyDescent="0.2">
      <c r="A129" s="441"/>
      <c r="B129" s="442" t="s">
        <v>1739</v>
      </c>
      <c r="C129" s="442" t="s">
        <v>454</v>
      </c>
      <c r="D129" s="442" t="s">
        <v>1825</v>
      </c>
      <c r="E129" s="442" t="s">
        <v>1900</v>
      </c>
      <c r="F129" s="442" t="s">
        <v>1901</v>
      </c>
      <c r="G129" s="446">
        <v>67</v>
      </c>
      <c r="H129" s="446">
        <v>7816.66</v>
      </c>
      <c r="I129" s="442">
        <v>3.7222190476190478</v>
      </c>
      <c r="J129" s="442">
        <v>116.6665671641791</v>
      </c>
      <c r="K129" s="446">
        <v>18</v>
      </c>
      <c r="L129" s="446">
        <v>2100</v>
      </c>
      <c r="M129" s="442">
        <v>1</v>
      </c>
      <c r="N129" s="442">
        <v>116.66666666666667</v>
      </c>
      <c r="O129" s="446">
        <v>11</v>
      </c>
      <c r="P129" s="446">
        <v>1783.33</v>
      </c>
      <c r="Q129" s="469">
        <v>0.84920476190476191</v>
      </c>
      <c r="R129" s="447">
        <v>162.12090909090909</v>
      </c>
    </row>
    <row r="130" spans="1:18" ht="14.45" customHeight="1" x14ac:dyDescent="0.2">
      <c r="A130" s="441"/>
      <c r="B130" s="442" t="s">
        <v>1739</v>
      </c>
      <c r="C130" s="442" t="s">
        <v>454</v>
      </c>
      <c r="D130" s="442" t="s">
        <v>1825</v>
      </c>
      <c r="E130" s="442" t="s">
        <v>1902</v>
      </c>
      <c r="F130" s="442" t="s">
        <v>1903</v>
      </c>
      <c r="G130" s="446"/>
      <c r="H130" s="446"/>
      <c r="I130" s="442"/>
      <c r="J130" s="442"/>
      <c r="K130" s="446"/>
      <c r="L130" s="446"/>
      <c r="M130" s="442"/>
      <c r="N130" s="442"/>
      <c r="O130" s="446">
        <v>116</v>
      </c>
      <c r="P130" s="446">
        <v>7128.8899999999985</v>
      </c>
      <c r="Q130" s="469"/>
      <c r="R130" s="447">
        <v>61.455948275862056</v>
      </c>
    </row>
    <row r="131" spans="1:18" ht="14.45" customHeight="1" x14ac:dyDescent="0.2">
      <c r="A131" s="441"/>
      <c r="B131" s="442" t="s">
        <v>1739</v>
      </c>
      <c r="C131" s="442" t="s">
        <v>1732</v>
      </c>
      <c r="D131" s="442" t="s">
        <v>1740</v>
      </c>
      <c r="E131" s="442" t="s">
        <v>1760</v>
      </c>
      <c r="F131" s="442"/>
      <c r="G131" s="446"/>
      <c r="H131" s="446"/>
      <c r="I131" s="442"/>
      <c r="J131" s="442"/>
      <c r="K131" s="446"/>
      <c r="L131" s="446"/>
      <c r="M131" s="442"/>
      <c r="N131" s="442"/>
      <c r="O131" s="446">
        <v>1</v>
      </c>
      <c r="P131" s="446">
        <v>561</v>
      </c>
      <c r="Q131" s="469"/>
      <c r="R131" s="447">
        <v>561</v>
      </c>
    </row>
    <row r="132" spans="1:18" ht="14.45" customHeight="1" x14ac:dyDescent="0.2">
      <c r="A132" s="441"/>
      <c r="B132" s="442" t="s">
        <v>1739</v>
      </c>
      <c r="C132" s="442" t="s">
        <v>1732</v>
      </c>
      <c r="D132" s="442" t="s">
        <v>1825</v>
      </c>
      <c r="E132" s="442" t="s">
        <v>1826</v>
      </c>
      <c r="F132" s="442" t="s">
        <v>1827</v>
      </c>
      <c r="G132" s="446">
        <v>58</v>
      </c>
      <c r="H132" s="446">
        <v>29515.559999999998</v>
      </c>
      <c r="I132" s="442">
        <v>0.69047640213293848</v>
      </c>
      <c r="J132" s="442">
        <v>508.88896551724133</v>
      </c>
      <c r="K132" s="446">
        <v>84</v>
      </c>
      <c r="L132" s="446">
        <v>42746.66</v>
      </c>
      <c r="M132" s="442">
        <v>1</v>
      </c>
      <c r="N132" s="442">
        <v>508.88880952380958</v>
      </c>
      <c r="O132" s="446">
        <v>74</v>
      </c>
      <c r="P132" s="446">
        <v>43620</v>
      </c>
      <c r="Q132" s="469">
        <v>1.0204306020634126</v>
      </c>
      <c r="R132" s="447">
        <v>589.45945945945948</v>
      </c>
    </row>
    <row r="133" spans="1:18" ht="14.45" customHeight="1" x14ac:dyDescent="0.2">
      <c r="A133" s="441"/>
      <c r="B133" s="442" t="s">
        <v>1739</v>
      </c>
      <c r="C133" s="442" t="s">
        <v>1732</v>
      </c>
      <c r="D133" s="442" t="s">
        <v>1825</v>
      </c>
      <c r="E133" s="442" t="s">
        <v>1828</v>
      </c>
      <c r="F133" s="442" t="s">
        <v>1829</v>
      </c>
      <c r="G133" s="446">
        <v>511</v>
      </c>
      <c r="H133" s="446">
        <v>255500</v>
      </c>
      <c r="I133" s="442">
        <v>0.94454713493530496</v>
      </c>
      <c r="J133" s="442">
        <v>500</v>
      </c>
      <c r="K133" s="446">
        <v>541</v>
      </c>
      <c r="L133" s="446">
        <v>270500</v>
      </c>
      <c r="M133" s="442">
        <v>1</v>
      </c>
      <c r="N133" s="442">
        <v>500</v>
      </c>
      <c r="O133" s="446">
        <v>547</v>
      </c>
      <c r="P133" s="446">
        <v>297234.44</v>
      </c>
      <c r="Q133" s="469">
        <v>1.0988334195933456</v>
      </c>
      <c r="R133" s="447">
        <v>543.39020109689216</v>
      </c>
    </row>
    <row r="134" spans="1:18" ht="14.45" customHeight="1" x14ac:dyDescent="0.2">
      <c r="A134" s="441"/>
      <c r="B134" s="442" t="s">
        <v>1739</v>
      </c>
      <c r="C134" s="442" t="s">
        <v>1732</v>
      </c>
      <c r="D134" s="442" t="s">
        <v>1825</v>
      </c>
      <c r="E134" s="442" t="s">
        <v>1904</v>
      </c>
      <c r="F134" s="442" t="s">
        <v>1905</v>
      </c>
      <c r="G134" s="446">
        <v>181</v>
      </c>
      <c r="H134" s="446">
        <v>19105.559999999998</v>
      </c>
      <c r="I134" s="442">
        <v>1.7238104432512606</v>
      </c>
      <c r="J134" s="442">
        <v>105.55558011049723</v>
      </c>
      <c r="K134" s="446">
        <v>105</v>
      </c>
      <c r="L134" s="446">
        <v>11083.330000000002</v>
      </c>
      <c r="M134" s="442">
        <v>1</v>
      </c>
      <c r="N134" s="442">
        <v>105.55552380952382</v>
      </c>
      <c r="O134" s="446">
        <v>4</v>
      </c>
      <c r="P134" s="446">
        <v>530</v>
      </c>
      <c r="Q134" s="469">
        <v>4.781956325400398E-2</v>
      </c>
      <c r="R134" s="447">
        <v>132.5</v>
      </c>
    </row>
    <row r="135" spans="1:18" ht="14.45" customHeight="1" x14ac:dyDescent="0.2">
      <c r="A135" s="441"/>
      <c r="B135" s="442" t="s">
        <v>1739</v>
      </c>
      <c r="C135" s="442" t="s">
        <v>1732</v>
      </c>
      <c r="D135" s="442" t="s">
        <v>1825</v>
      </c>
      <c r="E135" s="442" t="s">
        <v>1830</v>
      </c>
      <c r="F135" s="442" t="s">
        <v>1831</v>
      </c>
      <c r="G135" s="446">
        <v>4770</v>
      </c>
      <c r="H135" s="446">
        <v>371000.01</v>
      </c>
      <c r="I135" s="442">
        <v>1.0522832446900541</v>
      </c>
      <c r="J135" s="442">
        <v>77.777779874213834</v>
      </c>
      <c r="K135" s="446">
        <v>4533</v>
      </c>
      <c r="L135" s="446">
        <v>352566.68</v>
      </c>
      <c r="M135" s="442">
        <v>1</v>
      </c>
      <c r="N135" s="442">
        <v>77.777780719170522</v>
      </c>
      <c r="O135" s="446">
        <v>4559</v>
      </c>
      <c r="P135" s="446">
        <v>406353.32999999996</v>
      </c>
      <c r="Q135" s="469">
        <v>1.152557382904136</v>
      </c>
      <c r="R135" s="447">
        <v>89.132118885720544</v>
      </c>
    </row>
    <row r="136" spans="1:18" ht="14.45" customHeight="1" x14ac:dyDescent="0.2">
      <c r="A136" s="441"/>
      <c r="B136" s="442" t="s">
        <v>1739</v>
      </c>
      <c r="C136" s="442" t="s">
        <v>1732</v>
      </c>
      <c r="D136" s="442" t="s">
        <v>1825</v>
      </c>
      <c r="E136" s="442" t="s">
        <v>1832</v>
      </c>
      <c r="F136" s="442" t="s">
        <v>1833</v>
      </c>
      <c r="G136" s="446">
        <v>21</v>
      </c>
      <c r="H136" s="446">
        <v>5250</v>
      </c>
      <c r="I136" s="442">
        <v>0.63636363636363635</v>
      </c>
      <c r="J136" s="442">
        <v>250</v>
      </c>
      <c r="K136" s="446">
        <v>33</v>
      </c>
      <c r="L136" s="446">
        <v>8250</v>
      </c>
      <c r="M136" s="442">
        <v>1</v>
      </c>
      <c r="N136" s="442">
        <v>250</v>
      </c>
      <c r="O136" s="446">
        <v>57</v>
      </c>
      <c r="P136" s="446">
        <v>15473.33</v>
      </c>
      <c r="Q136" s="469">
        <v>1.8755551515151514</v>
      </c>
      <c r="R136" s="447">
        <v>271.46192982456142</v>
      </c>
    </row>
    <row r="137" spans="1:18" ht="14.45" customHeight="1" x14ac:dyDescent="0.2">
      <c r="A137" s="441"/>
      <c r="B137" s="442" t="s">
        <v>1739</v>
      </c>
      <c r="C137" s="442" t="s">
        <v>1732</v>
      </c>
      <c r="D137" s="442" t="s">
        <v>1825</v>
      </c>
      <c r="E137" s="442" t="s">
        <v>1834</v>
      </c>
      <c r="F137" s="442" t="s">
        <v>1835</v>
      </c>
      <c r="G137" s="446">
        <v>3</v>
      </c>
      <c r="H137" s="446">
        <v>900</v>
      </c>
      <c r="I137" s="442"/>
      <c r="J137" s="442">
        <v>300</v>
      </c>
      <c r="K137" s="446"/>
      <c r="L137" s="446"/>
      <c r="M137" s="442"/>
      <c r="N137" s="442"/>
      <c r="O137" s="446"/>
      <c r="P137" s="446"/>
      <c r="Q137" s="469"/>
      <c r="R137" s="447"/>
    </row>
    <row r="138" spans="1:18" ht="14.45" customHeight="1" x14ac:dyDescent="0.2">
      <c r="A138" s="441"/>
      <c r="B138" s="442" t="s">
        <v>1739</v>
      </c>
      <c r="C138" s="442" t="s">
        <v>1732</v>
      </c>
      <c r="D138" s="442" t="s">
        <v>1825</v>
      </c>
      <c r="E138" s="442" t="s">
        <v>1836</v>
      </c>
      <c r="F138" s="442" t="s">
        <v>1837</v>
      </c>
      <c r="G138" s="446">
        <v>1139</v>
      </c>
      <c r="H138" s="446">
        <v>132883.34</v>
      </c>
      <c r="I138" s="442">
        <v>1.2286947757743873</v>
      </c>
      <c r="J138" s="442">
        <v>116.66667251975417</v>
      </c>
      <c r="K138" s="446">
        <v>927</v>
      </c>
      <c r="L138" s="446">
        <v>108150</v>
      </c>
      <c r="M138" s="442">
        <v>1</v>
      </c>
      <c r="N138" s="442">
        <v>116.66666666666667</v>
      </c>
      <c r="O138" s="446">
        <v>962</v>
      </c>
      <c r="P138" s="446">
        <v>134146.66999999998</v>
      </c>
      <c r="Q138" s="469">
        <v>1.2403760517799352</v>
      </c>
      <c r="R138" s="447">
        <v>139.4456029106029</v>
      </c>
    </row>
    <row r="139" spans="1:18" ht="14.45" customHeight="1" x14ac:dyDescent="0.2">
      <c r="A139" s="441"/>
      <c r="B139" s="442" t="s">
        <v>1739</v>
      </c>
      <c r="C139" s="442" t="s">
        <v>1732</v>
      </c>
      <c r="D139" s="442" t="s">
        <v>1825</v>
      </c>
      <c r="E139" s="442" t="s">
        <v>1906</v>
      </c>
      <c r="F139" s="442" t="s">
        <v>1907</v>
      </c>
      <c r="G139" s="446">
        <v>3</v>
      </c>
      <c r="H139" s="446">
        <v>1166.67</v>
      </c>
      <c r="I139" s="442">
        <v>0.70000059999880004</v>
      </c>
      <c r="J139" s="442">
        <v>388.89000000000004</v>
      </c>
      <c r="K139" s="446">
        <v>3</v>
      </c>
      <c r="L139" s="446">
        <v>1666.67</v>
      </c>
      <c r="M139" s="442">
        <v>1</v>
      </c>
      <c r="N139" s="442">
        <v>555.55666666666673</v>
      </c>
      <c r="O139" s="446">
        <v>8</v>
      </c>
      <c r="P139" s="446">
        <v>7196.66</v>
      </c>
      <c r="Q139" s="469">
        <v>4.3179873640252717</v>
      </c>
      <c r="R139" s="447">
        <v>899.58249999999998</v>
      </c>
    </row>
    <row r="140" spans="1:18" ht="14.45" customHeight="1" x14ac:dyDescent="0.2">
      <c r="A140" s="441"/>
      <c r="B140" s="442" t="s">
        <v>1739</v>
      </c>
      <c r="C140" s="442" t="s">
        <v>1732</v>
      </c>
      <c r="D140" s="442" t="s">
        <v>1825</v>
      </c>
      <c r="E140" s="442" t="s">
        <v>1838</v>
      </c>
      <c r="F140" s="442" t="s">
        <v>1839</v>
      </c>
      <c r="G140" s="446">
        <v>1525</v>
      </c>
      <c r="H140" s="446">
        <v>457500</v>
      </c>
      <c r="I140" s="442">
        <v>0.51031790295593982</v>
      </c>
      <c r="J140" s="442">
        <v>300</v>
      </c>
      <c r="K140" s="446">
        <v>1630</v>
      </c>
      <c r="L140" s="446">
        <v>896500</v>
      </c>
      <c r="M140" s="442">
        <v>1</v>
      </c>
      <c r="N140" s="442">
        <v>550</v>
      </c>
      <c r="O140" s="446">
        <v>1450</v>
      </c>
      <c r="P140" s="446">
        <v>851517.77</v>
      </c>
      <c r="Q140" s="469">
        <v>0.94982461795872841</v>
      </c>
      <c r="R140" s="447">
        <v>587.25363448275868</v>
      </c>
    </row>
    <row r="141" spans="1:18" ht="14.45" customHeight="1" x14ac:dyDescent="0.2">
      <c r="A141" s="441"/>
      <c r="B141" s="442" t="s">
        <v>1739</v>
      </c>
      <c r="C141" s="442" t="s">
        <v>1732</v>
      </c>
      <c r="D141" s="442" t="s">
        <v>1825</v>
      </c>
      <c r="E141" s="442" t="s">
        <v>1840</v>
      </c>
      <c r="F141" s="442" t="s">
        <v>1841</v>
      </c>
      <c r="G141" s="446">
        <v>275</v>
      </c>
      <c r="H141" s="446">
        <v>80972.210000000006</v>
      </c>
      <c r="I141" s="442">
        <v>1.4473685762818569</v>
      </c>
      <c r="J141" s="442">
        <v>294.44440000000003</v>
      </c>
      <c r="K141" s="446">
        <v>190</v>
      </c>
      <c r="L141" s="446">
        <v>55944.43</v>
      </c>
      <c r="M141" s="442">
        <v>1</v>
      </c>
      <c r="N141" s="442">
        <v>294.44436842105262</v>
      </c>
      <c r="O141" s="446">
        <v>30</v>
      </c>
      <c r="P141" s="446">
        <v>9711.11</v>
      </c>
      <c r="Q141" s="469">
        <v>0.17358493061775768</v>
      </c>
      <c r="R141" s="447">
        <v>323.70366666666666</v>
      </c>
    </row>
    <row r="142" spans="1:18" ht="14.45" customHeight="1" x14ac:dyDescent="0.2">
      <c r="A142" s="441"/>
      <c r="B142" s="442" t="s">
        <v>1739</v>
      </c>
      <c r="C142" s="442" t="s">
        <v>1732</v>
      </c>
      <c r="D142" s="442" t="s">
        <v>1825</v>
      </c>
      <c r="E142" s="442" t="s">
        <v>1846</v>
      </c>
      <c r="F142" s="442"/>
      <c r="G142" s="446">
        <v>3</v>
      </c>
      <c r="H142" s="446">
        <v>100</v>
      </c>
      <c r="I142" s="442">
        <v>1</v>
      </c>
      <c r="J142" s="442">
        <v>33.333333333333336</v>
      </c>
      <c r="K142" s="446">
        <v>3</v>
      </c>
      <c r="L142" s="446">
        <v>100</v>
      </c>
      <c r="M142" s="442">
        <v>1</v>
      </c>
      <c r="N142" s="442">
        <v>33.333333333333336</v>
      </c>
      <c r="O142" s="446"/>
      <c r="P142" s="446"/>
      <c r="Q142" s="469"/>
      <c r="R142" s="447"/>
    </row>
    <row r="143" spans="1:18" ht="14.45" customHeight="1" x14ac:dyDescent="0.2">
      <c r="A143" s="441"/>
      <c r="B143" s="442" t="s">
        <v>1739</v>
      </c>
      <c r="C143" s="442" t="s">
        <v>1732</v>
      </c>
      <c r="D143" s="442" t="s">
        <v>1825</v>
      </c>
      <c r="E143" s="442" t="s">
        <v>1847</v>
      </c>
      <c r="F143" s="442" t="s">
        <v>1829</v>
      </c>
      <c r="G143" s="446">
        <v>823</v>
      </c>
      <c r="H143" s="446">
        <v>343831.11</v>
      </c>
      <c r="I143" s="442">
        <v>1.1304944729312991</v>
      </c>
      <c r="J143" s="442">
        <v>417.77777642770349</v>
      </c>
      <c r="K143" s="446">
        <v>728</v>
      </c>
      <c r="L143" s="446">
        <v>304142.23000000004</v>
      </c>
      <c r="M143" s="442">
        <v>1</v>
      </c>
      <c r="N143" s="442">
        <v>417.77778846153853</v>
      </c>
      <c r="O143" s="446">
        <v>532</v>
      </c>
      <c r="P143" s="446">
        <v>241079.99</v>
      </c>
      <c r="Q143" s="469">
        <v>0.79265542966525881</v>
      </c>
      <c r="R143" s="447">
        <v>453.15787593984959</v>
      </c>
    </row>
    <row r="144" spans="1:18" ht="14.45" customHeight="1" x14ac:dyDescent="0.2">
      <c r="A144" s="441"/>
      <c r="B144" s="442" t="s">
        <v>1739</v>
      </c>
      <c r="C144" s="442" t="s">
        <v>1732</v>
      </c>
      <c r="D144" s="442" t="s">
        <v>1825</v>
      </c>
      <c r="E144" s="442" t="s">
        <v>1848</v>
      </c>
      <c r="F144" s="442" t="s">
        <v>1849</v>
      </c>
      <c r="G144" s="446">
        <v>95</v>
      </c>
      <c r="H144" s="446">
        <v>20055.559999999998</v>
      </c>
      <c r="I144" s="442">
        <v>1.5296626522564849</v>
      </c>
      <c r="J144" s="442">
        <v>211.11115789473681</v>
      </c>
      <c r="K144" s="446">
        <v>59</v>
      </c>
      <c r="L144" s="446">
        <v>13111.099999999999</v>
      </c>
      <c r="M144" s="442">
        <v>1</v>
      </c>
      <c r="N144" s="442">
        <v>222.22203389830506</v>
      </c>
      <c r="O144" s="446">
        <v>170</v>
      </c>
      <c r="P144" s="446">
        <v>60982.210000000006</v>
      </c>
      <c r="Q144" s="469">
        <v>4.651189450160552</v>
      </c>
      <c r="R144" s="447">
        <v>358.71888235294119</v>
      </c>
    </row>
    <row r="145" spans="1:18" ht="14.45" customHeight="1" x14ac:dyDescent="0.2">
      <c r="A145" s="441"/>
      <c r="B145" s="442" t="s">
        <v>1739</v>
      </c>
      <c r="C145" s="442" t="s">
        <v>1732</v>
      </c>
      <c r="D145" s="442" t="s">
        <v>1825</v>
      </c>
      <c r="E145" s="442" t="s">
        <v>1850</v>
      </c>
      <c r="F145" s="442" t="s">
        <v>1851</v>
      </c>
      <c r="G145" s="446">
        <v>48</v>
      </c>
      <c r="H145" s="446">
        <v>28000</v>
      </c>
      <c r="I145" s="442">
        <v>1.3333333333333333</v>
      </c>
      <c r="J145" s="442">
        <v>583.33333333333337</v>
      </c>
      <c r="K145" s="446">
        <v>36</v>
      </c>
      <c r="L145" s="446">
        <v>21000</v>
      </c>
      <c r="M145" s="442">
        <v>1</v>
      </c>
      <c r="N145" s="442">
        <v>583.33333333333337</v>
      </c>
      <c r="O145" s="446">
        <v>62</v>
      </c>
      <c r="P145" s="446">
        <v>42124.44</v>
      </c>
      <c r="Q145" s="469">
        <v>2.0059257142857145</v>
      </c>
      <c r="R145" s="447">
        <v>679.42645161290329</v>
      </c>
    </row>
    <row r="146" spans="1:18" ht="14.45" customHeight="1" x14ac:dyDescent="0.2">
      <c r="A146" s="441"/>
      <c r="B146" s="442" t="s">
        <v>1739</v>
      </c>
      <c r="C146" s="442" t="s">
        <v>1732</v>
      </c>
      <c r="D146" s="442" t="s">
        <v>1825</v>
      </c>
      <c r="E146" s="442" t="s">
        <v>1852</v>
      </c>
      <c r="F146" s="442" t="s">
        <v>1853</v>
      </c>
      <c r="G146" s="446">
        <v>189</v>
      </c>
      <c r="H146" s="446">
        <v>88200.01</v>
      </c>
      <c r="I146" s="442">
        <v>21.000002380952381</v>
      </c>
      <c r="J146" s="442">
        <v>466.66671957671957</v>
      </c>
      <c r="K146" s="446">
        <v>9</v>
      </c>
      <c r="L146" s="446">
        <v>4200</v>
      </c>
      <c r="M146" s="442">
        <v>1</v>
      </c>
      <c r="N146" s="442">
        <v>466.66666666666669</v>
      </c>
      <c r="O146" s="446">
        <v>10</v>
      </c>
      <c r="P146" s="446">
        <v>5055.5700000000006</v>
      </c>
      <c r="Q146" s="469">
        <v>1.2037071428571431</v>
      </c>
      <c r="R146" s="447">
        <v>505.55700000000007</v>
      </c>
    </row>
    <row r="147" spans="1:18" ht="14.45" customHeight="1" x14ac:dyDescent="0.2">
      <c r="A147" s="441"/>
      <c r="B147" s="442" t="s">
        <v>1739</v>
      </c>
      <c r="C147" s="442" t="s">
        <v>1732</v>
      </c>
      <c r="D147" s="442" t="s">
        <v>1825</v>
      </c>
      <c r="E147" s="442" t="s">
        <v>1854</v>
      </c>
      <c r="F147" s="442" t="s">
        <v>1855</v>
      </c>
      <c r="G147" s="446">
        <v>80</v>
      </c>
      <c r="H147" s="446">
        <v>4000</v>
      </c>
      <c r="I147" s="442">
        <v>0.97693457469153289</v>
      </c>
      <c r="J147" s="442">
        <v>50</v>
      </c>
      <c r="K147" s="446">
        <v>67</v>
      </c>
      <c r="L147" s="446">
        <v>4094.44</v>
      </c>
      <c r="M147" s="442">
        <v>1</v>
      </c>
      <c r="N147" s="442">
        <v>61.111044776119407</v>
      </c>
      <c r="O147" s="446">
        <v>100</v>
      </c>
      <c r="P147" s="446">
        <v>6896.66</v>
      </c>
      <c r="Q147" s="469">
        <v>1.6843964009730268</v>
      </c>
      <c r="R147" s="447">
        <v>68.9666</v>
      </c>
    </row>
    <row r="148" spans="1:18" ht="14.45" customHeight="1" x14ac:dyDescent="0.2">
      <c r="A148" s="441"/>
      <c r="B148" s="442" t="s">
        <v>1739</v>
      </c>
      <c r="C148" s="442" t="s">
        <v>1732</v>
      </c>
      <c r="D148" s="442" t="s">
        <v>1825</v>
      </c>
      <c r="E148" s="442" t="s">
        <v>1856</v>
      </c>
      <c r="F148" s="442" t="s">
        <v>1857</v>
      </c>
      <c r="G148" s="446">
        <v>8</v>
      </c>
      <c r="H148" s="446">
        <v>808.88</v>
      </c>
      <c r="I148" s="442">
        <v>0.70337391304347829</v>
      </c>
      <c r="J148" s="442">
        <v>101.11</v>
      </c>
      <c r="K148" s="446">
        <v>9</v>
      </c>
      <c r="L148" s="446">
        <v>1150</v>
      </c>
      <c r="M148" s="442">
        <v>1</v>
      </c>
      <c r="N148" s="442">
        <v>127.77777777777777</v>
      </c>
      <c r="O148" s="446">
        <v>18</v>
      </c>
      <c r="P148" s="446">
        <v>3063.3300000000004</v>
      </c>
      <c r="Q148" s="469">
        <v>2.6637652173913047</v>
      </c>
      <c r="R148" s="447">
        <v>170.18500000000003</v>
      </c>
    </row>
    <row r="149" spans="1:18" ht="14.45" customHeight="1" x14ac:dyDescent="0.2">
      <c r="A149" s="441"/>
      <c r="B149" s="442" t="s">
        <v>1739</v>
      </c>
      <c r="C149" s="442" t="s">
        <v>1732</v>
      </c>
      <c r="D149" s="442" t="s">
        <v>1825</v>
      </c>
      <c r="E149" s="442" t="s">
        <v>1858</v>
      </c>
      <c r="F149" s="442" t="s">
        <v>1859</v>
      </c>
      <c r="G149" s="446">
        <v>3</v>
      </c>
      <c r="H149" s="446">
        <v>230</v>
      </c>
      <c r="I149" s="442"/>
      <c r="J149" s="442">
        <v>76.666666666666671</v>
      </c>
      <c r="K149" s="446"/>
      <c r="L149" s="446"/>
      <c r="M149" s="442"/>
      <c r="N149" s="442"/>
      <c r="O149" s="446"/>
      <c r="P149" s="446"/>
      <c r="Q149" s="469"/>
      <c r="R149" s="447"/>
    </row>
    <row r="150" spans="1:18" ht="14.45" customHeight="1" x14ac:dyDescent="0.2">
      <c r="A150" s="441"/>
      <c r="B150" s="442" t="s">
        <v>1739</v>
      </c>
      <c r="C150" s="442" t="s">
        <v>1732</v>
      </c>
      <c r="D150" s="442" t="s">
        <v>1825</v>
      </c>
      <c r="E150" s="442" t="s">
        <v>1908</v>
      </c>
      <c r="F150" s="442" t="s">
        <v>1909</v>
      </c>
      <c r="G150" s="446">
        <v>1</v>
      </c>
      <c r="H150" s="446">
        <v>0</v>
      </c>
      <c r="I150" s="442"/>
      <c r="J150" s="442">
        <v>0</v>
      </c>
      <c r="K150" s="446"/>
      <c r="L150" s="446"/>
      <c r="M150" s="442"/>
      <c r="N150" s="442"/>
      <c r="O150" s="446"/>
      <c r="P150" s="446"/>
      <c r="Q150" s="469"/>
      <c r="R150" s="447"/>
    </row>
    <row r="151" spans="1:18" ht="14.45" customHeight="1" x14ac:dyDescent="0.2">
      <c r="A151" s="441"/>
      <c r="B151" s="442" t="s">
        <v>1739</v>
      </c>
      <c r="C151" s="442" t="s">
        <v>1732</v>
      </c>
      <c r="D151" s="442" t="s">
        <v>1825</v>
      </c>
      <c r="E151" s="442" t="s">
        <v>1860</v>
      </c>
      <c r="F151" s="442" t="s">
        <v>1861</v>
      </c>
      <c r="G151" s="446"/>
      <c r="H151" s="446"/>
      <c r="I151" s="442"/>
      <c r="J151" s="442"/>
      <c r="K151" s="446">
        <v>2</v>
      </c>
      <c r="L151" s="446">
        <v>0</v>
      </c>
      <c r="M151" s="442"/>
      <c r="N151" s="442">
        <v>0</v>
      </c>
      <c r="O151" s="446">
        <v>1</v>
      </c>
      <c r="P151" s="446">
        <v>0</v>
      </c>
      <c r="Q151" s="469"/>
      <c r="R151" s="447">
        <v>0</v>
      </c>
    </row>
    <row r="152" spans="1:18" ht="14.45" customHeight="1" x14ac:dyDescent="0.2">
      <c r="A152" s="441"/>
      <c r="B152" s="442" t="s">
        <v>1739</v>
      </c>
      <c r="C152" s="442" t="s">
        <v>1732</v>
      </c>
      <c r="D152" s="442" t="s">
        <v>1825</v>
      </c>
      <c r="E152" s="442" t="s">
        <v>1862</v>
      </c>
      <c r="F152" s="442" t="s">
        <v>1863</v>
      </c>
      <c r="G152" s="446">
        <v>586</v>
      </c>
      <c r="H152" s="446">
        <v>179055.56</v>
      </c>
      <c r="I152" s="442">
        <v>0.96859507118614629</v>
      </c>
      <c r="J152" s="442">
        <v>305.55556313993173</v>
      </c>
      <c r="K152" s="446">
        <v>605</v>
      </c>
      <c r="L152" s="446">
        <v>184861.11</v>
      </c>
      <c r="M152" s="442">
        <v>1</v>
      </c>
      <c r="N152" s="442">
        <v>305.55555371900823</v>
      </c>
      <c r="O152" s="446">
        <v>526</v>
      </c>
      <c r="P152" s="446">
        <v>172664.44</v>
      </c>
      <c r="Q152" s="469">
        <v>0.9340225210159131</v>
      </c>
      <c r="R152" s="447">
        <v>328.259391634981</v>
      </c>
    </row>
    <row r="153" spans="1:18" ht="14.45" customHeight="1" x14ac:dyDescent="0.2">
      <c r="A153" s="441"/>
      <c r="B153" s="442" t="s">
        <v>1739</v>
      </c>
      <c r="C153" s="442" t="s">
        <v>1732</v>
      </c>
      <c r="D153" s="442" t="s">
        <v>1825</v>
      </c>
      <c r="E153" s="442" t="s">
        <v>1864</v>
      </c>
      <c r="F153" s="442" t="s">
        <v>1865</v>
      </c>
      <c r="G153" s="446">
        <v>709</v>
      </c>
      <c r="H153" s="446">
        <v>23633.33</v>
      </c>
      <c r="I153" s="442">
        <v>1.832041085271318</v>
      </c>
      <c r="J153" s="442">
        <v>33.333328631875887</v>
      </c>
      <c r="K153" s="446">
        <v>387</v>
      </c>
      <c r="L153" s="446">
        <v>12900</v>
      </c>
      <c r="M153" s="442">
        <v>1</v>
      </c>
      <c r="N153" s="442">
        <v>33.333333333333336</v>
      </c>
      <c r="O153" s="446"/>
      <c r="P153" s="446"/>
      <c r="Q153" s="469"/>
      <c r="R153" s="447"/>
    </row>
    <row r="154" spans="1:18" ht="14.45" customHeight="1" x14ac:dyDescent="0.2">
      <c r="A154" s="441"/>
      <c r="B154" s="442" t="s">
        <v>1739</v>
      </c>
      <c r="C154" s="442" t="s">
        <v>1732</v>
      </c>
      <c r="D154" s="442" t="s">
        <v>1825</v>
      </c>
      <c r="E154" s="442" t="s">
        <v>1866</v>
      </c>
      <c r="F154" s="442" t="s">
        <v>1867</v>
      </c>
      <c r="G154" s="446">
        <v>672</v>
      </c>
      <c r="H154" s="446">
        <v>306133.33999999997</v>
      </c>
      <c r="I154" s="442">
        <v>0.96829971929008596</v>
      </c>
      <c r="J154" s="442">
        <v>455.55556547619045</v>
      </c>
      <c r="K154" s="446">
        <v>694</v>
      </c>
      <c r="L154" s="446">
        <v>316155.56000000006</v>
      </c>
      <c r="M154" s="442">
        <v>1</v>
      </c>
      <c r="N154" s="442">
        <v>455.55556195965426</v>
      </c>
      <c r="O154" s="446">
        <v>1044</v>
      </c>
      <c r="P154" s="446">
        <v>502275.54999999993</v>
      </c>
      <c r="Q154" s="469">
        <v>1.5886975070120539</v>
      </c>
      <c r="R154" s="447">
        <v>481.10684865900379</v>
      </c>
    </row>
    <row r="155" spans="1:18" ht="14.45" customHeight="1" x14ac:dyDescent="0.2">
      <c r="A155" s="441"/>
      <c r="B155" s="442" t="s">
        <v>1739</v>
      </c>
      <c r="C155" s="442" t="s">
        <v>1732</v>
      </c>
      <c r="D155" s="442" t="s">
        <v>1825</v>
      </c>
      <c r="E155" s="442" t="s">
        <v>1870</v>
      </c>
      <c r="F155" s="442" t="s">
        <v>1871</v>
      </c>
      <c r="G155" s="446">
        <v>594</v>
      </c>
      <c r="H155" s="446">
        <v>46200</v>
      </c>
      <c r="I155" s="442">
        <v>0.94736855056302804</v>
      </c>
      <c r="J155" s="442">
        <v>77.777777777777771</v>
      </c>
      <c r="K155" s="446">
        <v>627</v>
      </c>
      <c r="L155" s="446">
        <v>48766.66</v>
      </c>
      <c r="M155" s="442">
        <v>1</v>
      </c>
      <c r="N155" s="442">
        <v>77.77776714513557</v>
      </c>
      <c r="O155" s="446">
        <v>537</v>
      </c>
      <c r="P155" s="446">
        <v>53620</v>
      </c>
      <c r="Q155" s="469">
        <v>1.0995216814110296</v>
      </c>
      <c r="R155" s="447">
        <v>99.851024208566102</v>
      </c>
    </row>
    <row r="156" spans="1:18" ht="14.45" customHeight="1" x14ac:dyDescent="0.2">
      <c r="A156" s="441"/>
      <c r="B156" s="442" t="s">
        <v>1739</v>
      </c>
      <c r="C156" s="442" t="s">
        <v>1732</v>
      </c>
      <c r="D156" s="442" t="s">
        <v>1825</v>
      </c>
      <c r="E156" s="442" t="s">
        <v>1874</v>
      </c>
      <c r="F156" s="442" t="s">
        <v>1875</v>
      </c>
      <c r="G156" s="446">
        <v>2</v>
      </c>
      <c r="H156" s="446">
        <v>540</v>
      </c>
      <c r="I156" s="442">
        <v>1</v>
      </c>
      <c r="J156" s="442">
        <v>270</v>
      </c>
      <c r="K156" s="446">
        <v>2</v>
      </c>
      <c r="L156" s="446">
        <v>540</v>
      </c>
      <c r="M156" s="442">
        <v>1</v>
      </c>
      <c r="N156" s="442">
        <v>270</v>
      </c>
      <c r="O156" s="446">
        <v>1</v>
      </c>
      <c r="P156" s="446">
        <v>333.33</v>
      </c>
      <c r="Q156" s="469">
        <v>0.6172777777777777</v>
      </c>
      <c r="R156" s="447">
        <v>333.33</v>
      </c>
    </row>
    <row r="157" spans="1:18" ht="14.45" customHeight="1" x14ac:dyDescent="0.2">
      <c r="A157" s="441"/>
      <c r="B157" s="442" t="s">
        <v>1739</v>
      </c>
      <c r="C157" s="442" t="s">
        <v>1732</v>
      </c>
      <c r="D157" s="442" t="s">
        <v>1825</v>
      </c>
      <c r="E157" s="442" t="s">
        <v>1876</v>
      </c>
      <c r="F157" s="442" t="s">
        <v>1877</v>
      </c>
      <c r="G157" s="446">
        <v>1172</v>
      </c>
      <c r="H157" s="446">
        <v>110688.89</v>
      </c>
      <c r="I157" s="442">
        <v>1.0390072326667374</v>
      </c>
      <c r="J157" s="442">
        <v>94.444445392491474</v>
      </c>
      <c r="K157" s="446">
        <v>1128</v>
      </c>
      <c r="L157" s="446">
        <v>106533.32</v>
      </c>
      <c r="M157" s="442">
        <v>1</v>
      </c>
      <c r="N157" s="442">
        <v>94.444432624113475</v>
      </c>
      <c r="O157" s="446">
        <v>1297</v>
      </c>
      <c r="P157" s="446">
        <v>151527.78000000003</v>
      </c>
      <c r="Q157" s="469">
        <v>1.4223510541115214</v>
      </c>
      <c r="R157" s="447">
        <v>116.82943716268313</v>
      </c>
    </row>
    <row r="158" spans="1:18" ht="14.45" customHeight="1" x14ac:dyDescent="0.2">
      <c r="A158" s="441"/>
      <c r="B158" s="442" t="s">
        <v>1739</v>
      </c>
      <c r="C158" s="442" t="s">
        <v>1732</v>
      </c>
      <c r="D158" s="442" t="s">
        <v>1825</v>
      </c>
      <c r="E158" s="442" t="s">
        <v>1880</v>
      </c>
      <c r="F158" s="442" t="s">
        <v>1881</v>
      </c>
      <c r="G158" s="446">
        <v>5</v>
      </c>
      <c r="H158" s="446">
        <v>483.33000000000004</v>
      </c>
      <c r="I158" s="442">
        <v>0.45453946997197509</v>
      </c>
      <c r="J158" s="442">
        <v>96.666000000000011</v>
      </c>
      <c r="K158" s="446">
        <v>11</v>
      </c>
      <c r="L158" s="446">
        <v>1063.3400000000001</v>
      </c>
      <c r="M158" s="442">
        <v>1</v>
      </c>
      <c r="N158" s="442">
        <v>96.667272727272746</v>
      </c>
      <c r="O158" s="446">
        <v>2</v>
      </c>
      <c r="P158" s="446">
        <v>300</v>
      </c>
      <c r="Q158" s="469">
        <v>0.28212989260255417</v>
      </c>
      <c r="R158" s="447">
        <v>150</v>
      </c>
    </row>
    <row r="159" spans="1:18" ht="14.45" customHeight="1" x14ac:dyDescent="0.2">
      <c r="A159" s="441"/>
      <c r="B159" s="442" t="s">
        <v>1739</v>
      </c>
      <c r="C159" s="442" t="s">
        <v>1732</v>
      </c>
      <c r="D159" s="442" t="s">
        <v>1825</v>
      </c>
      <c r="E159" s="442" t="s">
        <v>1883</v>
      </c>
      <c r="F159" s="442" t="s">
        <v>1884</v>
      </c>
      <c r="G159" s="446">
        <v>2</v>
      </c>
      <c r="H159" s="446">
        <v>866.67</v>
      </c>
      <c r="I159" s="442">
        <v>0.3333346153846154</v>
      </c>
      <c r="J159" s="442">
        <v>433.33499999999998</v>
      </c>
      <c r="K159" s="446">
        <v>6</v>
      </c>
      <c r="L159" s="446">
        <v>2600</v>
      </c>
      <c r="M159" s="442">
        <v>1</v>
      </c>
      <c r="N159" s="442">
        <v>433.33333333333331</v>
      </c>
      <c r="O159" s="446">
        <v>12</v>
      </c>
      <c r="P159" s="446">
        <v>5460</v>
      </c>
      <c r="Q159" s="469">
        <v>2.1</v>
      </c>
      <c r="R159" s="447">
        <v>455</v>
      </c>
    </row>
    <row r="160" spans="1:18" ht="14.45" customHeight="1" x14ac:dyDescent="0.2">
      <c r="A160" s="441"/>
      <c r="B160" s="442" t="s">
        <v>1739</v>
      </c>
      <c r="C160" s="442" t="s">
        <v>1732</v>
      </c>
      <c r="D160" s="442" t="s">
        <v>1825</v>
      </c>
      <c r="E160" s="442" t="s">
        <v>1885</v>
      </c>
      <c r="F160" s="442" t="s">
        <v>1886</v>
      </c>
      <c r="G160" s="446">
        <v>13</v>
      </c>
      <c r="H160" s="446">
        <v>982.23</v>
      </c>
      <c r="I160" s="442">
        <v>0.86666843136216831</v>
      </c>
      <c r="J160" s="442">
        <v>75.556153846153848</v>
      </c>
      <c r="K160" s="446">
        <v>15</v>
      </c>
      <c r="L160" s="446">
        <v>1133.3400000000001</v>
      </c>
      <c r="M160" s="442">
        <v>1</v>
      </c>
      <c r="N160" s="442">
        <v>75.556000000000012</v>
      </c>
      <c r="O160" s="446">
        <v>6</v>
      </c>
      <c r="P160" s="446">
        <v>628.88</v>
      </c>
      <c r="Q160" s="469">
        <v>0.55489085358321411</v>
      </c>
      <c r="R160" s="447">
        <v>104.81333333333333</v>
      </c>
    </row>
    <row r="161" spans="1:18" ht="14.45" customHeight="1" x14ac:dyDescent="0.2">
      <c r="A161" s="441"/>
      <c r="B161" s="442" t="s">
        <v>1739</v>
      </c>
      <c r="C161" s="442" t="s">
        <v>1732</v>
      </c>
      <c r="D161" s="442" t="s">
        <v>1825</v>
      </c>
      <c r="E161" s="442" t="s">
        <v>1887</v>
      </c>
      <c r="F161" s="442" t="s">
        <v>1888</v>
      </c>
      <c r="G161" s="446">
        <v>10</v>
      </c>
      <c r="H161" s="446">
        <v>1166.68</v>
      </c>
      <c r="I161" s="442">
        <v>0.67308202660758998</v>
      </c>
      <c r="J161" s="442">
        <v>116.66800000000001</v>
      </c>
      <c r="K161" s="446">
        <v>13</v>
      </c>
      <c r="L161" s="446">
        <v>1733.3400000000001</v>
      </c>
      <c r="M161" s="442">
        <v>1</v>
      </c>
      <c r="N161" s="442">
        <v>133.33384615384617</v>
      </c>
      <c r="O161" s="446">
        <v>31</v>
      </c>
      <c r="P161" s="446">
        <v>5517.78</v>
      </c>
      <c r="Q161" s="469">
        <v>3.1833223718370309</v>
      </c>
      <c r="R161" s="447">
        <v>177.99290322580643</v>
      </c>
    </row>
    <row r="162" spans="1:18" ht="14.45" customHeight="1" x14ac:dyDescent="0.2">
      <c r="A162" s="441"/>
      <c r="B162" s="442" t="s">
        <v>1739</v>
      </c>
      <c r="C162" s="442" t="s">
        <v>1732</v>
      </c>
      <c r="D162" s="442" t="s">
        <v>1825</v>
      </c>
      <c r="E162" s="442" t="s">
        <v>1889</v>
      </c>
      <c r="F162" s="442" t="s">
        <v>1890</v>
      </c>
      <c r="G162" s="446">
        <v>43</v>
      </c>
      <c r="H162" s="446">
        <v>2102.2299999999996</v>
      </c>
      <c r="I162" s="442">
        <v>2.8666512122617065</v>
      </c>
      <c r="J162" s="442">
        <v>48.889069767441853</v>
      </c>
      <c r="K162" s="446">
        <v>15</v>
      </c>
      <c r="L162" s="446">
        <v>733.33999999999992</v>
      </c>
      <c r="M162" s="442">
        <v>1</v>
      </c>
      <c r="N162" s="442">
        <v>48.889333333333326</v>
      </c>
      <c r="O162" s="446">
        <v>6</v>
      </c>
      <c r="P162" s="446">
        <v>455.55999999999995</v>
      </c>
      <c r="Q162" s="469">
        <v>0.62121253443150515</v>
      </c>
      <c r="R162" s="447">
        <v>75.926666666666662</v>
      </c>
    </row>
    <row r="163" spans="1:18" ht="14.45" customHeight="1" x14ac:dyDescent="0.2">
      <c r="A163" s="441"/>
      <c r="B163" s="442" t="s">
        <v>1739</v>
      </c>
      <c r="C163" s="442" t="s">
        <v>1732</v>
      </c>
      <c r="D163" s="442" t="s">
        <v>1825</v>
      </c>
      <c r="E163" s="442" t="s">
        <v>1891</v>
      </c>
      <c r="F163" s="442" t="s">
        <v>1892</v>
      </c>
      <c r="G163" s="446">
        <v>2</v>
      </c>
      <c r="H163" s="446">
        <v>688.89</v>
      </c>
      <c r="I163" s="442"/>
      <c r="J163" s="442">
        <v>344.44499999999999</v>
      </c>
      <c r="K163" s="446"/>
      <c r="L163" s="446"/>
      <c r="M163" s="442"/>
      <c r="N163" s="442"/>
      <c r="O163" s="446">
        <v>2</v>
      </c>
      <c r="P163" s="446">
        <v>846.66000000000008</v>
      </c>
      <c r="Q163" s="469"/>
      <c r="R163" s="447">
        <v>423.33000000000004</v>
      </c>
    </row>
    <row r="164" spans="1:18" ht="14.45" customHeight="1" x14ac:dyDescent="0.2">
      <c r="A164" s="441"/>
      <c r="B164" s="442" t="s">
        <v>1739</v>
      </c>
      <c r="C164" s="442" t="s">
        <v>1732</v>
      </c>
      <c r="D164" s="442" t="s">
        <v>1825</v>
      </c>
      <c r="E164" s="442" t="s">
        <v>1910</v>
      </c>
      <c r="F164" s="442" t="s">
        <v>1911</v>
      </c>
      <c r="G164" s="446">
        <v>7</v>
      </c>
      <c r="H164" s="446">
        <v>3266.67</v>
      </c>
      <c r="I164" s="442"/>
      <c r="J164" s="442">
        <v>466.66714285714289</v>
      </c>
      <c r="K164" s="446"/>
      <c r="L164" s="446"/>
      <c r="M164" s="442"/>
      <c r="N164" s="442"/>
      <c r="O164" s="446"/>
      <c r="P164" s="446"/>
      <c r="Q164" s="469"/>
      <c r="R164" s="447"/>
    </row>
    <row r="165" spans="1:18" ht="14.45" customHeight="1" x14ac:dyDescent="0.2">
      <c r="A165" s="441"/>
      <c r="B165" s="442" t="s">
        <v>1739</v>
      </c>
      <c r="C165" s="442" t="s">
        <v>1732</v>
      </c>
      <c r="D165" s="442" t="s">
        <v>1825</v>
      </c>
      <c r="E165" s="442" t="s">
        <v>1893</v>
      </c>
      <c r="F165" s="442" t="s">
        <v>1894</v>
      </c>
      <c r="G165" s="446">
        <v>153</v>
      </c>
      <c r="H165" s="446">
        <v>44709.99</v>
      </c>
      <c r="I165" s="442">
        <v>1.069929773728109</v>
      </c>
      <c r="J165" s="442">
        <v>292.22215686274507</v>
      </c>
      <c r="K165" s="446">
        <v>143</v>
      </c>
      <c r="L165" s="446">
        <v>41787.78</v>
      </c>
      <c r="M165" s="442">
        <v>1</v>
      </c>
      <c r="N165" s="442">
        <v>292.22223776223774</v>
      </c>
      <c r="O165" s="446">
        <v>54</v>
      </c>
      <c r="P165" s="446">
        <v>18435.560000000001</v>
      </c>
      <c r="Q165" s="469">
        <v>0.44117107920066589</v>
      </c>
      <c r="R165" s="447">
        <v>341.39925925925928</v>
      </c>
    </row>
    <row r="166" spans="1:18" ht="14.45" customHeight="1" x14ac:dyDescent="0.2">
      <c r="A166" s="441"/>
      <c r="B166" s="442" t="s">
        <v>1739</v>
      </c>
      <c r="C166" s="442" t="s">
        <v>1732</v>
      </c>
      <c r="D166" s="442" t="s">
        <v>1825</v>
      </c>
      <c r="E166" s="442" t="s">
        <v>1897</v>
      </c>
      <c r="F166" s="442" t="s">
        <v>1898</v>
      </c>
      <c r="G166" s="446">
        <v>1</v>
      </c>
      <c r="H166" s="446">
        <v>116.67</v>
      </c>
      <c r="I166" s="442">
        <v>0.33334285714285716</v>
      </c>
      <c r="J166" s="442">
        <v>116.67</v>
      </c>
      <c r="K166" s="446">
        <v>3</v>
      </c>
      <c r="L166" s="446">
        <v>350</v>
      </c>
      <c r="M166" s="442">
        <v>1</v>
      </c>
      <c r="N166" s="442">
        <v>116.66666666666667</v>
      </c>
      <c r="O166" s="446">
        <v>3</v>
      </c>
      <c r="P166" s="446">
        <v>416.66999999999996</v>
      </c>
      <c r="Q166" s="469">
        <v>1.1904857142857141</v>
      </c>
      <c r="R166" s="447">
        <v>138.88999999999999</v>
      </c>
    </row>
    <row r="167" spans="1:18" ht="14.45" customHeight="1" x14ac:dyDescent="0.2">
      <c r="A167" s="441"/>
      <c r="B167" s="442" t="s">
        <v>1739</v>
      </c>
      <c r="C167" s="442" t="s">
        <v>1732</v>
      </c>
      <c r="D167" s="442" t="s">
        <v>1825</v>
      </c>
      <c r="E167" s="442" t="s">
        <v>1912</v>
      </c>
      <c r="F167" s="442" t="s">
        <v>1913</v>
      </c>
      <c r="G167" s="446">
        <v>156</v>
      </c>
      <c r="H167" s="446">
        <v>55986.67</v>
      </c>
      <c r="I167" s="442">
        <v>0.96296285466755172</v>
      </c>
      <c r="J167" s="442">
        <v>358.88891025641027</v>
      </c>
      <c r="K167" s="446">
        <v>162</v>
      </c>
      <c r="L167" s="446">
        <v>58140.009999999995</v>
      </c>
      <c r="M167" s="442">
        <v>1</v>
      </c>
      <c r="N167" s="442">
        <v>358.88895061728391</v>
      </c>
      <c r="O167" s="446">
        <v>62</v>
      </c>
      <c r="P167" s="446">
        <v>25742.229999999996</v>
      </c>
      <c r="Q167" s="469">
        <v>0.44276273774290714</v>
      </c>
      <c r="R167" s="447">
        <v>415.19725806451606</v>
      </c>
    </row>
    <row r="168" spans="1:18" ht="14.45" customHeight="1" x14ac:dyDescent="0.2">
      <c r="A168" s="441"/>
      <c r="B168" s="442" t="s">
        <v>1739</v>
      </c>
      <c r="C168" s="442" t="s">
        <v>1732</v>
      </c>
      <c r="D168" s="442" t="s">
        <v>1825</v>
      </c>
      <c r="E168" s="442" t="s">
        <v>1899</v>
      </c>
      <c r="F168" s="442"/>
      <c r="G168" s="446">
        <v>7</v>
      </c>
      <c r="H168" s="446">
        <v>3850</v>
      </c>
      <c r="I168" s="442">
        <v>2.3333333333333335</v>
      </c>
      <c r="J168" s="442">
        <v>550</v>
      </c>
      <c r="K168" s="446">
        <v>3</v>
      </c>
      <c r="L168" s="446">
        <v>1650</v>
      </c>
      <c r="M168" s="442">
        <v>1</v>
      </c>
      <c r="N168" s="442">
        <v>550</v>
      </c>
      <c r="O168" s="446"/>
      <c r="P168" s="446"/>
      <c r="Q168" s="469"/>
      <c r="R168" s="447"/>
    </row>
    <row r="169" spans="1:18" ht="14.45" customHeight="1" x14ac:dyDescent="0.2">
      <c r="A169" s="441"/>
      <c r="B169" s="442" t="s">
        <v>1739</v>
      </c>
      <c r="C169" s="442" t="s">
        <v>1732</v>
      </c>
      <c r="D169" s="442" t="s">
        <v>1825</v>
      </c>
      <c r="E169" s="442" t="s">
        <v>1900</v>
      </c>
      <c r="F169" s="442" t="s">
        <v>1901</v>
      </c>
      <c r="G169" s="446">
        <v>5</v>
      </c>
      <c r="H169" s="446">
        <v>583.34</v>
      </c>
      <c r="I169" s="442">
        <v>0.71429096207770593</v>
      </c>
      <c r="J169" s="442">
        <v>116.66800000000001</v>
      </c>
      <c r="K169" s="446">
        <v>7</v>
      </c>
      <c r="L169" s="446">
        <v>816.67</v>
      </c>
      <c r="M169" s="442">
        <v>1</v>
      </c>
      <c r="N169" s="442">
        <v>116.66714285714285</v>
      </c>
      <c r="O169" s="446">
        <v>17</v>
      </c>
      <c r="P169" s="446">
        <v>2661.1</v>
      </c>
      <c r="Q169" s="469">
        <v>3.258476496014302</v>
      </c>
      <c r="R169" s="447">
        <v>156.53529411764706</v>
      </c>
    </row>
    <row r="170" spans="1:18" ht="14.45" customHeight="1" x14ac:dyDescent="0.2">
      <c r="A170" s="441"/>
      <c r="B170" s="442" t="s">
        <v>1739</v>
      </c>
      <c r="C170" s="442" t="s">
        <v>1732</v>
      </c>
      <c r="D170" s="442" t="s">
        <v>1825</v>
      </c>
      <c r="E170" s="442" t="s">
        <v>1914</v>
      </c>
      <c r="F170" s="442" t="s">
        <v>1915</v>
      </c>
      <c r="G170" s="446"/>
      <c r="H170" s="446"/>
      <c r="I170" s="442"/>
      <c r="J170" s="442"/>
      <c r="K170" s="446">
        <v>92</v>
      </c>
      <c r="L170" s="446">
        <v>50906.68</v>
      </c>
      <c r="M170" s="442">
        <v>1</v>
      </c>
      <c r="N170" s="442">
        <v>553.33347826086958</v>
      </c>
      <c r="O170" s="446">
        <v>168</v>
      </c>
      <c r="P170" s="446">
        <v>100388.89</v>
      </c>
      <c r="Q170" s="469">
        <v>1.9720180141388124</v>
      </c>
      <c r="R170" s="447">
        <v>597.55291666666665</v>
      </c>
    </row>
    <row r="171" spans="1:18" ht="14.45" customHeight="1" x14ac:dyDescent="0.2">
      <c r="A171" s="441"/>
      <c r="B171" s="442" t="s">
        <v>1739</v>
      </c>
      <c r="C171" s="442" t="s">
        <v>1732</v>
      </c>
      <c r="D171" s="442" t="s">
        <v>1825</v>
      </c>
      <c r="E171" s="442" t="s">
        <v>1916</v>
      </c>
      <c r="F171" s="442" t="s">
        <v>1917</v>
      </c>
      <c r="G171" s="446"/>
      <c r="H171" s="446"/>
      <c r="I171" s="442"/>
      <c r="J171" s="442"/>
      <c r="K171" s="446"/>
      <c r="L171" s="446"/>
      <c r="M171" s="442"/>
      <c r="N171" s="442"/>
      <c r="O171" s="446">
        <v>1</v>
      </c>
      <c r="P171" s="446">
        <v>300</v>
      </c>
      <c r="Q171" s="469"/>
      <c r="R171" s="447">
        <v>300</v>
      </c>
    </row>
    <row r="172" spans="1:18" ht="14.45" customHeight="1" x14ac:dyDescent="0.2">
      <c r="A172" s="441"/>
      <c r="B172" s="442" t="s">
        <v>1739</v>
      </c>
      <c r="C172" s="442" t="s">
        <v>1732</v>
      </c>
      <c r="D172" s="442" t="s">
        <v>1825</v>
      </c>
      <c r="E172" s="442" t="s">
        <v>1902</v>
      </c>
      <c r="F172" s="442" t="s">
        <v>1903</v>
      </c>
      <c r="G172" s="446"/>
      <c r="H172" s="446"/>
      <c r="I172" s="442"/>
      <c r="J172" s="442"/>
      <c r="K172" s="446"/>
      <c r="L172" s="446"/>
      <c r="M172" s="442"/>
      <c r="N172" s="442"/>
      <c r="O172" s="446">
        <v>394</v>
      </c>
      <c r="P172" s="446">
        <v>25011.120000000003</v>
      </c>
      <c r="Q172" s="469"/>
      <c r="R172" s="447">
        <v>63.480000000000004</v>
      </c>
    </row>
    <row r="173" spans="1:18" ht="14.45" customHeight="1" x14ac:dyDescent="0.2">
      <c r="A173" s="441"/>
      <c r="B173" s="442" t="s">
        <v>1739</v>
      </c>
      <c r="C173" s="442" t="s">
        <v>1732</v>
      </c>
      <c r="D173" s="442" t="s">
        <v>1825</v>
      </c>
      <c r="E173" s="442" t="s">
        <v>1918</v>
      </c>
      <c r="F173" s="442" t="s">
        <v>1919</v>
      </c>
      <c r="G173" s="446"/>
      <c r="H173" s="446"/>
      <c r="I173" s="442"/>
      <c r="J173" s="442"/>
      <c r="K173" s="446"/>
      <c r="L173" s="446"/>
      <c r="M173" s="442"/>
      <c r="N173" s="442"/>
      <c r="O173" s="446">
        <v>205</v>
      </c>
      <c r="P173" s="446">
        <v>65233.33</v>
      </c>
      <c r="Q173" s="469"/>
      <c r="R173" s="447">
        <v>318.21136585365855</v>
      </c>
    </row>
    <row r="174" spans="1:18" ht="14.45" customHeight="1" x14ac:dyDescent="0.2">
      <c r="A174" s="441"/>
      <c r="B174" s="442" t="s">
        <v>1739</v>
      </c>
      <c r="C174" s="442" t="s">
        <v>1733</v>
      </c>
      <c r="D174" s="442" t="s">
        <v>1740</v>
      </c>
      <c r="E174" s="442" t="s">
        <v>1741</v>
      </c>
      <c r="F174" s="442"/>
      <c r="G174" s="446"/>
      <c r="H174" s="446"/>
      <c r="I174" s="442"/>
      <c r="J174" s="442"/>
      <c r="K174" s="446"/>
      <c r="L174" s="446"/>
      <c r="M174" s="442"/>
      <c r="N174" s="442"/>
      <c r="O174" s="446">
        <v>1</v>
      </c>
      <c r="P174" s="446">
        <v>113</v>
      </c>
      <c r="Q174" s="469"/>
      <c r="R174" s="447">
        <v>113</v>
      </c>
    </row>
    <row r="175" spans="1:18" ht="14.45" customHeight="1" x14ac:dyDescent="0.2">
      <c r="A175" s="441"/>
      <c r="B175" s="442" t="s">
        <v>1739</v>
      </c>
      <c r="C175" s="442" t="s">
        <v>1733</v>
      </c>
      <c r="D175" s="442" t="s">
        <v>1740</v>
      </c>
      <c r="E175" s="442" t="s">
        <v>1743</v>
      </c>
      <c r="F175" s="442"/>
      <c r="G175" s="446">
        <v>1</v>
      </c>
      <c r="H175" s="446">
        <v>1657</v>
      </c>
      <c r="I175" s="442"/>
      <c r="J175" s="442">
        <v>1657</v>
      </c>
      <c r="K175" s="446"/>
      <c r="L175" s="446"/>
      <c r="M175" s="442"/>
      <c r="N175" s="442"/>
      <c r="O175" s="446"/>
      <c r="P175" s="446"/>
      <c r="Q175" s="469"/>
      <c r="R175" s="447"/>
    </row>
    <row r="176" spans="1:18" ht="14.45" customHeight="1" x14ac:dyDescent="0.2">
      <c r="A176" s="441"/>
      <c r="B176" s="442" t="s">
        <v>1739</v>
      </c>
      <c r="C176" s="442" t="s">
        <v>1733</v>
      </c>
      <c r="D176" s="442" t="s">
        <v>1740</v>
      </c>
      <c r="E176" s="442" t="s">
        <v>1920</v>
      </c>
      <c r="F176" s="442"/>
      <c r="G176" s="446">
        <v>2</v>
      </c>
      <c r="H176" s="446">
        <v>2358</v>
      </c>
      <c r="I176" s="442">
        <v>2</v>
      </c>
      <c r="J176" s="442">
        <v>1179</v>
      </c>
      <c r="K176" s="446">
        <v>1</v>
      </c>
      <c r="L176" s="446">
        <v>1179</v>
      </c>
      <c r="M176" s="442">
        <v>1</v>
      </c>
      <c r="N176" s="442">
        <v>1179</v>
      </c>
      <c r="O176" s="446">
        <v>1</v>
      </c>
      <c r="P176" s="446">
        <v>1179</v>
      </c>
      <c r="Q176" s="469">
        <v>1</v>
      </c>
      <c r="R176" s="447">
        <v>1179</v>
      </c>
    </row>
    <row r="177" spans="1:18" ht="14.45" customHeight="1" x14ac:dyDescent="0.2">
      <c r="A177" s="441"/>
      <c r="B177" s="442" t="s">
        <v>1739</v>
      </c>
      <c r="C177" s="442" t="s">
        <v>1733</v>
      </c>
      <c r="D177" s="442" t="s">
        <v>1740</v>
      </c>
      <c r="E177" s="442" t="s">
        <v>1921</v>
      </c>
      <c r="F177" s="442"/>
      <c r="G177" s="446">
        <v>5</v>
      </c>
      <c r="H177" s="446">
        <v>6405</v>
      </c>
      <c r="I177" s="442"/>
      <c r="J177" s="442">
        <v>1281</v>
      </c>
      <c r="K177" s="446"/>
      <c r="L177" s="446"/>
      <c r="M177" s="442"/>
      <c r="N177" s="442"/>
      <c r="O177" s="446"/>
      <c r="P177" s="446"/>
      <c r="Q177" s="469"/>
      <c r="R177" s="447"/>
    </row>
    <row r="178" spans="1:18" ht="14.45" customHeight="1" x14ac:dyDescent="0.2">
      <c r="A178" s="441"/>
      <c r="B178" s="442" t="s">
        <v>1739</v>
      </c>
      <c r="C178" s="442" t="s">
        <v>1733</v>
      </c>
      <c r="D178" s="442" t="s">
        <v>1740</v>
      </c>
      <c r="E178" s="442" t="s">
        <v>1922</v>
      </c>
      <c r="F178" s="442"/>
      <c r="G178" s="446">
        <v>1</v>
      </c>
      <c r="H178" s="446">
        <v>219</v>
      </c>
      <c r="I178" s="442">
        <v>1</v>
      </c>
      <c r="J178" s="442">
        <v>219</v>
      </c>
      <c r="K178" s="446">
        <v>1</v>
      </c>
      <c r="L178" s="446">
        <v>219</v>
      </c>
      <c r="M178" s="442">
        <v>1</v>
      </c>
      <c r="N178" s="442">
        <v>219</v>
      </c>
      <c r="O178" s="446">
        <v>1</v>
      </c>
      <c r="P178" s="446">
        <v>219</v>
      </c>
      <c r="Q178" s="469">
        <v>1</v>
      </c>
      <c r="R178" s="447">
        <v>219</v>
      </c>
    </row>
    <row r="179" spans="1:18" ht="14.45" customHeight="1" x14ac:dyDescent="0.2">
      <c r="A179" s="441"/>
      <c r="B179" s="442" t="s">
        <v>1739</v>
      </c>
      <c r="C179" s="442" t="s">
        <v>1733</v>
      </c>
      <c r="D179" s="442" t="s">
        <v>1740</v>
      </c>
      <c r="E179" s="442" t="s">
        <v>1923</v>
      </c>
      <c r="F179" s="442"/>
      <c r="G179" s="446"/>
      <c r="H179" s="446"/>
      <c r="I179" s="442"/>
      <c r="J179" s="442"/>
      <c r="K179" s="446">
        <v>4</v>
      </c>
      <c r="L179" s="446">
        <v>2968</v>
      </c>
      <c r="M179" s="442">
        <v>1</v>
      </c>
      <c r="N179" s="442">
        <v>742</v>
      </c>
      <c r="O179" s="446">
        <v>4</v>
      </c>
      <c r="P179" s="446">
        <v>2968</v>
      </c>
      <c r="Q179" s="469">
        <v>1</v>
      </c>
      <c r="R179" s="447">
        <v>742</v>
      </c>
    </row>
    <row r="180" spans="1:18" ht="14.45" customHeight="1" x14ac:dyDescent="0.2">
      <c r="A180" s="441"/>
      <c r="B180" s="442" t="s">
        <v>1739</v>
      </c>
      <c r="C180" s="442" t="s">
        <v>1733</v>
      </c>
      <c r="D180" s="442" t="s">
        <v>1740</v>
      </c>
      <c r="E180" s="442" t="s">
        <v>1924</v>
      </c>
      <c r="F180" s="442"/>
      <c r="G180" s="446"/>
      <c r="H180" s="446"/>
      <c r="I180" s="442"/>
      <c r="J180" s="442"/>
      <c r="K180" s="446"/>
      <c r="L180" s="446"/>
      <c r="M180" s="442"/>
      <c r="N180" s="442"/>
      <c r="O180" s="446">
        <v>4</v>
      </c>
      <c r="P180" s="446">
        <v>3600</v>
      </c>
      <c r="Q180" s="469"/>
      <c r="R180" s="447">
        <v>900</v>
      </c>
    </row>
    <row r="181" spans="1:18" ht="14.45" customHeight="1" x14ac:dyDescent="0.2">
      <c r="A181" s="441"/>
      <c r="B181" s="442" t="s">
        <v>1739</v>
      </c>
      <c r="C181" s="442" t="s">
        <v>1733</v>
      </c>
      <c r="D181" s="442" t="s">
        <v>1825</v>
      </c>
      <c r="E181" s="442" t="s">
        <v>1826</v>
      </c>
      <c r="F181" s="442" t="s">
        <v>1827</v>
      </c>
      <c r="G181" s="446">
        <v>54</v>
      </c>
      <c r="H181" s="446">
        <v>27480</v>
      </c>
      <c r="I181" s="442">
        <v>1.0588236654024743</v>
      </c>
      <c r="J181" s="442">
        <v>508.88888888888891</v>
      </c>
      <c r="K181" s="446">
        <v>51</v>
      </c>
      <c r="L181" s="446">
        <v>25953.33</v>
      </c>
      <c r="M181" s="442">
        <v>1</v>
      </c>
      <c r="N181" s="442">
        <v>508.88882352941181</v>
      </c>
      <c r="O181" s="446">
        <v>86</v>
      </c>
      <c r="P181" s="446">
        <v>51517.770000000004</v>
      </c>
      <c r="Q181" s="469">
        <v>1.9850157956609036</v>
      </c>
      <c r="R181" s="447">
        <v>599.04383720930241</v>
      </c>
    </row>
    <row r="182" spans="1:18" ht="14.45" customHeight="1" x14ac:dyDescent="0.2">
      <c r="A182" s="441"/>
      <c r="B182" s="442" t="s">
        <v>1739</v>
      </c>
      <c r="C182" s="442" t="s">
        <v>1733</v>
      </c>
      <c r="D182" s="442" t="s">
        <v>1825</v>
      </c>
      <c r="E182" s="442" t="s">
        <v>1828</v>
      </c>
      <c r="F182" s="442" t="s">
        <v>1829</v>
      </c>
      <c r="G182" s="446">
        <v>126</v>
      </c>
      <c r="H182" s="446">
        <v>63000</v>
      </c>
      <c r="I182" s="442">
        <v>0.96923076923076923</v>
      </c>
      <c r="J182" s="442">
        <v>500</v>
      </c>
      <c r="K182" s="446">
        <v>130</v>
      </c>
      <c r="L182" s="446">
        <v>65000</v>
      </c>
      <c r="M182" s="442">
        <v>1</v>
      </c>
      <c r="N182" s="442">
        <v>500</v>
      </c>
      <c r="O182" s="446">
        <v>281</v>
      </c>
      <c r="P182" s="446">
        <v>151366.66999999998</v>
      </c>
      <c r="Q182" s="469">
        <v>2.3287179999999998</v>
      </c>
      <c r="R182" s="447">
        <v>538.67142348754442</v>
      </c>
    </row>
    <row r="183" spans="1:18" ht="14.45" customHeight="1" x14ac:dyDescent="0.2">
      <c r="A183" s="441"/>
      <c r="B183" s="442" t="s">
        <v>1739</v>
      </c>
      <c r="C183" s="442" t="s">
        <v>1733</v>
      </c>
      <c r="D183" s="442" t="s">
        <v>1825</v>
      </c>
      <c r="E183" s="442" t="s">
        <v>1904</v>
      </c>
      <c r="F183" s="442" t="s">
        <v>1905</v>
      </c>
      <c r="G183" s="446">
        <v>848</v>
      </c>
      <c r="H183" s="446">
        <v>89511.12</v>
      </c>
      <c r="I183" s="442">
        <v>1.0626566630267777</v>
      </c>
      <c r="J183" s="442">
        <v>105.55556603773584</v>
      </c>
      <c r="K183" s="446">
        <v>798</v>
      </c>
      <c r="L183" s="446">
        <v>84233.34</v>
      </c>
      <c r="M183" s="442">
        <v>1</v>
      </c>
      <c r="N183" s="442">
        <v>105.55556390977443</v>
      </c>
      <c r="O183" s="446">
        <v>419</v>
      </c>
      <c r="P183" s="446">
        <v>56920</v>
      </c>
      <c r="Q183" s="469">
        <v>0.6757419330635589</v>
      </c>
      <c r="R183" s="447">
        <v>135.8472553699284</v>
      </c>
    </row>
    <row r="184" spans="1:18" ht="14.45" customHeight="1" x14ac:dyDescent="0.2">
      <c r="A184" s="441"/>
      <c r="B184" s="442" t="s">
        <v>1739</v>
      </c>
      <c r="C184" s="442" t="s">
        <v>1733</v>
      </c>
      <c r="D184" s="442" t="s">
        <v>1825</v>
      </c>
      <c r="E184" s="442" t="s">
        <v>1830</v>
      </c>
      <c r="F184" s="442" t="s">
        <v>1831</v>
      </c>
      <c r="G184" s="446">
        <v>630</v>
      </c>
      <c r="H184" s="446">
        <v>49000.009999999995</v>
      </c>
      <c r="I184" s="442">
        <v>1.057047094242848</v>
      </c>
      <c r="J184" s="442">
        <v>77.77779365079364</v>
      </c>
      <c r="K184" s="446">
        <v>596</v>
      </c>
      <c r="L184" s="446">
        <v>46355.56</v>
      </c>
      <c r="M184" s="442">
        <v>1</v>
      </c>
      <c r="N184" s="442">
        <v>77.777785234899326</v>
      </c>
      <c r="O184" s="446">
        <v>912</v>
      </c>
      <c r="P184" s="446">
        <v>80925.56</v>
      </c>
      <c r="Q184" s="469">
        <v>1.7457573589877893</v>
      </c>
      <c r="R184" s="447">
        <v>88.734166666666667</v>
      </c>
    </row>
    <row r="185" spans="1:18" ht="14.45" customHeight="1" x14ac:dyDescent="0.2">
      <c r="A185" s="441"/>
      <c r="B185" s="442" t="s">
        <v>1739</v>
      </c>
      <c r="C185" s="442" t="s">
        <v>1733</v>
      </c>
      <c r="D185" s="442" t="s">
        <v>1825</v>
      </c>
      <c r="E185" s="442" t="s">
        <v>1832</v>
      </c>
      <c r="F185" s="442" t="s">
        <v>1833</v>
      </c>
      <c r="G185" s="446"/>
      <c r="H185" s="446"/>
      <c r="I185" s="442"/>
      <c r="J185" s="442"/>
      <c r="K185" s="446"/>
      <c r="L185" s="446"/>
      <c r="M185" s="442"/>
      <c r="N185" s="442"/>
      <c r="O185" s="446">
        <v>27</v>
      </c>
      <c r="P185" s="446">
        <v>7315.56</v>
      </c>
      <c r="Q185" s="469"/>
      <c r="R185" s="447">
        <v>270.94666666666666</v>
      </c>
    </row>
    <row r="186" spans="1:18" ht="14.45" customHeight="1" x14ac:dyDescent="0.2">
      <c r="A186" s="441"/>
      <c r="B186" s="442" t="s">
        <v>1739</v>
      </c>
      <c r="C186" s="442" t="s">
        <v>1733</v>
      </c>
      <c r="D186" s="442" t="s">
        <v>1825</v>
      </c>
      <c r="E186" s="442" t="s">
        <v>1834</v>
      </c>
      <c r="F186" s="442" t="s">
        <v>1835</v>
      </c>
      <c r="G186" s="446"/>
      <c r="H186" s="446"/>
      <c r="I186" s="442"/>
      <c r="J186" s="442"/>
      <c r="K186" s="446"/>
      <c r="L186" s="446"/>
      <c r="M186" s="442"/>
      <c r="N186" s="442"/>
      <c r="O186" s="446">
        <v>1</v>
      </c>
      <c r="P186" s="446">
        <v>305.56</v>
      </c>
      <c r="Q186" s="469"/>
      <c r="R186" s="447">
        <v>305.56</v>
      </c>
    </row>
    <row r="187" spans="1:18" ht="14.45" customHeight="1" x14ac:dyDescent="0.2">
      <c r="A187" s="441"/>
      <c r="B187" s="442" t="s">
        <v>1739</v>
      </c>
      <c r="C187" s="442" t="s">
        <v>1733</v>
      </c>
      <c r="D187" s="442" t="s">
        <v>1825</v>
      </c>
      <c r="E187" s="442" t="s">
        <v>1836</v>
      </c>
      <c r="F187" s="442" t="s">
        <v>1837</v>
      </c>
      <c r="G187" s="446">
        <v>473</v>
      </c>
      <c r="H187" s="446">
        <v>55183.320000000007</v>
      </c>
      <c r="I187" s="442">
        <v>1.4643960605392359</v>
      </c>
      <c r="J187" s="442">
        <v>116.66663847780129</v>
      </c>
      <c r="K187" s="446">
        <v>323</v>
      </c>
      <c r="L187" s="446">
        <v>37683.33</v>
      </c>
      <c r="M187" s="442">
        <v>1</v>
      </c>
      <c r="N187" s="442">
        <v>116.66665634674924</v>
      </c>
      <c r="O187" s="446">
        <v>352</v>
      </c>
      <c r="P187" s="446">
        <v>49653.33</v>
      </c>
      <c r="Q187" s="469">
        <v>1.3176470869214583</v>
      </c>
      <c r="R187" s="447">
        <v>141.06059659090909</v>
      </c>
    </row>
    <row r="188" spans="1:18" ht="14.45" customHeight="1" x14ac:dyDescent="0.2">
      <c r="A188" s="441"/>
      <c r="B188" s="442" t="s">
        <v>1739</v>
      </c>
      <c r="C188" s="442" t="s">
        <v>1733</v>
      </c>
      <c r="D188" s="442" t="s">
        <v>1825</v>
      </c>
      <c r="E188" s="442" t="s">
        <v>1906</v>
      </c>
      <c r="F188" s="442" t="s">
        <v>1907</v>
      </c>
      <c r="G188" s="446">
        <v>46</v>
      </c>
      <c r="H188" s="446">
        <v>17888.89</v>
      </c>
      <c r="I188" s="442">
        <v>0.39268291290898411</v>
      </c>
      <c r="J188" s="442">
        <v>388.88891304347823</v>
      </c>
      <c r="K188" s="446">
        <v>82</v>
      </c>
      <c r="L188" s="446">
        <v>45555.56</v>
      </c>
      <c r="M188" s="442">
        <v>1</v>
      </c>
      <c r="N188" s="442">
        <v>555.55560975609751</v>
      </c>
      <c r="O188" s="446">
        <v>73</v>
      </c>
      <c r="P188" s="446">
        <v>68513.33</v>
      </c>
      <c r="Q188" s="469">
        <v>1.5039509996145368</v>
      </c>
      <c r="R188" s="447">
        <v>938.5387671232877</v>
      </c>
    </row>
    <row r="189" spans="1:18" ht="14.45" customHeight="1" x14ac:dyDescent="0.2">
      <c r="A189" s="441"/>
      <c r="B189" s="442" t="s">
        <v>1739</v>
      </c>
      <c r="C189" s="442" t="s">
        <v>1733</v>
      </c>
      <c r="D189" s="442" t="s">
        <v>1825</v>
      </c>
      <c r="E189" s="442" t="s">
        <v>1838</v>
      </c>
      <c r="F189" s="442" t="s">
        <v>1839</v>
      </c>
      <c r="G189" s="446">
        <v>614</v>
      </c>
      <c r="H189" s="446">
        <v>184200</v>
      </c>
      <c r="I189" s="442">
        <v>0.83103992781412139</v>
      </c>
      <c r="J189" s="442">
        <v>300</v>
      </c>
      <c r="K189" s="446">
        <v>403</v>
      </c>
      <c r="L189" s="446">
        <v>221650</v>
      </c>
      <c r="M189" s="442">
        <v>1</v>
      </c>
      <c r="N189" s="442">
        <v>550</v>
      </c>
      <c r="O189" s="446">
        <v>470</v>
      </c>
      <c r="P189" s="446">
        <v>279528.89</v>
      </c>
      <c r="Q189" s="469">
        <v>1.2611274080757953</v>
      </c>
      <c r="R189" s="447">
        <v>594.74231914893619</v>
      </c>
    </row>
    <row r="190" spans="1:18" ht="14.45" customHeight="1" x14ac:dyDescent="0.2">
      <c r="A190" s="441"/>
      <c r="B190" s="442" t="s">
        <v>1739</v>
      </c>
      <c r="C190" s="442" t="s">
        <v>1733</v>
      </c>
      <c r="D190" s="442" t="s">
        <v>1825</v>
      </c>
      <c r="E190" s="442" t="s">
        <v>1840</v>
      </c>
      <c r="F190" s="442" t="s">
        <v>1841</v>
      </c>
      <c r="G190" s="446">
        <v>6</v>
      </c>
      <c r="H190" s="446">
        <v>1766.65</v>
      </c>
      <c r="I190" s="442">
        <v>1.4999957546889462</v>
      </c>
      <c r="J190" s="442">
        <v>294.44166666666666</v>
      </c>
      <c r="K190" s="446">
        <v>4</v>
      </c>
      <c r="L190" s="446">
        <v>1177.77</v>
      </c>
      <c r="M190" s="442">
        <v>1</v>
      </c>
      <c r="N190" s="442">
        <v>294.4425</v>
      </c>
      <c r="O190" s="446">
        <v>1</v>
      </c>
      <c r="P190" s="446">
        <v>344.44</v>
      </c>
      <c r="Q190" s="469">
        <v>0.29245098788388224</v>
      </c>
      <c r="R190" s="447">
        <v>344.44</v>
      </c>
    </row>
    <row r="191" spans="1:18" ht="14.45" customHeight="1" x14ac:dyDescent="0.2">
      <c r="A191" s="441"/>
      <c r="B191" s="442" t="s">
        <v>1739</v>
      </c>
      <c r="C191" s="442" t="s">
        <v>1733</v>
      </c>
      <c r="D191" s="442" t="s">
        <v>1825</v>
      </c>
      <c r="E191" s="442" t="s">
        <v>1925</v>
      </c>
      <c r="F191" s="442" t="s">
        <v>1926</v>
      </c>
      <c r="G191" s="446">
        <v>1</v>
      </c>
      <c r="H191" s="446">
        <v>666.67</v>
      </c>
      <c r="I191" s="442"/>
      <c r="J191" s="442">
        <v>666.67</v>
      </c>
      <c r="K191" s="446"/>
      <c r="L191" s="446"/>
      <c r="M191" s="442"/>
      <c r="N191" s="442"/>
      <c r="O191" s="446"/>
      <c r="P191" s="446"/>
      <c r="Q191" s="469"/>
      <c r="R191" s="447"/>
    </row>
    <row r="192" spans="1:18" ht="14.45" customHeight="1" x14ac:dyDescent="0.2">
      <c r="A192" s="441"/>
      <c r="B192" s="442" t="s">
        <v>1739</v>
      </c>
      <c r="C192" s="442" t="s">
        <v>1733</v>
      </c>
      <c r="D192" s="442" t="s">
        <v>1825</v>
      </c>
      <c r="E192" s="442" t="s">
        <v>1927</v>
      </c>
      <c r="F192" s="442" t="s">
        <v>1928</v>
      </c>
      <c r="G192" s="446">
        <v>1</v>
      </c>
      <c r="H192" s="446">
        <v>777.78</v>
      </c>
      <c r="I192" s="442"/>
      <c r="J192" s="442">
        <v>777.78</v>
      </c>
      <c r="K192" s="446"/>
      <c r="L192" s="446"/>
      <c r="M192" s="442"/>
      <c r="N192" s="442"/>
      <c r="O192" s="446"/>
      <c r="P192" s="446"/>
      <c r="Q192" s="469"/>
      <c r="R192" s="447"/>
    </row>
    <row r="193" spans="1:18" ht="14.45" customHeight="1" x14ac:dyDescent="0.2">
      <c r="A193" s="441"/>
      <c r="B193" s="442" t="s">
        <v>1739</v>
      </c>
      <c r="C193" s="442" t="s">
        <v>1733</v>
      </c>
      <c r="D193" s="442" t="s">
        <v>1825</v>
      </c>
      <c r="E193" s="442" t="s">
        <v>1846</v>
      </c>
      <c r="F193" s="442"/>
      <c r="G193" s="446">
        <v>19</v>
      </c>
      <c r="H193" s="446">
        <v>633.32999999999993</v>
      </c>
      <c r="I193" s="442"/>
      <c r="J193" s="442">
        <v>33.333157894736836</v>
      </c>
      <c r="K193" s="446"/>
      <c r="L193" s="446"/>
      <c r="M193" s="442"/>
      <c r="N193" s="442"/>
      <c r="O193" s="446"/>
      <c r="P193" s="446"/>
      <c r="Q193" s="469"/>
      <c r="R193" s="447"/>
    </row>
    <row r="194" spans="1:18" ht="14.45" customHeight="1" x14ac:dyDescent="0.2">
      <c r="A194" s="441"/>
      <c r="B194" s="442" t="s">
        <v>1739</v>
      </c>
      <c r="C194" s="442" t="s">
        <v>1733</v>
      </c>
      <c r="D194" s="442" t="s">
        <v>1825</v>
      </c>
      <c r="E194" s="442" t="s">
        <v>1847</v>
      </c>
      <c r="F194" s="442" t="s">
        <v>1829</v>
      </c>
      <c r="G194" s="446">
        <v>1577</v>
      </c>
      <c r="H194" s="446">
        <v>658835.54999999993</v>
      </c>
      <c r="I194" s="442">
        <v>1.0727891124228675</v>
      </c>
      <c r="J194" s="442">
        <v>417.77777425491433</v>
      </c>
      <c r="K194" s="446">
        <v>1470</v>
      </c>
      <c r="L194" s="446">
        <v>614133.32999999996</v>
      </c>
      <c r="M194" s="442">
        <v>1</v>
      </c>
      <c r="N194" s="442">
        <v>417.77777551020404</v>
      </c>
      <c r="O194" s="446">
        <v>970</v>
      </c>
      <c r="P194" s="446">
        <v>437015.55</v>
      </c>
      <c r="Q194" s="469">
        <v>0.71159718688448326</v>
      </c>
      <c r="R194" s="447">
        <v>450.53149484536084</v>
      </c>
    </row>
    <row r="195" spans="1:18" ht="14.45" customHeight="1" x14ac:dyDescent="0.2">
      <c r="A195" s="441"/>
      <c r="B195" s="442" t="s">
        <v>1739</v>
      </c>
      <c r="C195" s="442" t="s">
        <v>1733</v>
      </c>
      <c r="D195" s="442" t="s">
        <v>1825</v>
      </c>
      <c r="E195" s="442" t="s">
        <v>1848</v>
      </c>
      <c r="F195" s="442" t="s">
        <v>1849</v>
      </c>
      <c r="G195" s="446">
        <v>136</v>
      </c>
      <c r="H195" s="446">
        <v>28711.110000000004</v>
      </c>
      <c r="I195" s="442">
        <v>0.68359785714285726</v>
      </c>
      <c r="J195" s="442">
        <v>211.11110294117651</v>
      </c>
      <c r="K195" s="446">
        <v>189</v>
      </c>
      <c r="L195" s="446">
        <v>42000</v>
      </c>
      <c r="M195" s="442">
        <v>1</v>
      </c>
      <c r="N195" s="442">
        <v>222.22222222222223</v>
      </c>
      <c r="O195" s="446">
        <v>260</v>
      </c>
      <c r="P195" s="446">
        <v>96162.22</v>
      </c>
      <c r="Q195" s="469">
        <v>2.2895766666666666</v>
      </c>
      <c r="R195" s="447">
        <v>369.85469230769229</v>
      </c>
    </row>
    <row r="196" spans="1:18" ht="14.45" customHeight="1" x14ac:dyDescent="0.2">
      <c r="A196" s="441"/>
      <c r="B196" s="442" t="s">
        <v>1739</v>
      </c>
      <c r="C196" s="442" t="s">
        <v>1733</v>
      </c>
      <c r="D196" s="442" t="s">
        <v>1825</v>
      </c>
      <c r="E196" s="442" t="s">
        <v>1850</v>
      </c>
      <c r="F196" s="442" t="s">
        <v>1851</v>
      </c>
      <c r="G196" s="446">
        <v>57</v>
      </c>
      <c r="H196" s="446">
        <v>33250</v>
      </c>
      <c r="I196" s="442">
        <v>0.41605837680674135</v>
      </c>
      <c r="J196" s="442">
        <v>583.33333333333337</v>
      </c>
      <c r="K196" s="446">
        <v>137</v>
      </c>
      <c r="L196" s="446">
        <v>79916.67</v>
      </c>
      <c r="M196" s="442">
        <v>1</v>
      </c>
      <c r="N196" s="442">
        <v>583.33335766423352</v>
      </c>
      <c r="O196" s="446">
        <v>124</v>
      </c>
      <c r="P196" s="446">
        <v>87808.88</v>
      </c>
      <c r="Q196" s="469">
        <v>1.0987554911885093</v>
      </c>
      <c r="R196" s="447">
        <v>708.13612903225805</v>
      </c>
    </row>
    <row r="197" spans="1:18" ht="14.45" customHeight="1" x14ac:dyDescent="0.2">
      <c r="A197" s="441"/>
      <c r="B197" s="442" t="s">
        <v>1739</v>
      </c>
      <c r="C197" s="442" t="s">
        <v>1733</v>
      </c>
      <c r="D197" s="442" t="s">
        <v>1825</v>
      </c>
      <c r="E197" s="442" t="s">
        <v>1852</v>
      </c>
      <c r="F197" s="442" t="s">
        <v>1853</v>
      </c>
      <c r="G197" s="446">
        <v>42</v>
      </c>
      <c r="H197" s="446">
        <v>19600.010000000002</v>
      </c>
      <c r="I197" s="442">
        <v>0.87500044642857155</v>
      </c>
      <c r="J197" s="442">
        <v>466.66690476190479</v>
      </c>
      <c r="K197" s="446">
        <v>48</v>
      </c>
      <c r="L197" s="446">
        <v>22400</v>
      </c>
      <c r="M197" s="442">
        <v>1</v>
      </c>
      <c r="N197" s="442">
        <v>466.66666666666669</v>
      </c>
      <c r="O197" s="446">
        <v>36</v>
      </c>
      <c r="P197" s="446">
        <v>19391.11</v>
      </c>
      <c r="Q197" s="469">
        <v>0.86567455357142864</v>
      </c>
      <c r="R197" s="447">
        <v>538.64194444444445</v>
      </c>
    </row>
    <row r="198" spans="1:18" ht="14.45" customHeight="1" x14ac:dyDescent="0.2">
      <c r="A198" s="441"/>
      <c r="B198" s="442" t="s">
        <v>1739</v>
      </c>
      <c r="C198" s="442" t="s">
        <v>1733</v>
      </c>
      <c r="D198" s="442" t="s">
        <v>1825</v>
      </c>
      <c r="E198" s="442" t="s">
        <v>1929</v>
      </c>
      <c r="F198" s="442" t="s">
        <v>1853</v>
      </c>
      <c r="G198" s="446">
        <v>10</v>
      </c>
      <c r="H198" s="446">
        <v>10000</v>
      </c>
      <c r="I198" s="442">
        <v>1.25</v>
      </c>
      <c r="J198" s="442">
        <v>1000</v>
      </c>
      <c r="K198" s="446">
        <v>8</v>
      </c>
      <c r="L198" s="446">
        <v>8000</v>
      </c>
      <c r="M198" s="442">
        <v>1</v>
      </c>
      <c r="N198" s="442">
        <v>1000</v>
      </c>
      <c r="O198" s="446">
        <v>1</v>
      </c>
      <c r="P198" s="446">
        <v>1154.44</v>
      </c>
      <c r="Q198" s="469">
        <v>0.14430500000000002</v>
      </c>
      <c r="R198" s="447">
        <v>1154.44</v>
      </c>
    </row>
    <row r="199" spans="1:18" ht="14.45" customHeight="1" x14ac:dyDescent="0.2">
      <c r="A199" s="441"/>
      <c r="B199" s="442" t="s">
        <v>1739</v>
      </c>
      <c r="C199" s="442" t="s">
        <v>1733</v>
      </c>
      <c r="D199" s="442" t="s">
        <v>1825</v>
      </c>
      <c r="E199" s="442" t="s">
        <v>1854</v>
      </c>
      <c r="F199" s="442" t="s">
        <v>1855</v>
      </c>
      <c r="G199" s="446">
        <v>325</v>
      </c>
      <c r="H199" s="446">
        <v>16250</v>
      </c>
      <c r="I199" s="442">
        <v>0.97402616863659719</v>
      </c>
      <c r="J199" s="442">
        <v>50</v>
      </c>
      <c r="K199" s="446">
        <v>273</v>
      </c>
      <c r="L199" s="446">
        <v>16683.329999999998</v>
      </c>
      <c r="M199" s="442">
        <v>1</v>
      </c>
      <c r="N199" s="442">
        <v>61.111098901098892</v>
      </c>
      <c r="O199" s="446">
        <v>301</v>
      </c>
      <c r="P199" s="446">
        <v>21446.67</v>
      </c>
      <c r="Q199" s="469">
        <v>1.2855149421608276</v>
      </c>
      <c r="R199" s="447">
        <v>71.251395348837207</v>
      </c>
    </row>
    <row r="200" spans="1:18" ht="14.45" customHeight="1" x14ac:dyDescent="0.2">
      <c r="A200" s="441"/>
      <c r="B200" s="442" t="s">
        <v>1739</v>
      </c>
      <c r="C200" s="442" t="s">
        <v>1733</v>
      </c>
      <c r="D200" s="442" t="s">
        <v>1825</v>
      </c>
      <c r="E200" s="442" t="s">
        <v>1860</v>
      </c>
      <c r="F200" s="442" t="s">
        <v>1861</v>
      </c>
      <c r="G200" s="446">
        <v>9</v>
      </c>
      <c r="H200" s="446">
        <v>0</v>
      </c>
      <c r="I200" s="442"/>
      <c r="J200" s="442">
        <v>0</v>
      </c>
      <c r="K200" s="446">
        <v>4</v>
      </c>
      <c r="L200" s="446">
        <v>0</v>
      </c>
      <c r="M200" s="442"/>
      <c r="N200" s="442">
        <v>0</v>
      </c>
      <c r="O200" s="446">
        <v>4</v>
      </c>
      <c r="P200" s="446">
        <v>0</v>
      </c>
      <c r="Q200" s="469"/>
      <c r="R200" s="447">
        <v>0</v>
      </c>
    </row>
    <row r="201" spans="1:18" ht="14.45" customHeight="1" x14ac:dyDescent="0.2">
      <c r="A201" s="441"/>
      <c r="B201" s="442" t="s">
        <v>1739</v>
      </c>
      <c r="C201" s="442" t="s">
        <v>1733</v>
      </c>
      <c r="D201" s="442" t="s">
        <v>1825</v>
      </c>
      <c r="E201" s="442" t="s">
        <v>1862</v>
      </c>
      <c r="F201" s="442" t="s">
        <v>1863</v>
      </c>
      <c r="G201" s="446">
        <v>437</v>
      </c>
      <c r="H201" s="446">
        <v>133527.78</v>
      </c>
      <c r="I201" s="442">
        <v>1.2206702873874773</v>
      </c>
      <c r="J201" s="442">
        <v>305.55556064073227</v>
      </c>
      <c r="K201" s="446">
        <v>358</v>
      </c>
      <c r="L201" s="446">
        <v>109388.9</v>
      </c>
      <c r="M201" s="442">
        <v>1</v>
      </c>
      <c r="N201" s="442">
        <v>305.55558659217877</v>
      </c>
      <c r="O201" s="446">
        <v>424</v>
      </c>
      <c r="P201" s="446">
        <v>139245.54999999999</v>
      </c>
      <c r="Q201" s="469">
        <v>1.2729403988887356</v>
      </c>
      <c r="R201" s="447">
        <v>328.40931603773583</v>
      </c>
    </row>
    <row r="202" spans="1:18" ht="14.45" customHeight="1" x14ac:dyDescent="0.2">
      <c r="A202" s="441"/>
      <c r="B202" s="442" t="s">
        <v>1739</v>
      </c>
      <c r="C202" s="442" t="s">
        <v>1733</v>
      </c>
      <c r="D202" s="442" t="s">
        <v>1825</v>
      </c>
      <c r="E202" s="442" t="s">
        <v>1864</v>
      </c>
      <c r="F202" s="442" t="s">
        <v>1865</v>
      </c>
      <c r="G202" s="446">
        <v>209</v>
      </c>
      <c r="H202" s="446">
        <v>6966.66</v>
      </c>
      <c r="I202" s="442">
        <v>5.971456979754171</v>
      </c>
      <c r="J202" s="442">
        <v>33.333301435406696</v>
      </c>
      <c r="K202" s="446">
        <v>35</v>
      </c>
      <c r="L202" s="446">
        <v>1166.6599999999999</v>
      </c>
      <c r="M202" s="442">
        <v>1</v>
      </c>
      <c r="N202" s="442">
        <v>33.333142857142853</v>
      </c>
      <c r="O202" s="446"/>
      <c r="P202" s="446"/>
      <c r="Q202" s="469"/>
      <c r="R202" s="447"/>
    </row>
    <row r="203" spans="1:18" ht="14.45" customHeight="1" x14ac:dyDescent="0.2">
      <c r="A203" s="441"/>
      <c r="B203" s="442" t="s">
        <v>1739</v>
      </c>
      <c r="C203" s="442" t="s">
        <v>1733</v>
      </c>
      <c r="D203" s="442" t="s">
        <v>1825</v>
      </c>
      <c r="E203" s="442" t="s">
        <v>1866</v>
      </c>
      <c r="F203" s="442" t="s">
        <v>1867</v>
      </c>
      <c r="G203" s="446">
        <v>1538</v>
      </c>
      <c r="H203" s="446">
        <v>700644.46000000008</v>
      </c>
      <c r="I203" s="442">
        <v>1.1392593030773872</v>
      </c>
      <c r="J203" s="442">
        <v>455.55556566970097</v>
      </c>
      <c r="K203" s="446">
        <v>1350</v>
      </c>
      <c r="L203" s="446">
        <v>614999.99</v>
      </c>
      <c r="M203" s="442">
        <v>1</v>
      </c>
      <c r="N203" s="442">
        <v>455.55554814814815</v>
      </c>
      <c r="O203" s="446">
        <v>1417</v>
      </c>
      <c r="P203" s="446">
        <v>688977.77999999991</v>
      </c>
      <c r="Q203" s="469">
        <v>1.1202890913868144</v>
      </c>
      <c r="R203" s="447">
        <v>486.22285109386019</v>
      </c>
    </row>
    <row r="204" spans="1:18" ht="14.45" customHeight="1" x14ac:dyDescent="0.2">
      <c r="A204" s="441"/>
      <c r="B204" s="442" t="s">
        <v>1739</v>
      </c>
      <c r="C204" s="442" t="s">
        <v>1733</v>
      </c>
      <c r="D204" s="442" t="s">
        <v>1825</v>
      </c>
      <c r="E204" s="442" t="s">
        <v>1870</v>
      </c>
      <c r="F204" s="442" t="s">
        <v>1871</v>
      </c>
      <c r="G204" s="446">
        <v>620</v>
      </c>
      <c r="H204" s="446">
        <v>48222.22</v>
      </c>
      <c r="I204" s="442">
        <v>1.2809921680312331</v>
      </c>
      <c r="J204" s="442">
        <v>77.777774193548396</v>
      </c>
      <c r="K204" s="446">
        <v>484</v>
      </c>
      <c r="L204" s="446">
        <v>37644.430000000008</v>
      </c>
      <c r="M204" s="442">
        <v>1</v>
      </c>
      <c r="N204" s="442">
        <v>77.777747933884314</v>
      </c>
      <c r="O204" s="446">
        <v>605</v>
      </c>
      <c r="P204" s="446">
        <v>60461.119999999995</v>
      </c>
      <c r="Q204" s="469">
        <v>1.6061106516953501</v>
      </c>
      <c r="R204" s="447">
        <v>99.93573553719007</v>
      </c>
    </row>
    <row r="205" spans="1:18" ht="14.45" customHeight="1" x14ac:dyDescent="0.2">
      <c r="A205" s="441"/>
      <c r="B205" s="442" t="s">
        <v>1739</v>
      </c>
      <c r="C205" s="442" t="s">
        <v>1733</v>
      </c>
      <c r="D205" s="442" t="s">
        <v>1825</v>
      </c>
      <c r="E205" s="442" t="s">
        <v>1930</v>
      </c>
      <c r="F205" s="442" t="s">
        <v>1931</v>
      </c>
      <c r="G205" s="446">
        <v>55</v>
      </c>
      <c r="H205" s="446">
        <v>38500</v>
      </c>
      <c r="I205" s="442">
        <v>1.1702127659574468</v>
      </c>
      <c r="J205" s="442">
        <v>700</v>
      </c>
      <c r="K205" s="446">
        <v>47</v>
      </c>
      <c r="L205" s="446">
        <v>32900</v>
      </c>
      <c r="M205" s="442">
        <v>1</v>
      </c>
      <c r="N205" s="442">
        <v>700</v>
      </c>
      <c r="O205" s="446">
        <v>41</v>
      </c>
      <c r="P205" s="446">
        <v>31225.57</v>
      </c>
      <c r="Q205" s="469">
        <v>0.94910547112462007</v>
      </c>
      <c r="R205" s="447">
        <v>761.59926829268295</v>
      </c>
    </row>
    <row r="206" spans="1:18" ht="14.45" customHeight="1" x14ac:dyDescent="0.2">
      <c r="A206" s="441"/>
      <c r="B206" s="442" t="s">
        <v>1739</v>
      </c>
      <c r="C206" s="442" t="s">
        <v>1733</v>
      </c>
      <c r="D206" s="442" t="s">
        <v>1825</v>
      </c>
      <c r="E206" s="442" t="s">
        <v>1874</v>
      </c>
      <c r="F206" s="442" t="s">
        <v>1875</v>
      </c>
      <c r="G206" s="446">
        <v>3</v>
      </c>
      <c r="H206" s="446">
        <v>810</v>
      </c>
      <c r="I206" s="442">
        <v>1.5</v>
      </c>
      <c r="J206" s="442">
        <v>270</v>
      </c>
      <c r="K206" s="446">
        <v>2</v>
      </c>
      <c r="L206" s="446">
        <v>540</v>
      </c>
      <c r="M206" s="442">
        <v>1</v>
      </c>
      <c r="N206" s="442">
        <v>270</v>
      </c>
      <c r="O206" s="446">
        <v>1</v>
      </c>
      <c r="P206" s="446">
        <v>382.22</v>
      </c>
      <c r="Q206" s="469">
        <v>0.7078148148148149</v>
      </c>
      <c r="R206" s="447">
        <v>382.22</v>
      </c>
    </row>
    <row r="207" spans="1:18" ht="14.45" customHeight="1" x14ac:dyDescent="0.2">
      <c r="A207" s="441"/>
      <c r="B207" s="442" t="s">
        <v>1739</v>
      </c>
      <c r="C207" s="442" t="s">
        <v>1733</v>
      </c>
      <c r="D207" s="442" t="s">
        <v>1825</v>
      </c>
      <c r="E207" s="442" t="s">
        <v>1876</v>
      </c>
      <c r="F207" s="442" t="s">
        <v>1877</v>
      </c>
      <c r="G207" s="446">
        <v>927</v>
      </c>
      <c r="H207" s="446">
        <v>87550</v>
      </c>
      <c r="I207" s="442">
        <v>1.2629430019614203</v>
      </c>
      <c r="J207" s="442">
        <v>94.444444444444443</v>
      </c>
      <c r="K207" s="446">
        <v>734</v>
      </c>
      <c r="L207" s="446">
        <v>69322.210000000006</v>
      </c>
      <c r="M207" s="442">
        <v>1</v>
      </c>
      <c r="N207" s="442">
        <v>94.444427792915533</v>
      </c>
      <c r="O207" s="446">
        <v>730</v>
      </c>
      <c r="P207" s="446">
        <v>86211.12</v>
      </c>
      <c r="Q207" s="469">
        <v>1.24362913415484</v>
      </c>
      <c r="R207" s="447">
        <v>118.09742465753423</v>
      </c>
    </row>
    <row r="208" spans="1:18" ht="14.45" customHeight="1" x14ac:dyDescent="0.2">
      <c r="A208" s="441"/>
      <c r="B208" s="442" t="s">
        <v>1739</v>
      </c>
      <c r="C208" s="442" t="s">
        <v>1733</v>
      </c>
      <c r="D208" s="442" t="s">
        <v>1825</v>
      </c>
      <c r="E208" s="442" t="s">
        <v>1880</v>
      </c>
      <c r="F208" s="442" t="s">
        <v>1881</v>
      </c>
      <c r="G208" s="446">
        <v>778</v>
      </c>
      <c r="H208" s="446">
        <v>75206.67</v>
      </c>
      <c r="I208" s="442">
        <v>1.3697180379509379</v>
      </c>
      <c r="J208" s="442">
        <v>96.666670951156817</v>
      </c>
      <c r="K208" s="446">
        <v>568</v>
      </c>
      <c r="L208" s="446">
        <v>54906.679999999993</v>
      </c>
      <c r="M208" s="442">
        <v>1</v>
      </c>
      <c r="N208" s="442">
        <v>96.666690140845063</v>
      </c>
      <c r="O208" s="446">
        <v>517</v>
      </c>
      <c r="P208" s="446">
        <v>81816.67</v>
      </c>
      <c r="Q208" s="469">
        <v>1.4901041184788446</v>
      </c>
      <c r="R208" s="447">
        <v>158.25274661508703</v>
      </c>
    </row>
    <row r="209" spans="1:18" ht="14.45" customHeight="1" x14ac:dyDescent="0.2">
      <c r="A209" s="441"/>
      <c r="B209" s="442" t="s">
        <v>1739</v>
      </c>
      <c r="C209" s="442" t="s">
        <v>1733</v>
      </c>
      <c r="D209" s="442" t="s">
        <v>1825</v>
      </c>
      <c r="E209" s="442" t="s">
        <v>1883</v>
      </c>
      <c r="F209" s="442" t="s">
        <v>1884</v>
      </c>
      <c r="G209" s="446">
        <v>825</v>
      </c>
      <c r="H209" s="446">
        <v>357499.99</v>
      </c>
      <c r="I209" s="442">
        <v>1.1735419045072348</v>
      </c>
      <c r="J209" s="442">
        <v>433.33332121212118</v>
      </c>
      <c r="K209" s="446">
        <v>703</v>
      </c>
      <c r="L209" s="446">
        <v>304633.33999999997</v>
      </c>
      <c r="M209" s="442">
        <v>1</v>
      </c>
      <c r="N209" s="442">
        <v>433.33334281650065</v>
      </c>
      <c r="O209" s="446">
        <v>760</v>
      </c>
      <c r="P209" s="446">
        <v>357142.22000000003</v>
      </c>
      <c r="Q209" s="469">
        <v>1.1723674762585083</v>
      </c>
      <c r="R209" s="447">
        <v>469.92397368421058</v>
      </c>
    </row>
    <row r="210" spans="1:18" ht="14.45" customHeight="1" x14ac:dyDescent="0.2">
      <c r="A210" s="441"/>
      <c r="B210" s="442" t="s">
        <v>1739</v>
      </c>
      <c r="C210" s="442" t="s">
        <v>1733</v>
      </c>
      <c r="D210" s="442" t="s">
        <v>1825</v>
      </c>
      <c r="E210" s="442" t="s">
        <v>1885</v>
      </c>
      <c r="F210" s="442" t="s">
        <v>1886</v>
      </c>
      <c r="G210" s="446">
        <v>1222</v>
      </c>
      <c r="H210" s="446">
        <v>92328.87000000001</v>
      </c>
      <c r="I210" s="442">
        <v>1.1048822920371393</v>
      </c>
      <c r="J210" s="442">
        <v>75.555540098199685</v>
      </c>
      <c r="K210" s="446">
        <v>1106</v>
      </c>
      <c r="L210" s="446">
        <v>83564.44</v>
      </c>
      <c r="M210" s="442">
        <v>1</v>
      </c>
      <c r="N210" s="442">
        <v>75.555551537070528</v>
      </c>
      <c r="O210" s="446">
        <v>610</v>
      </c>
      <c r="P210" s="446">
        <v>65131.13</v>
      </c>
      <c r="Q210" s="469">
        <v>0.77941203219934219</v>
      </c>
      <c r="R210" s="447">
        <v>106.77234426229508</v>
      </c>
    </row>
    <row r="211" spans="1:18" ht="14.45" customHeight="1" x14ac:dyDescent="0.2">
      <c r="A211" s="441"/>
      <c r="B211" s="442" t="s">
        <v>1739</v>
      </c>
      <c r="C211" s="442" t="s">
        <v>1733</v>
      </c>
      <c r="D211" s="442" t="s">
        <v>1825</v>
      </c>
      <c r="E211" s="442" t="s">
        <v>1932</v>
      </c>
      <c r="F211" s="442" t="s">
        <v>1933</v>
      </c>
      <c r="G211" s="446">
        <v>131</v>
      </c>
      <c r="H211" s="446">
        <v>168116.66999999998</v>
      </c>
      <c r="I211" s="442">
        <v>1.1008403339334207</v>
      </c>
      <c r="J211" s="442">
        <v>1283.3333587786258</v>
      </c>
      <c r="K211" s="446">
        <v>119</v>
      </c>
      <c r="L211" s="446">
        <v>152716.66999999998</v>
      </c>
      <c r="M211" s="442">
        <v>1</v>
      </c>
      <c r="N211" s="442">
        <v>1283.3333613445377</v>
      </c>
      <c r="O211" s="446">
        <v>116</v>
      </c>
      <c r="P211" s="446">
        <v>166622.22</v>
      </c>
      <c r="Q211" s="469">
        <v>1.0910545652940182</v>
      </c>
      <c r="R211" s="447">
        <v>1436.3984482758622</v>
      </c>
    </row>
    <row r="212" spans="1:18" ht="14.45" customHeight="1" x14ac:dyDescent="0.2">
      <c r="A212" s="441"/>
      <c r="B212" s="442" t="s">
        <v>1739</v>
      </c>
      <c r="C212" s="442" t="s">
        <v>1733</v>
      </c>
      <c r="D212" s="442" t="s">
        <v>1825</v>
      </c>
      <c r="E212" s="442" t="s">
        <v>1934</v>
      </c>
      <c r="F212" s="442" t="s">
        <v>1935</v>
      </c>
      <c r="G212" s="446">
        <v>6</v>
      </c>
      <c r="H212" s="446">
        <v>2800</v>
      </c>
      <c r="I212" s="442"/>
      <c r="J212" s="442">
        <v>466.66666666666669</v>
      </c>
      <c r="K212" s="446"/>
      <c r="L212" s="446"/>
      <c r="M212" s="442"/>
      <c r="N212" s="442"/>
      <c r="O212" s="446">
        <v>3</v>
      </c>
      <c r="P212" s="446">
        <v>1516.67</v>
      </c>
      <c r="Q212" s="469"/>
      <c r="R212" s="447">
        <v>505.55666666666667</v>
      </c>
    </row>
    <row r="213" spans="1:18" ht="14.45" customHeight="1" x14ac:dyDescent="0.2">
      <c r="A213" s="441"/>
      <c r="B213" s="442" t="s">
        <v>1739</v>
      </c>
      <c r="C213" s="442" t="s">
        <v>1733</v>
      </c>
      <c r="D213" s="442" t="s">
        <v>1825</v>
      </c>
      <c r="E213" s="442" t="s">
        <v>1887</v>
      </c>
      <c r="F213" s="442" t="s">
        <v>1888</v>
      </c>
      <c r="G213" s="446">
        <v>3</v>
      </c>
      <c r="H213" s="446">
        <v>350</v>
      </c>
      <c r="I213" s="442">
        <v>2.6250656266406658</v>
      </c>
      <c r="J213" s="442">
        <v>116.66666666666667</v>
      </c>
      <c r="K213" s="446">
        <v>1</v>
      </c>
      <c r="L213" s="446">
        <v>133.33000000000001</v>
      </c>
      <c r="M213" s="442">
        <v>1</v>
      </c>
      <c r="N213" s="442">
        <v>133.33000000000001</v>
      </c>
      <c r="O213" s="446">
        <v>4</v>
      </c>
      <c r="P213" s="446">
        <v>714.44</v>
      </c>
      <c r="Q213" s="469">
        <v>5.3584339608490215</v>
      </c>
      <c r="R213" s="447">
        <v>178.61</v>
      </c>
    </row>
    <row r="214" spans="1:18" ht="14.45" customHeight="1" x14ac:dyDescent="0.2">
      <c r="A214" s="441"/>
      <c r="B214" s="442" t="s">
        <v>1739</v>
      </c>
      <c r="C214" s="442" t="s">
        <v>1733</v>
      </c>
      <c r="D214" s="442" t="s">
        <v>1825</v>
      </c>
      <c r="E214" s="442" t="s">
        <v>1936</v>
      </c>
      <c r="F214" s="442" t="s">
        <v>1937</v>
      </c>
      <c r="G214" s="446"/>
      <c r="H214" s="446"/>
      <c r="I214" s="442"/>
      <c r="J214" s="442"/>
      <c r="K214" s="446">
        <v>1</v>
      </c>
      <c r="L214" s="446">
        <v>466.67</v>
      </c>
      <c r="M214" s="442">
        <v>1</v>
      </c>
      <c r="N214" s="442">
        <v>466.67</v>
      </c>
      <c r="O214" s="446"/>
      <c r="P214" s="446"/>
      <c r="Q214" s="469"/>
      <c r="R214" s="447"/>
    </row>
    <row r="215" spans="1:18" ht="14.45" customHeight="1" x14ac:dyDescent="0.2">
      <c r="A215" s="441"/>
      <c r="B215" s="442" t="s">
        <v>1739</v>
      </c>
      <c r="C215" s="442" t="s">
        <v>1733</v>
      </c>
      <c r="D215" s="442" t="s">
        <v>1825</v>
      </c>
      <c r="E215" s="442" t="s">
        <v>1891</v>
      </c>
      <c r="F215" s="442" t="s">
        <v>1892</v>
      </c>
      <c r="G215" s="446">
        <v>3</v>
      </c>
      <c r="H215" s="446">
        <v>1033.32</v>
      </c>
      <c r="I215" s="442">
        <v>0.24999758063735689</v>
      </c>
      <c r="J215" s="442">
        <v>344.44</v>
      </c>
      <c r="K215" s="446">
        <v>12</v>
      </c>
      <c r="L215" s="446">
        <v>4133.32</v>
      </c>
      <c r="M215" s="442">
        <v>1</v>
      </c>
      <c r="N215" s="442">
        <v>344.44333333333333</v>
      </c>
      <c r="O215" s="446">
        <v>7</v>
      </c>
      <c r="P215" s="446">
        <v>2818.87</v>
      </c>
      <c r="Q215" s="469">
        <v>0.68198687737702379</v>
      </c>
      <c r="R215" s="447">
        <v>402.69571428571425</v>
      </c>
    </row>
    <row r="216" spans="1:18" ht="14.45" customHeight="1" x14ac:dyDescent="0.2">
      <c r="A216" s="441"/>
      <c r="B216" s="442" t="s">
        <v>1739</v>
      </c>
      <c r="C216" s="442" t="s">
        <v>1733</v>
      </c>
      <c r="D216" s="442" t="s">
        <v>1825</v>
      </c>
      <c r="E216" s="442" t="s">
        <v>1938</v>
      </c>
      <c r="F216" s="442" t="s">
        <v>1939</v>
      </c>
      <c r="G216" s="446">
        <v>1</v>
      </c>
      <c r="H216" s="446">
        <v>833.33</v>
      </c>
      <c r="I216" s="442"/>
      <c r="J216" s="442">
        <v>833.33</v>
      </c>
      <c r="K216" s="446"/>
      <c r="L216" s="446"/>
      <c r="M216" s="442"/>
      <c r="N216" s="442"/>
      <c r="O216" s="446"/>
      <c r="P216" s="446"/>
      <c r="Q216" s="469"/>
      <c r="R216" s="447"/>
    </row>
    <row r="217" spans="1:18" ht="14.45" customHeight="1" x14ac:dyDescent="0.2">
      <c r="A217" s="441"/>
      <c r="B217" s="442" t="s">
        <v>1739</v>
      </c>
      <c r="C217" s="442" t="s">
        <v>1733</v>
      </c>
      <c r="D217" s="442" t="s">
        <v>1825</v>
      </c>
      <c r="E217" s="442" t="s">
        <v>1893</v>
      </c>
      <c r="F217" s="442" t="s">
        <v>1894</v>
      </c>
      <c r="G217" s="446">
        <v>14</v>
      </c>
      <c r="H217" s="446">
        <v>4091.11</v>
      </c>
      <c r="I217" s="442">
        <v>0.70000034220558327</v>
      </c>
      <c r="J217" s="442">
        <v>292.22214285714284</v>
      </c>
      <c r="K217" s="446">
        <v>20</v>
      </c>
      <c r="L217" s="446">
        <v>5844.4400000000014</v>
      </c>
      <c r="M217" s="442">
        <v>1</v>
      </c>
      <c r="N217" s="442">
        <v>292.22200000000009</v>
      </c>
      <c r="O217" s="446">
        <v>13</v>
      </c>
      <c r="P217" s="446">
        <v>4404.4400000000005</v>
      </c>
      <c r="Q217" s="469">
        <v>0.7536119799330645</v>
      </c>
      <c r="R217" s="447">
        <v>338.80307692307696</v>
      </c>
    </row>
    <row r="218" spans="1:18" ht="14.45" customHeight="1" x14ac:dyDescent="0.2">
      <c r="A218" s="441"/>
      <c r="B218" s="442" t="s">
        <v>1739</v>
      </c>
      <c r="C218" s="442" t="s">
        <v>1733</v>
      </c>
      <c r="D218" s="442" t="s">
        <v>1825</v>
      </c>
      <c r="E218" s="442" t="s">
        <v>1897</v>
      </c>
      <c r="F218" s="442" t="s">
        <v>1898</v>
      </c>
      <c r="G218" s="446">
        <v>690</v>
      </c>
      <c r="H218" s="446">
        <v>80500</v>
      </c>
      <c r="I218" s="442">
        <v>1.0969792326160135</v>
      </c>
      <c r="J218" s="442">
        <v>116.66666666666667</v>
      </c>
      <c r="K218" s="446">
        <v>629</v>
      </c>
      <c r="L218" s="446">
        <v>73383.34</v>
      </c>
      <c r="M218" s="442">
        <v>1</v>
      </c>
      <c r="N218" s="442">
        <v>116.66667726550079</v>
      </c>
      <c r="O218" s="446">
        <v>415</v>
      </c>
      <c r="P218" s="446">
        <v>61498.899999999994</v>
      </c>
      <c r="Q218" s="469">
        <v>0.83804988979787509</v>
      </c>
      <c r="R218" s="447">
        <v>148.19012048192769</v>
      </c>
    </row>
    <row r="219" spans="1:18" ht="14.45" customHeight="1" x14ac:dyDescent="0.2">
      <c r="A219" s="441"/>
      <c r="B219" s="442" t="s">
        <v>1739</v>
      </c>
      <c r="C219" s="442" t="s">
        <v>1733</v>
      </c>
      <c r="D219" s="442" t="s">
        <v>1825</v>
      </c>
      <c r="E219" s="442" t="s">
        <v>1912</v>
      </c>
      <c r="F219" s="442" t="s">
        <v>1913</v>
      </c>
      <c r="G219" s="446">
        <v>6</v>
      </c>
      <c r="H219" s="446">
        <v>2153.34</v>
      </c>
      <c r="I219" s="442">
        <v>0.66666666666666674</v>
      </c>
      <c r="J219" s="442">
        <v>358.89000000000004</v>
      </c>
      <c r="K219" s="446">
        <v>9</v>
      </c>
      <c r="L219" s="446">
        <v>3230.0099999999998</v>
      </c>
      <c r="M219" s="442">
        <v>1</v>
      </c>
      <c r="N219" s="442">
        <v>358.89</v>
      </c>
      <c r="O219" s="446">
        <v>3</v>
      </c>
      <c r="P219" s="446">
        <v>1253.3399999999999</v>
      </c>
      <c r="Q219" s="469">
        <v>0.38802975842180054</v>
      </c>
      <c r="R219" s="447">
        <v>417.78</v>
      </c>
    </row>
    <row r="220" spans="1:18" ht="14.45" customHeight="1" x14ac:dyDescent="0.2">
      <c r="A220" s="441"/>
      <c r="B220" s="442" t="s">
        <v>1739</v>
      </c>
      <c r="C220" s="442" t="s">
        <v>1733</v>
      </c>
      <c r="D220" s="442" t="s">
        <v>1825</v>
      </c>
      <c r="E220" s="442" t="s">
        <v>1899</v>
      </c>
      <c r="F220" s="442"/>
      <c r="G220" s="446">
        <v>226</v>
      </c>
      <c r="H220" s="446">
        <v>124300</v>
      </c>
      <c r="I220" s="442">
        <v>0.97835497835497831</v>
      </c>
      <c r="J220" s="442">
        <v>550</v>
      </c>
      <c r="K220" s="446">
        <v>231</v>
      </c>
      <c r="L220" s="446">
        <v>127050</v>
      </c>
      <c r="M220" s="442">
        <v>1</v>
      </c>
      <c r="N220" s="442">
        <v>550</v>
      </c>
      <c r="O220" s="446"/>
      <c r="P220" s="446"/>
      <c r="Q220" s="469"/>
      <c r="R220" s="447"/>
    </row>
    <row r="221" spans="1:18" ht="14.45" customHeight="1" x14ac:dyDescent="0.2">
      <c r="A221" s="441"/>
      <c r="B221" s="442" t="s">
        <v>1739</v>
      </c>
      <c r="C221" s="442" t="s">
        <v>1733</v>
      </c>
      <c r="D221" s="442" t="s">
        <v>1825</v>
      </c>
      <c r="E221" s="442" t="s">
        <v>1900</v>
      </c>
      <c r="F221" s="442" t="s">
        <v>1901</v>
      </c>
      <c r="G221" s="446">
        <v>3</v>
      </c>
      <c r="H221" s="446">
        <v>350</v>
      </c>
      <c r="I221" s="442">
        <v>0.5</v>
      </c>
      <c r="J221" s="442">
        <v>116.66666666666667</v>
      </c>
      <c r="K221" s="446">
        <v>6</v>
      </c>
      <c r="L221" s="446">
        <v>700</v>
      </c>
      <c r="M221" s="442">
        <v>1</v>
      </c>
      <c r="N221" s="442">
        <v>116.66666666666667</v>
      </c>
      <c r="O221" s="446">
        <v>1</v>
      </c>
      <c r="P221" s="446">
        <v>150</v>
      </c>
      <c r="Q221" s="469">
        <v>0.21428571428571427</v>
      </c>
      <c r="R221" s="447">
        <v>150</v>
      </c>
    </row>
    <row r="222" spans="1:18" ht="14.45" customHeight="1" x14ac:dyDescent="0.2">
      <c r="A222" s="441"/>
      <c r="B222" s="442" t="s">
        <v>1739</v>
      </c>
      <c r="C222" s="442" t="s">
        <v>1733</v>
      </c>
      <c r="D222" s="442" t="s">
        <v>1825</v>
      </c>
      <c r="E222" s="442" t="s">
        <v>1914</v>
      </c>
      <c r="F222" s="442" t="s">
        <v>1915</v>
      </c>
      <c r="G222" s="446"/>
      <c r="H222" s="446"/>
      <c r="I222" s="442"/>
      <c r="J222" s="442"/>
      <c r="K222" s="446">
        <v>16</v>
      </c>
      <c r="L222" s="446">
        <v>8853.33</v>
      </c>
      <c r="M222" s="442">
        <v>1</v>
      </c>
      <c r="N222" s="442">
        <v>553.333125</v>
      </c>
      <c r="O222" s="446">
        <v>61</v>
      </c>
      <c r="P222" s="446">
        <v>36065.56</v>
      </c>
      <c r="Q222" s="469">
        <v>4.0736717144848322</v>
      </c>
      <c r="R222" s="447">
        <v>591.23868852459009</v>
      </c>
    </row>
    <row r="223" spans="1:18" ht="14.45" customHeight="1" x14ac:dyDescent="0.2">
      <c r="A223" s="441"/>
      <c r="B223" s="442" t="s">
        <v>1739</v>
      </c>
      <c r="C223" s="442" t="s">
        <v>1733</v>
      </c>
      <c r="D223" s="442" t="s">
        <v>1825</v>
      </c>
      <c r="E223" s="442" t="s">
        <v>1916</v>
      </c>
      <c r="F223" s="442" t="s">
        <v>1917</v>
      </c>
      <c r="G223" s="446"/>
      <c r="H223" s="446"/>
      <c r="I223" s="442"/>
      <c r="J223" s="442"/>
      <c r="K223" s="446"/>
      <c r="L223" s="446"/>
      <c r="M223" s="442"/>
      <c r="N223" s="442"/>
      <c r="O223" s="446">
        <v>2</v>
      </c>
      <c r="P223" s="446">
        <v>644.44000000000005</v>
      </c>
      <c r="Q223" s="469"/>
      <c r="R223" s="447">
        <v>322.22000000000003</v>
      </c>
    </row>
    <row r="224" spans="1:18" ht="14.45" customHeight="1" x14ac:dyDescent="0.2">
      <c r="A224" s="441"/>
      <c r="B224" s="442" t="s">
        <v>1739</v>
      </c>
      <c r="C224" s="442" t="s">
        <v>1733</v>
      </c>
      <c r="D224" s="442" t="s">
        <v>1825</v>
      </c>
      <c r="E224" s="442" t="s">
        <v>1902</v>
      </c>
      <c r="F224" s="442" t="s">
        <v>1903</v>
      </c>
      <c r="G224" s="446"/>
      <c r="H224" s="446"/>
      <c r="I224" s="442"/>
      <c r="J224" s="442"/>
      <c r="K224" s="446"/>
      <c r="L224" s="446"/>
      <c r="M224" s="442"/>
      <c r="N224" s="442"/>
      <c r="O224" s="446">
        <v>502</v>
      </c>
      <c r="P224" s="446">
        <v>30697.77</v>
      </c>
      <c r="Q224" s="469"/>
      <c r="R224" s="447">
        <v>61.150936254980081</v>
      </c>
    </row>
    <row r="225" spans="1:18" ht="14.45" customHeight="1" x14ac:dyDescent="0.2">
      <c r="A225" s="441"/>
      <c r="B225" s="442" t="s">
        <v>1739</v>
      </c>
      <c r="C225" s="442" t="s">
        <v>1733</v>
      </c>
      <c r="D225" s="442" t="s">
        <v>1825</v>
      </c>
      <c r="E225" s="442" t="s">
        <v>1940</v>
      </c>
      <c r="F225" s="442" t="s">
        <v>1941</v>
      </c>
      <c r="G225" s="446"/>
      <c r="H225" s="446"/>
      <c r="I225" s="442"/>
      <c r="J225" s="442"/>
      <c r="K225" s="446"/>
      <c r="L225" s="446"/>
      <c r="M225" s="442"/>
      <c r="N225" s="442"/>
      <c r="O225" s="446">
        <v>203</v>
      </c>
      <c r="P225" s="446">
        <v>122405.55</v>
      </c>
      <c r="Q225" s="469"/>
      <c r="R225" s="447">
        <v>602.98300492610838</v>
      </c>
    </row>
    <row r="226" spans="1:18" ht="14.45" customHeight="1" x14ac:dyDescent="0.2">
      <c r="A226" s="441"/>
      <c r="B226" s="442" t="s">
        <v>1739</v>
      </c>
      <c r="C226" s="442" t="s">
        <v>1733</v>
      </c>
      <c r="D226" s="442" t="s">
        <v>1825</v>
      </c>
      <c r="E226" s="442" t="s">
        <v>1918</v>
      </c>
      <c r="F226" s="442" t="s">
        <v>1919</v>
      </c>
      <c r="G226" s="446"/>
      <c r="H226" s="446"/>
      <c r="I226" s="442"/>
      <c r="J226" s="442"/>
      <c r="K226" s="446"/>
      <c r="L226" s="446"/>
      <c r="M226" s="442"/>
      <c r="N226" s="442"/>
      <c r="O226" s="446">
        <v>3</v>
      </c>
      <c r="P226" s="446">
        <v>1033.33</v>
      </c>
      <c r="Q226" s="469"/>
      <c r="R226" s="447">
        <v>344.44333333333333</v>
      </c>
    </row>
    <row r="227" spans="1:18" ht="14.45" customHeight="1" x14ac:dyDescent="0.2">
      <c r="A227" s="441"/>
      <c r="B227" s="442" t="s">
        <v>1739</v>
      </c>
      <c r="C227" s="442" t="s">
        <v>1733</v>
      </c>
      <c r="D227" s="442" t="s">
        <v>1825</v>
      </c>
      <c r="E227" s="442" t="s">
        <v>1942</v>
      </c>
      <c r="F227" s="442" t="s">
        <v>1943</v>
      </c>
      <c r="G227" s="446"/>
      <c r="H227" s="446"/>
      <c r="I227" s="442"/>
      <c r="J227" s="442"/>
      <c r="K227" s="446"/>
      <c r="L227" s="446"/>
      <c r="M227" s="442"/>
      <c r="N227" s="442"/>
      <c r="O227" s="446">
        <v>2</v>
      </c>
      <c r="P227" s="446">
        <v>1443.33</v>
      </c>
      <c r="Q227" s="469"/>
      <c r="R227" s="447">
        <v>721.66499999999996</v>
      </c>
    </row>
    <row r="228" spans="1:18" ht="14.45" customHeight="1" x14ac:dyDescent="0.2">
      <c r="A228" s="441"/>
      <c r="B228" s="442" t="s">
        <v>1739</v>
      </c>
      <c r="C228" s="442" t="s">
        <v>1734</v>
      </c>
      <c r="D228" s="442" t="s">
        <v>1825</v>
      </c>
      <c r="E228" s="442" t="s">
        <v>1904</v>
      </c>
      <c r="F228" s="442" t="s">
        <v>1905</v>
      </c>
      <c r="G228" s="446">
        <v>2</v>
      </c>
      <c r="H228" s="446">
        <v>211.11</v>
      </c>
      <c r="I228" s="442"/>
      <c r="J228" s="442">
        <v>105.55500000000001</v>
      </c>
      <c r="K228" s="446"/>
      <c r="L228" s="446"/>
      <c r="M228" s="442"/>
      <c r="N228" s="442"/>
      <c r="O228" s="446"/>
      <c r="P228" s="446"/>
      <c r="Q228" s="469"/>
      <c r="R228" s="447"/>
    </row>
    <row r="229" spans="1:18" ht="14.45" customHeight="1" x14ac:dyDescent="0.2">
      <c r="A229" s="441"/>
      <c r="B229" s="442" t="s">
        <v>1739</v>
      </c>
      <c r="C229" s="442" t="s">
        <v>1734</v>
      </c>
      <c r="D229" s="442" t="s">
        <v>1825</v>
      </c>
      <c r="E229" s="442" t="s">
        <v>1830</v>
      </c>
      <c r="F229" s="442" t="s">
        <v>1831</v>
      </c>
      <c r="G229" s="446">
        <v>685</v>
      </c>
      <c r="H229" s="446">
        <v>53277.78</v>
      </c>
      <c r="I229" s="442">
        <v>0.96072944908129121</v>
      </c>
      <c r="J229" s="442">
        <v>77.777781021897809</v>
      </c>
      <c r="K229" s="446">
        <v>713</v>
      </c>
      <c r="L229" s="446">
        <v>55455.55</v>
      </c>
      <c r="M229" s="442">
        <v>1</v>
      </c>
      <c r="N229" s="442">
        <v>77.777769985974757</v>
      </c>
      <c r="O229" s="446">
        <v>829</v>
      </c>
      <c r="P229" s="446">
        <v>72542.22</v>
      </c>
      <c r="Q229" s="469">
        <v>1.3081146972665494</v>
      </c>
      <c r="R229" s="447">
        <v>87.505693606755131</v>
      </c>
    </row>
    <row r="230" spans="1:18" ht="14.45" customHeight="1" x14ac:dyDescent="0.2">
      <c r="A230" s="441"/>
      <c r="B230" s="442" t="s">
        <v>1739</v>
      </c>
      <c r="C230" s="442" t="s">
        <v>1734</v>
      </c>
      <c r="D230" s="442" t="s">
        <v>1825</v>
      </c>
      <c r="E230" s="442" t="s">
        <v>1832</v>
      </c>
      <c r="F230" s="442" t="s">
        <v>1833</v>
      </c>
      <c r="G230" s="446">
        <v>15</v>
      </c>
      <c r="H230" s="446">
        <v>3750</v>
      </c>
      <c r="I230" s="442">
        <v>1.6666666666666667</v>
      </c>
      <c r="J230" s="442">
        <v>250</v>
      </c>
      <c r="K230" s="446">
        <v>9</v>
      </c>
      <c r="L230" s="446">
        <v>2250</v>
      </c>
      <c r="M230" s="442">
        <v>1</v>
      </c>
      <c r="N230" s="442">
        <v>250</v>
      </c>
      <c r="O230" s="446">
        <v>58</v>
      </c>
      <c r="P230" s="446">
        <v>15766.67</v>
      </c>
      <c r="Q230" s="469">
        <v>7.0074088888888886</v>
      </c>
      <c r="R230" s="447">
        <v>271.83913793103449</v>
      </c>
    </row>
    <row r="231" spans="1:18" ht="14.45" customHeight="1" x14ac:dyDescent="0.2">
      <c r="A231" s="441"/>
      <c r="B231" s="442" t="s">
        <v>1739</v>
      </c>
      <c r="C231" s="442" t="s">
        <v>1734</v>
      </c>
      <c r="D231" s="442" t="s">
        <v>1825</v>
      </c>
      <c r="E231" s="442" t="s">
        <v>1834</v>
      </c>
      <c r="F231" s="442" t="s">
        <v>1835</v>
      </c>
      <c r="G231" s="446">
        <v>1</v>
      </c>
      <c r="H231" s="446">
        <v>300</v>
      </c>
      <c r="I231" s="442">
        <v>1</v>
      </c>
      <c r="J231" s="442">
        <v>300</v>
      </c>
      <c r="K231" s="446">
        <v>1</v>
      </c>
      <c r="L231" s="446">
        <v>300</v>
      </c>
      <c r="M231" s="442">
        <v>1</v>
      </c>
      <c r="N231" s="442">
        <v>300</v>
      </c>
      <c r="O231" s="446"/>
      <c r="P231" s="446"/>
      <c r="Q231" s="469"/>
      <c r="R231" s="447"/>
    </row>
    <row r="232" spans="1:18" ht="14.45" customHeight="1" x14ac:dyDescent="0.2">
      <c r="A232" s="441"/>
      <c r="B232" s="442" t="s">
        <v>1739</v>
      </c>
      <c r="C232" s="442" t="s">
        <v>1734</v>
      </c>
      <c r="D232" s="442" t="s">
        <v>1825</v>
      </c>
      <c r="E232" s="442" t="s">
        <v>1836</v>
      </c>
      <c r="F232" s="442" t="s">
        <v>1837</v>
      </c>
      <c r="G232" s="446">
        <v>401</v>
      </c>
      <c r="H232" s="446">
        <v>46783.33</v>
      </c>
      <c r="I232" s="442">
        <v>0.99503729103683669</v>
      </c>
      <c r="J232" s="442">
        <v>116.66665835411472</v>
      </c>
      <c r="K232" s="446">
        <v>403</v>
      </c>
      <c r="L232" s="446">
        <v>47016.66</v>
      </c>
      <c r="M232" s="442">
        <v>1</v>
      </c>
      <c r="N232" s="442">
        <v>116.66665012406949</v>
      </c>
      <c r="O232" s="446">
        <v>567</v>
      </c>
      <c r="P232" s="446">
        <v>80780</v>
      </c>
      <c r="Q232" s="469">
        <v>1.7181143875383746</v>
      </c>
      <c r="R232" s="447">
        <v>142.46913580246914</v>
      </c>
    </row>
    <row r="233" spans="1:18" ht="14.45" customHeight="1" x14ac:dyDescent="0.2">
      <c r="A233" s="441"/>
      <c r="B233" s="442" t="s">
        <v>1739</v>
      </c>
      <c r="C233" s="442" t="s">
        <v>1734</v>
      </c>
      <c r="D233" s="442" t="s">
        <v>1825</v>
      </c>
      <c r="E233" s="442" t="s">
        <v>1838</v>
      </c>
      <c r="F233" s="442" t="s">
        <v>1839</v>
      </c>
      <c r="G233" s="446">
        <v>16</v>
      </c>
      <c r="H233" s="446">
        <v>4800</v>
      </c>
      <c r="I233" s="442"/>
      <c r="J233" s="442">
        <v>300</v>
      </c>
      <c r="K233" s="446"/>
      <c r="L233" s="446"/>
      <c r="M233" s="442"/>
      <c r="N233" s="442"/>
      <c r="O233" s="446">
        <v>17</v>
      </c>
      <c r="P233" s="446">
        <v>10842.21</v>
      </c>
      <c r="Q233" s="469"/>
      <c r="R233" s="447">
        <v>637.77705882352939</v>
      </c>
    </row>
    <row r="234" spans="1:18" ht="14.45" customHeight="1" x14ac:dyDescent="0.2">
      <c r="A234" s="441"/>
      <c r="B234" s="442" t="s">
        <v>1739</v>
      </c>
      <c r="C234" s="442" t="s">
        <v>1734</v>
      </c>
      <c r="D234" s="442" t="s">
        <v>1825</v>
      </c>
      <c r="E234" s="442" t="s">
        <v>1840</v>
      </c>
      <c r="F234" s="442" t="s">
        <v>1841</v>
      </c>
      <c r="G234" s="446"/>
      <c r="H234" s="446"/>
      <c r="I234" s="442"/>
      <c r="J234" s="442"/>
      <c r="K234" s="446"/>
      <c r="L234" s="446"/>
      <c r="M234" s="442"/>
      <c r="N234" s="442"/>
      <c r="O234" s="446">
        <v>1</v>
      </c>
      <c r="P234" s="446">
        <v>344.44</v>
      </c>
      <c r="Q234" s="469"/>
      <c r="R234" s="447">
        <v>344.44</v>
      </c>
    </row>
    <row r="235" spans="1:18" ht="14.45" customHeight="1" x14ac:dyDescent="0.2">
      <c r="A235" s="441"/>
      <c r="B235" s="442" t="s">
        <v>1739</v>
      </c>
      <c r="C235" s="442" t="s">
        <v>1734</v>
      </c>
      <c r="D235" s="442" t="s">
        <v>1825</v>
      </c>
      <c r="E235" s="442" t="s">
        <v>1842</v>
      </c>
      <c r="F235" s="442" t="s">
        <v>1843</v>
      </c>
      <c r="G235" s="446">
        <v>1368</v>
      </c>
      <c r="H235" s="446">
        <v>1064000</v>
      </c>
      <c r="I235" s="442">
        <v>0.98346513198781427</v>
      </c>
      <c r="J235" s="442">
        <v>777.77777777777783</v>
      </c>
      <c r="K235" s="446">
        <v>1391</v>
      </c>
      <c r="L235" s="446">
        <v>1081888.8900000001</v>
      </c>
      <c r="M235" s="442">
        <v>1</v>
      </c>
      <c r="N235" s="442">
        <v>777.77777857656372</v>
      </c>
      <c r="O235" s="446">
        <v>1193</v>
      </c>
      <c r="P235" s="446">
        <v>1129216.6600000001</v>
      </c>
      <c r="Q235" s="469">
        <v>1.0437454995956192</v>
      </c>
      <c r="R235" s="447">
        <v>946.5353394803019</v>
      </c>
    </row>
    <row r="236" spans="1:18" ht="14.45" customHeight="1" x14ac:dyDescent="0.2">
      <c r="A236" s="441"/>
      <c r="B236" s="442" t="s">
        <v>1739</v>
      </c>
      <c r="C236" s="442" t="s">
        <v>1734</v>
      </c>
      <c r="D236" s="442" t="s">
        <v>1825</v>
      </c>
      <c r="E236" s="442" t="s">
        <v>1844</v>
      </c>
      <c r="F236" s="442" t="s">
        <v>1845</v>
      </c>
      <c r="G236" s="446">
        <v>2879</v>
      </c>
      <c r="H236" s="446">
        <v>268706.66000000003</v>
      </c>
      <c r="I236" s="442">
        <v>1.1232930037803497</v>
      </c>
      <c r="J236" s="442">
        <v>93.333331017714499</v>
      </c>
      <c r="K236" s="446">
        <v>2563</v>
      </c>
      <c r="L236" s="446">
        <v>239213.33</v>
      </c>
      <c r="M236" s="442">
        <v>1</v>
      </c>
      <c r="N236" s="442">
        <v>93.333332032774095</v>
      </c>
      <c r="O236" s="446">
        <v>3398</v>
      </c>
      <c r="P236" s="446">
        <v>361490</v>
      </c>
      <c r="Q236" s="469">
        <v>1.5111616062532971</v>
      </c>
      <c r="R236" s="447">
        <v>106.38316656856975</v>
      </c>
    </row>
    <row r="237" spans="1:18" ht="14.45" customHeight="1" x14ac:dyDescent="0.2">
      <c r="A237" s="441"/>
      <c r="B237" s="442" t="s">
        <v>1739</v>
      </c>
      <c r="C237" s="442" t="s">
        <v>1734</v>
      </c>
      <c r="D237" s="442" t="s">
        <v>1825</v>
      </c>
      <c r="E237" s="442" t="s">
        <v>1925</v>
      </c>
      <c r="F237" s="442" t="s">
        <v>1926</v>
      </c>
      <c r="G237" s="446">
        <v>70</v>
      </c>
      <c r="H237" s="446">
        <v>46666.67</v>
      </c>
      <c r="I237" s="442">
        <v>0.97222229166666663</v>
      </c>
      <c r="J237" s="442">
        <v>666.66671428571431</v>
      </c>
      <c r="K237" s="446">
        <v>72</v>
      </c>
      <c r="L237" s="446">
        <v>48000</v>
      </c>
      <c r="M237" s="442">
        <v>1</v>
      </c>
      <c r="N237" s="442">
        <v>666.66666666666663</v>
      </c>
      <c r="O237" s="446">
        <v>42</v>
      </c>
      <c r="P237" s="446">
        <v>29914.440000000002</v>
      </c>
      <c r="Q237" s="469">
        <v>0.62321750000000009</v>
      </c>
      <c r="R237" s="447">
        <v>712.24857142857149</v>
      </c>
    </row>
    <row r="238" spans="1:18" ht="14.45" customHeight="1" x14ac:dyDescent="0.2">
      <c r="A238" s="441"/>
      <c r="B238" s="442" t="s">
        <v>1739</v>
      </c>
      <c r="C238" s="442" t="s">
        <v>1734</v>
      </c>
      <c r="D238" s="442" t="s">
        <v>1825</v>
      </c>
      <c r="E238" s="442" t="s">
        <v>1927</v>
      </c>
      <c r="F238" s="442" t="s">
        <v>1928</v>
      </c>
      <c r="G238" s="446">
        <v>243</v>
      </c>
      <c r="H238" s="446">
        <v>188999.99000000002</v>
      </c>
      <c r="I238" s="442">
        <v>1.3351647226007939</v>
      </c>
      <c r="J238" s="442">
        <v>777.77773662551454</v>
      </c>
      <c r="K238" s="446">
        <v>182</v>
      </c>
      <c r="L238" s="446">
        <v>141555.56</v>
      </c>
      <c r="M238" s="442">
        <v>1</v>
      </c>
      <c r="N238" s="442">
        <v>777.7778021978022</v>
      </c>
      <c r="O238" s="446">
        <v>202</v>
      </c>
      <c r="P238" s="446">
        <v>189743.34</v>
      </c>
      <c r="Q238" s="469">
        <v>1.3404160175693558</v>
      </c>
      <c r="R238" s="447">
        <v>939.32346534653459</v>
      </c>
    </row>
    <row r="239" spans="1:18" ht="14.45" customHeight="1" x14ac:dyDescent="0.2">
      <c r="A239" s="441"/>
      <c r="B239" s="442" t="s">
        <v>1739</v>
      </c>
      <c r="C239" s="442" t="s">
        <v>1734</v>
      </c>
      <c r="D239" s="442" t="s">
        <v>1825</v>
      </c>
      <c r="E239" s="442" t="s">
        <v>1944</v>
      </c>
      <c r="F239" s="442" t="s">
        <v>1945</v>
      </c>
      <c r="G239" s="446">
        <v>433</v>
      </c>
      <c r="H239" s="446">
        <v>144333.33000000002</v>
      </c>
      <c r="I239" s="442">
        <v>1.2128851260504203</v>
      </c>
      <c r="J239" s="442">
        <v>333.33332563510396</v>
      </c>
      <c r="K239" s="446">
        <v>357</v>
      </c>
      <c r="L239" s="446">
        <v>119000</v>
      </c>
      <c r="M239" s="442">
        <v>1</v>
      </c>
      <c r="N239" s="442">
        <v>333.33333333333331</v>
      </c>
      <c r="O239" s="446">
        <v>407</v>
      </c>
      <c r="P239" s="446">
        <v>145077.78</v>
      </c>
      <c r="Q239" s="469">
        <v>1.2191410084033614</v>
      </c>
      <c r="R239" s="447">
        <v>356.45646191646193</v>
      </c>
    </row>
    <row r="240" spans="1:18" ht="14.45" customHeight="1" x14ac:dyDescent="0.2">
      <c r="A240" s="441"/>
      <c r="B240" s="442" t="s">
        <v>1739</v>
      </c>
      <c r="C240" s="442" t="s">
        <v>1734</v>
      </c>
      <c r="D240" s="442" t="s">
        <v>1825</v>
      </c>
      <c r="E240" s="442" t="s">
        <v>1847</v>
      </c>
      <c r="F240" s="442" t="s">
        <v>1829</v>
      </c>
      <c r="G240" s="446">
        <v>13</v>
      </c>
      <c r="H240" s="446">
        <v>5431.119999999999</v>
      </c>
      <c r="I240" s="442"/>
      <c r="J240" s="442">
        <v>417.77846153846144</v>
      </c>
      <c r="K240" s="446"/>
      <c r="L240" s="446"/>
      <c r="M240" s="442"/>
      <c r="N240" s="442"/>
      <c r="O240" s="446"/>
      <c r="P240" s="446"/>
      <c r="Q240" s="469"/>
      <c r="R240" s="447"/>
    </row>
    <row r="241" spans="1:18" ht="14.45" customHeight="1" x14ac:dyDescent="0.2">
      <c r="A241" s="441"/>
      <c r="B241" s="442" t="s">
        <v>1739</v>
      </c>
      <c r="C241" s="442" t="s">
        <v>1734</v>
      </c>
      <c r="D241" s="442" t="s">
        <v>1825</v>
      </c>
      <c r="E241" s="442" t="s">
        <v>1848</v>
      </c>
      <c r="F241" s="442" t="s">
        <v>1849</v>
      </c>
      <c r="G241" s="446">
        <v>95</v>
      </c>
      <c r="H241" s="446">
        <v>20055.55</v>
      </c>
      <c r="I241" s="442">
        <v>0.76483036142630179</v>
      </c>
      <c r="J241" s="442">
        <v>211.11105263157893</v>
      </c>
      <c r="K241" s="446">
        <v>118</v>
      </c>
      <c r="L241" s="446">
        <v>26222.22</v>
      </c>
      <c r="M241" s="442">
        <v>1</v>
      </c>
      <c r="N241" s="442">
        <v>222.22220338983053</v>
      </c>
      <c r="O241" s="446">
        <v>135</v>
      </c>
      <c r="P241" s="446">
        <v>49601.100000000006</v>
      </c>
      <c r="Q241" s="469">
        <v>1.8915675331836894</v>
      </c>
      <c r="R241" s="447">
        <v>367.41555555555561</v>
      </c>
    </row>
    <row r="242" spans="1:18" ht="14.45" customHeight="1" x14ac:dyDescent="0.2">
      <c r="A242" s="441"/>
      <c r="B242" s="442" t="s">
        <v>1739</v>
      </c>
      <c r="C242" s="442" t="s">
        <v>1734</v>
      </c>
      <c r="D242" s="442" t="s">
        <v>1825</v>
      </c>
      <c r="E242" s="442" t="s">
        <v>1850</v>
      </c>
      <c r="F242" s="442" t="s">
        <v>1851</v>
      </c>
      <c r="G242" s="446">
        <v>69</v>
      </c>
      <c r="H242" s="446">
        <v>40250</v>
      </c>
      <c r="I242" s="442">
        <v>1.6428571428571428</v>
      </c>
      <c r="J242" s="442">
        <v>583.33333333333337</v>
      </c>
      <c r="K242" s="446">
        <v>42</v>
      </c>
      <c r="L242" s="446">
        <v>24500</v>
      </c>
      <c r="M242" s="442">
        <v>1</v>
      </c>
      <c r="N242" s="442">
        <v>583.33333333333337</v>
      </c>
      <c r="O242" s="446">
        <v>101</v>
      </c>
      <c r="P242" s="446">
        <v>72772.23</v>
      </c>
      <c r="Q242" s="469">
        <v>2.9702951020408164</v>
      </c>
      <c r="R242" s="447">
        <v>720.51712871287123</v>
      </c>
    </row>
    <row r="243" spans="1:18" ht="14.45" customHeight="1" x14ac:dyDescent="0.2">
      <c r="A243" s="441"/>
      <c r="B243" s="442" t="s">
        <v>1739</v>
      </c>
      <c r="C243" s="442" t="s">
        <v>1734</v>
      </c>
      <c r="D243" s="442" t="s">
        <v>1825</v>
      </c>
      <c r="E243" s="442" t="s">
        <v>1852</v>
      </c>
      <c r="F243" s="442" t="s">
        <v>1853</v>
      </c>
      <c r="G243" s="446">
        <v>70</v>
      </c>
      <c r="H243" s="446">
        <v>32666.67</v>
      </c>
      <c r="I243" s="442">
        <v>1.9444434854503063</v>
      </c>
      <c r="J243" s="442">
        <v>466.66671428571425</v>
      </c>
      <c r="K243" s="446">
        <v>36</v>
      </c>
      <c r="L243" s="446">
        <v>16800.009999999998</v>
      </c>
      <c r="M243" s="442">
        <v>1</v>
      </c>
      <c r="N243" s="442">
        <v>466.66694444444443</v>
      </c>
      <c r="O243" s="446">
        <v>89</v>
      </c>
      <c r="P243" s="446">
        <v>47897.78</v>
      </c>
      <c r="Q243" s="469">
        <v>2.8510566362758119</v>
      </c>
      <c r="R243" s="447">
        <v>538.17730337078649</v>
      </c>
    </row>
    <row r="244" spans="1:18" ht="14.45" customHeight="1" x14ac:dyDescent="0.2">
      <c r="A244" s="441"/>
      <c r="B244" s="442" t="s">
        <v>1739</v>
      </c>
      <c r="C244" s="442" t="s">
        <v>1734</v>
      </c>
      <c r="D244" s="442" t="s">
        <v>1825</v>
      </c>
      <c r="E244" s="442" t="s">
        <v>1929</v>
      </c>
      <c r="F244" s="442" t="s">
        <v>1853</v>
      </c>
      <c r="G244" s="446">
        <v>32</v>
      </c>
      <c r="H244" s="446">
        <v>32000</v>
      </c>
      <c r="I244" s="442">
        <v>1</v>
      </c>
      <c r="J244" s="442">
        <v>1000</v>
      </c>
      <c r="K244" s="446">
        <v>32</v>
      </c>
      <c r="L244" s="446">
        <v>32000</v>
      </c>
      <c r="M244" s="442">
        <v>1</v>
      </c>
      <c r="N244" s="442">
        <v>1000</v>
      </c>
      <c r="O244" s="446">
        <v>17</v>
      </c>
      <c r="P244" s="446">
        <v>18285.560000000001</v>
      </c>
      <c r="Q244" s="469">
        <v>0.57142375000000001</v>
      </c>
      <c r="R244" s="447">
        <v>1075.6211764705884</v>
      </c>
    </row>
    <row r="245" spans="1:18" ht="14.45" customHeight="1" x14ac:dyDescent="0.2">
      <c r="A245" s="441"/>
      <c r="B245" s="442" t="s">
        <v>1739</v>
      </c>
      <c r="C245" s="442" t="s">
        <v>1734</v>
      </c>
      <c r="D245" s="442" t="s">
        <v>1825</v>
      </c>
      <c r="E245" s="442" t="s">
        <v>1854</v>
      </c>
      <c r="F245" s="442" t="s">
        <v>1855</v>
      </c>
      <c r="G245" s="446">
        <v>438</v>
      </c>
      <c r="H245" s="446">
        <v>21900</v>
      </c>
      <c r="I245" s="442">
        <v>1.6142514074945491</v>
      </c>
      <c r="J245" s="442">
        <v>50</v>
      </c>
      <c r="K245" s="446">
        <v>222</v>
      </c>
      <c r="L245" s="446">
        <v>13566.66</v>
      </c>
      <c r="M245" s="442">
        <v>1</v>
      </c>
      <c r="N245" s="442">
        <v>61.111081081081082</v>
      </c>
      <c r="O245" s="446">
        <v>205</v>
      </c>
      <c r="P245" s="446">
        <v>14516.67</v>
      </c>
      <c r="Q245" s="469">
        <v>1.0700253415357943</v>
      </c>
      <c r="R245" s="447">
        <v>70.813024390243896</v>
      </c>
    </row>
    <row r="246" spans="1:18" ht="14.45" customHeight="1" x14ac:dyDescent="0.2">
      <c r="A246" s="441"/>
      <c r="B246" s="442" t="s">
        <v>1739</v>
      </c>
      <c r="C246" s="442" t="s">
        <v>1734</v>
      </c>
      <c r="D246" s="442" t="s">
        <v>1825</v>
      </c>
      <c r="E246" s="442" t="s">
        <v>1856</v>
      </c>
      <c r="F246" s="442" t="s">
        <v>1857</v>
      </c>
      <c r="G246" s="446">
        <v>1</v>
      </c>
      <c r="H246" s="446">
        <v>101.11</v>
      </c>
      <c r="I246" s="442">
        <v>0.39564094537486305</v>
      </c>
      <c r="J246" s="442">
        <v>101.11</v>
      </c>
      <c r="K246" s="446">
        <v>2</v>
      </c>
      <c r="L246" s="446">
        <v>255.56</v>
      </c>
      <c r="M246" s="442">
        <v>1</v>
      </c>
      <c r="N246" s="442">
        <v>127.78</v>
      </c>
      <c r="O246" s="446"/>
      <c r="P246" s="446"/>
      <c r="Q246" s="469"/>
      <c r="R246" s="447"/>
    </row>
    <row r="247" spans="1:18" ht="14.45" customHeight="1" x14ac:dyDescent="0.2">
      <c r="A247" s="441"/>
      <c r="B247" s="442" t="s">
        <v>1739</v>
      </c>
      <c r="C247" s="442" t="s">
        <v>1734</v>
      </c>
      <c r="D247" s="442" t="s">
        <v>1825</v>
      </c>
      <c r="E247" s="442" t="s">
        <v>1908</v>
      </c>
      <c r="F247" s="442" t="s">
        <v>1909</v>
      </c>
      <c r="G247" s="446">
        <v>1</v>
      </c>
      <c r="H247" s="446">
        <v>0</v>
      </c>
      <c r="I247" s="442"/>
      <c r="J247" s="442">
        <v>0</v>
      </c>
      <c r="K247" s="446"/>
      <c r="L247" s="446"/>
      <c r="M247" s="442"/>
      <c r="N247" s="442"/>
      <c r="O247" s="446"/>
      <c r="P247" s="446"/>
      <c r="Q247" s="469"/>
      <c r="R247" s="447"/>
    </row>
    <row r="248" spans="1:18" ht="14.45" customHeight="1" x14ac:dyDescent="0.2">
      <c r="A248" s="441"/>
      <c r="B248" s="442" t="s">
        <v>1739</v>
      </c>
      <c r="C248" s="442" t="s">
        <v>1734</v>
      </c>
      <c r="D248" s="442" t="s">
        <v>1825</v>
      </c>
      <c r="E248" s="442" t="s">
        <v>1862</v>
      </c>
      <c r="F248" s="442" t="s">
        <v>1863</v>
      </c>
      <c r="G248" s="446">
        <v>653</v>
      </c>
      <c r="H248" s="446">
        <v>199527.76</v>
      </c>
      <c r="I248" s="442">
        <v>1.0993265013774105</v>
      </c>
      <c r="J248" s="442">
        <v>305.55552833078104</v>
      </c>
      <c r="K248" s="446">
        <v>594</v>
      </c>
      <c r="L248" s="446">
        <v>181500</v>
      </c>
      <c r="M248" s="442">
        <v>1</v>
      </c>
      <c r="N248" s="442">
        <v>305.55555555555554</v>
      </c>
      <c r="O248" s="446">
        <v>532</v>
      </c>
      <c r="P248" s="446">
        <v>174348.89</v>
      </c>
      <c r="Q248" s="469">
        <v>0.96059994490358136</v>
      </c>
      <c r="R248" s="447">
        <v>327.72347744360906</v>
      </c>
    </row>
    <row r="249" spans="1:18" ht="14.45" customHeight="1" x14ac:dyDescent="0.2">
      <c r="A249" s="441"/>
      <c r="B249" s="442" t="s">
        <v>1739</v>
      </c>
      <c r="C249" s="442" t="s">
        <v>1734</v>
      </c>
      <c r="D249" s="442" t="s">
        <v>1825</v>
      </c>
      <c r="E249" s="442" t="s">
        <v>1864</v>
      </c>
      <c r="F249" s="442" t="s">
        <v>1865</v>
      </c>
      <c r="G249" s="446">
        <v>4580</v>
      </c>
      <c r="H249" s="446">
        <v>152666.66999999998</v>
      </c>
      <c r="I249" s="442">
        <v>2.3026647058823526</v>
      </c>
      <c r="J249" s="442">
        <v>33.333334061135368</v>
      </c>
      <c r="K249" s="446">
        <v>1989</v>
      </c>
      <c r="L249" s="446">
        <v>66300</v>
      </c>
      <c r="M249" s="442">
        <v>1</v>
      </c>
      <c r="N249" s="442">
        <v>33.333333333333336</v>
      </c>
      <c r="O249" s="446">
        <v>190</v>
      </c>
      <c r="P249" s="446">
        <v>6333.34</v>
      </c>
      <c r="Q249" s="469">
        <v>9.5525490196078436E-2</v>
      </c>
      <c r="R249" s="447">
        <v>33.333368421052633</v>
      </c>
    </row>
    <row r="250" spans="1:18" ht="14.45" customHeight="1" x14ac:dyDescent="0.2">
      <c r="A250" s="441"/>
      <c r="B250" s="442" t="s">
        <v>1739</v>
      </c>
      <c r="C250" s="442" t="s">
        <v>1734</v>
      </c>
      <c r="D250" s="442" t="s">
        <v>1825</v>
      </c>
      <c r="E250" s="442" t="s">
        <v>1866</v>
      </c>
      <c r="F250" s="442" t="s">
        <v>1867</v>
      </c>
      <c r="G250" s="446">
        <v>317</v>
      </c>
      <c r="H250" s="446">
        <v>144411.10999999999</v>
      </c>
      <c r="I250" s="442">
        <v>2.0993380034680023</v>
      </c>
      <c r="J250" s="442">
        <v>455.55555205047312</v>
      </c>
      <c r="K250" s="446">
        <v>151</v>
      </c>
      <c r="L250" s="446">
        <v>68788.88</v>
      </c>
      <c r="M250" s="442">
        <v>1</v>
      </c>
      <c r="N250" s="442">
        <v>455.55549668874175</v>
      </c>
      <c r="O250" s="446">
        <v>172</v>
      </c>
      <c r="P250" s="446">
        <v>86360.01999999999</v>
      </c>
      <c r="Q250" s="469">
        <v>1.255435762291812</v>
      </c>
      <c r="R250" s="447">
        <v>502.09313953488368</v>
      </c>
    </row>
    <row r="251" spans="1:18" ht="14.45" customHeight="1" x14ac:dyDescent="0.2">
      <c r="A251" s="441"/>
      <c r="B251" s="442" t="s">
        <v>1739</v>
      </c>
      <c r="C251" s="442" t="s">
        <v>1734</v>
      </c>
      <c r="D251" s="442" t="s">
        <v>1825</v>
      </c>
      <c r="E251" s="442" t="s">
        <v>1868</v>
      </c>
      <c r="F251" s="442" t="s">
        <v>1869</v>
      </c>
      <c r="G251" s="446">
        <v>264</v>
      </c>
      <c r="H251" s="446">
        <v>15546.68</v>
      </c>
      <c r="I251" s="442">
        <v>1.2054811090623465</v>
      </c>
      <c r="J251" s="442">
        <v>58.888939393939395</v>
      </c>
      <c r="K251" s="446">
        <v>219</v>
      </c>
      <c r="L251" s="446">
        <v>12896.66</v>
      </c>
      <c r="M251" s="442">
        <v>1</v>
      </c>
      <c r="N251" s="442">
        <v>58.88885844748858</v>
      </c>
      <c r="O251" s="446">
        <v>211</v>
      </c>
      <c r="P251" s="446">
        <v>26133.33</v>
      </c>
      <c r="Q251" s="469">
        <v>2.0263641904182945</v>
      </c>
      <c r="R251" s="447">
        <v>123.85464454976304</v>
      </c>
    </row>
    <row r="252" spans="1:18" ht="14.45" customHeight="1" x14ac:dyDescent="0.2">
      <c r="A252" s="441"/>
      <c r="B252" s="442" t="s">
        <v>1739</v>
      </c>
      <c r="C252" s="442" t="s">
        <v>1734</v>
      </c>
      <c r="D252" s="442" t="s">
        <v>1825</v>
      </c>
      <c r="E252" s="442" t="s">
        <v>1870</v>
      </c>
      <c r="F252" s="442" t="s">
        <v>1871</v>
      </c>
      <c r="G252" s="446">
        <v>641</v>
      </c>
      <c r="H252" s="446">
        <v>49855.56</v>
      </c>
      <c r="I252" s="442">
        <v>1.3874461398373041</v>
      </c>
      <c r="J252" s="442">
        <v>77.777784711388449</v>
      </c>
      <c r="K252" s="446">
        <v>462</v>
      </c>
      <c r="L252" s="446">
        <v>35933.33</v>
      </c>
      <c r="M252" s="442">
        <v>1</v>
      </c>
      <c r="N252" s="442">
        <v>77.77777056277057</v>
      </c>
      <c r="O252" s="446">
        <v>444</v>
      </c>
      <c r="P252" s="446">
        <v>44562.210000000006</v>
      </c>
      <c r="Q252" s="469">
        <v>1.2401358293261437</v>
      </c>
      <c r="R252" s="447">
        <v>100.36533783783786</v>
      </c>
    </row>
    <row r="253" spans="1:18" ht="14.45" customHeight="1" x14ac:dyDescent="0.2">
      <c r="A253" s="441"/>
      <c r="B253" s="442" t="s">
        <v>1739</v>
      </c>
      <c r="C253" s="442" t="s">
        <v>1734</v>
      </c>
      <c r="D253" s="442" t="s">
        <v>1825</v>
      </c>
      <c r="E253" s="442" t="s">
        <v>1930</v>
      </c>
      <c r="F253" s="442" t="s">
        <v>1931</v>
      </c>
      <c r="G253" s="446"/>
      <c r="H253" s="446"/>
      <c r="I253" s="442"/>
      <c r="J253" s="442"/>
      <c r="K253" s="446"/>
      <c r="L253" s="446"/>
      <c r="M253" s="442"/>
      <c r="N253" s="442"/>
      <c r="O253" s="446">
        <v>1</v>
      </c>
      <c r="P253" s="446">
        <v>705.56</v>
      </c>
      <c r="Q253" s="469"/>
      <c r="R253" s="447">
        <v>705.56</v>
      </c>
    </row>
    <row r="254" spans="1:18" ht="14.45" customHeight="1" x14ac:dyDescent="0.2">
      <c r="A254" s="441"/>
      <c r="B254" s="442" t="s">
        <v>1739</v>
      </c>
      <c r="C254" s="442" t="s">
        <v>1734</v>
      </c>
      <c r="D254" s="442" t="s">
        <v>1825</v>
      </c>
      <c r="E254" s="442" t="s">
        <v>1946</v>
      </c>
      <c r="F254" s="442" t="s">
        <v>1947</v>
      </c>
      <c r="G254" s="446">
        <v>185</v>
      </c>
      <c r="H254" s="446">
        <v>205555.56</v>
      </c>
      <c r="I254" s="442">
        <v>1.4682539999999999</v>
      </c>
      <c r="J254" s="442">
        <v>1111.1111351351351</v>
      </c>
      <c r="K254" s="446">
        <v>126</v>
      </c>
      <c r="L254" s="446">
        <v>140000</v>
      </c>
      <c r="M254" s="442">
        <v>1</v>
      </c>
      <c r="N254" s="442">
        <v>1111.1111111111111</v>
      </c>
      <c r="O254" s="446">
        <v>108</v>
      </c>
      <c r="P254" s="446">
        <v>139301.12</v>
      </c>
      <c r="Q254" s="469">
        <v>0.995008</v>
      </c>
      <c r="R254" s="447">
        <v>1289.8251851851851</v>
      </c>
    </row>
    <row r="255" spans="1:18" ht="14.45" customHeight="1" x14ac:dyDescent="0.2">
      <c r="A255" s="441"/>
      <c r="B255" s="442" t="s">
        <v>1739</v>
      </c>
      <c r="C255" s="442" t="s">
        <v>1734</v>
      </c>
      <c r="D255" s="442" t="s">
        <v>1825</v>
      </c>
      <c r="E255" s="442" t="s">
        <v>1874</v>
      </c>
      <c r="F255" s="442" t="s">
        <v>1875</v>
      </c>
      <c r="G255" s="446">
        <v>2667</v>
      </c>
      <c r="H255" s="446">
        <v>720090</v>
      </c>
      <c r="I255" s="442">
        <v>1.1816570669029685</v>
      </c>
      <c r="J255" s="442">
        <v>270</v>
      </c>
      <c r="K255" s="446">
        <v>2257</v>
      </c>
      <c r="L255" s="446">
        <v>609390</v>
      </c>
      <c r="M255" s="442">
        <v>1</v>
      </c>
      <c r="N255" s="442">
        <v>270</v>
      </c>
      <c r="O255" s="446">
        <v>2168</v>
      </c>
      <c r="P255" s="446">
        <v>767155.55</v>
      </c>
      <c r="Q255" s="469">
        <v>1.2588909401204484</v>
      </c>
      <c r="R255" s="447">
        <v>353.85403597785978</v>
      </c>
    </row>
    <row r="256" spans="1:18" ht="14.45" customHeight="1" x14ac:dyDescent="0.2">
      <c r="A256" s="441"/>
      <c r="B256" s="442" t="s">
        <v>1739</v>
      </c>
      <c r="C256" s="442" t="s">
        <v>1734</v>
      </c>
      <c r="D256" s="442" t="s">
        <v>1825</v>
      </c>
      <c r="E256" s="442" t="s">
        <v>1876</v>
      </c>
      <c r="F256" s="442" t="s">
        <v>1877</v>
      </c>
      <c r="G256" s="446">
        <v>900</v>
      </c>
      <c r="H256" s="446">
        <v>84999.99</v>
      </c>
      <c r="I256" s="442">
        <v>1.2587412556345339</v>
      </c>
      <c r="J256" s="442">
        <v>94.444433333333336</v>
      </c>
      <c r="K256" s="446">
        <v>715</v>
      </c>
      <c r="L256" s="446">
        <v>67527.77</v>
      </c>
      <c r="M256" s="442">
        <v>1</v>
      </c>
      <c r="N256" s="442">
        <v>94.444433566433574</v>
      </c>
      <c r="O256" s="446">
        <v>823</v>
      </c>
      <c r="P256" s="446">
        <v>97661.1</v>
      </c>
      <c r="Q256" s="469">
        <v>1.4462361188589523</v>
      </c>
      <c r="R256" s="447">
        <v>118.66476306196842</v>
      </c>
    </row>
    <row r="257" spans="1:18" ht="14.45" customHeight="1" x14ac:dyDescent="0.2">
      <c r="A257" s="441"/>
      <c r="B257" s="442" t="s">
        <v>1739</v>
      </c>
      <c r="C257" s="442" t="s">
        <v>1734</v>
      </c>
      <c r="D257" s="442" t="s">
        <v>1825</v>
      </c>
      <c r="E257" s="442" t="s">
        <v>1880</v>
      </c>
      <c r="F257" s="442" t="s">
        <v>1881</v>
      </c>
      <c r="G257" s="446">
        <v>12</v>
      </c>
      <c r="H257" s="446">
        <v>1160</v>
      </c>
      <c r="I257" s="442">
        <v>11.999586221164787</v>
      </c>
      <c r="J257" s="442">
        <v>96.666666666666671</v>
      </c>
      <c r="K257" s="446">
        <v>1</v>
      </c>
      <c r="L257" s="446">
        <v>96.67</v>
      </c>
      <c r="M257" s="442">
        <v>1</v>
      </c>
      <c r="N257" s="442">
        <v>96.67</v>
      </c>
      <c r="O257" s="446">
        <v>1</v>
      </c>
      <c r="P257" s="446">
        <v>150</v>
      </c>
      <c r="Q257" s="469">
        <v>1.5516706320471707</v>
      </c>
      <c r="R257" s="447">
        <v>150</v>
      </c>
    </row>
    <row r="258" spans="1:18" ht="14.45" customHeight="1" x14ac:dyDescent="0.2">
      <c r="A258" s="441"/>
      <c r="B258" s="442" t="s">
        <v>1739</v>
      </c>
      <c r="C258" s="442" t="s">
        <v>1734</v>
      </c>
      <c r="D258" s="442" t="s">
        <v>1825</v>
      </c>
      <c r="E258" s="442" t="s">
        <v>1948</v>
      </c>
      <c r="F258" s="442" t="s">
        <v>1949</v>
      </c>
      <c r="G258" s="446"/>
      <c r="H258" s="446"/>
      <c r="I258" s="442"/>
      <c r="J258" s="442"/>
      <c r="K258" s="446">
        <v>2</v>
      </c>
      <c r="L258" s="446">
        <v>666.67</v>
      </c>
      <c r="M258" s="442">
        <v>1</v>
      </c>
      <c r="N258" s="442">
        <v>333.33499999999998</v>
      </c>
      <c r="O258" s="446"/>
      <c r="P258" s="446"/>
      <c r="Q258" s="469"/>
      <c r="R258" s="447"/>
    </row>
    <row r="259" spans="1:18" ht="14.45" customHeight="1" x14ac:dyDescent="0.2">
      <c r="A259" s="441"/>
      <c r="B259" s="442" t="s">
        <v>1739</v>
      </c>
      <c r="C259" s="442" t="s">
        <v>1734</v>
      </c>
      <c r="D259" s="442" t="s">
        <v>1825</v>
      </c>
      <c r="E259" s="442" t="s">
        <v>1885</v>
      </c>
      <c r="F259" s="442" t="s">
        <v>1886</v>
      </c>
      <c r="G259" s="446">
        <v>27</v>
      </c>
      <c r="H259" s="446">
        <v>2040</v>
      </c>
      <c r="I259" s="442">
        <v>2.4545192030031768</v>
      </c>
      <c r="J259" s="442">
        <v>75.555555555555557</v>
      </c>
      <c r="K259" s="446">
        <v>11</v>
      </c>
      <c r="L259" s="446">
        <v>831.11999999999989</v>
      </c>
      <c r="M259" s="442">
        <v>1</v>
      </c>
      <c r="N259" s="442">
        <v>75.556363636363628</v>
      </c>
      <c r="O259" s="446">
        <v>2</v>
      </c>
      <c r="P259" s="446">
        <v>200</v>
      </c>
      <c r="Q259" s="469">
        <v>0.24063913754933106</v>
      </c>
      <c r="R259" s="447">
        <v>100</v>
      </c>
    </row>
    <row r="260" spans="1:18" ht="14.45" customHeight="1" x14ac:dyDescent="0.2">
      <c r="A260" s="441"/>
      <c r="B260" s="442" t="s">
        <v>1739</v>
      </c>
      <c r="C260" s="442" t="s">
        <v>1734</v>
      </c>
      <c r="D260" s="442" t="s">
        <v>1825</v>
      </c>
      <c r="E260" s="442" t="s">
        <v>1932</v>
      </c>
      <c r="F260" s="442" t="s">
        <v>1933</v>
      </c>
      <c r="G260" s="446">
        <v>40</v>
      </c>
      <c r="H260" s="446">
        <v>51333.34</v>
      </c>
      <c r="I260" s="442">
        <v>1.5999998753247013</v>
      </c>
      <c r="J260" s="442">
        <v>1283.3335</v>
      </c>
      <c r="K260" s="446">
        <v>25</v>
      </c>
      <c r="L260" s="446">
        <v>32083.339999999997</v>
      </c>
      <c r="M260" s="442">
        <v>1</v>
      </c>
      <c r="N260" s="442">
        <v>1283.3335999999999</v>
      </c>
      <c r="O260" s="446">
        <v>6</v>
      </c>
      <c r="P260" s="446">
        <v>8806.67</v>
      </c>
      <c r="Q260" s="469">
        <v>0.27449355335198894</v>
      </c>
      <c r="R260" s="447">
        <v>1467.7783333333334</v>
      </c>
    </row>
    <row r="261" spans="1:18" ht="14.45" customHeight="1" x14ac:dyDescent="0.2">
      <c r="A261" s="441"/>
      <c r="B261" s="442" t="s">
        <v>1739</v>
      </c>
      <c r="C261" s="442" t="s">
        <v>1734</v>
      </c>
      <c r="D261" s="442" t="s">
        <v>1825</v>
      </c>
      <c r="E261" s="442" t="s">
        <v>1887</v>
      </c>
      <c r="F261" s="442" t="s">
        <v>1888</v>
      </c>
      <c r="G261" s="446">
        <v>3</v>
      </c>
      <c r="H261" s="446">
        <v>350</v>
      </c>
      <c r="I261" s="442"/>
      <c r="J261" s="442">
        <v>116.66666666666667</v>
      </c>
      <c r="K261" s="446"/>
      <c r="L261" s="446"/>
      <c r="M261" s="442"/>
      <c r="N261" s="442"/>
      <c r="O261" s="446">
        <v>8</v>
      </c>
      <c r="P261" s="446">
        <v>1480</v>
      </c>
      <c r="Q261" s="469"/>
      <c r="R261" s="447">
        <v>185</v>
      </c>
    </row>
    <row r="262" spans="1:18" ht="14.45" customHeight="1" x14ac:dyDescent="0.2">
      <c r="A262" s="441"/>
      <c r="B262" s="442" t="s">
        <v>1739</v>
      </c>
      <c r="C262" s="442" t="s">
        <v>1734</v>
      </c>
      <c r="D262" s="442" t="s">
        <v>1825</v>
      </c>
      <c r="E262" s="442" t="s">
        <v>1889</v>
      </c>
      <c r="F262" s="442" t="s">
        <v>1890</v>
      </c>
      <c r="G262" s="446">
        <v>22</v>
      </c>
      <c r="H262" s="446">
        <v>1075.56</v>
      </c>
      <c r="I262" s="442">
        <v>0.45833652936514024</v>
      </c>
      <c r="J262" s="442">
        <v>48.889090909090903</v>
      </c>
      <c r="K262" s="446">
        <v>48</v>
      </c>
      <c r="L262" s="446">
        <v>2346.66</v>
      </c>
      <c r="M262" s="442">
        <v>1</v>
      </c>
      <c r="N262" s="442">
        <v>48.888749999999995</v>
      </c>
      <c r="O262" s="446">
        <v>110</v>
      </c>
      <c r="P262" s="446">
        <v>8666.65</v>
      </c>
      <c r="Q262" s="469">
        <v>3.6931852079125225</v>
      </c>
      <c r="R262" s="447">
        <v>78.787727272727267</v>
      </c>
    </row>
    <row r="263" spans="1:18" ht="14.45" customHeight="1" x14ac:dyDescent="0.2">
      <c r="A263" s="441"/>
      <c r="B263" s="442" t="s">
        <v>1739</v>
      </c>
      <c r="C263" s="442" t="s">
        <v>1734</v>
      </c>
      <c r="D263" s="442" t="s">
        <v>1825</v>
      </c>
      <c r="E263" s="442" t="s">
        <v>1936</v>
      </c>
      <c r="F263" s="442" t="s">
        <v>1937</v>
      </c>
      <c r="G263" s="446">
        <v>4</v>
      </c>
      <c r="H263" s="446">
        <v>1866.67</v>
      </c>
      <c r="I263" s="442">
        <v>1.9999892857908157</v>
      </c>
      <c r="J263" s="442">
        <v>466.66750000000002</v>
      </c>
      <c r="K263" s="446">
        <v>2</v>
      </c>
      <c r="L263" s="446">
        <v>933.34</v>
      </c>
      <c r="M263" s="442">
        <v>1</v>
      </c>
      <c r="N263" s="442">
        <v>466.67</v>
      </c>
      <c r="O263" s="446">
        <v>4</v>
      </c>
      <c r="P263" s="446">
        <v>2098.8900000000003</v>
      </c>
      <c r="Q263" s="469">
        <v>2.2487946514667754</v>
      </c>
      <c r="R263" s="447">
        <v>524.72250000000008</v>
      </c>
    </row>
    <row r="264" spans="1:18" ht="14.45" customHeight="1" x14ac:dyDescent="0.2">
      <c r="A264" s="441"/>
      <c r="B264" s="442" t="s">
        <v>1739</v>
      </c>
      <c r="C264" s="442" t="s">
        <v>1734</v>
      </c>
      <c r="D264" s="442" t="s">
        <v>1825</v>
      </c>
      <c r="E264" s="442" t="s">
        <v>1891</v>
      </c>
      <c r="F264" s="442" t="s">
        <v>1892</v>
      </c>
      <c r="G264" s="446">
        <v>4</v>
      </c>
      <c r="H264" s="446">
        <v>1377.77</v>
      </c>
      <c r="I264" s="442">
        <v>4.0000290326326793</v>
      </c>
      <c r="J264" s="442">
        <v>344.4425</v>
      </c>
      <c r="K264" s="446">
        <v>1</v>
      </c>
      <c r="L264" s="446">
        <v>344.44</v>
      </c>
      <c r="M264" s="442">
        <v>1</v>
      </c>
      <c r="N264" s="442">
        <v>344.44</v>
      </c>
      <c r="O264" s="446">
        <v>69</v>
      </c>
      <c r="P264" s="446">
        <v>27332.22</v>
      </c>
      <c r="Q264" s="469">
        <v>79.352630356520734</v>
      </c>
      <c r="R264" s="447">
        <v>396.11913043478262</v>
      </c>
    </row>
    <row r="265" spans="1:18" ht="14.45" customHeight="1" x14ac:dyDescent="0.2">
      <c r="A265" s="441"/>
      <c r="B265" s="442" t="s">
        <v>1739</v>
      </c>
      <c r="C265" s="442" t="s">
        <v>1734</v>
      </c>
      <c r="D265" s="442" t="s">
        <v>1825</v>
      </c>
      <c r="E265" s="442" t="s">
        <v>1910</v>
      </c>
      <c r="F265" s="442" t="s">
        <v>1911</v>
      </c>
      <c r="G265" s="446">
        <v>135</v>
      </c>
      <c r="H265" s="446">
        <v>63000.009999999995</v>
      </c>
      <c r="I265" s="442">
        <v>2.4545445690677563</v>
      </c>
      <c r="J265" s="442">
        <v>466.66674074074069</v>
      </c>
      <c r="K265" s="446">
        <v>55</v>
      </c>
      <c r="L265" s="446">
        <v>25666.68</v>
      </c>
      <c r="M265" s="442">
        <v>1</v>
      </c>
      <c r="N265" s="442">
        <v>466.66690909090909</v>
      </c>
      <c r="O265" s="446">
        <v>59</v>
      </c>
      <c r="P265" s="446">
        <v>31912.210000000003</v>
      </c>
      <c r="Q265" s="469">
        <v>1.2433322112559944</v>
      </c>
      <c r="R265" s="447">
        <v>540.88491525423728</v>
      </c>
    </row>
    <row r="266" spans="1:18" ht="14.45" customHeight="1" x14ac:dyDescent="0.2">
      <c r="A266" s="441"/>
      <c r="B266" s="442" t="s">
        <v>1739</v>
      </c>
      <c r="C266" s="442" t="s">
        <v>1734</v>
      </c>
      <c r="D266" s="442" t="s">
        <v>1825</v>
      </c>
      <c r="E266" s="442" t="s">
        <v>1950</v>
      </c>
      <c r="F266" s="442" t="s">
        <v>1951</v>
      </c>
      <c r="G266" s="446">
        <v>42</v>
      </c>
      <c r="H266" s="446">
        <v>4106.67</v>
      </c>
      <c r="I266" s="442">
        <v>1.2727269909845134</v>
      </c>
      <c r="J266" s="442">
        <v>97.777857142857144</v>
      </c>
      <c r="K266" s="446">
        <v>33</v>
      </c>
      <c r="L266" s="446">
        <v>3226.67</v>
      </c>
      <c r="M266" s="442">
        <v>1</v>
      </c>
      <c r="N266" s="442">
        <v>97.777878787878791</v>
      </c>
      <c r="O266" s="446">
        <v>23</v>
      </c>
      <c r="P266" s="446">
        <v>2563.33</v>
      </c>
      <c r="Q266" s="469">
        <v>0.7944196338640146</v>
      </c>
      <c r="R266" s="447">
        <v>111.4491304347826</v>
      </c>
    </row>
    <row r="267" spans="1:18" ht="14.45" customHeight="1" x14ac:dyDescent="0.2">
      <c r="A267" s="441"/>
      <c r="B267" s="442" t="s">
        <v>1739</v>
      </c>
      <c r="C267" s="442" t="s">
        <v>1734</v>
      </c>
      <c r="D267" s="442" t="s">
        <v>1825</v>
      </c>
      <c r="E267" s="442" t="s">
        <v>1952</v>
      </c>
      <c r="F267" s="442"/>
      <c r="G267" s="446">
        <v>1</v>
      </c>
      <c r="H267" s="446">
        <v>645.55999999999995</v>
      </c>
      <c r="I267" s="442">
        <v>1</v>
      </c>
      <c r="J267" s="442">
        <v>645.55999999999995</v>
      </c>
      <c r="K267" s="446">
        <v>1</v>
      </c>
      <c r="L267" s="446">
        <v>645.55999999999995</v>
      </c>
      <c r="M267" s="442">
        <v>1</v>
      </c>
      <c r="N267" s="442">
        <v>645.55999999999995</v>
      </c>
      <c r="O267" s="446"/>
      <c r="P267" s="446"/>
      <c r="Q267" s="469"/>
      <c r="R267" s="447"/>
    </row>
    <row r="268" spans="1:18" ht="14.45" customHeight="1" x14ac:dyDescent="0.2">
      <c r="A268" s="441"/>
      <c r="B268" s="442" t="s">
        <v>1739</v>
      </c>
      <c r="C268" s="442" t="s">
        <v>1734</v>
      </c>
      <c r="D268" s="442" t="s">
        <v>1825</v>
      </c>
      <c r="E268" s="442" t="s">
        <v>1900</v>
      </c>
      <c r="F268" s="442" t="s">
        <v>1901</v>
      </c>
      <c r="G268" s="446">
        <v>1</v>
      </c>
      <c r="H268" s="446">
        <v>116.67</v>
      </c>
      <c r="I268" s="442">
        <v>7.1430320692568591E-2</v>
      </c>
      <c r="J268" s="442">
        <v>116.67</v>
      </c>
      <c r="K268" s="446">
        <v>14</v>
      </c>
      <c r="L268" s="446">
        <v>1633.3400000000001</v>
      </c>
      <c r="M268" s="442">
        <v>1</v>
      </c>
      <c r="N268" s="442">
        <v>116.66714285714286</v>
      </c>
      <c r="O268" s="446">
        <v>36</v>
      </c>
      <c r="P268" s="446">
        <v>5844.43</v>
      </c>
      <c r="Q268" s="469">
        <v>3.5782078440496159</v>
      </c>
      <c r="R268" s="447">
        <v>162.3452777777778</v>
      </c>
    </row>
    <row r="269" spans="1:18" ht="14.45" customHeight="1" x14ac:dyDescent="0.2">
      <c r="A269" s="441"/>
      <c r="B269" s="442" t="s">
        <v>1739</v>
      </c>
      <c r="C269" s="442" t="s">
        <v>1734</v>
      </c>
      <c r="D269" s="442" t="s">
        <v>1825</v>
      </c>
      <c r="E269" s="442" t="s">
        <v>1902</v>
      </c>
      <c r="F269" s="442" t="s">
        <v>1903</v>
      </c>
      <c r="G269" s="446"/>
      <c r="H269" s="446"/>
      <c r="I269" s="442"/>
      <c r="J269" s="442"/>
      <c r="K269" s="446"/>
      <c r="L269" s="446"/>
      <c r="M269" s="442"/>
      <c r="N269" s="442"/>
      <c r="O269" s="446">
        <v>1225</v>
      </c>
      <c r="P269" s="446">
        <v>74881.11</v>
      </c>
      <c r="Q269" s="469"/>
      <c r="R269" s="447">
        <v>61.12743673469388</v>
      </c>
    </row>
    <row r="270" spans="1:18" ht="14.45" customHeight="1" x14ac:dyDescent="0.2">
      <c r="A270" s="441"/>
      <c r="B270" s="442" t="s">
        <v>1739</v>
      </c>
      <c r="C270" s="442" t="s">
        <v>1734</v>
      </c>
      <c r="D270" s="442" t="s">
        <v>1825</v>
      </c>
      <c r="E270" s="442" t="s">
        <v>1953</v>
      </c>
      <c r="F270" s="442" t="s">
        <v>1954</v>
      </c>
      <c r="G270" s="446"/>
      <c r="H270" s="446"/>
      <c r="I270" s="442"/>
      <c r="J270" s="442"/>
      <c r="K270" s="446">
        <v>11</v>
      </c>
      <c r="L270" s="446">
        <v>5292.2199999999993</v>
      </c>
      <c r="M270" s="442">
        <v>1</v>
      </c>
      <c r="N270" s="442">
        <v>481.11090909090905</v>
      </c>
      <c r="O270" s="446"/>
      <c r="P270" s="446"/>
      <c r="Q270" s="469"/>
      <c r="R270" s="447"/>
    </row>
    <row r="271" spans="1:18" ht="14.45" customHeight="1" x14ac:dyDescent="0.2">
      <c r="A271" s="441"/>
      <c r="B271" s="442" t="s">
        <v>1955</v>
      </c>
      <c r="C271" s="442" t="s">
        <v>1731</v>
      </c>
      <c r="D271" s="442" t="s">
        <v>1740</v>
      </c>
      <c r="E271" s="442" t="s">
        <v>1741</v>
      </c>
      <c r="F271" s="442"/>
      <c r="G271" s="446">
        <v>22</v>
      </c>
      <c r="H271" s="446">
        <v>2486</v>
      </c>
      <c r="I271" s="442">
        <v>0.5641025641025641</v>
      </c>
      <c r="J271" s="442">
        <v>113</v>
      </c>
      <c r="K271" s="446">
        <v>39</v>
      </c>
      <c r="L271" s="446">
        <v>4407</v>
      </c>
      <c r="M271" s="442">
        <v>1</v>
      </c>
      <c r="N271" s="442">
        <v>113</v>
      </c>
      <c r="O271" s="446">
        <v>55</v>
      </c>
      <c r="P271" s="446">
        <v>6215</v>
      </c>
      <c r="Q271" s="469">
        <v>1.4102564102564104</v>
      </c>
      <c r="R271" s="447">
        <v>113</v>
      </c>
    </row>
    <row r="272" spans="1:18" ht="14.45" customHeight="1" x14ac:dyDescent="0.2">
      <c r="A272" s="441"/>
      <c r="B272" s="442" t="s">
        <v>1955</v>
      </c>
      <c r="C272" s="442" t="s">
        <v>1731</v>
      </c>
      <c r="D272" s="442" t="s">
        <v>1740</v>
      </c>
      <c r="E272" s="442" t="s">
        <v>1956</v>
      </c>
      <c r="F272" s="442"/>
      <c r="G272" s="446">
        <v>4</v>
      </c>
      <c r="H272" s="446">
        <v>4032</v>
      </c>
      <c r="I272" s="442">
        <v>2</v>
      </c>
      <c r="J272" s="442">
        <v>1008</v>
      </c>
      <c r="K272" s="446">
        <v>2</v>
      </c>
      <c r="L272" s="446">
        <v>2016</v>
      </c>
      <c r="M272" s="442">
        <v>1</v>
      </c>
      <c r="N272" s="442">
        <v>1008</v>
      </c>
      <c r="O272" s="446">
        <v>3</v>
      </c>
      <c r="P272" s="446">
        <v>3024</v>
      </c>
      <c r="Q272" s="469">
        <v>1.5</v>
      </c>
      <c r="R272" s="447">
        <v>1008</v>
      </c>
    </row>
    <row r="273" spans="1:18" ht="14.45" customHeight="1" x14ac:dyDescent="0.2">
      <c r="A273" s="441"/>
      <c r="B273" s="442" t="s">
        <v>1955</v>
      </c>
      <c r="C273" s="442" t="s">
        <v>1731</v>
      </c>
      <c r="D273" s="442" t="s">
        <v>1740</v>
      </c>
      <c r="E273" s="442" t="s">
        <v>1957</v>
      </c>
      <c r="F273" s="442"/>
      <c r="G273" s="446">
        <v>464</v>
      </c>
      <c r="H273" s="446">
        <v>100688</v>
      </c>
      <c r="I273" s="442">
        <v>0.97684210526315784</v>
      </c>
      <c r="J273" s="442">
        <v>217</v>
      </c>
      <c r="K273" s="446">
        <v>475</v>
      </c>
      <c r="L273" s="446">
        <v>103075</v>
      </c>
      <c r="M273" s="442">
        <v>1</v>
      </c>
      <c r="N273" s="442">
        <v>217</v>
      </c>
      <c r="O273" s="446">
        <v>477</v>
      </c>
      <c r="P273" s="446">
        <v>103509</v>
      </c>
      <c r="Q273" s="469">
        <v>1.0042105263157894</v>
      </c>
      <c r="R273" s="447">
        <v>217</v>
      </c>
    </row>
    <row r="274" spans="1:18" ht="14.45" customHeight="1" x14ac:dyDescent="0.2">
      <c r="A274" s="441"/>
      <c r="B274" s="442" t="s">
        <v>1955</v>
      </c>
      <c r="C274" s="442" t="s">
        <v>1731</v>
      </c>
      <c r="D274" s="442" t="s">
        <v>1740</v>
      </c>
      <c r="E274" s="442" t="s">
        <v>1958</v>
      </c>
      <c r="F274" s="442"/>
      <c r="G274" s="446"/>
      <c r="H274" s="446"/>
      <c r="I274" s="442"/>
      <c r="J274" s="442"/>
      <c r="K274" s="446">
        <v>1</v>
      </c>
      <c r="L274" s="446">
        <v>1289</v>
      </c>
      <c r="M274" s="442">
        <v>1</v>
      </c>
      <c r="N274" s="442">
        <v>1289</v>
      </c>
      <c r="O274" s="446">
        <v>2</v>
      </c>
      <c r="P274" s="446">
        <v>2578</v>
      </c>
      <c r="Q274" s="469">
        <v>2</v>
      </c>
      <c r="R274" s="447">
        <v>1289</v>
      </c>
    </row>
    <row r="275" spans="1:18" ht="14.45" customHeight="1" x14ac:dyDescent="0.2">
      <c r="A275" s="441"/>
      <c r="B275" s="442" t="s">
        <v>1955</v>
      </c>
      <c r="C275" s="442" t="s">
        <v>1731</v>
      </c>
      <c r="D275" s="442" t="s">
        <v>1740</v>
      </c>
      <c r="E275" s="442" t="s">
        <v>1959</v>
      </c>
      <c r="F275" s="442"/>
      <c r="G275" s="446">
        <v>2</v>
      </c>
      <c r="H275" s="446">
        <v>3540</v>
      </c>
      <c r="I275" s="442">
        <v>2</v>
      </c>
      <c r="J275" s="442">
        <v>1770</v>
      </c>
      <c r="K275" s="446">
        <v>1</v>
      </c>
      <c r="L275" s="446">
        <v>1770</v>
      </c>
      <c r="M275" s="442">
        <v>1</v>
      </c>
      <c r="N275" s="442">
        <v>1770</v>
      </c>
      <c r="O275" s="446"/>
      <c r="P275" s="446"/>
      <c r="Q275" s="469"/>
      <c r="R275" s="447"/>
    </row>
    <row r="276" spans="1:18" ht="14.45" customHeight="1" x14ac:dyDescent="0.2">
      <c r="A276" s="441"/>
      <c r="B276" s="442" t="s">
        <v>1955</v>
      </c>
      <c r="C276" s="442" t="s">
        <v>1731</v>
      </c>
      <c r="D276" s="442" t="s">
        <v>1740</v>
      </c>
      <c r="E276" s="442" t="s">
        <v>1960</v>
      </c>
      <c r="F276" s="442"/>
      <c r="G276" s="446">
        <v>7</v>
      </c>
      <c r="H276" s="446">
        <v>17150</v>
      </c>
      <c r="I276" s="442">
        <v>1.4</v>
      </c>
      <c r="J276" s="442">
        <v>2450</v>
      </c>
      <c r="K276" s="446">
        <v>5</v>
      </c>
      <c r="L276" s="446">
        <v>12250</v>
      </c>
      <c r="M276" s="442">
        <v>1</v>
      </c>
      <c r="N276" s="442">
        <v>2450</v>
      </c>
      <c r="O276" s="446">
        <v>7</v>
      </c>
      <c r="P276" s="446">
        <v>17150</v>
      </c>
      <c r="Q276" s="469">
        <v>1.4</v>
      </c>
      <c r="R276" s="447">
        <v>2450</v>
      </c>
    </row>
    <row r="277" spans="1:18" ht="14.45" customHeight="1" x14ac:dyDescent="0.2">
      <c r="A277" s="441"/>
      <c r="B277" s="442" t="s">
        <v>1955</v>
      </c>
      <c r="C277" s="442" t="s">
        <v>1731</v>
      </c>
      <c r="D277" s="442" t="s">
        <v>1740</v>
      </c>
      <c r="E277" s="442" t="s">
        <v>1961</v>
      </c>
      <c r="F277" s="442"/>
      <c r="G277" s="446">
        <v>2</v>
      </c>
      <c r="H277" s="446">
        <v>2606</v>
      </c>
      <c r="I277" s="442"/>
      <c r="J277" s="442">
        <v>1303</v>
      </c>
      <c r="K277" s="446"/>
      <c r="L277" s="446"/>
      <c r="M277" s="442"/>
      <c r="N277" s="442"/>
      <c r="O277" s="446"/>
      <c r="P277" s="446"/>
      <c r="Q277" s="469"/>
      <c r="R277" s="447"/>
    </row>
    <row r="278" spans="1:18" ht="14.45" customHeight="1" x14ac:dyDescent="0.2">
      <c r="A278" s="441"/>
      <c r="B278" s="442" t="s">
        <v>1955</v>
      </c>
      <c r="C278" s="442" t="s">
        <v>1731</v>
      </c>
      <c r="D278" s="442" t="s">
        <v>1740</v>
      </c>
      <c r="E278" s="442" t="s">
        <v>1962</v>
      </c>
      <c r="F278" s="442"/>
      <c r="G278" s="446">
        <v>234</v>
      </c>
      <c r="H278" s="446">
        <v>244062</v>
      </c>
      <c r="I278" s="442">
        <v>0.89312977099236646</v>
      </c>
      <c r="J278" s="442">
        <v>1043</v>
      </c>
      <c r="K278" s="446">
        <v>262</v>
      </c>
      <c r="L278" s="446">
        <v>273266</v>
      </c>
      <c r="M278" s="442">
        <v>1</v>
      </c>
      <c r="N278" s="442">
        <v>1043</v>
      </c>
      <c r="O278" s="446">
        <v>222</v>
      </c>
      <c r="P278" s="446">
        <v>231546</v>
      </c>
      <c r="Q278" s="469">
        <v>0.84732824427480913</v>
      </c>
      <c r="R278" s="447">
        <v>1043</v>
      </c>
    </row>
    <row r="279" spans="1:18" ht="14.45" customHeight="1" x14ac:dyDescent="0.2">
      <c r="A279" s="441"/>
      <c r="B279" s="442" t="s">
        <v>1955</v>
      </c>
      <c r="C279" s="442" t="s">
        <v>1731</v>
      </c>
      <c r="D279" s="442" t="s">
        <v>1740</v>
      </c>
      <c r="E279" s="442" t="s">
        <v>1963</v>
      </c>
      <c r="F279" s="442"/>
      <c r="G279" s="446">
        <v>2</v>
      </c>
      <c r="H279" s="446">
        <v>3308</v>
      </c>
      <c r="I279" s="442"/>
      <c r="J279" s="442">
        <v>1654</v>
      </c>
      <c r="K279" s="446"/>
      <c r="L279" s="446"/>
      <c r="M279" s="442"/>
      <c r="N279" s="442"/>
      <c r="O279" s="446"/>
      <c r="P279" s="446"/>
      <c r="Q279" s="469"/>
      <c r="R279" s="447"/>
    </row>
    <row r="280" spans="1:18" ht="14.45" customHeight="1" x14ac:dyDescent="0.2">
      <c r="A280" s="441"/>
      <c r="B280" s="442" t="s">
        <v>1955</v>
      </c>
      <c r="C280" s="442" t="s">
        <v>1731</v>
      </c>
      <c r="D280" s="442" t="s">
        <v>1740</v>
      </c>
      <c r="E280" s="442" t="s">
        <v>1964</v>
      </c>
      <c r="F280" s="442"/>
      <c r="G280" s="446">
        <v>25</v>
      </c>
      <c r="H280" s="446">
        <v>33075</v>
      </c>
      <c r="I280" s="442">
        <v>1.0869565217391304</v>
      </c>
      <c r="J280" s="442">
        <v>1323</v>
      </c>
      <c r="K280" s="446">
        <v>23</v>
      </c>
      <c r="L280" s="446">
        <v>30429</v>
      </c>
      <c r="M280" s="442">
        <v>1</v>
      </c>
      <c r="N280" s="442">
        <v>1323</v>
      </c>
      <c r="O280" s="446">
        <v>18</v>
      </c>
      <c r="P280" s="446">
        <v>23814</v>
      </c>
      <c r="Q280" s="469">
        <v>0.78260869565217395</v>
      </c>
      <c r="R280" s="447">
        <v>1323</v>
      </c>
    </row>
    <row r="281" spans="1:18" ht="14.45" customHeight="1" x14ac:dyDescent="0.2">
      <c r="A281" s="441"/>
      <c r="B281" s="442" t="s">
        <v>1955</v>
      </c>
      <c r="C281" s="442" t="s">
        <v>1731</v>
      </c>
      <c r="D281" s="442" t="s">
        <v>1740</v>
      </c>
      <c r="E281" s="442" t="s">
        <v>1965</v>
      </c>
      <c r="F281" s="442"/>
      <c r="G281" s="446">
        <v>2</v>
      </c>
      <c r="H281" s="446">
        <v>3866</v>
      </c>
      <c r="I281" s="442">
        <v>0.66666666666666663</v>
      </c>
      <c r="J281" s="442">
        <v>1933</v>
      </c>
      <c r="K281" s="446">
        <v>3</v>
      </c>
      <c r="L281" s="446">
        <v>5799</v>
      </c>
      <c r="M281" s="442">
        <v>1</v>
      </c>
      <c r="N281" s="442">
        <v>1933</v>
      </c>
      <c r="O281" s="446">
        <v>3</v>
      </c>
      <c r="P281" s="446">
        <v>5799</v>
      </c>
      <c r="Q281" s="469">
        <v>1</v>
      </c>
      <c r="R281" s="447">
        <v>1933</v>
      </c>
    </row>
    <row r="282" spans="1:18" ht="14.45" customHeight="1" x14ac:dyDescent="0.2">
      <c r="A282" s="441"/>
      <c r="B282" s="442" t="s">
        <v>1955</v>
      </c>
      <c r="C282" s="442" t="s">
        <v>1731</v>
      </c>
      <c r="D282" s="442" t="s">
        <v>1740</v>
      </c>
      <c r="E282" s="442" t="s">
        <v>1966</v>
      </c>
      <c r="F282" s="442"/>
      <c r="G282" s="446">
        <v>4</v>
      </c>
      <c r="H282" s="446">
        <v>2712</v>
      </c>
      <c r="I282" s="442">
        <v>2</v>
      </c>
      <c r="J282" s="442">
        <v>678</v>
      </c>
      <c r="K282" s="446">
        <v>2</v>
      </c>
      <c r="L282" s="446">
        <v>1356</v>
      </c>
      <c r="M282" s="442">
        <v>1</v>
      </c>
      <c r="N282" s="442">
        <v>678</v>
      </c>
      <c r="O282" s="446"/>
      <c r="P282" s="446"/>
      <c r="Q282" s="469"/>
      <c r="R282" s="447"/>
    </row>
    <row r="283" spans="1:18" ht="14.45" customHeight="1" x14ac:dyDescent="0.2">
      <c r="A283" s="441"/>
      <c r="B283" s="442" t="s">
        <v>1955</v>
      </c>
      <c r="C283" s="442" t="s">
        <v>1731</v>
      </c>
      <c r="D283" s="442" t="s">
        <v>1740</v>
      </c>
      <c r="E283" s="442" t="s">
        <v>1967</v>
      </c>
      <c r="F283" s="442"/>
      <c r="G283" s="446">
        <v>77</v>
      </c>
      <c r="H283" s="446">
        <v>41734</v>
      </c>
      <c r="I283" s="442">
        <v>0.82794811943053415</v>
      </c>
      <c r="J283" s="442">
        <v>542</v>
      </c>
      <c r="K283" s="446">
        <v>93</v>
      </c>
      <c r="L283" s="446">
        <v>50406.54</v>
      </c>
      <c r="M283" s="442">
        <v>1</v>
      </c>
      <c r="N283" s="442">
        <v>542.0058064516129</v>
      </c>
      <c r="O283" s="446">
        <v>75</v>
      </c>
      <c r="P283" s="446">
        <v>40650</v>
      </c>
      <c r="Q283" s="469">
        <v>0.80644297347129956</v>
      </c>
      <c r="R283" s="447">
        <v>542</v>
      </c>
    </row>
    <row r="284" spans="1:18" ht="14.45" customHeight="1" x14ac:dyDescent="0.2">
      <c r="A284" s="441"/>
      <c r="B284" s="442" t="s">
        <v>1955</v>
      </c>
      <c r="C284" s="442" t="s">
        <v>1731</v>
      </c>
      <c r="D284" s="442" t="s">
        <v>1740</v>
      </c>
      <c r="E284" s="442" t="s">
        <v>1968</v>
      </c>
      <c r="F284" s="442"/>
      <c r="G284" s="446">
        <v>2</v>
      </c>
      <c r="H284" s="446">
        <v>596</v>
      </c>
      <c r="I284" s="442"/>
      <c r="J284" s="442">
        <v>298</v>
      </c>
      <c r="K284" s="446"/>
      <c r="L284" s="446"/>
      <c r="M284" s="442"/>
      <c r="N284" s="442"/>
      <c r="O284" s="446"/>
      <c r="P284" s="446"/>
      <c r="Q284" s="469"/>
      <c r="R284" s="447"/>
    </row>
    <row r="285" spans="1:18" ht="14.45" customHeight="1" x14ac:dyDescent="0.2">
      <c r="A285" s="441"/>
      <c r="B285" s="442" t="s">
        <v>1955</v>
      </c>
      <c r="C285" s="442" t="s">
        <v>1731</v>
      </c>
      <c r="D285" s="442" t="s">
        <v>1740</v>
      </c>
      <c r="E285" s="442" t="s">
        <v>1969</v>
      </c>
      <c r="F285" s="442"/>
      <c r="G285" s="446">
        <v>81</v>
      </c>
      <c r="H285" s="446">
        <v>46899</v>
      </c>
      <c r="I285" s="442">
        <v>1.1911764705882353</v>
      </c>
      <c r="J285" s="442">
        <v>579</v>
      </c>
      <c r="K285" s="446">
        <v>68</v>
      </c>
      <c r="L285" s="446">
        <v>39372</v>
      </c>
      <c r="M285" s="442">
        <v>1</v>
      </c>
      <c r="N285" s="442">
        <v>579</v>
      </c>
      <c r="O285" s="446">
        <v>52</v>
      </c>
      <c r="P285" s="446">
        <v>30108</v>
      </c>
      <c r="Q285" s="469">
        <v>0.76470588235294112</v>
      </c>
      <c r="R285" s="447">
        <v>579</v>
      </c>
    </row>
    <row r="286" spans="1:18" ht="14.45" customHeight="1" x14ac:dyDescent="0.2">
      <c r="A286" s="441"/>
      <c r="B286" s="442" t="s">
        <v>1955</v>
      </c>
      <c r="C286" s="442" t="s">
        <v>1731</v>
      </c>
      <c r="D286" s="442" t="s">
        <v>1740</v>
      </c>
      <c r="E286" s="442" t="s">
        <v>1744</v>
      </c>
      <c r="F286" s="442"/>
      <c r="G286" s="446">
        <v>66</v>
      </c>
      <c r="H286" s="446">
        <v>7458</v>
      </c>
      <c r="I286" s="442">
        <v>0.59459459459459463</v>
      </c>
      <c r="J286" s="442">
        <v>113</v>
      </c>
      <c r="K286" s="446">
        <v>111</v>
      </c>
      <c r="L286" s="446">
        <v>12543</v>
      </c>
      <c r="M286" s="442">
        <v>1</v>
      </c>
      <c r="N286" s="442">
        <v>113</v>
      </c>
      <c r="O286" s="446">
        <v>126</v>
      </c>
      <c r="P286" s="446">
        <v>14238</v>
      </c>
      <c r="Q286" s="469">
        <v>1.1351351351351351</v>
      </c>
      <c r="R286" s="447">
        <v>113</v>
      </c>
    </row>
    <row r="287" spans="1:18" ht="14.45" customHeight="1" x14ac:dyDescent="0.2">
      <c r="A287" s="441"/>
      <c r="B287" s="442" t="s">
        <v>1955</v>
      </c>
      <c r="C287" s="442" t="s">
        <v>1731</v>
      </c>
      <c r="D287" s="442" t="s">
        <v>1740</v>
      </c>
      <c r="E287" s="442" t="s">
        <v>1745</v>
      </c>
      <c r="F287" s="442"/>
      <c r="G287" s="446">
        <v>12</v>
      </c>
      <c r="H287" s="446">
        <v>1584</v>
      </c>
      <c r="I287" s="442">
        <v>0.5714285714285714</v>
      </c>
      <c r="J287" s="442">
        <v>132</v>
      </c>
      <c r="K287" s="446">
        <v>21</v>
      </c>
      <c r="L287" s="446">
        <v>2772</v>
      </c>
      <c r="M287" s="442">
        <v>1</v>
      </c>
      <c r="N287" s="442">
        <v>132</v>
      </c>
      <c r="O287" s="446">
        <v>21</v>
      </c>
      <c r="P287" s="446">
        <v>2772</v>
      </c>
      <c r="Q287" s="469">
        <v>1</v>
      </c>
      <c r="R287" s="447">
        <v>132</v>
      </c>
    </row>
    <row r="288" spans="1:18" ht="14.45" customHeight="1" x14ac:dyDescent="0.2">
      <c r="A288" s="441"/>
      <c r="B288" s="442" t="s">
        <v>1955</v>
      </c>
      <c r="C288" s="442" t="s">
        <v>1731</v>
      </c>
      <c r="D288" s="442" t="s">
        <v>1740</v>
      </c>
      <c r="E288" s="442" t="s">
        <v>1746</v>
      </c>
      <c r="F288" s="442"/>
      <c r="G288" s="446">
        <v>11</v>
      </c>
      <c r="H288" s="446">
        <v>1716</v>
      </c>
      <c r="I288" s="442">
        <v>6.7073170731707321E-2</v>
      </c>
      <c r="J288" s="442">
        <v>156</v>
      </c>
      <c r="K288" s="446">
        <v>164</v>
      </c>
      <c r="L288" s="446">
        <v>25584</v>
      </c>
      <c r="M288" s="442">
        <v>1</v>
      </c>
      <c r="N288" s="442">
        <v>156</v>
      </c>
      <c r="O288" s="446">
        <v>39</v>
      </c>
      <c r="P288" s="446">
        <v>6084</v>
      </c>
      <c r="Q288" s="469">
        <v>0.23780487804878048</v>
      </c>
      <c r="R288" s="447">
        <v>156</v>
      </c>
    </row>
    <row r="289" spans="1:18" ht="14.45" customHeight="1" x14ac:dyDescent="0.2">
      <c r="A289" s="441"/>
      <c r="B289" s="442" t="s">
        <v>1955</v>
      </c>
      <c r="C289" s="442" t="s">
        <v>1731</v>
      </c>
      <c r="D289" s="442" t="s">
        <v>1740</v>
      </c>
      <c r="E289" s="442" t="s">
        <v>1770</v>
      </c>
      <c r="F289" s="442"/>
      <c r="G289" s="446">
        <v>1</v>
      </c>
      <c r="H289" s="446">
        <v>2000</v>
      </c>
      <c r="I289" s="442">
        <v>0.33333333333333331</v>
      </c>
      <c r="J289" s="442">
        <v>2000</v>
      </c>
      <c r="K289" s="446">
        <v>3</v>
      </c>
      <c r="L289" s="446">
        <v>6000</v>
      </c>
      <c r="M289" s="442">
        <v>1</v>
      </c>
      <c r="N289" s="442">
        <v>2000</v>
      </c>
      <c r="O289" s="446">
        <v>1</v>
      </c>
      <c r="P289" s="446">
        <v>2000</v>
      </c>
      <c r="Q289" s="469">
        <v>0.33333333333333331</v>
      </c>
      <c r="R289" s="447">
        <v>2000</v>
      </c>
    </row>
    <row r="290" spans="1:18" ht="14.45" customHeight="1" x14ac:dyDescent="0.2">
      <c r="A290" s="441"/>
      <c r="B290" s="442" t="s">
        <v>1955</v>
      </c>
      <c r="C290" s="442" t="s">
        <v>1731</v>
      </c>
      <c r="D290" s="442" t="s">
        <v>1740</v>
      </c>
      <c r="E290" s="442" t="s">
        <v>1785</v>
      </c>
      <c r="F290" s="442"/>
      <c r="G290" s="446">
        <v>4</v>
      </c>
      <c r="H290" s="446">
        <v>4032</v>
      </c>
      <c r="I290" s="442">
        <v>1</v>
      </c>
      <c r="J290" s="442">
        <v>1008</v>
      </c>
      <c r="K290" s="446">
        <v>4</v>
      </c>
      <c r="L290" s="446">
        <v>4032</v>
      </c>
      <c r="M290" s="442">
        <v>1</v>
      </c>
      <c r="N290" s="442">
        <v>1008</v>
      </c>
      <c r="O290" s="446">
        <v>3</v>
      </c>
      <c r="P290" s="446">
        <v>3024</v>
      </c>
      <c r="Q290" s="469">
        <v>0.75</v>
      </c>
      <c r="R290" s="447">
        <v>1008</v>
      </c>
    </row>
    <row r="291" spans="1:18" ht="14.45" customHeight="1" x14ac:dyDescent="0.2">
      <c r="A291" s="441"/>
      <c r="B291" s="442" t="s">
        <v>1955</v>
      </c>
      <c r="C291" s="442" t="s">
        <v>1731</v>
      </c>
      <c r="D291" s="442" t="s">
        <v>1740</v>
      </c>
      <c r="E291" s="442" t="s">
        <v>1970</v>
      </c>
      <c r="F291" s="442"/>
      <c r="G291" s="446">
        <v>247</v>
      </c>
      <c r="H291" s="446">
        <v>53599</v>
      </c>
      <c r="I291" s="442">
        <v>1.0038957876795715</v>
      </c>
      <c r="J291" s="442">
        <v>217</v>
      </c>
      <c r="K291" s="446">
        <v>247</v>
      </c>
      <c r="L291" s="446">
        <v>53391</v>
      </c>
      <c r="M291" s="442">
        <v>1</v>
      </c>
      <c r="N291" s="442">
        <v>216.15789473684211</v>
      </c>
      <c r="O291" s="446">
        <v>235</v>
      </c>
      <c r="P291" s="446">
        <v>50995</v>
      </c>
      <c r="Q291" s="469">
        <v>0.95512352269109024</v>
      </c>
      <c r="R291" s="447">
        <v>217</v>
      </c>
    </row>
    <row r="292" spans="1:18" ht="14.45" customHeight="1" x14ac:dyDescent="0.2">
      <c r="A292" s="441"/>
      <c r="B292" s="442" t="s">
        <v>1955</v>
      </c>
      <c r="C292" s="442" t="s">
        <v>1731</v>
      </c>
      <c r="D292" s="442" t="s">
        <v>1740</v>
      </c>
      <c r="E292" s="442" t="s">
        <v>1971</v>
      </c>
      <c r="F292" s="442"/>
      <c r="G292" s="446">
        <v>190</v>
      </c>
      <c r="H292" s="446">
        <v>198170</v>
      </c>
      <c r="I292" s="442">
        <v>1.0052910052910053</v>
      </c>
      <c r="J292" s="442">
        <v>1043</v>
      </c>
      <c r="K292" s="446">
        <v>189</v>
      </c>
      <c r="L292" s="446">
        <v>197127</v>
      </c>
      <c r="M292" s="442">
        <v>1</v>
      </c>
      <c r="N292" s="442">
        <v>1043</v>
      </c>
      <c r="O292" s="446">
        <v>143</v>
      </c>
      <c r="P292" s="446">
        <v>149149</v>
      </c>
      <c r="Q292" s="469">
        <v>0.75661375661375663</v>
      </c>
      <c r="R292" s="447">
        <v>1043</v>
      </c>
    </row>
    <row r="293" spans="1:18" ht="14.45" customHeight="1" x14ac:dyDescent="0.2">
      <c r="A293" s="441"/>
      <c r="B293" s="442" t="s">
        <v>1955</v>
      </c>
      <c r="C293" s="442" t="s">
        <v>1731</v>
      </c>
      <c r="D293" s="442" t="s">
        <v>1740</v>
      </c>
      <c r="E293" s="442" t="s">
        <v>1972</v>
      </c>
      <c r="F293" s="442"/>
      <c r="G293" s="446">
        <v>6</v>
      </c>
      <c r="H293" s="446">
        <v>7938</v>
      </c>
      <c r="I293" s="442">
        <v>0.8571428571428571</v>
      </c>
      <c r="J293" s="442">
        <v>1323</v>
      </c>
      <c r="K293" s="446">
        <v>7</v>
      </c>
      <c r="L293" s="446">
        <v>9261</v>
      </c>
      <c r="M293" s="442">
        <v>1</v>
      </c>
      <c r="N293" s="442">
        <v>1323</v>
      </c>
      <c r="O293" s="446">
        <v>9</v>
      </c>
      <c r="P293" s="446">
        <v>11907</v>
      </c>
      <c r="Q293" s="469">
        <v>1.2857142857142858</v>
      </c>
      <c r="R293" s="447">
        <v>1323</v>
      </c>
    </row>
    <row r="294" spans="1:18" ht="14.45" customHeight="1" x14ac:dyDescent="0.2">
      <c r="A294" s="441"/>
      <c r="B294" s="442" t="s">
        <v>1955</v>
      </c>
      <c r="C294" s="442" t="s">
        <v>1731</v>
      </c>
      <c r="D294" s="442" t="s">
        <v>1740</v>
      </c>
      <c r="E294" s="442" t="s">
        <v>1973</v>
      </c>
      <c r="F294" s="442"/>
      <c r="G294" s="446">
        <v>14</v>
      </c>
      <c r="H294" s="446">
        <v>7588</v>
      </c>
      <c r="I294" s="442">
        <v>2</v>
      </c>
      <c r="J294" s="442">
        <v>542</v>
      </c>
      <c r="K294" s="446">
        <v>7</v>
      </c>
      <c r="L294" s="446">
        <v>3794</v>
      </c>
      <c r="M294" s="442">
        <v>1</v>
      </c>
      <c r="N294" s="442">
        <v>542</v>
      </c>
      <c r="O294" s="446">
        <v>19</v>
      </c>
      <c r="P294" s="446">
        <v>10298</v>
      </c>
      <c r="Q294" s="469">
        <v>2.7142857142857144</v>
      </c>
      <c r="R294" s="447">
        <v>542</v>
      </c>
    </row>
    <row r="295" spans="1:18" ht="14.45" customHeight="1" x14ac:dyDescent="0.2">
      <c r="A295" s="441"/>
      <c r="B295" s="442" t="s">
        <v>1955</v>
      </c>
      <c r="C295" s="442" t="s">
        <v>1731</v>
      </c>
      <c r="D295" s="442" t="s">
        <v>1740</v>
      </c>
      <c r="E295" s="442" t="s">
        <v>1974</v>
      </c>
      <c r="F295" s="442"/>
      <c r="G295" s="446">
        <v>87</v>
      </c>
      <c r="H295" s="446">
        <v>50373</v>
      </c>
      <c r="I295" s="442">
        <v>1.0481927710843373</v>
      </c>
      <c r="J295" s="442">
        <v>579</v>
      </c>
      <c r="K295" s="446">
        <v>83</v>
      </c>
      <c r="L295" s="446">
        <v>48057</v>
      </c>
      <c r="M295" s="442">
        <v>1</v>
      </c>
      <c r="N295" s="442">
        <v>579</v>
      </c>
      <c r="O295" s="446">
        <v>77</v>
      </c>
      <c r="P295" s="446">
        <v>44583</v>
      </c>
      <c r="Q295" s="469">
        <v>0.92771084337349397</v>
      </c>
      <c r="R295" s="447">
        <v>579</v>
      </c>
    </row>
    <row r="296" spans="1:18" ht="14.45" customHeight="1" x14ac:dyDescent="0.2">
      <c r="A296" s="441"/>
      <c r="B296" s="442" t="s">
        <v>1955</v>
      </c>
      <c r="C296" s="442" t="s">
        <v>1731</v>
      </c>
      <c r="D296" s="442" t="s">
        <v>1740</v>
      </c>
      <c r="E296" s="442" t="s">
        <v>1975</v>
      </c>
      <c r="F296" s="442"/>
      <c r="G296" s="446">
        <v>1</v>
      </c>
      <c r="H296" s="446">
        <v>678</v>
      </c>
      <c r="I296" s="442"/>
      <c r="J296" s="442">
        <v>678</v>
      </c>
      <c r="K296" s="446"/>
      <c r="L296" s="446"/>
      <c r="M296" s="442"/>
      <c r="N296" s="442"/>
      <c r="O296" s="446"/>
      <c r="P296" s="446"/>
      <c r="Q296" s="469"/>
      <c r="R296" s="447"/>
    </row>
    <row r="297" spans="1:18" ht="14.45" customHeight="1" x14ac:dyDescent="0.2">
      <c r="A297" s="441"/>
      <c r="B297" s="442" t="s">
        <v>1955</v>
      </c>
      <c r="C297" s="442" t="s">
        <v>1731</v>
      </c>
      <c r="D297" s="442" t="s">
        <v>1740</v>
      </c>
      <c r="E297" s="442" t="s">
        <v>1976</v>
      </c>
      <c r="F297" s="442"/>
      <c r="G297" s="446">
        <v>2</v>
      </c>
      <c r="H297" s="446">
        <v>2606</v>
      </c>
      <c r="I297" s="442">
        <v>1</v>
      </c>
      <c r="J297" s="442">
        <v>1303</v>
      </c>
      <c r="K297" s="446">
        <v>2</v>
      </c>
      <c r="L297" s="446">
        <v>2606</v>
      </c>
      <c r="M297" s="442">
        <v>1</v>
      </c>
      <c r="N297" s="442">
        <v>1303</v>
      </c>
      <c r="O297" s="446">
        <v>3</v>
      </c>
      <c r="P297" s="446">
        <v>3909</v>
      </c>
      <c r="Q297" s="469">
        <v>1.5</v>
      </c>
      <c r="R297" s="447">
        <v>1303</v>
      </c>
    </row>
    <row r="298" spans="1:18" ht="14.45" customHeight="1" x14ac:dyDescent="0.2">
      <c r="A298" s="441"/>
      <c r="B298" s="442" t="s">
        <v>1955</v>
      </c>
      <c r="C298" s="442" t="s">
        <v>1731</v>
      </c>
      <c r="D298" s="442" t="s">
        <v>1740</v>
      </c>
      <c r="E298" s="442" t="s">
        <v>1977</v>
      </c>
      <c r="F298" s="442"/>
      <c r="G298" s="446">
        <v>1</v>
      </c>
      <c r="H298" s="446">
        <v>136</v>
      </c>
      <c r="I298" s="442">
        <v>0.25</v>
      </c>
      <c r="J298" s="442">
        <v>136</v>
      </c>
      <c r="K298" s="446">
        <v>4</v>
      </c>
      <c r="L298" s="446">
        <v>544</v>
      </c>
      <c r="M298" s="442">
        <v>1</v>
      </c>
      <c r="N298" s="442">
        <v>136</v>
      </c>
      <c r="O298" s="446"/>
      <c r="P298" s="446"/>
      <c r="Q298" s="469"/>
      <c r="R298" s="447"/>
    </row>
    <row r="299" spans="1:18" ht="14.45" customHeight="1" x14ac:dyDescent="0.2">
      <c r="A299" s="441"/>
      <c r="B299" s="442" t="s">
        <v>1955</v>
      </c>
      <c r="C299" s="442" t="s">
        <v>1731</v>
      </c>
      <c r="D299" s="442" t="s">
        <v>1740</v>
      </c>
      <c r="E299" s="442" t="s">
        <v>1978</v>
      </c>
      <c r="F299" s="442"/>
      <c r="G299" s="446">
        <v>1</v>
      </c>
      <c r="H299" s="446">
        <v>224</v>
      </c>
      <c r="I299" s="442">
        <v>2.7027027027027029E-2</v>
      </c>
      <c r="J299" s="442">
        <v>224</v>
      </c>
      <c r="K299" s="446">
        <v>37</v>
      </c>
      <c r="L299" s="446">
        <v>8288</v>
      </c>
      <c r="M299" s="442">
        <v>1</v>
      </c>
      <c r="N299" s="442">
        <v>224</v>
      </c>
      <c r="O299" s="446"/>
      <c r="P299" s="446"/>
      <c r="Q299" s="469"/>
      <c r="R299" s="447"/>
    </row>
    <row r="300" spans="1:18" ht="14.45" customHeight="1" x14ac:dyDescent="0.2">
      <c r="A300" s="441"/>
      <c r="B300" s="442" t="s">
        <v>1955</v>
      </c>
      <c r="C300" s="442" t="s">
        <v>1731</v>
      </c>
      <c r="D300" s="442" t="s">
        <v>1740</v>
      </c>
      <c r="E300" s="442" t="s">
        <v>1979</v>
      </c>
      <c r="F300" s="442"/>
      <c r="G300" s="446">
        <v>9</v>
      </c>
      <c r="H300" s="446">
        <v>9747</v>
      </c>
      <c r="I300" s="442">
        <v>0.47368421052631576</v>
      </c>
      <c r="J300" s="442">
        <v>1083</v>
      </c>
      <c r="K300" s="446">
        <v>19</v>
      </c>
      <c r="L300" s="446">
        <v>20577</v>
      </c>
      <c r="M300" s="442">
        <v>1</v>
      </c>
      <c r="N300" s="442">
        <v>1083</v>
      </c>
      <c r="O300" s="446">
        <v>27</v>
      </c>
      <c r="P300" s="446">
        <v>29241</v>
      </c>
      <c r="Q300" s="469">
        <v>1.4210526315789473</v>
      </c>
      <c r="R300" s="447">
        <v>1083</v>
      </c>
    </row>
    <row r="301" spans="1:18" ht="14.45" customHeight="1" x14ac:dyDescent="0.2">
      <c r="A301" s="441"/>
      <c r="B301" s="442" t="s">
        <v>1955</v>
      </c>
      <c r="C301" s="442" t="s">
        <v>1731</v>
      </c>
      <c r="D301" s="442" t="s">
        <v>1740</v>
      </c>
      <c r="E301" s="442" t="s">
        <v>1980</v>
      </c>
      <c r="F301" s="442"/>
      <c r="G301" s="446">
        <v>1</v>
      </c>
      <c r="H301" s="446">
        <v>2450</v>
      </c>
      <c r="I301" s="442"/>
      <c r="J301" s="442">
        <v>2450</v>
      </c>
      <c r="K301" s="446"/>
      <c r="L301" s="446"/>
      <c r="M301" s="442"/>
      <c r="N301" s="442"/>
      <c r="O301" s="446"/>
      <c r="P301" s="446"/>
      <c r="Q301" s="469"/>
      <c r="R301" s="447"/>
    </row>
    <row r="302" spans="1:18" ht="14.45" customHeight="1" x14ac:dyDescent="0.2">
      <c r="A302" s="441"/>
      <c r="B302" s="442" t="s">
        <v>1955</v>
      </c>
      <c r="C302" s="442" t="s">
        <v>1731</v>
      </c>
      <c r="D302" s="442" t="s">
        <v>1740</v>
      </c>
      <c r="E302" s="442" t="s">
        <v>1981</v>
      </c>
      <c r="F302" s="442"/>
      <c r="G302" s="446"/>
      <c r="H302" s="446"/>
      <c r="I302" s="442"/>
      <c r="J302" s="442"/>
      <c r="K302" s="446">
        <v>4</v>
      </c>
      <c r="L302" s="446">
        <v>4332</v>
      </c>
      <c r="M302" s="442">
        <v>1</v>
      </c>
      <c r="N302" s="442">
        <v>1083</v>
      </c>
      <c r="O302" s="446"/>
      <c r="P302" s="446"/>
      <c r="Q302" s="469"/>
      <c r="R302" s="447"/>
    </row>
    <row r="303" spans="1:18" ht="14.45" customHeight="1" x14ac:dyDescent="0.2">
      <c r="A303" s="441"/>
      <c r="B303" s="442" t="s">
        <v>1955</v>
      </c>
      <c r="C303" s="442" t="s">
        <v>1731</v>
      </c>
      <c r="D303" s="442" t="s">
        <v>1740</v>
      </c>
      <c r="E303" s="442" t="s">
        <v>1982</v>
      </c>
      <c r="F303" s="442"/>
      <c r="G303" s="446"/>
      <c r="H303" s="446"/>
      <c r="I303" s="442"/>
      <c r="J303" s="442"/>
      <c r="K303" s="446">
        <v>1</v>
      </c>
      <c r="L303" s="446">
        <v>1654</v>
      </c>
      <c r="M303" s="442">
        <v>1</v>
      </c>
      <c r="N303" s="442">
        <v>1654</v>
      </c>
      <c r="O303" s="446">
        <v>1</v>
      </c>
      <c r="P303" s="446">
        <v>1654</v>
      </c>
      <c r="Q303" s="469">
        <v>1</v>
      </c>
      <c r="R303" s="447">
        <v>1654</v>
      </c>
    </row>
    <row r="304" spans="1:18" ht="14.45" customHeight="1" x14ac:dyDescent="0.2">
      <c r="A304" s="441"/>
      <c r="B304" s="442" t="s">
        <v>1955</v>
      </c>
      <c r="C304" s="442" t="s">
        <v>1731</v>
      </c>
      <c r="D304" s="442" t="s">
        <v>1740</v>
      </c>
      <c r="E304" s="442" t="s">
        <v>1983</v>
      </c>
      <c r="F304" s="442"/>
      <c r="G304" s="446">
        <v>1</v>
      </c>
      <c r="H304" s="446">
        <v>1289</v>
      </c>
      <c r="I304" s="442"/>
      <c r="J304" s="442">
        <v>1289</v>
      </c>
      <c r="K304" s="446"/>
      <c r="L304" s="446"/>
      <c r="M304" s="442"/>
      <c r="N304" s="442"/>
      <c r="O304" s="446"/>
      <c r="P304" s="446"/>
      <c r="Q304" s="469"/>
      <c r="R304" s="447"/>
    </row>
    <row r="305" spans="1:18" ht="14.45" customHeight="1" x14ac:dyDescent="0.2">
      <c r="A305" s="441"/>
      <c r="B305" s="442" t="s">
        <v>1955</v>
      </c>
      <c r="C305" s="442" t="s">
        <v>1731</v>
      </c>
      <c r="D305" s="442" t="s">
        <v>1825</v>
      </c>
      <c r="E305" s="442" t="s">
        <v>1830</v>
      </c>
      <c r="F305" s="442" t="s">
        <v>1831</v>
      </c>
      <c r="G305" s="446">
        <v>40</v>
      </c>
      <c r="H305" s="446">
        <v>3111.12</v>
      </c>
      <c r="I305" s="442">
        <v>0.62500150669575583</v>
      </c>
      <c r="J305" s="442">
        <v>77.777999999999992</v>
      </c>
      <c r="K305" s="446">
        <v>64</v>
      </c>
      <c r="L305" s="446">
        <v>4977.7800000000007</v>
      </c>
      <c r="M305" s="442">
        <v>1</v>
      </c>
      <c r="N305" s="442">
        <v>77.77781250000001</v>
      </c>
      <c r="O305" s="446">
        <v>54</v>
      </c>
      <c r="P305" s="446">
        <v>4805.5600000000004</v>
      </c>
      <c r="Q305" s="469">
        <v>0.9654022475882823</v>
      </c>
      <c r="R305" s="447">
        <v>88.991851851851862</v>
      </c>
    </row>
    <row r="306" spans="1:18" ht="14.45" customHeight="1" x14ac:dyDescent="0.2">
      <c r="A306" s="441"/>
      <c r="B306" s="442" t="s">
        <v>1955</v>
      </c>
      <c r="C306" s="442" t="s">
        <v>1731</v>
      </c>
      <c r="D306" s="442" t="s">
        <v>1825</v>
      </c>
      <c r="E306" s="442" t="s">
        <v>1832</v>
      </c>
      <c r="F306" s="442" t="s">
        <v>1833</v>
      </c>
      <c r="G306" s="446">
        <v>40</v>
      </c>
      <c r="H306" s="446">
        <v>10000</v>
      </c>
      <c r="I306" s="442">
        <v>1.4814814814814814</v>
      </c>
      <c r="J306" s="442">
        <v>250</v>
      </c>
      <c r="K306" s="446">
        <v>27</v>
      </c>
      <c r="L306" s="446">
        <v>6750</v>
      </c>
      <c r="M306" s="442">
        <v>1</v>
      </c>
      <c r="N306" s="442">
        <v>250</v>
      </c>
      <c r="O306" s="446">
        <v>44</v>
      </c>
      <c r="P306" s="446">
        <v>11660</v>
      </c>
      <c r="Q306" s="469">
        <v>1.7274074074074075</v>
      </c>
      <c r="R306" s="447">
        <v>265</v>
      </c>
    </row>
    <row r="307" spans="1:18" ht="14.45" customHeight="1" x14ac:dyDescent="0.2">
      <c r="A307" s="441"/>
      <c r="B307" s="442" t="s">
        <v>1955</v>
      </c>
      <c r="C307" s="442" t="s">
        <v>1731</v>
      </c>
      <c r="D307" s="442" t="s">
        <v>1825</v>
      </c>
      <c r="E307" s="442" t="s">
        <v>1834</v>
      </c>
      <c r="F307" s="442" t="s">
        <v>1835</v>
      </c>
      <c r="G307" s="446">
        <v>674</v>
      </c>
      <c r="H307" s="446">
        <v>202200</v>
      </c>
      <c r="I307" s="442">
        <v>1.0089820359281436</v>
      </c>
      <c r="J307" s="442">
        <v>300</v>
      </c>
      <c r="K307" s="446">
        <v>668</v>
      </c>
      <c r="L307" s="446">
        <v>200400</v>
      </c>
      <c r="M307" s="442">
        <v>1</v>
      </c>
      <c r="N307" s="442">
        <v>300</v>
      </c>
      <c r="O307" s="446">
        <v>638</v>
      </c>
      <c r="P307" s="446">
        <v>206196.65000000002</v>
      </c>
      <c r="Q307" s="469">
        <v>1.028925399201597</v>
      </c>
      <c r="R307" s="447">
        <v>323.19224137931036</v>
      </c>
    </row>
    <row r="308" spans="1:18" ht="14.45" customHeight="1" x14ac:dyDescent="0.2">
      <c r="A308" s="441"/>
      <c r="B308" s="442" t="s">
        <v>1955</v>
      </c>
      <c r="C308" s="442" t="s">
        <v>1731</v>
      </c>
      <c r="D308" s="442" t="s">
        <v>1825</v>
      </c>
      <c r="E308" s="442" t="s">
        <v>1836</v>
      </c>
      <c r="F308" s="442" t="s">
        <v>1837</v>
      </c>
      <c r="G308" s="446"/>
      <c r="H308" s="446"/>
      <c r="I308" s="442"/>
      <c r="J308" s="442"/>
      <c r="K308" s="446">
        <v>1</v>
      </c>
      <c r="L308" s="446">
        <v>116.67</v>
      </c>
      <c r="M308" s="442">
        <v>1</v>
      </c>
      <c r="N308" s="442">
        <v>116.67</v>
      </c>
      <c r="O308" s="446"/>
      <c r="P308" s="446"/>
      <c r="Q308" s="469"/>
      <c r="R308" s="447"/>
    </row>
    <row r="309" spans="1:18" ht="14.45" customHeight="1" x14ac:dyDescent="0.2">
      <c r="A309" s="441"/>
      <c r="B309" s="442" t="s">
        <v>1955</v>
      </c>
      <c r="C309" s="442" t="s">
        <v>1731</v>
      </c>
      <c r="D309" s="442" t="s">
        <v>1825</v>
      </c>
      <c r="E309" s="442" t="s">
        <v>1838</v>
      </c>
      <c r="F309" s="442" t="s">
        <v>1839</v>
      </c>
      <c r="G309" s="446"/>
      <c r="H309" s="446"/>
      <c r="I309" s="442"/>
      <c r="J309" s="442"/>
      <c r="K309" s="446">
        <v>1</v>
      </c>
      <c r="L309" s="446">
        <v>550</v>
      </c>
      <c r="M309" s="442">
        <v>1</v>
      </c>
      <c r="N309" s="442">
        <v>550</v>
      </c>
      <c r="O309" s="446">
        <v>5</v>
      </c>
      <c r="P309" s="446">
        <v>2860</v>
      </c>
      <c r="Q309" s="469">
        <v>5.2</v>
      </c>
      <c r="R309" s="447">
        <v>572</v>
      </c>
    </row>
    <row r="310" spans="1:18" ht="14.45" customHeight="1" x14ac:dyDescent="0.2">
      <c r="A310" s="441"/>
      <c r="B310" s="442" t="s">
        <v>1955</v>
      </c>
      <c r="C310" s="442" t="s">
        <v>1731</v>
      </c>
      <c r="D310" s="442" t="s">
        <v>1825</v>
      </c>
      <c r="E310" s="442" t="s">
        <v>1852</v>
      </c>
      <c r="F310" s="442" t="s">
        <v>1853</v>
      </c>
      <c r="G310" s="446"/>
      <c r="H310" s="446"/>
      <c r="I310" s="442"/>
      <c r="J310" s="442"/>
      <c r="K310" s="446">
        <v>2</v>
      </c>
      <c r="L310" s="446">
        <v>933.33</v>
      </c>
      <c r="M310" s="442">
        <v>1</v>
      </c>
      <c r="N310" s="442">
        <v>466.66500000000002</v>
      </c>
      <c r="O310" s="446">
        <v>4</v>
      </c>
      <c r="P310" s="446">
        <v>2022.22</v>
      </c>
      <c r="Q310" s="469">
        <v>2.1666720238286565</v>
      </c>
      <c r="R310" s="447">
        <v>505.55500000000001</v>
      </c>
    </row>
    <row r="311" spans="1:18" ht="14.45" customHeight="1" x14ac:dyDescent="0.2">
      <c r="A311" s="441"/>
      <c r="B311" s="442" t="s">
        <v>1955</v>
      </c>
      <c r="C311" s="442" t="s">
        <v>1731</v>
      </c>
      <c r="D311" s="442" t="s">
        <v>1825</v>
      </c>
      <c r="E311" s="442" t="s">
        <v>1854</v>
      </c>
      <c r="F311" s="442" t="s">
        <v>1855</v>
      </c>
      <c r="G311" s="446"/>
      <c r="H311" s="446"/>
      <c r="I311" s="442"/>
      <c r="J311" s="442"/>
      <c r="K311" s="446">
        <v>1</v>
      </c>
      <c r="L311" s="446">
        <v>61.11</v>
      </c>
      <c r="M311" s="442">
        <v>1</v>
      </c>
      <c r="N311" s="442">
        <v>61.11</v>
      </c>
      <c r="O311" s="446"/>
      <c r="P311" s="446"/>
      <c r="Q311" s="469"/>
      <c r="R311" s="447"/>
    </row>
    <row r="312" spans="1:18" ht="14.45" customHeight="1" x14ac:dyDescent="0.2">
      <c r="A312" s="441"/>
      <c r="B312" s="442" t="s">
        <v>1955</v>
      </c>
      <c r="C312" s="442" t="s">
        <v>1731</v>
      </c>
      <c r="D312" s="442" t="s">
        <v>1825</v>
      </c>
      <c r="E312" s="442" t="s">
        <v>1984</v>
      </c>
      <c r="F312" s="442" t="s">
        <v>1985</v>
      </c>
      <c r="G312" s="446">
        <v>388</v>
      </c>
      <c r="H312" s="446">
        <v>258666.66000000003</v>
      </c>
      <c r="I312" s="442">
        <v>1.1149425000000002</v>
      </c>
      <c r="J312" s="442">
        <v>666.66664948453615</v>
      </c>
      <c r="K312" s="446">
        <v>348</v>
      </c>
      <c r="L312" s="446">
        <v>231999.99999999997</v>
      </c>
      <c r="M312" s="442">
        <v>1</v>
      </c>
      <c r="N312" s="442">
        <v>666.66666666666663</v>
      </c>
      <c r="O312" s="446">
        <v>373</v>
      </c>
      <c r="P312" s="446">
        <v>279047.78000000003</v>
      </c>
      <c r="Q312" s="469">
        <v>1.2027921551724141</v>
      </c>
      <c r="R312" s="447">
        <v>748.11737265415559</v>
      </c>
    </row>
    <row r="313" spans="1:18" ht="14.45" customHeight="1" x14ac:dyDescent="0.2">
      <c r="A313" s="441"/>
      <c r="B313" s="442" t="s">
        <v>1955</v>
      </c>
      <c r="C313" s="442" t="s">
        <v>1731</v>
      </c>
      <c r="D313" s="442" t="s">
        <v>1825</v>
      </c>
      <c r="E313" s="442" t="s">
        <v>1986</v>
      </c>
      <c r="F313" s="442" t="s">
        <v>1987</v>
      </c>
      <c r="G313" s="446">
        <v>719</v>
      </c>
      <c r="H313" s="446">
        <v>167766.66</v>
      </c>
      <c r="I313" s="442">
        <v>0.86418267280533434</v>
      </c>
      <c r="J313" s="442">
        <v>233.33332406119612</v>
      </c>
      <c r="K313" s="446">
        <v>832</v>
      </c>
      <c r="L313" s="446">
        <v>194133.33000000002</v>
      </c>
      <c r="M313" s="442">
        <v>1</v>
      </c>
      <c r="N313" s="442">
        <v>233.33332932692309</v>
      </c>
      <c r="O313" s="446">
        <v>673</v>
      </c>
      <c r="P313" s="446">
        <v>179007.78000000003</v>
      </c>
      <c r="Q313" s="469">
        <v>0.92208679467868815</v>
      </c>
      <c r="R313" s="447">
        <v>265.9848142644874</v>
      </c>
    </row>
    <row r="314" spans="1:18" ht="14.45" customHeight="1" x14ac:dyDescent="0.2">
      <c r="A314" s="441"/>
      <c r="B314" s="442" t="s">
        <v>1955</v>
      </c>
      <c r="C314" s="442" t="s">
        <v>1731</v>
      </c>
      <c r="D314" s="442" t="s">
        <v>1825</v>
      </c>
      <c r="E314" s="442" t="s">
        <v>1988</v>
      </c>
      <c r="F314" s="442" t="s">
        <v>1989</v>
      </c>
      <c r="G314" s="446">
        <v>445</v>
      </c>
      <c r="H314" s="446">
        <v>346111.11</v>
      </c>
      <c r="I314" s="442">
        <v>0.88822356523906876</v>
      </c>
      <c r="J314" s="442">
        <v>777.77777528089882</v>
      </c>
      <c r="K314" s="446">
        <v>501</v>
      </c>
      <c r="L314" s="446">
        <v>389666.66</v>
      </c>
      <c r="M314" s="442">
        <v>1</v>
      </c>
      <c r="N314" s="442">
        <v>777.77776447105782</v>
      </c>
      <c r="O314" s="446">
        <v>421</v>
      </c>
      <c r="P314" s="446">
        <v>367834.44</v>
      </c>
      <c r="Q314" s="469">
        <v>0.94397206063254169</v>
      </c>
      <c r="R314" s="447">
        <v>873.71600950118761</v>
      </c>
    </row>
    <row r="315" spans="1:18" ht="14.45" customHeight="1" x14ac:dyDescent="0.2">
      <c r="A315" s="441"/>
      <c r="B315" s="442" t="s">
        <v>1955</v>
      </c>
      <c r="C315" s="442" t="s">
        <v>1731</v>
      </c>
      <c r="D315" s="442" t="s">
        <v>1825</v>
      </c>
      <c r="E315" s="442" t="s">
        <v>1990</v>
      </c>
      <c r="F315" s="442" t="s">
        <v>1991</v>
      </c>
      <c r="G315" s="446">
        <v>994</v>
      </c>
      <c r="H315" s="446">
        <v>242977.78</v>
      </c>
      <c r="I315" s="442">
        <v>0.90117861947728184</v>
      </c>
      <c r="J315" s="442">
        <v>244.44444668008049</v>
      </c>
      <c r="K315" s="446">
        <v>1103</v>
      </c>
      <c r="L315" s="446">
        <v>269622.22000000003</v>
      </c>
      <c r="M315" s="442">
        <v>1</v>
      </c>
      <c r="N315" s="442">
        <v>244.44444242973711</v>
      </c>
      <c r="O315" s="446">
        <v>948</v>
      </c>
      <c r="P315" s="446">
        <v>264570</v>
      </c>
      <c r="Q315" s="469">
        <v>0.98126185594050808</v>
      </c>
      <c r="R315" s="447">
        <v>279.08227848101268</v>
      </c>
    </row>
    <row r="316" spans="1:18" ht="14.45" customHeight="1" x14ac:dyDescent="0.2">
      <c r="A316" s="441"/>
      <c r="B316" s="442" t="s">
        <v>1955</v>
      </c>
      <c r="C316" s="442" t="s">
        <v>1731</v>
      </c>
      <c r="D316" s="442" t="s">
        <v>1825</v>
      </c>
      <c r="E316" s="442" t="s">
        <v>1992</v>
      </c>
      <c r="F316" s="442" t="s">
        <v>1993</v>
      </c>
      <c r="G316" s="446">
        <v>26</v>
      </c>
      <c r="H316" s="446">
        <v>13664.44</v>
      </c>
      <c r="I316" s="442">
        <v>0.50980400935406511</v>
      </c>
      <c r="J316" s="442">
        <v>525.55538461538458</v>
      </c>
      <c r="K316" s="446">
        <v>51</v>
      </c>
      <c r="L316" s="446">
        <v>26803.32</v>
      </c>
      <c r="M316" s="442">
        <v>1</v>
      </c>
      <c r="N316" s="442">
        <v>525.55529411764701</v>
      </c>
      <c r="O316" s="446">
        <v>38</v>
      </c>
      <c r="P316" s="446">
        <v>22346.670000000002</v>
      </c>
      <c r="Q316" s="469">
        <v>0.83372768746558268</v>
      </c>
      <c r="R316" s="447">
        <v>588.07026315789483</v>
      </c>
    </row>
    <row r="317" spans="1:18" ht="14.45" customHeight="1" x14ac:dyDescent="0.2">
      <c r="A317" s="441"/>
      <c r="B317" s="442" t="s">
        <v>1955</v>
      </c>
      <c r="C317" s="442" t="s">
        <v>1731</v>
      </c>
      <c r="D317" s="442" t="s">
        <v>1825</v>
      </c>
      <c r="E317" s="442" t="s">
        <v>1994</v>
      </c>
      <c r="F317" s="442" t="s">
        <v>1995</v>
      </c>
      <c r="G317" s="446">
        <v>14</v>
      </c>
      <c r="H317" s="446">
        <v>14000</v>
      </c>
      <c r="I317" s="442">
        <v>0.93333333333333335</v>
      </c>
      <c r="J317" s="442">
        <v>1000</v>
      </c>
      <c r="K317" s="446">
        <v>15</v>
      </c>
      <c r="L317" s="446">
        <v>15000</v>
      </c>
      <c r="M317" s="442">
        <v>1</v>
      </c>
      <c r="N317" s="442">
        <v>1000</v>
      </c>
      <c r="O317" s="446">
        <v>5</v>
      </c>
      <c r="P317" s="446">
        <v>5744.4500000000007</v>
      </c>
      <c r="Q317" s="469">
        <v>0.38296333333333338</v>
      </c>
      <c r="R317" s="447">
        <v>1148.8900000000001</v>
      </c>
    </row>
    <row r="318" spans="1:18" ht="14.45" customHeight="1" x14ac:dyDescent="0.2">
      <c r="A318" s="441"/>
      <c r="B318" s="442" t="s">
        <v>1955</v>
      </c>
      <c r="C318" s="442" t="s">
        <v>1731</v>
      </c>
      <c r="D318" s="442" t="s">
        <v>1825</v>
      </c>
      <c r="E318" s="442" t="s">
        <v>1908</v>
      </c>
      <c r="F318" s="442" t="s">
        <v>1909</v>
      </c>
      <c r="G318" s="446"/>
      <c r="H318" s="446"/>
      <c r="I318" s="442"/>
      <c r="J318" s="442"/>
      <c r="K318" s="446">
        <v>2</v>
      </c>
      <c r="L318" s="446">
        <v>0</v>
      </c>
      <c r="M318" s="442"/>
      <c r="N318" s="442">
        <v>0</v>
      </c>
      <c r="O318" s="446"/>
      <c r="P318" s="446"/>
      <c r="Q318" s="469"/>
      <c r="R318" s="447"/>
    </row>
    <row r="319" spans="1:18" ht="14.45" customHeight="1" x14ac:dyDescent="0.2">
      <c r="A319" s="441"/>
      <c r="B319" s="442" t="s">
        <v>1955</v>
      </c>
      <c r="C319" s="442" t="s">
        <v>1731</v>
      </c>
      <c r="D319" s="442" t="s">
        <v>1825</v>
      </c>
      <c r="E319" s="442" t="s">
        <v>1860</v>
      </c>
      <c r="F319" s="442" t="s">
        <v>1861</v>
      </c>
      <c r="G319" s="446">
        <v>1136</v>
      </c>
      <c r="H319" s="446">
        <v>0</v>
      </c>
      <c r="I319" s="442"/>
      <c r="J319" s="442">
        <v>0</v>
      </c>
      <c r="K319" s="446">
        <v>1123</v>
      </c>
      <c r="L319" s="446">
        <v>0</v>
      </c>
      <c r="M319" s="442"/>
      <c r="N319" s="442">
        <v>0</v>
      </c>
      <c r="O319" s="446">
        <v>1134</v>
      </c>
      <c r="P319" s="446">
        <v>0</v>
      </c>
      <c r="Q319" s="469"/>
      <c r="R319" s="447">
        <v>0</v>
      </c>
    </row>
    <row r="320" spans="1:18" ht="14.45" customHeight="1" x14ac:dyDescent="0.2">
      <c r="A320" s="441"/>
      <c r="B320" s="442" t="s">
        <v>1955</v>
      </c>
      <c r="C320" s="442" t="s">
        <v>1731</v>
      </c>
      <c r="D320" s="442" t="s">
        <v>1825</v>
      </c>
      <c r="E320" s="442" t="s">
        <v>1862</v>
      </c>
      <c r="F320" s="442" t="s">
        <v>1863</v>
      </c>
      <c r="G320" s="446">
        <v>810</v>
      </c>
      <c r="H320" s="446">
        <v>247500</v>
      </c>
      <c r="I320" s="442">
        <v>0.94626173852023943</v>
      </c>
      <c r="J320" s="442">
        <v>305.55555555555554</v>
      </c>
      <c r="K320" s="446">
        <v>856</v>
      </c>
      <c r="L320" s="446">
        <v>261555.53999999998</v>
      </c>
      <c r="M320" s="442">
        <v>1</v>
      </c>
      <c r="N320" s="442">
        <v>305.55553738317752</v>
      </c>
      <c r="O320" s="446">
        <v>846</v>
      </c>
      <c r="P320" s="446">
        <v>277413.34999999998</v>
      </c>
      <c r="Q320" s="469">
        <v>1.0606288438776712</v>
      </c>
      <c r="R320" s="447">
        <v>327.91176122931438</v>
      </c>
    </row>
    <row r="321" spans="1:18" ht="14.45" customHeight="1" x14ac:dyDescent="0.2">
      <c r="A321" s="441"/>
      <c r="B321" s="442" t="s">
        <v>1955</v>
      </c>
      <c r="C321" s="442" t="s">
        <v>1731</v>
      </c>
      <c r="D321" s="442" t="s">
        <v>1825</v>
      </c>
      <c r="E321" s="442" t="s">
        <v>1864</v>
      </c>
      <c r="F321" s="442" t="s">
        <v>1865</v>
      </c>
      <c r="G321" s="446">
        <v>2050</v>
      </c>
      <c r="H321" s="446">
        <v>68333.34</v>
      </c>
      <c r="I321" s="442">
        <v>4.2094468602560289</v>
      </c>
      <c r="J321" s="442">
        <v>33.333336585365849</v>
      </c>
      <c r="K321" s="446">
        <v>487</v>
      </c>
      <c r="L321" s="446">
        <v>16233.33</v>
      </c>
      <c r="M321" s="442">
        <v>1</v>
      </c>
      <c r="N321" s="442">
        <v>33.333326488706362</v>
      </c>
      <c r="O321" s="446"/>
      <c r="P321" s="446"/>
      <c r="Q321" s="469"/>
      <c r="R321" s="447"/>
    </row>
    <row r="322" spans="1:18" ht="14.45" customHeight="1" x14ac:dyDescent="0.2">
      <c r="A322" s="441"/>
      <c r="B322" s="442" t="s">
        <v>1955</v>
      </c>
      <c r="C322" s="442" t="s">
        <v>1731</v>
      </c>
      <c r="D322" s="442" t="s">
        <v>1825</v>
      </c>
      <c r="E322" s="442" t="s">
        <v>1866</v>
      </c>
      <c r="F322" s="442" t="s">
        <v>1867</v>
      </c>
      <c r="G322" s="446">
        <v>924</v>
      </c>
      <c r="H322" s="446">
        <v>420933.33999999997</v>
      </c>
      <c r="I322" s="442">
        <v>0.94189601830619762</v>
      </c>
      <c r="J322" s="442">
        <v>455.55556277056274</v>
      </c>
      <c r="K322" s="446">
        <v>981</v>
      </c>
      <c r="L322" s="446">
        <v>446900.01000000007</v>
      </c>
      <c r="M322" s="442">
        <v>1</v>
      </c>
      <c r="N322" s="442">
        <v>455.55556574923554</v>
      </c>
      <c r="O322" s="446">
        <v>867</v>
      </c>
      <c r="P322" s="446">
        <v>426419.99</v>
      </c>
      <c r="Q322" s="469">
        <v>0.95417314938077524</v>
      </c>
      <c r="R322" s="447">
        <v>491.83389850057671</v>
      </c>
    </row>
    <row r="323" spans="1:18" ht="14.45" customHeight="1" x14ac:dyDescent="0.2">
      <c r="A323" s="441"/>
      <c r="B323" s="442" t="s">
        <v>1955</v>
      </c>
      <c r="C323" s="442" t="s">
        <v>1731</v>
      </c>
      <c r="D323" s="442" t="s">
        <v>1825</v>
      </c>
      <c r="E323" s="442" t="s">
        <v>1870</v>
      </c>
      <c r="F323" s="442" t="s">
        <v>1871</v>
      </c>
      <c r="G323" s="446">
        <v>880</v>
      </c>
      <c r="H323" s="446">
        <v>68444.44</v>
      </c>
      <c r="I323" s="442">
        <v>0.9072163691298698</v>
      </c>
      <c r="J323" s="442">
        <v>77.777772727272733</v>
      </c>
      <c r="K323" s="446">
        <v>970</v>
      </c>
      <c r="L323" s="446">
        <v>75444.45</v>
      </c>
      <c r="M323" s="442">
        <v>1</v>
      </c>
      <c r="N323" s="442">
        <v>77.77778350515463</v>
      </c>
      <c r="O323" s="446">
        <v>994</v>
      </c>
      <c r="P323" s="446">
        <v>99265.56</v>
      </c>
      <c r="Q323" s="469">
        <v>1.315743702817106</v>
      </c>
      <c r="R323" s="447">
        <v>99.864748490945672</v>
      </c>
    </row>
    <row r="324" spans="1:18" ht="14.45" customHeight="1" x14ac:dyDescent="0.2">
      <c r="A324" s="441"/>
      <c r="B324" s="442" t="s">
        <v>1955</v>
      </c>
      <c r="C324" s="442" t="s">
        <v>1731</v>
      </c>
      <c r="D324" s="442" t="s">
        <v>1825</v>
      </c>
      <c r="E324" s="442" t="s">
        <v>1996</v>
      </c>
      <c r="F324" s="442" t="s">
        <v>1997</v>
      </c>
      <c r="G324" s="446">
        <v>505</v>
      </c>
      <c r="H324" s="446">
        <v>729444.44</v>
      </c>
      <c r="I324" s="442">
        <v>1.1197339426173312</v>
      </c>
      <c r="J324" s="442">
        <v>1444.4444356435642</v>
      </c>
      <c r="K324" s="446">
        <v>451</v>
      </c>
      <c r="L324" s="446">
        <v>651444.42999999993</v>
      </c>
      <c r="M324" s="442">
        <v>1</v>
      </c>
      <c r="N324" s="442">
        <v>1444.4444124168513</v>
      </c>
      <c r="O324" s="446">
        <v>429</v>
      </c>
      <c r="P324" s="446">
        <v>693657.77000000014</v>
      </c>
      <c r="Q324" s="469">
        <v>1.0647996023237165</v>
      </c>
      <c r="R324" s="447">
        <v>1616.9178787878791</v>
      </c>
    </row>
    <row r="325" spans="1:18" ht="14.45" customHeight="1" x14ac:dyDescent="0.2">
      <c r="A325" s="441"/>
      <c r="B325" s="442" t="s">
        <v>1955</v>
      </c>
      <c r="C325" s="442" t="s">
        <v>1731</v>
      </c>
      <c r="D325" s="442" t="s">
        <v>1825</v>
      </c>
      <c r="E325" s="442" t="s">
        <v>1872</v>
      </c>
      <c r="F325" s="442" t="s">
        <v>1873</v>
      </c>
      <c r="G325" s="446"/>
      <c r="H325" s="446"/>
      <c r="I325" s="442"/>
      <c r="J325" s="442"/>
      <c r="K325" s="446">
        <v>0</v>
      </c>
      <c r="L325" s="446">
        <v>0</v>
      </c>
      <c r="M325" s="442"/>
      <c r="N325" s="442"/>
      <c r="O325" s="446"/>
      <c r="P325" s="446"/>
      <c r="Q325" s="469"/>
      <c r="R325" s="447"/>
    </row>
    <row r="326" spans="1:18" ht="14.45" customHeight="1" x14ac:dyDescent="0.2">
      <c r="A326" s="441"/>
      <c r="B326" s="442" t="s">
        <v>1955</v>
      </c>
      <c r="C326" s="442" t="s">
        <v>1731</v>
      </c>
      <c r="D326" s="442" t="s">
        <v>1825</v>
      </c>
      <c r="E326" s="442" t="s">
        <v>1876</v>
      </c>
      <c r="F326" s="442" t="s">
        <v>1877</v>
      </c>
      <c r="G326" s="446">
        <v>7</v>
      </c>
      <c r="H326" s="446">
        <v>661.1099999999999</v>
      </c>
      <c r="I326" s="442">
        <v>0.5</v>
      </c>
      <c r="J326" s="442">
        <v>94.444285714285698</v>
      </c>
      <c r="K326" s="446">
        <v>14</v>
      </c>
      <c r="L326" s="446">
        <v>1322.2199999999998</v>
      </c>
      <c r="M326" s="442">
        <v>1</v>
      </c>
      <c r="N326" s="442">
        <v>94.444285714285698</v>
      </c>
      <c r="O326" s="446">
        <v>12</v>
      </c>
      <c r="P326" s="446">
        <v>1383.33</v>
      </c>
      <c r="Q326" s="469">
        <v>1.0462177247356719</v>
      </c>
      <c r="R326" s="447">
        <v>115.27749999999999</v>
      </c>
    </row>
    <row r="327" spans="1:18" ht="14.45" customHeight="1" x14ac:dyDescent="0.2">
      <c r="A327" s="441"/>
      <c r="B327" s="442" t="s">
        <v>1955</v>
      </c>
      <c r="C327" s="442" t="s">
        <v>1731</v>
      </c>
      <c r="D327" s="442" t="s">
        <v>1825</v>
      </c>
      <c r="E327" s="442" t="s">
        <v>1880</v>
      </c>
      <c r="F327" s="442" t="s">
        <v>1881</v>
      </c>
      <c r="G327" s="446">
        <v>21</v>
      </c>
      <c r="H327" s="446">
        <v>2030.01</v>
      </c>
      <c r="I327" s="442">
        <v>2.1000031034375741</v>
      </c>
      <c r="J327" s="442">
        <v>96.667142857142863</v>
      </c>
      <c r="K327" s="446">
        <v>10</v>
      </c>
      <c r="L327" s="446">
        <v>966.67000000000007</v>
      </c>
      <c r="M327" s="442">
        <v>1</v>
      </c>
      <c r="N327" s="442">
        <v>96.667000000000002</v>
      </c>
      <c r="O327" s="446">
        <v>7</v>
      </c>
      <c r="P327" s="446">
        <v>1072.22</v>
      </c>
      <c r="Q327" s="469">
        <v>1.1091892786576598</v>
      </c>
      <c r="R327" s="447">
        <v>153.17428571428573</v>
      </c>
    </row>
    <row r="328" spans="1:18" ht="14.45" customHeight="1" x14ac:dyDescent="0.2">
      <c r="A328" s="441"/>
      <c r="B328" s="442" t="s">
        <v>1955</v>
      </c>
      <c r="C328" s="442" t="s">
        <v>1731</v>
      </c>
      <c r="D328" s="442" t="s">
        <v>1825</v>
      </c>
      <c r="E328" s="442" t="s">
        <v>1998</v>
      </c>
      <c r="F328" s="442" t="s">
        <v>1999</v>
      </c>
      <c r="G328" s="446">
        <v>462</v>
      </c>
      <c r="H328" s="446">
        <v>161700</v>
      </c>
      <c r="I328" s="442">
        <v>1.0476190476190477</v>
      </c>
      <c r="J328" s="442">
        <v>350</v>
      </c>
      <c r="K328" s="446">
        <v>441</v>
      </c>
      <c r="L328" s="446">
        <v>154350</v>
      </c>
      <c r="M328" s="442">
        <v>1</v>
      </c>
      <c r="N328" s="442">
        <v>350</v>
      </c>
      <c r="O328" s="446">
        <v>474</v>
      </c>
      <c r="P328" s="446">
        <v>187158.89</v>
      </c>
      <c r="Q328" s="469">
        <v>1.2125616456106252</v>
      </c>
      <c r="R328" s="447">
        <v>394.84997890295364</v>
      </c>
    </row>
    <row r="329" spans="1:18" ht="14.45" customHeight="1" x14ac:dyDescent="0.2">
      <c r="A329" s="441"/>
      <c r="B329" s="442" t="s">
        <v>1955</v>
      </c>
      <c r="C329" s="442" t="s">
        <v>1731</v>
      </c>
      <c r="D329" s="442" t="s">
        <v>1825</v>
      </c>
      <c r="E329" s="442" t="s">
        <v>2000</v>
      </c>
      <c r="F329" s="442" t="s">
        <v>2001</v>
      </c>
      <c r="G329" s="446">
        <v>38</v>
      </c>
      <c r="H329" s="446">
        <v>2237.7799999999997</v>
      </c>
      <c r="I329" s="442">
        <v>1.4615314279742933</v>
      </c>
      <c r="J329" s="442">
        <v>58.888947368421043</v>
      </c>
      <c r="K329" s="446">
        <v>26</v>
      </c>
      <c r="L329" s="446">
        <v>1531.12</v>
      </c>
      <c r="M329" s="442">
        <v>1</v>
      </c>
      <c r="N329" s="442">
        <v>58.889230769230764</v>
      </c>
      <c r="O329" s="446">
        <v>41</v>
      </c>
      <c r="P329" s="446">
        <v>2888.89</v>
      </c>
      <c r="Q329" s="469">
        <v>1.8867822247766342</v>
      </c>
      <c r="R329" s="447">
        <v>70.460731707317066</v>
      </c>
    </row>
    <row r="330" spans="1:18" ht="14.45" customHeight="1" x14ac:dyDescent="0.2">
      <c r="A330" s="441"/>
      <c r="B330" s="442" t="s">
        <v>1955</v>
      </c>
      <c r="C330" s="442" t="s">
        <v>1731</v>
      </c>
      <c r="D330" s="442" t="s">
        <v>1825</v>
      </c>
      <c r="E330" s="442" t="s">
        <v>2002</v>
      </c>
      <c r="F330" s="442" t="s">
        <v>2003</v>
      </c>
      <c r="G330" s="446">
        <v>676</v>
      </c>
      <c r="H330" s="446">
        <v>87128.89</v>
      </c>
      <c r="I330" s="442">
        <v>1.0134932531989189</v>
      </c>
      <c r="J330" s="442">
        <v>128.88889053254437</v>
      </c>
      <c r="K330" s="446">
        <v>667</v>
      </c>
      <c r="L330" s="446">
        <v>85968.89</v>
      </c>
      <c r="M330" s="442">
        <v>1</v>
      </c>
      <c r="N330" s="442">
        <v>128.88889055472265</v>
      </c>
      <c r="O330" s="446">
        <v>641</v>
      </c>
      <c r="P330" s="446">
        <v>95645.55</v>
      </c>
      <c r="Q330" s="469">
        <v>1.1125600202584913</v>
      </c>
      <c r="R330" s="447">
        <v>149.21302652106084</v>
      </c>
    </row>
    <row r="331" spans="1:18" ht="14.45" customHeight="1" x14ac:dyDescent="0.2">
      <c r="A331" s="441"/>
      <c r="B331" s="442" t="s">
        <v>1955</v>
      </c>
      <c r="C331" s="442" t="s">
        <v>1731</v>
      </c>
      <c r="D331" s="442" t="s">
        <v>1825</v>
      </c>
      <c r="E331" s="442" t="s">
        <v>1889</v>
      </c>
      <c r="F331" s="442" t="s">
        <v>1890</v>
      </c>
      <c r="G331" s="446">
        <v>2179</v>
      </c>
      <c r="H331" s="446">
        <v>106528.89</v>
      </c>
      <c r="I331" s="442">
        <v>0.89376532412817333</v>
      </c>
      <c r="J331" s="442">
        <v>48.888889398806789</v>
      </c>
      <c r="K331" s="446">
        <v>2438</v>
      </c>
      <c r="L331" s="446">
        <v>119191.12</v>
      </c>
      <c r="M331" s="442">
        <v>1</v>
      </c>
      <c r="N331" s="442">
        <v>48.888892534864638</v>
      </c>
      <c r="O331" s="446">
        <v>2063</v>
      </c>
      <c r="P331" s="446">
        <v>158572.22</v>
      </c>
      <c r="Q331" s="469">
        <v>1.3304029696171997</v>
      </c>
      <c r="R331" s="447">
        <v>76.86486669898207</v>
      </c>
    </row>
    <row r="332" spans="1:18" ht="14.45" customHeight="1" x14ac:dyDescent="0.2">
      <c r="A332" s="441"/>
      <c r="B332" s="442" t="s">
        <v>1955</v>
      </c>
      <c r="C332" s="442" t="s">
        <v>1731</v>
      </c>
      <c r="D332" s="442" t="s">
        <v>1825</v>
      </c>
      <c r="E332" s="442" t="s">
        <v>2004</v>
      </c>
      <c r="F332" s="442" t="s">
        <v>2005</v>
      </c>
      <c r="G332" s="446">
        <v>2529</v>
      </c>
      <c r="H332" s="446">
        <v>2248000.0100000002</v>
      </c>
      <c r="I332" s="442">
        <v>0.9630616959853977</v>
      </c>
      <c r="J332" s="442">
        <v>888.88889284302104</v>
      </c>
      <c r="K332" s="446">
        <v>2626</v>
      </c>
      <c r="L332" s="446">
        <v>2334222.2200000002</v>
      </c>
      <c r="M332" s="442">
        <v>1</v>
      </c>
      <c r="N332" s="442">
        <v>888.88888804265048</v>
      </c>
      <c r="O332" s="446">
        <v>2428</v>
      </c>
      <c r="P332" s="446">
        <v>2430733.3300000005</v>
      </c>
      <c r="Q332" s="469">
        <v>1.0413461534095072</v>
      </c>
      <c r="R332" s="447">
        <v>1001.1257537067547</v>
      </c>
    </row>
    <row r="333" spans="1:18" ht="14.45" customHeight="1" x14ac:dyDescent="0.2">
      <c r="A333" s="441"/>
      <c r="B333" s="442" t="s">
        <v>1955</v>
      </c>
      <c r="C333" s="442" t="s">
        <v>1731</v>
      </c>
      <c r="D333" s="442" t="s">
        <v>1825</v>
      </c>
      <c r="E333" s="442" t="s">
        <v>2006</v>
      </c>
      <c r="F333" s="442" t="s">
        <v>2007</v>
      </c>
      <c r="G333" s="446">
        <v>37</v>
      </c>
      <c r="H333" s="446">
        <v>12333.33</v>
      </c>
      <c r="I333" s="442">
        <v>0.71153840606507801</v>
      </c>
      <c r="J333" s="442">
        <v>333.33324324324326</v>
      </c>
      <c r="K333" s="446">
        <v>52</v>
      </c>
      <c r="L333" s="446">
        <v>17333.330000000002</v>
      </c>
      <c r="M333" s="442">
        <v>1</v>
      </c>
      <c r="N333" s="442">
        <v>333.33326923076925</v>
      </c>
      <c r="O333" s="446">
        <v>186</v>
      </c>
      <c r="P333" s="446">
        <v>71198.89</v>
      </c>
      <c r="Q333" s="469">
        <v>4.107629059159434</v>
      </c>
      <c r="R333" s="447">
        <v>382.78973118279572</v>
      </c>
    </row>
    <row r="334" spans="1:18" ht="14.45" customHeight="1" thickBot="1" x14ac:dyDescent="0.25">
      <c r="A334" s="448"/>
      <c r="B334" s="449" t="s">
        <v>1955</v>
      </c>
      <c r="C334" s="449" t="s">
        <v>1731</v>
      </c>
      <c r="D334" s="449" t="s">
        <v>1825</v>
      </c>
      <c r="E334" s="449" t="s">
        <v>1902</v>
      </c>
      <c r="F334" s="449" t="s">
        <v>1903</v>
      </c>
      <c r="G334" s="453"/>
      <c r="H334" s="453"/>
      <c r="I334" s="449"/>
      <c r="J334" s="449"/>
      <c r="K334" s="453"/>
      <c r="L334" s="453"/>
      <c r="M334" s="449"/>
      <c r="N334" s="449"/>
      <c r="O334" s="453">
        <v>6</v>
      </c>
      <c r="P334" s="453">
        <v>373.33000000000004</v>
      </c>
      <c r="Q334" s="461"/>
      <c r="R334" s="454">
        <v>62.221666666666671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67DF175-F9FC-4239-A073-EF69EA957C7E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9" hidden="1" customWidth="1" outlineLevel="1"/>
    <col min="10" max="11" width="9.28515625" style="114" hidden="1" customWidth="1"/>
    <col min="12" max="13" width="11.140625" style="189" customWidth="1"/>
    <col min="14" max="15" width="9.28515625" style="114" hidden="1" customWidth="1"/>
    <col min="16" max="17" width="11.140625" style="189" customWidth="1"/>
    <col min="18" max="18" width="11.140625" style="192" customWidth="1"/>
    <col min="19" max="19" width="11.140625" style="189" customWidth="1"/>
    <col min="20" max="16384" width="8.85546875" style="114"/>
  </cols>
  <sheetData>
    <row r="1" spans="1:19" ht="18.600000000000001" customHeight="1" thickBot="1" x14ac:dyDescent="0.35">
      <c r="A1" s="304" t="s">
        <v>2009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5" customHeight="1" thickBot="1" x14ac:dyDescent="0.25">
      <c r="G3" s="73" t="s">
        <v>107</v>
      </c>
      <c r="H3" s="88">
        <f t="shared" ref="H3:Q3" si="0">SUBTOTAL(9,H6:H1048576)</f>
        <v>67769</v>
      </c>
      <c r="I3" s="89">
        <f t="shared" si="0"/>
        <v>17585312.919999994</v>
      </c>
      <c r="J3" s="66"/>
      <c r="K3" s="66"/>
      <c r="L3" s="89">
        <f t="shared" si="0"/>
        <v>59211</v>
      </c>
      <c r="M3" s="89">
        <f t="shared" si="0"/>
        <v>17156623.499999996</v>
      </c>
      <c r="N3" s="66"/>
      <c r="O3" s="66"/>
      <c r="P3" s="89">
        <f t="shared" si="0"/>
        <v>58104</v>
      </c>
      <c r="Q3" s="89">
        <f t="shared" si="0"/>
        <v>18818860.990000002</v>
      </c>
      <c r="R3" s="67">
        <f>IF(M3=0,0,Q3/M3)</f>
        <v>1.0968860504515943</v>
      </c>
      <c r="S3" s="90">
        <f>IF(P3=0,0,Q3/P3)</f>
        <v>323.88236593005649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2018</v>
      </c>
      <c r="I4" s="411"/>
      <c r="J4" s="87"/>
      <c r="K4" s="87"/>
      <c r="L4" s="410">
        <v>2019</v>
      </c>
      <c r="M4" s="411"/>
      <c r="N4" s="87"/>
      <c r="O4" s="87"/>
      <c r="P4" s="410">
        <v>2020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22"/>
      <c r="B5" s="522"/>
      <c r="C5" s="523"/>
      <c r="D5" s="532"/>
      <c r="E5" s="524"/>
      <c r="F5" s="525"/>
      <c r="G5" s="526"/>
      <c r="H5" s="527" t="s">
        <v>58</v>
      </c>
      <c r="I5" s="528" t="s">
        <v>14</v>
      </c>
      <c r="J5" s="529"/>
      <c r="K5" s="529"/>
      <c r="L5" s="527" t="s">
        <v>58</v>
      </c>
      <c r="M5" s="528" t="s">
        <v>14</v>
      </c>
      <c r="N5" s="529"/>
      <c r="O5" s="529"/>
      <c r="P5" s="527" t="s">
        <v>58</v>
      </c>
      <c r="Q5" s="528" t="s">
        <v>14</v>
      </c>
      <c r="R5" s="530"/>
      <c r="S5" s="531"/>
    </row>
    <row r="6" spans="1:19" ht="14.45" customHeight="1" x14ac:dyDescent="0.2">
      <c r="A6" s="434"/>
      <c r="B6" s="435" t="s">
        <v>1739</v>
      </c>
      <c r="C6" s="435" t="s">
        <v>454</v>
      </c>
      <c r="D6" s="435" t="s">
        <v>1730</v>
      </c>
      <c r="E6" s="435" t="s">
        <v>1740</v>
      </c>
      <c r="F6" s="435" t="s">
        <v>1741</v>
      </c>
      <c r="G6" s="435"/>
      <c r="H6" s="439">
        <v>2</v>
      </c>
      <c r="I6" s="439">
        <v>226</v>
      </c>
      <c r="J6" s="435">
        <v>1</v>
      </c>
      <c r="K6" s="435">
        <v>113</v>
      </c>
      <c r="L6" s="439">
        <v>2</v>
      </c>
      <c r="M6" s="439">
        <v>226</v>
      </c>
      <c r="N6" s="435">
        <v>1</v>
      </c>
      <c r="O6" s="435">
        <v>113</v>
      </c>
      <c r="P6" s="439"/>
      <c r="Q6" s="439"/>
      <c r="R6" s="460"/>
      <c r="S6" s="440"/>
    </row>
    <row r="7" spans="1:19" ht="14.45" customHeight="1" x14ac:dyDescent="0.2">
      <c r="A7" s="441"/>
      <c r="B7" s="442" t="s">
        <v>1739</v>
      </c>
      <c r="C7" s="442" t="s">
        <v>454</v>
      </c>
      <c r="D7" s="442" t="s">
        <v>1730</v>
      </c>
      <c r="E7" s="442" t="s">
        <v>1740</v>
      </c>
      <c r="F7" s="442" t="s">
        <v>1742</v>
      </c>
      <c r="G7" s="442"/>
      <c r="H7" s="446">
        <v>3</v>
      </c>
      <c r="I7" s="446">
        <v>999</v>
      </c>
      <c r="J7" s="442"/>
      <c r="K7" s="442">
        <v>333</v>
      </c>
      <c r="L7" s="446"/>
      <c r="M7" s="446"/>
      <c r="N7" s="442"/>
      <c r="O7" s="442"/>
      <c r="P7" s="446"/>
      <c r="Q7" s="446"/>
      <c r="R7" s="469"/>
      <c r="S7" s="447"/>
    </row>
    <row r="8" spans="1:19" ht="14.45" customHeight="1" x14ac:dyDescent="0.2">
      <c r="A8" s="441"/>
      <c r="B8" s="442" t="s">
        <v>1739</v>
      </c>
      <c r="C8" s="442" t="s">
        <v>454</v>
      </c>
      <c r="D8" s="442" t="s">
        <v>1730</v>
      </c>
      <c r="E8" s="442" t="s">
        <v>1740</v>
      </c>
      <c r="F8" s="442" t="s">
        <v>1743</v>
      </c>
      <c r="G8" s="442"/>
      <c r="H8" s="446"/>
      <c r="I8" s="446"/>
      <c r="J8" s="442"/>
      <c r="K8" s="442"/>
      <c r="L8" s="446">
        <v>1</v>
      </c>
      <c r="M8" s="446">
        <v>1657</v>
      </c>
      <c r="N8" s="442">
        <v>1</v>
      </c>
      <c r="O8" s="442">
        <v>1657</v>
      </c>
      <c r="P8" s="446"/>
      <c r="Q8" s="446"/>
      <c r="R8" s="469"/>
      <c r="S8" s="447"/>
    </row>
    <row r="9" spans="1:19" ht="14.45" customHeight="1" x14ac:dyDescent="0.2">
      <c r="A9" s="441"/>
      <c r="B9" s="442" t="s">
        <v>1739</v>
      </c>
      <c r="C9" s="442" t="s">
        <v>454</v>
      </c>
      <c r="D9" s="442" t="s">
        <v>1730</v>
      </c>
      <c r="E9" s="442" t="s">
        <v>1740</v>
      </c>
      <c r="F9" s="442" t="s">
        <v>1744</v>
      </c>
      <c r="G9" s="442"/>
      <c r="H9" s="446">
        <v>104</v>
      </c>
      <c r="I9" s="446">
        <v>11752</v>
      </c>
      <c r="J9" s="442">
        <v>1.0097087378640777</v>
      </c>
      <c r="K9" s="442">
        <v>113</v>
      </c>
      <c r="L9" s="446">
        <v>103</v>
      </c>
      <c r="M9" s="446">
        <v>11639</v>
      </c>
      <c r="N9" s="442">
        <v>1</v>
      </c>
      <c r="O9" s="442">
        <v>113</v>
      </c>
      <c r="P9" s="446">
        <v>116</v>
      </c>
      <c r="Q9" s="446">
        <v>13108</v>
      </c>
      <c r="R9" s="469">
        <v>1.1262135922330097</v>
      </c>
      <c r="S9" s="447">
        <v>113</v>
      </c>
    </row>
    <row r="10" spans="1:19" ht="14.45" customHeight="1" x14ac:dyDescent="0.2">
      <c r="A10" s="441"/>
      <c r="B10" s="442" t="s">
        <v>1739</v>
      </c>
      <c r="C10" s="442" t="s">
        <v>454</v>
      </c>
      <c r="D10" s="442" t="s">
        <v>1730</v>
      </c>
      <c r="E10" s="442" t="s">
        <v>1740</v>
      </c>
      <c r="F10" s="442" t="s">
        <v>1745</v>
      </c>
      <c r="G10" s="442"/>
      <c r="H10" s="446">
        <v>1</v>
      </c>
      <c r="I10" s="446">
        <v>132</v>
      </c>
      <c r="J10" s="442"/>
      <c r="K10" s="442">
        <v>132</v>
      </c>
      <c r="L10" s="446"/>
      <c r="M10" s="446"/>
      <c r="N10" s="442"/>
      <c r="O10" s="442"/>
      <c r="P10" s="446">
        <v>1</v>
      </c>
      <c r="Q10" s="446">
        <v>132</v>
      </c>
      <c r="R10" s="469"/>
      <c r="S10" s="447">
        <v>132</v>
      </c>
    </row>
    <row r="11" spans="1:19" ht="14.45" customHeight="1" x14ac:dyDescent="0.2">
      <c r="A11" s="441"/>
      <c r="B11" s="442" t="s">
        <v>1739</v>
      </c>
      <c r="C11" s="442" t="s">
        <v>454</v>
      </c>
      <c r="D11" s="442" t="s">
        <v>1730</v>
      </c>
      <c r="E11" s="442" t="s">
        <v>1740</v>
      </c>
      <c r="F11" s="442" t="s">
        <v>1746</v>
      </c>
      <c r="G11" s="442"/>
      <c r="H11" s="446">
        <v>4</v>
      </c>
      <c r="I11" s="446">
        <v>624</v>
      </c>
      <c r="J11" s="442"/>
      <c r="K11" s="442">
        <v>156</v>
      </c>
      <c r="L11" s="446"/>
      <c r="M11" s="446"/>
      <c r="N11" s="442"/>
      <c r="O11" s="442"/>
      <c r="P11" s="446"/>
      <c r="Q11" s="446"/>
      <c r="R11" s="469"/>
      <c r="S11" s="447"/>
    </row>
    <row r="12" spans="1:19" ht="14.45" customHeight="1" x14ac:dyDescent="0.2">
      <c r="A12" s="441"/>
      <c r="B12" s="442" t="s">
        <v>1739</v>
      </c>
      <c r="C12" s="442" t="s">
        <v>454</v>
      </c>
      <c r="D12" s="442" t="s">
        <v>1730</v>
      </c>
      <c r="E12" s="442" t="s">
        <v>1740</v>
      </c>
      <c r="F12" s="442" t="s">
        <v>1747</v>
      </c>
      <c r="G12" s="442"/>
      <c r="H12" s="446">
        <v>3</v>
      </c>
      <c r="I12" s="446">
        <v>657</v>
      </c>
      <c r="J12" s="442">
        <v>3</v>
      </c>
      <c r="K12" s="442">
        <v>219</v>
      </c>
      <c r="L12" s="446">
        <v>1</v>
      </c>
      <c r="M12" s="446">
        <v>219</v>
      </c>
      <c r="N12" s="442">
        <v>1</v>
      </c>
      <c r="O12" s="442">
        <v>219</v>
      </c>
      <c r="P12" s="446">
        <v>5</v>
      </c>
      <c r="Q12" s="446">
        <v>1095</v>
      </c>
      <c r="R12" s="469">
        <v>5</v>
      </c>
      <c r="S12" s="447">
        <v>219</v>
      </c>
    </row>
    <row r="13" spans="1:19" ht="14.45" customHeight="1" x14ac:dyDescent="0.2">
      <c r="A13" s="441"/>
      <c r="B13" s="442" t="s">
        <v>1739</v>
      </c>
      <c r="C13" s="442" t="s">
        <v>454</v>
      </c>
      <c r="D13" s="442" t="s">
        <v>1730</v>
      </c>
      <c r="E13" s="442" t="s">
        <v>1740</v>
      </c>
      <c r="F13" s="442" t="s">
        <v>1748</v>
      </c>
      <c r="G13" s="442"/>
      <c r="H13" s="446">
        <v>2</v>
      </c>
      <c r="I13" s="446">
        <v>472</v>
      </c>
      <c r="J13" s="442">
        <v>1</v>
      </c>
      <c r="K13" s="442">
        <v>236</v>
      </c>
      <c r="L13" s="446">
        <v>2</v>
      </c>
      <c r="M13" s="446">
        <v>472</v>
      </c>
      <c r="N13" s="442">
        <v>1</v>
      </c>
      <c r="O13" s="442">
        <v>236</v>
      </c>
      <c r="P13" s="446">
        <v>4</v>
      </c>
      <c r="Q13" s="446">
        <v>944</v>
      </c>
      <c r="R13" s="469">
        <v>2</v>
      </c>
      <c r="S13" s="447">
        <v>236</v>
      </c>
    </row>
    <row r="14" spans="1:19" ht="14.45" customHeight="1" x14ac:dyDescent="0.2">
      <c r="A14" s="441"/>
      <c r="B14" s="442" t="s">
        <v>1739</v>
      </c>
      <c r="C14" s="442" t="s">
        <v>454</v>
      </c>
      <c r="D14" s="442" t="s">
        <v>1730</v>
      </c>
      <c r="E14" s="442" t="s">
        <v>1740</v>
      </c>
      <c r="F14" s="442" t="s">
        <v>1749</v>
      </c>
      <c r="G14" s="442"/>
      <c r="H14" s="446">
        <v>23</v>
      </c>
      <c r="I14" s="446">
        <v>3588</v>
      </c>
      <c r="J14" s="442">
        <v>2.5555555555555554</v>
      </c>
      <c r="K14" s="442">
        <v>156</v>
      </c>
      <c r="L14" s="446">
        <v>9</v>
      </c>
      <c r="M14" s="446">
        <v>1404</v>
      </c>
      <c r="N14" s="442">
        <v>1</v>
      </c>
      <c r="O14" s="442">
        <v>156</v>
      </c>
      <c r="P14" s="446">
        <v>12</v>
      </c>
      <c r="Q14" s="446">
        <v>1872</v>
      </c>
      <c r="R14" s="469">
        <v>1.3333333333333333</v>
      </c>
      <c r="S14" s="447">
        <v>156</v>
      </c>
    </row>
    <row r="15" spans="1:19" ht="14.45" customHeight="1" x14ac:dyDescent="0.2">
      <c r="A15" s="441"/>
      <c r="B15" s="442" t="s">
        <v>1739</v>
      </c>
      <c r="C15" s="442" t="s">
        <v>454</v>
      </c>
      <c r="D15" s="442" t="s">
        <v>1730</v>
      </c>
      <c r="E15" s="442" t="s">
        <v>1740</v>
      </c>
      <c r="F15" s="442" t="s">
        <v>1750</v>
      </c>
      <c r="G15" s="442"/>
      <c r="H15" s="446">
        <v>16</v>
      </c>
      <c r="I15" s="446">
        <v>3040</v>
      </c>
      <c r="J15" s="442">
        <v>1.0666666666666667</v>
      </c>
      <c r="K15" s="442">
        <v>190</v>
      </c>
      <c r="L15" s="446">
        <v>15</v>
      </c>
      <c r="M15" s="446">
        <v>2850</v>
      </c>
      <c r="N15" s="442">
        <v>1</v>
      </c>
      <c r="O15" s="442">
        <v>190</v>
      </c>
      <c r="P15" s="446">
        <v>10</v>
      </c>
      <c r="Q15" s="446">
        <v>1900</v>
      </c>
      <c r="R15" s="469">
        <v>0.66666666666666663</v>
      </c>
      <c r="S15" s="447">
        <v>190</v>
      </c>
    </row>
    <row r="16" spans="1:19" ht="14.45" customHeight="1" x14ac:dyDescent="0.2">
      <c r="A16" s="441"/>
      <c r="B16" s="442" t="s">
        <v>1739</v>
      </c>
      <c r="C16" s="442" t="s">
        <v>454</v>
      </c>
      <c r="D16" s="442" t="s">
        <v>1730</v>
      </c>
      <c r="E16" s="442" t="s">
        <v>1740</v>
      </c>
      <c r="F16" s="442" t="s">
        <v>1751</v>
      </c>
      <c r="G16" s="442"/>
      <c r="H16" s="446">
        <v>7</v>
      </c>
      <c r="I16" s="446">
        <v>588</v>
      </c>
      <c r="J16" s="442">
        <v>2.3333333333333335</v>
      </c>
      <c r="K16" s="442">
        <v>84</v>
      </c>
      <c r="L16" s="446">
        <v>3</v>
      </c>
      <c r="M16" s="446">
        <v>252</v>
      </c>
      <c r="N16" s="442">
        <v>1</v>
      </c>
      <c r="O16" s="442">
        <v>84</v>
      </c>
      <c r="P16" s="446">
        <v>5</v>
      </c>
      <c r="Q16" s="446">
        <v>420</v>
      </c>
      <c r="R16" s="469">
        <v>1.6666666666666667</v>
      </c>
      <c r="S16" s="447">
        <v>84</v>
      </c>
    </row>
    <row r="17" spans="1:19" ht="14.45" customHeight="1" x14ac:dyDescent="0.2">
      <c r="A17" s="441"/>
      <c r="B17" s="442" t="s">
        <v>1739</v>
      </c>
      <c r="C17" s="442" t="s">
        <v>454</v>
      </c>
      <c r="D17" s="442" t="s">
        <v>1730</v>
      </c>
      <c r="E17" s="442" t="s">
        <v>1740</v>
      </c>
      <c r="F17" s="442" t="s">
        <v>1752</v>
      </c>
      <c r="G17" s="442"/>
      <c r="H17" s="446">
        <v>1</v>
      </c>
      <c r="I17" s="446">
        <v>105</v>
      </c>
      <c r="J17" s="442">
        <v>9.0909090909090912E-2</v>
      </c>
      <c r="K17" s="442">
        <v>105</v>
      </c>
      <c r="L17" s="446">
        <v>11</v>
      </c>
      <c r="M17" s="446">
        <v>1155</v>
      </c>
      <c r="N17" s="442">
        <v>1</v>
      </c>
      <c r="O17" s="442">
        <v>105</v>
      </c>
      <c r="P17" s="446">
        <v>6</v>
      </c>
      <c r="Q17" s="446">
        <v>630</v>
      </c>
      <c r="R17" s="469">
        <v>0.54545454545454541</v>
      </c>
      <c r="S17" s="447">
        <v>105</v>
      </c>
    </row>
    <row r="18" spans="1:19" ht="14.45" customHeight="1" x14ac:dyDescent="0.2">
      <c r="A18" s="441"/>
      <c r="B18" s="442" t="s">
        <v>1739</v>
      </c>
      <c r="C18" s="442" t="s">
        <v>454</v>
      </c>
      <c r="D18" s="442" t="s">
        <v>1730</v>
      </c>
      <c r="E18" s="442" t="s">
        <v>1740</v>
      </c>
      <c r="F18" s="442" t="s">
        <v>1753</v>
      </c>
      <c r="G18" s="442"/>
      <c r="H18" s="446">
        <v>16</v>
      </c>
      <c r="I18" s="446">
        <v>9536</v>
      </c>
      <c r="J18" s="442">
        <v>2.6666666666666665</v>
      </c>
      <c r="K18" s="442">
        <v>596</v>
      </c>
      <c r="L18" s="446">
        <v>6</v>
      </c>
      <c r="M18" s="446">
        <v>3576</v>
      </c>
      <c r="N18" s="442">
        <v>1</v>
      </c>
      <c r="O18" s="442">
        <v>596</v>
      </c>
      <c r="P18" s="446">
        <v>6</v>
      </c>
      <c r="Q18" s="446">
        <v>3576</v>
      </c>
      <c r="R18" s="469">
        <v>1</v>
      </c>
      <c r="S18" s="447">
        <v>596</v>
      </c>
    </row>
    <row r="19" spans="1:19" ht="14.45" customHeight="1" x14ac:dyDescent="0.2">
      <c r="A19" s="441"/>
      <c r="B19" s="442" t="s">
        <v>1739</v>
      </c>
      <c r="C19" s="442" t="s">
        <v>454</v>
      </c>
      <c r="D19" s="442" t="s">
        <v>1730</v>
      </c>
      <c r="E19" s="442" t="s">
        <v>1740</v>
      </c>
      <c r="F19" s="442" t="s">
        <v>1754</v>
      </c>
      <c r="G19" s="442"/>
      <c r="H19" s="446">
        <v>1</v>
      </c>
      <c r="I19" s="446">
        <v>666</v>
      </c>
      <c r="J19" s="442">
        <v>1</v>
      </c>
      <c r="K19" s="442">
        <v>666</v>
      </c>
      <c r="L19" s="446">
        <v>1</v>
      </c>
      <c r="M19" s="446">
        <v>666</v>
      </c>
      <c r="N19" s="442">
        <v>1</v>
      </c>
      <c r="O19" s="442">
        <v>666</v>
      </c>
      <c r="P19" s="446"/>
      <c r="Q19" s="446"/>
      <c r="R19" s="469"/>
      <c r="S19" s="447"/>
    </row>
    <row r="20" spans="1:19" ht="14.45" customHeight="1" x14ac:dyDescent="0.2">
      <c r="A20" s="441"/>
      <c r="B20" s="442" t="s">
        <v>1739</v>
      </c>
      <c r="C20" s="442" t="s">
        <v>454</v>
      </c>
      <c r="D20" s="442" t="s">
        <v>1730</v>
      </c>
      <c r="E20" s="442" t="s">
        <v>1740</v>
      </c>
      <c r="F20" s="442" t="s">
        <v>1755</v>
      </c>
      <c r="G20" s="442"/>
      <c r="H20" s="446">
        <v>12</v>
      </c>
      <c r="I20" s="446">
        <v>14064</v>
      </c>
      <c r="J20" s="442">
        <v>1</v>
      </c>
      <c r="K20" s="442">
        <v>1172</v>
      </c>
      <c r="L20" s="446">
        <v>12</v>
      </c>
      <c r="M20" s="446">
        <v>14064</v>
      </c>
      <c r="N20" s="442">
        <v>1</v>
      </c>
      <c r="O20" s="442">
        <v>1172</v>
      </c>
      <c r="P20" s="446">
        <v>9</v>
      </c>
      <c r="Q20" s="446">
        <v>13280</v>
      </c>
      <c r="R20" s="469">
        <v>0.944254835039818</v>
      </c>
      <c r="S20" s="447">
        <v>1475.5555555555557</v>
      </c>
    </row>
    <row r="21" spans="1:19" ht="14.45" customHeight="1" x14ac:dyDescent="0.2">
      <c r="A21" s="441"/>
      <c r="B21" s="442" t="s">
        <v>1739</v>
      </c>
      <c r="C21" s="442" t="s">
        <v>454</v>
      </c>
      <c r="D21" s="442" t="s">
        <v>1730</v>
      </c>
      <c r="E21" s="442" t="s">
        <v>1740</v>
      </c>
      <c r="F21" s="442" t="s">
        <v>1756</v>
      </c>
      <c r="G21" s="442"/>
      <c r="H21" s="446">
        <v>19</v>
      </c>
      <c r="I21" s="446">
        <v>15200</v>
      </c>
      <c r="J21" s="442">
        <v>0.82608695652173914</v>
      </c>
      <c r="K21" s="442">
        <v>800</v>
      </c>
      <c r="L21" s="446">
        <v>23</v>
      </c>
      <c r="M21" s="446">
        <v>18400</v>
      </c>
      <c r="N21" s="442">
        <v>1</v>
      </c>
      <c r="O21" s="442">
        <v>800</v>
      </c>
      <c r="P21" s="446">
        <v>13</v>
      </c>
      <c r="Q21" s="446">
        <v>11700</v>
      </c>
      <c r="R21" s="469">
        <v>0.63586956521739135</v>
      </c>
      <c r="S21" s="447">
        <v>900</v>
      </c>
    </row>
    <row r="22" spans="1:19" ht="14.45" customHeight="1" x14ac:dyDescent="0.2">
      <c r="A22" s="441"/>
      <c r="B22" s="442" t="s">
        <v>1739</v>
      </c>
      <c r="C22" s="442" t="s">
        <v>454</v>
      </c>
      <c r="D22" s="442" t="s">
        <v>1730</v>
      </c>
      <c r="E22" s="442" t="s">
        <v>1740</v>
      </c>
      <c r="F22" s="442" t="s">
        <v>1757</v>
      </c>
      <c r="G22" s="442"/>
      <c r="H22" s="446">
        <v>1</v>
      </c>
      <c r="I22" s="446">
        <v>745</v>
      </c>
      <c r="J22" s="442">
        <v>7.6923076923076927E-2</v>
      </c>
      <c r="K22" s="442">
        <v>745</v>
      </c>
      <c r="L22" s="446">
        <v>13</v>
      </c>
      <c r="M22" s="446">
        <v>9685</v>
      </c>
      <c r="N22" s="442">
        <v>1</v>
      </c>
      <c r="O22" s="442">
        <v>745</v>
      </c>
      <c r="P22" s="446">
        <v>2</v>
      </c>
      <c r="Q22" s="446">
        <v>1490</v>
      </c>
      <c r="R22" s="469">
        <v>0.15384615384615385</v>
      </c>
      <c r="S22" s="447">
        <v>745</v>
      </c>
    </row>
    <row r="23" spans="1:19" ht="14.45" customHeight="1" x14ac:dyDescent="0.2">
      <c r="A23" s="441"/>
      <c r="B23" s="442" t="s">
        <v>1739</v>
      </c>
      <c r="C23" s="442" t="s">
        <v>454</v>
      </c>
      <c r="D23" s="442" t="s">
        <v>1730</v>
      </c>
      <c r="E23" s="442" t="s">
        <v>1740</v>
      </c>
      <c r="F23" s="442" t="s">
        <v>1758</v>
      </c>
      <c r="G23" s="442"/>
      <c r="H23" s="446">
        <v>85</v>
      </c>
      <c r="I23" s="446">
        <v>63325</v>
      </c>
      <c r="J23" s="442">
        <v>1.4655172413793103</v>
      </c>
      <c r="K23" s="442">
        <v>745</v>
      </c>
      <c r="L23" s="446">
        <v>58</v>
      </c>
      <c r="M23" s="446">
        <v>43210</v>
      </c>
      <c r="N23" s="442">
        <v>1</v>
      </c>
      <c r="O23" s="442">
        <v>745</v>
      </c>
      <c r="P23" s="446">
        <v>54</v>
      </c>
      <c r="Q23" s="446">
        <v>40230</v>
      </c>
      <c r="R23" s="469">
        <v>0.93103448275862066</v>
      </c>
      <c r="S23" s="447">
        <v>745</v>
      </c>
    </row>
    <row r="24" spans="1:19" ht="14.45" customHeight="1" x14ac:dyDescent="0.2">
      <c r="A24" s="441"/>
      <c r="B24" s="442" t="s">
        <v>1739</v>
      </c>
      <c r="C24" s="442" t="s">
        <v>454</v>
      </c>
      <c r="D24" s="442" t="s">
        <v>1730</v>
      </c>
      <c r="E24" s="442" t="s">
        <v>1740</v>
      </c>
      <c r="F24" s="442" t="s">
        <v>1759</v>
      </c>
      <c r="G24" s="442"/>
      <c r="H24" s="446">
        <v>1</v>
      </c>
      <c r="I24" s="446">
        <v>592</v>
      </c>
      <c r="J24" s="442"/>
      <c r="K24" s="442">
        <v>592</v>
      </c>
      <c r="L24" s="446"/>
      <c r="M24" s="446"/>
      <c r="N24" s="442"/>
      <c r="O24" s="442"/>
      <c r="P24" s="446">
        <v>4</v>
      </c>
      <c r="Q24" s="446">
        <v>2368</v>
      </c>
      <c r="R24" s="469"/>
      <c r="S24" s="447">
        <v>592</v>
      </c>
    </row>
    <row r="25" spans="1:19" ht="14.45" customHeight="1" x14ac:dyDescent="0.2">
      <c r="A25" s="441"/>
      <c r="B25" s="442" t="s">
        <v>1739</v>
      </c>
      <c r="C25" s="442" t="s">
        <v>454</v>
      </c>
      <c r="D25" s="442" t="s">
        <v>1730</v>
      </c>
      <c r="E25" s="442" t="s">
        <v>1740</v>
      </c>
      <c r="F25" s="442" t="s">
        <v>1760</v>
      </c>
      <c r="G25" s="442"/>
      <c r="H25" s="446">
        <v>53</v>
      </c>
      <c r="I25" s="446">
        <v>29733</v>
      </c>
      <c r="J25" s="442">
        <v>0.79104477611940294</v>
      </c>
      <c r="K25" s="442">
        <v>561</v>
      </c>
      <c r="L25" s="446">
        <v>67</v>
      </c>
      <c r="M25" s="446">
        <v>37587</v>
      </c>
      <c r="N25" s="442">
        <v>1</v>
      </c>
      <c r="O25" s="442">
        <v>561</v>
      </c>
      <c r="P25" s="446">
        <v>29</v>
      </c>
      <c r="Q25" s="446">
        <v>16269</v>
      </c>
      <c r="R25" s="469">
        <v>0.43283582089552236</v>
      </c>
      <c r="S25" s="447">
        <v>561</v>
      </c>
    </row>
    <row r="26" spans="1:19" ht="14.45" customHeight="1" x14ac:dyDescent="0.2">
      <c r="A26" s="441"/>
      <c r="B26" s="442" t="s">
        <v>1739</v>
      </c>
      <c r="C26" s="442" t="s">
        <v>454</v>
      </c>
      <c r="D26" s="442" t="s">
        <v>1730</v>
      </c>
      <c r="E26" s="442" t="s">
        <v>1740</v>
      </c>
      <c r="F26" s="442" t="s">
        <v>1761</v>
      </c>
      <c r="G26" s="442"/>
      <c r="H26" s="446">
        <v>85</v>
      </c>
      <c r="I26" s="446">
        <v>44115</v>
      </c>
      <c r="J26" s="442">
        <v>1.8478260869565217</v>
      </c>
      <c r="K26" s="442">
        <v>519</v>
      </c>
      <c r="L26" s="446">
        <v>46</v>
      </c>
      <c r="M26" s="446">
        <v>23874</v>
      </c>
      <c r="N26" s="442">
        <v>1</v>
      </c>
      <c r="O26" s="442">
        <v>519</v>
      </c>
      <c r="P26" s="446">
        <v>30</v>
      </c>
      <c r="Q26" s="446">
        <v>15570</v>
      </c>
      <c r="R26" s="469">
        <v>0.65217391304347827</v>
      </c>
      <c r="S26" s="447">
        <v>519</v>
      </c>
    </row>
    <row r="27" spans="1:19" ht="14.45" customHeight="1" x14ac:dyDescent="0.2">
      <c r="A27" s="441"/>
      <c r="B27" s="442" t="s">
        <v>1739</v>
      </c>
      <c r="C27" s="442" t="s">
        <v>454</v>
      </c>
      <c r="D27" s="442" t="s">
        <v>1730</v>
      </c>
      <c r="E27" s="442" t="s">
        <v>1740</v>
      </c>
      <c r="F27" s="442" t="s">
        <v>1762</v>
      </c>
      <c r="G27" s="442"/>
      <c r="H27" s="446">
        <v>4</v>
      </c>
      <c r="I27" s="446">
        <v>1284</v>
      </c>
      <c r="J27" s="442">
        <v>2</v>
      </c>
      <c r="K27" s="442">
        <v>321</v>
      </c>
      <c r="L27" s="446">
        <v>2</v>
      </c>
      <c r="M27" s="446">
        <v>642</v>
      </c>
      <c r="N27" s="442">
        <v>1</v>
      </c>
      <c r="O27" s="442">
        <v>321</v>
      </c>
      <c r="P27" s="446">
        <v>1</v>
      </c>
      <c r="Q27" s="446">
        <v>321</v>
      </c>
      <c r="R27" s="469">
        <v>0.5</v>
      </c>
      <c r="S27" s="447">
        <v>321</v>
      </c>
    </row>
    <row r="28" spans="1:19" ht="14.45" customHeight="1" x14ac:dyDescent="0.2">
      <c r="A28" s="441"/>
      <c r="B28" s="442" t="s">
        <v>1739</v>
      </c>
      <c r="C28" s="442" t="s">
        <v>454</v>
      </c>
      <c r="D28" s="442" t="s">
        <v>1730</v>
      </c>
      <c r="E28" s="442" t="s">
        <v>1740</v>
      </c>
      <c r="F28" s="442" t="s">
        <v>1763</v>
      </c>
      <c r="G28" s="442"/>
      <c r="H28" s="446">
        <v>16</v>
      </c>
      <c r="I28" s="446">
        <v>5136</v>
      </c>
      <c r="J28" s="442">
        <v>4</v>
      </c>
      <c r="K28" s="442">
        <v>321</v>
      </c>
      <c r="L28" s="446">
        <v>4</v>
      </c>
      <c r="M28" s="446">
        <v>1284</v>
      </c>
      <c r="N28" s="442">
        <v>1</v>
      </c>
      <c r="O28" s="442">
        <v>321</v>
      </c>
      <c r="P28" s="446">
        <v>0</v>
      </c>
      <c r="Q28" s="446">
        <v>0</v>
      </c>
      <c r="R28" s="469">
        <v>0</v>
      </c>
      <c r="S28" s="447"/>
    </row>
    <row r="29" spans="1:19" ht="14.45" customHeight="1" x14ac:dyDescent="0.2">
      <c r="A29" s="441"/>
      <c r="B29" s="442" t="s">
        <v>1739</v>
      </c>
      <c r="C29" s="442" t="s">
        <v>454</v>
      </c>
      <c r="D29" s="442" t="s">
        <v>1730</v>
      </c>
      <c r="E29" s="442" t="s">
        <v>1740</v>
      </c>
      <c r="F29" s="442" t="s">
        <v>1764</v>
      </c>
      <c r="G29" s="442"/>
      <c r="H29" s="446">
        <v>60</v>
      </c>
      <c r="I29" s="446">
        <v>19260</v>
      </c>
      <c r="J29" s="442">
        <v>2.3076923076923075</v>
      </c>
      <c r="K29" s="442">
        <v>321</v>
      </c>
      <c r="L29" s="446">
        <v>26</v>
      </c>
      <c r="M29" s="446">
        <v>8346</v>
      </c>
      <c r="N29" s="442">
        <v>1</v>
      </c>
      <c r="O29" s="442">
        <v>321</v>
      </c>
      <c r="P29" s="446">
        <v>22</v>
      </c>
      <c r="Q29" s="446">
        <v>7062</v>
      </c>
      <c r="R29" s="469">
        <v>0.84615384615384615</v>
      </c>
      <c r="S29" s="447">
        <v>321</v>
      </c>
    </row>
    <row r="30" spans="1:19" ht="14.45" customHeight="1" x14ac:dyDescent="0.2">
      <c r="A30" s="441"/>
      <c r="B30" s="442" t="s">
        <v>1739</v>
      </c>
      <c r="C30" s="442" t="s">
        <v>454</v>
      </c>
      <c r="D30" s="442" t="s">
        <v>1730</v>
      </c>
      <c r="E30" s="442" t="s">
        <v>1740</v>
      </c>
      <c r="F30" s="442" t="s">
        <v>1765</v>
      </c>
      <c r="G30" s="442"/>
      <c r="H30" s="446">
        <v>1</v>
      </c>
      <c r="I30" s="446">
        <v>1230</v>
      </c>
      <c r="J30" s="442"/>
      <c r="K30" s="442">
        <v>1230</v>
      </c>
      <c r="L30" s="446"/>
      <c r="M30" s="446"/>
      <c r="N30" s="442"/>
      <c r="O30" s="442"/>
      <c r="P30" s="446"/>
      <c r="Q30" s="446"/>
      <c r="R30" s="469"/>
      <c r="S30" s="447"/>
    </row>
    <row r="31" spans="1:19" ht="14.45" customHeight="1" x14ac:dyDescent="0.2">
      <c r="A31" s="441"/>
      <c r="B31" s="442" t="s">
        <v>1739</v>
      </c>
      <c r="C31" s="442" t="s">
        <v>454</v>
      </c>
      <c r="D31" s="442" t="s">
        <v>1730</v>
      </c>
      <c r="E31" s="442" t="s">
        <v>1740</v>
      </c>
      <c r="F31" s="442" t="s">
        <v>1766</v>
      </c>
      <c r="G31" s="442"/>
      <c r="H31" s="446">
        <v>100</v>
      </c>
      <c r="I31" s="446">
        <v>28200</v>
      </c>
      <c r="J31" s="442">
        <v>1.8181818181818181</v>
      </c>
      <c r="K31" s="442">
        <v>282</v>
      </c>
      <c r="L31" s="446">
        <v>55</v>
      </c>
      <c r="M31" s="446">
        <v>15510</v>
      </c>
      <c r="N31" s="442">
        <v>1</v>
      </c>
      <c r="O31" s="442">
        <v>282</v>
      </c>
      <c r="P31" s="446">
        <v>57</v>
      </c>
      <c r="Q31" s="446">
        <v>16074</v>
      </c>
      <c r="R31" s="469">
        <v>1.0363636363636364</v>
      </c>
      <c r="S31" s="447">
        <v>282</v>
      </c>
    </row>
    <row r="32" spans="1:19" ht="14.45" customHeight="1" x14ac:dyDescent="0.2">
      <c r="A32" s="441"/>
      <c r="B32" s="442" t="s">
        <v>1739</v>
      </c>
      <c r="C32" s="442" t="s">
        <v>454</v>
      </c>
      <c r="D32" s="442" t="s">
        <v>1730</v>
      </c>
      <c r="E32" s="442" t="s">
        <v>1740</v>
      </c>
      <c r="F32" s="442" t="s">
        <v>1767</v>
      </c>
      <c r="G32" s="442"/>
      <c r="H32" s="446">
        <v>34</v>
      </c>
      <c r="I32" s="446">
        <v>23086</v>
      </c>
      <c r="J32" s="442">
        <v>1.2592592592592593</v>
      </c>
      <c r="K32" s="442">
        <v>679</v>
      </c>
      <c r="L32" s="446">
        <v>27</v>
      </c>
      <c r="M32" s="446">
        <v>18333</v>
      </c>
      <c r="N32" s="442">
        <v>1</v>
      </c>
      <c r="O32" s="442">
        <v>679</v>
      </c>
      <c r="P32" s="446">
        <v>19</v>
      </c>
      <c r="Q32" s="446">
        <v>12901</v>
      </c>
      <c r="R32" s="469">
        <v>0.70370370370370372</v>
      </c>
      <c r="S32" s="447">
        <v>679</v>
      </c>
    </row>
    <row r="33" spans="1:19" ht="14.45" customHeight="1" x14ac:dyDescent="0.2">
      <c r="A33" s="441"/>
      <c r="B33" s="442" t="s">
        <v>1739</v>
      </c>
      <c r="C33" s="442" t="s">
        <v>454</v>
      </c>
      <c r="D33" s="442" t="s">
        <v>1730</v>
      </c>
      <c r="E33" s="442" t="s">
        <v>1740</v>
      </c>
      <c r="F33" s="442" t="s">
        <v>1768</v>
      </c>
      <c r="G33" s="442"/>
      <c r="H33" s="446">
        <v>14</v>
      </c>
      <c r="I33" s="446">
        <v>13006</v>
      </c>
      <c r="J33" s="442">
        <v>1.75</v>
      </c>
      <c r="K33" s="442">
        <v>929</v>
      </c>
      <c r="L33" s="446">
        <v>8</v>
      </c>
      <c r="M33" s="446">
        <v>7432</v>
      </c>
      <c r="N33" s="442">
        <v>1</v>
      </c>
      <c r="O33" s="442">
        <v>929</v>
      </c>
      <c r="P33" s="446">
        <v>5</v>
      </c>
      <c r="Q33" s="446">
        <v>4645</v>
      </c>
      <c r="R33" s="469">
        <v>0.625</v>
      </c>
      <c r="S33" s="447">
        <v>929</v>
      </c>
    </row>
    <row r="34" spans="1:19" ht="14.45" customHeight="1" x14ac:dyDescent="0.2">
      <c r="A34" s="441"/>
      <c r="B34" s="442" t="s">
        <v>1739</v>
      </c>
      <c r="C34" s="442" t="s">
        <v>454</v>
      </c>
      <c r="D34" s="442" t="s">
        <v>1730</v>
      </c>
      <c r="E34" s="442" t="s">
        <v>1740</v>
      </c>
      <c r="F34" s="442" t="s">
        <v>1769</v>
      </c>
      <c r="G34" s="442"/>
      <c r="H34" s="446">
        <v>1</v>
      </c>
      <c r="I34" s="446">
        <v>208</v>
      </c>
      <c r="J34" s="442"/>
      <c r="K34" s="442">
        <v>208</v>
      </c>
      <c r="L34" s="446"/>
      <c r="M34" s="446"/>
      <c r="N34" s="442"/>
      <c r="O34" s="442"/>
      <c r="P34" s="446"/>
      <c r="Q34" s="446"/>
      <c r="R34" s="469"/>
      <c r="S34" s="447"/>
    </row>
    <row r="35" spans="1:19" ht="14.45" customHeight="1" x14ac:dyDescent="0.2">
      <c r="A35" s="441"/>
      <c r="B35" s="442" t="s">
        <v>1739</v>
      </c>
      <c r="C35" s="442" t="s">
        <v>454</v>
      </c>
      <c r="D35" s="442" t="s">
        <v>1730</v>
      </c>
      <c r="E35" s="442" t="s">
        <v>1740</v>
      </c>
      <c r="F35" s="442" t="s">
        <v>1770</v>
      </c>
      <c r="G35" s="442"/>
      <c r="H35" s="446">
        <v>43</v>
      </c>
      <c r="I35" s="446">
        <v>86000</v>
      </c>
      <c r="J35" s="442">
        <v>0.66153846153846152</v>
      </c>
      <c r="K35" s="442">
        <v>2000</v>
      </c>
      <c r="L35" s="446">
        <v>65</v>
      </c>
      <c r="M35" s="446">
        <v>130000</v>
      </c>
      <c r="N35" s="442">
        <v>1</v>
      </c>
      <c r="O35" s="442">
        <v>2000</v>
      </c>
      <c r="P35" s="446">
        <v>35</v>
      </c>
      <c r="Q35" s="446">
        <v>70000</v>
      </c>
      <c r="R35" s="469">
        <v>0.53846153846153844</v>
      </c>
      <c r="S35" s="447">
        <v>2000</v>
      </c>
    </row>
    <row r="36" spans="1:19" ht="14.45" customHeight="1" x14ac:dyDescent="0.2">
      <c r="A36" s="441"/>
      <c r="B36" s="442" t="s">
        <v>1739</v>
      </c>
      <c r="C36" s="442" t="s">
        <v>454</v>
      </c>
      <c r="D36" s="442" t="s">
        <v>1730</v>
      </c>
      <c r="E36" s="442" t="s">
        <v>1740</v>
      </c>
      <c r="F36" s="442" t="s">
        <v>1771</v>
      </c>
      <c r="G36" s="442"/>
      <c r="H36" s="446">
        <v>8</v>
      </c>
      <c r="I36" s="446">
        <v>16192</v>
      </c>
      <c r="J36" s="442">
        <v>0.5</v>
      </c>
      <c r="K36" s="442">
        <v>2024</v>
      </c>
      <c r="L36" s="446">
        <v>16</v>
      </c>
      <c r="M36" s="446">
        <v>32384</v>
      </c>
      <c r="N36" s="442">
        <v>1</v>
      </c>
      <c r="O36" s="442">
        <v>2024</v>
      </c>
      <c r="P36" s="446">
        <v>16</v>
      </c>
      <c r="Q36" s="446">
        <v>32384</v>
      </c>
      <c r="R36" s="469">
        <v>1</v>
      </c>
      <c r="S36" s="447">
        <v>2024</v>
      </c>
    </row>
    <row r="37" spans="1:19" ht="14.45" customHeight="1" x14ac:dyDescent="0.2">
      <c r="A37" s="441"/>
      <c r="B37" s="442" t="s">
        <v>1739</v>
      </c>
      <c r="C37" s="442" t="s">
        <v>454</v>
      </c>
      <c r="D37" s="442" t="s">
        <v>1730</v>
      </c>
      <c r="E37" s="442" t="s">
        <v>1740</v>
      </c>
      <c r="F37" s="442" t="s">
        <v>1772</v>
      </c>
      <c r="G37" s="442"/>
      <c r="H37" s="446">
        <v>7</v>
      </c>
      <c r="I37" s="446">
        <v>14070</v>
      </c>
      <c r="J37" s="442">
        <v>2.3333333333333335</v>
      </c>
      <c r="K37" s="442">
        <v>2010</v>
      </c>
      <c r="L37" s="446">
        <v>3</v>
      </c>
      <c r="M37" s="446">
        <v>6030</v>
      </c>
      <c r="N37" s="442">
        <v>1</v>
      </c>
      <c r="O37" s="442">
        <v>2010</v>
      </c>
      <c r="P37" s="446">
        <v>4</v>
      </c>
      <c r="Q37" s="446">
        <v>8040</v>
      </c>
      <c r="R37" s="469">
        <v>1.3333333333333333</v>
      </c>
      <c r="S37" s="447">
        <v>2010</v>
      </c>
    </row>
    <row r="38" spans="1:19" ht="14.45" customHeight="1" x14ac:dyDescent="0.2">
      <c r="A38" s="441"/>
      <c r="B38" s="442" t="s">
        <v>1739</v>
      </c>
      <c r="C38" s="442" t="s">
        <v>454</v>
      </c>
      <c r="D38" s="442" t="s">
        <v>1730</v>
      </c>
      <c r="E38" s="442" t="s">
        <v>1740</v>
      </c>
      <c r="F38" s="442" t="s">
        <v>1773</v>
      </c>
      <c r="G38" s="442"/>
      <c r="H38" s="446">
        <v>1</v>
      </c>
      <c r="I38" s="446">
        <v>2146</v>
      </c>
      <c r="J38" s="442">
        <v>0.33333333333333331</v>
      </c>
      <c r="K38" s="442">
        <v>2146</v>
      </c>
      <c r="L38" s="446">
        <v>3</v>
      </c>
      <c r="M38" s="446">
        <v>6438</v>
      </c>
      <c r="N38" s="442">
        <v>1</v>
      </c>
      <c r="O38" s="442">
        <v>2146</v>
      </c>
      <c r="P38" s="446">
        <v>2</v>
      </c>
      <c r="Q38" s="446">
        <v>4292</v>
      </c>
      <c r="R38" s="469">
        <v>0.66666666666666663</v>
      </c>
      <c r="S38" s="447">
        <v>2146</v>
      </c>
    </row>
    <row r="39" spans="1:19" ht="14.45" customHeight="1" x14ac:dyDescent="0.2">
      <c r="A39" s="441"/>
      <c r="B39" s="442" t="s">
        <v>1739</v>
      </c>
      <c r="C39" s="442" t="s">
        <v>454</v>
      </c>
      <c r="D39" s="442" t="s">
        <v>1730</v>
      </c>
      <c r="E39" s="442" t="s">
        <v>1740</v>
      </c>
      <c r="F39" s="442" t="s">
        <v>1774</v>
      </c>
      <c r="G39" s="442"/>
      <c r="H39" s="446">
        <v>2</v>
      </c>
      <c r="I39" s="446">
        <v>2492</v>
      </c>
      <c r="J39" s="442">
        <v>1</v>
      </c>
      <c r="K39" s="442">
        <v>1246</v>
      </c>
      <c r="L39" s="446">
        <v>2</v>
      </c>
      <c r="M39" s="446">
        <v>2492</v>
      </c>
      <c r="N39" s="442">
        <v>1</v>
      </c>
      <c r="O39" s="442">
        <v>1246</v>
      </c>
      <c r="P39" s="446">
        <v>2</v>
      </c>
      <c r="Q39" s="446">
        <v>2492</v>
      </c>
      <c r="R39" s="469">
        <v>1</v>
      </c>
      <c r="S39" s="447">
        <v>1246</v>
      </c>
    </row>
    <row r="40" spans="1:19" ht="14.45" customHeight="1" x14ac:dyDescent="0.2">
      <c r="A40" s="441"/>
      <c r="B40" s="442" t="s">
        <v>1739</v>
      </c>
      <c r="C40" s="442" t="s">
        <v>454</v>
      </c>
      <c r="D40" s="442" t="s">
        <v>1730</v>
      </c>
      <c r="E40" s="442" t="s">
        <v>1740</v>
      </c>
      <c r="F40" s="442" t="s">
        <v>1775</v>
      </c>
      <c r="G40" s="442"/>
      <c r="H40" s="446">
        <v>2</v>
      </c>
      <c r="I40" s="446">
        <v>2690</v>
      </c>
      <c r="J40" s="442">
        <v>2</v>
      </c>
      <c r="K40" s="442">
        <v>1345</v>
      </c>
      <c r="L40" s="446">
        <v>1</v>
      </c>
      <c r="M40" s="446">
        <v>1345</v>
      </c>
      <c r="N40" s="442">
        <v>1</v>
      </c>
      <c r="O40" s="442">
        <v>1345</v>
      </c>
      <c r="P40" s="446">
        <v>2</v>
      </c>
      <c r="Q40" s="446">
        <v>2690</v>
      </c>
      <c r="R40" s="469">
        <v>2</v>
      </c>
      <c r="S40" s="447">
        <v>1345</v>
      </c>
    </row>
    <row r="41" spans="1:19" ht="14.45" customHeight="1" x14ac:dyDescent="0.2">
      <c r="A41" s="441"/>
      <c r="B41" s="442" t="s">
        <v>1739</v>
      </c>
      <c r="C41" s="442" t="s">
        <v>454</v>
      </c>
      <c r="D41" s="442" t="s">
        <v>1730</v>
      </c>
      <c r="E41" s="442" t="s">
        <v>1740</v>
      </c>
      <c r="F41" s="442" t="s">
        <v>1776</v>
      </c>
      <c r="G41" s="442"/>
      <c r="H41" s="446">
        <v>65</v>
      </c>
      <c r="I41" s="446">
        <v>253500</v>
      </c>
      <c r="J41" s="442">
        <v>1.3265306122448979</v>
      </c>
      <c r="K41" s="442">
        <v>3900</v>
      </c>
      <c r="L41" s="446">
        <v>49</v>
      </c>
      <c r="M41" s="446">
        <v>191100</v>
      </c>
      <c r="N41" s="442">
        <v>1</v>
      </c>
      <c r="O41" s="442">
        <v>3900</v>
      </c>
      <c r="P41" s="446">
        <v>43</v>
      </c>
      <c r="Q41" s="446">
        <v>210750</v>
      </c>
      <c r="R41" s="469">
        <v>1.1028257456828885</v>
      </c>
      <c r="S41" s="447">
        <v>4901.1627906976746</v>
      </c>
    </row>
    <row r="42" spans="1:19" ht="14.45" customHeight="1" x14ac:dyDescent="0.2">
      <c r="A42" s="441"/>
      <c r="B42" s="442" t="s">
        <v>1739</v>
      </c>
      <c r="C42" s="442" t="s">
        <v>454</v>
      </c>
      <c r="D42" s="442" t="s">
        <v>1730</v>
      </c>
      <c r="E42" s="442" t="s">
        <v>1740</v>
      </c>
      <c r="F42" s="442" t="s">
        <v>1777</v>
      </c>
      <c r="G42" s="442"/>
      <c r="H42" s="446">
        <v>41</v>
      </c>
      <c r="I42" s="446">
        <v>159900</v>
      </c>
      <c r="J42" s="442">
        <v>2.1578947368421053</v>
      </c>
      <c r="K42" s="442">
        <v>3900</v>
      </c>
      <c r="L42" s="446">
        <v>19</v>
      </c>
      <c r="M42" s="446">
        <v>74100</v>
      </c>
      <c r="N42" s="442">
        <v>1</v>
      </c>
      <c r="O42" s="442">
        <v>3900</v>
      </c>
      <c r="P42" s="446">
        <v>33</v>
      </c>
      <c r="Q42" s="446">
        <v>161600</v>
      </c>
      <c r="R42" s="469">
        <v>2.1808367071524968</v>
      </c>
      <c r="S42" s="447">
        <v>4896.969696969697</v>
      </c>
    </row>
    <row r="43" spans="1:19" ht="14.45" customHeight="1" x14ac:dyDescent="0.2">
      <c r="A43" s="441"/>
      <c r="B43" s="442" t="s">
        <v>1739</v>
      </c>
      <c r="C43" s="442" t="s">
        <v>454</v>
      </c>
      <c r="D43" s="442" t="s">
        <v>1730</v>
      </c>
      <c r="E43" s="442" t="s">
        <v>1740</v>
      </c>
      <c r="F43" s="442" t="s">
        <v>1778</v>
      </c>
      <c r="G43" s="442"/>
      <c r="H43" s="446">
        <v>4</v>
      </c>
      <c r="I43" s="446">
        <v>5404</v>
      </c>
      <c r="J43" s="442">
        <v>1.3333333333333333</v>
      </c>
      <c r="K43" s="442">
        <v>1351</v>
      </c>
      <c r="L43" s="446">
        <v>3</v>
      </c>
      <c r="M43" s="446">
        <v>4053</v>
      </c>
      <c r="N43" s="442">
        <v>1</v>
      </c>
      <c r="O43" s="442">
        <v>1351</v>
      </c>
      <c r="P43" s="446"/>
      <c r="Q43" s="446"/>
      <c r="R43" s="469"/>
      <c r="S43" s="447"/>
    </row>
    <row r="44" spans="1:19" ht="14.45" customHeight="1" x14ac:dyDescent="0.2">
      <c r="A44" s="441"/>
      <c r="B44" s="442" t="s">
        <v>1739</v>
      </c>
      <c r="C44" s="442" t="s">
        <v>454</v>
      </c>
      <c r="D44" s="442" t="s">
        <v>1730</v>
      </c>
      <c r="E44" s="442" t="s">
        <v>1740</v>
      </c>
      <c r="F44" s="442" t="s">
        <v>1779</v>
      </c>
      <c r="G44" s="442"/>
      <c r="H44" s="446">
        <v>11</v>
      </c>
      <c r="I44" s="446">
        <v>1804</v>
      </c>
      <c r="J44" s="442">
        <v>0.5</v>
      </c>
      <c r="K44" s="442">
        <v>164</v>
      </c>
      <c r="L44" s="446">
        <v>22</v>
      </c>
      <c r="M44" s="446">
        <v>3608</v>
      </c>
      <c r="N44" s="442">
        <v>1</v>
      </c>
      <c r="O44" s="442">
        <v>164</v>
      </c>
      <c r="P44" s="446">
        <v>19</v>
      </c>
      <c r="Q44" s="446">
        <v>3116</v>
      </c>
      <c r="R44" s="469">
        <v>0.86363636363636365</v>
      </c>
      <c r="S44" s="447">
        <v>164</v>
      </c>
    </row>
    <row r="45" spans="1:19" ht="14.45" customHeight="1" x14ac:dyDescent="0.2">
      <c r="A45" s="441"/>
      <c r="B45" s="442" t="s">
        <v>1739</v>
      </c>
      <c r="C45" s="442" t="s">
        <v>454</v>
      </c>
      <c r="D45" s="442" t="s">
        <v>1730</v>
      </c>
      <c r="E45" s="442" t="s">
        <v>1740</v>
      </c>
      <c r="F45" s="442" t="s">
        <v>1780</v>
      </c>
      <c r="G45" s="442"/>
      <c r="H45" s="446">
        <v>44</v>
      </c>
      <c r="I45" s="446">
        <v>9900</v>
      </c>
      <c r="J45" s="442">
        <v>1</v>
      </c>
      <c r="K45" s="442">
        <v>225</v>
      </c>
      <c r="L45" s="446">
        <v>44</v>
      </c>
      <c r="M45" s="446">
        <v>9900</v>
      </c>
      <c r="N45" s="442">
        <v>1</v>
      </c>
      <c r="O45" s="442">
        <v>225</v>
      </c>
      <c r="P45" s="446">
        <v>77</v>
      </c>
      <c r="Q45" s="446">
        <v>17325</v>
      </c>
      <c r="R45" s="469">
        <v>1.75</v>
      </c>
      <c r="S45" s="447">
        <v>225</v>
      </c>
    </row>
    <row r="46" spans="1:19" ht="14.45" customHeight="1" x14ac:dyDescent="0.2">
      <c r="A46" s="441"/>
      <c r="B46" s="442" t="s">
        <v>1739</v>
      </c>
      <c r="C46" s="442" t="s">
        <v>454</v>
      </c>
      <c r="D46" s="442" t="s">
        <v>1730</v>
      </c>
      <c r="E46" s="442" t="s">
        <v>1740</v>
      </c>
      <c r="F46" s="442" t="s">
        <v>1781</v>
      </c>
      <c r="G46" s="442"/>
      <c r="H46" s="446">
        <v>24</v>
      </c>
      <c r="I46" s="446">
        <v>8712</v>
      </c>
      <c r="J46" s="442">
        <v>2.4</v>
      </c>
      <c r="K46" s="442">
        <v>363</v>
      </c>
      <c r="L46" s="446">
        <v>10</v>
      </c>
      <c r="M46" s="446">
        <v>3630</v>
      </c>
      <c r="N46" s="442">
        <v>1</v>
      </c>
      <c r="O46" s="442">
        <v>363</v>
      </c>
      <c r="P46" s="446">
        <v>19</v>
      </c>
      <c r="Q46" s="446">
        <v>6897</v>
      </c>
      <c r="R46" s="469">
        <v>1.9</v>
      </c>
      <c r="S46" s="447">
        <v>363</v>
      </c>
    </row>
    <row r="47" spans="1:19" ht="14.45" customHeight="1" x14ac:dyDescent="0.2">
      <c r="A47" s="441"/>
      <c r="B47" s="442" t="s">
        <v>1739</v>
      </c>
      <c r="C47" s="442" t="s">
        <v>454</v>
      </c>
      <c r="D47" s="442" t="s">
        <v>1730</v>
      </c>
      <c r="E47" s="442" t="s">
        <v>1740</v>
      </c>
      <c r="F47" s="442" t="s">
        <v>1782</v>
      </c>
      <c r="G47" s="442"/>
      <c r="H47" s="446">
        <v>29</v>
      </c>
      <c r="I47" s="446">
        <v>17023</v>
      </c>
      <c r="J47" s="442">
        <v>1.6111111111111112</v>
      </c>
      <c r="K47" s="442">
        <v>587</v>
      </c>
      <c r="L47" s="446">
        <v>18</v>
      </c>
      <c r="M47" s="446">
        <v>10566</v>
      </c>
      <c r="N47" s="442">
        <v>1</v>
      </c>
      <c r="O47" s="442">
        <v>587</v>
      </c>
      <c r="P47" s="446">
        <v>17</v>
      </c>
      <c r="Q47" s="446">
        <v>9979</v>
      </c>
      <c r="R47" s="469">
        <v>0.94444444444444442</v>
      </c>
      <c r="S47" s="447">
        <v>587</v>
      </c>
    </row>
    <row r="48" spans="1:19" ht="14.45" customHeight="1" x14ac:dyDescent="0.2">
      <c r="A48" s="441"/>
      <c r="B48" s="442" t="s">
        <v>1739</v>
      </c>
      <c r="C48" s="442" t="s">
        <v>454</v>
      </c>
      <c r="D48" s="442" t="s">
        <v>1730</v>
      </c>
      <c r="E48" s="442" t="s">
        <v>1740</v>
      </c>
      <c r="F48" s="442" t="s">
        <v>1783</v>
      </c>
      <c r="G48" s="442"/>
      <c r="H48" s="446">
        <v>8</v>
      </c>
      <c r="I48" s="446">
        <v>4800</v>
      </c>
      <c r="J48" s="442">
        <v>4</v>
      </c>
      <c r="K48" s="442">
        <v>600</v>
      </c>
      <c r="L48" s="446">
        <v>2</v>
      </c>
      <c r="M48" s="446">
        <v>1200</v>
      </c>
      <c r="N48" s="442">
        <v>1</v>
      </c>
      <c r="O48" s="442">
        <v>600</v>
      </c>
      <c r="P48" s="446">
        <v>9</v>
      </c>
      <c r="Q48" s="446">
        <v>5400</v>
      </c>
      <c r="R48" s="469">
        <v>4.5</v>
      </c>
      <c r="S48" s="447">
        <v>600</v>
      </c>
    </row>
    <row r="49" spans="1:19" ht="14.45" customHeight="1" x14ac:dyDescent="0.2">
      <c r="A49" s="441"/>
      <c r="B49" s="442" t="s">
        <v>1739</v>
      </c>
      <c r="C49" s="442" t="s">
        <v>454</v>
      </c>
      <c r="D49" s="442" t="s">
        <v>1730</v>
      </c>
      <c r="E49" s="442" t="s">
        <v>1740</v>
      </c>
      <c r="F49" s="442" t="s">
        <v>1784</v>
      </c>
      <c r="G49" s="442"/>
      <c r="H49" s="446"/>
      <c r="I49" s="446"/>
      <c r="J49" s="442"/>
      <c r="K49" s="442"/>
      <c r="L49" s="446">
        <v>1</v>
      </c>
      <c r="M49" s="446">
        <v>4231</v>
      </c>
      <c r="N49" s="442">
        <v>1</v>
      </c>
      <c r="O49" s="442">
        <v>4231</v>
      </c>
      <c r="P49" s="446">
        <v>2</v>
      </c>
      <c r="Q49" s="446">
        <v>8462</v>
      </c>
      <c r="R49" s="469">
        <v>2</v>
      </c>
      <c r="S49" s="447">
        <v>4231</v>
      </c>
    </row>
    <row r="50" spans="1:19" ht="14.45" customHeight="1" x14ac:dyDescent="0.2">
      <c r="A50" s="441"/>
      <c r="B50" s="442" t="s">
        <v>1739</v>
      </c>
      <c r="C50" s="442" t="s">
        <v>454</v>
      </c>
      <c r="D50" s="442" t="s">
        <v>1730</v>
      </c>
      <c r="E50" s="442" t="s">
        <v>1740</v>
      </c>
      <c r="F50" s="442" t="s">
        <v>1785</v>
      </c>
      <c r="G50" s="442"/>
      <c r="H50" s="446">
        <v>1</v>
      </c>
      <c r="I50" s="446">
        <v>1008</v>
      </c>
      <c r="J50" s="442">
        <v>0.125</v>
      </c>
      <c r="K50" s="442">
        <v>1008</v>
      </c>
      <c r="L50" s="446">
        <v>8</v>
      </c>
      <c r="M50" s="446">
        <v>8064</v>
      </c>
      <c r="N50" s="442">
        <v>1</v>
      </c>
      <c r="O50" s="442">
        <v>1008</v>
      </c>
      <c r="P50" s="446">
        <v>1</v>
      </c>
      <c r="Q50" s="446">
        <v>1008</v>
      </c>
      <c r="R50" s="469">
        <v>0.125</v>
      </c>
      <c r="S50" s="447">
        <v>1008</v>
      </c>
    </row>
    <row r="51" spans="1:19" ht="14.45" customHeight="1" x14ac:dyDescent="0.2">
      <c r="A51" s="441"/>
      <c r="B51" s="442" t="s">
        <v>1739</v>
      </c>
      <c r="C51" s="442" t="s">
        <v>454</v>
      </c>
      <c r="D51" s="442" t="s">
        <v>1730</v>
      </c>
      <c r="E51" s="442" t="s">
        <v>1740</v>
      </c>
      <c r="F51" s="442" t="s">
        <v>1786</v>
      </c>
      <c r="G51" s="442"/>
      <c r="H51" s="446">
        <v>3</v>
      </c>
      <c r="I51" s="446">
        <v>2235</v>
      </c>
      <c r="J51" s="442">
        <v>0.42857142857142855</v>
      </c>
      <c r="K51" s="442">
        <v>745</v>
      </c>
      <c r="L51" s="446">
        <v>7</v>
      </c>
      <c r="M51" s="446">
        <v>5215</v>
      </c>
      <c r="N51" s="442">
        <v>1</v>
      </c>
      <c r="O51" s="442">
        <v>745</v>
      </c>
      <c r="P51" s="446">
        <v>2</v>
      </c>
      <c r="Q51" s="446">
        <v>1490</v>
      </c>
      <c r="R51" s="469">
        <v>0.2857142857142857</v>
      </c>
      <c r="S51" s="447">
        <v>745</v>
      </c>
    </row>
    <row r="52" spans="1:19" ht="14.45" customHeight="1" x14ac:dyDescent="0.2">
      <c r="A52" s="441"/>
      <c r="B52" s="442" t="s">
        <v>1739</v>
      </c>
      <c r="C52" s="442" t="s">
        <v>454</v>
      </c>
      <c r="D52" s="442" t="s">
        <v>1730</v>
      </c>
      <c r="E52" s="442" t="s">
        <v>1740</v>
      </c>
      <c r="F52" s="442" t="s">
        <v>1787</v>
      </c>
      <c r="G52" s="442"/>
      <c r="H52" s="446">
        <v>12</v>
      </c>
      <c r="I52" s="446">
        <v>6732</v>
      </c>
      <c r="J52" s="442">
        <v>1</v>
      </c>
      <c r="K52" s="442">
        <v>561</v>
      </c>
      <c r="L52" s="446">
        <v>12</v>
      </c>
      <c r="M52" s="446">
        <v>6732</v>
      </c>
      <c r="N52" s="442">
        <v>1</v>
      </c>
      <c r="O52" s="442">
        <v>561</v>
      </c>
      <c r="P52" s="446"/>
      <c r="Q52" s="446"/>
      <c r="R52" s="469"/>
      <c r="S52" s="447"/>
    </row>
    <row r="53" spans="1:19" ht="14.45" customHeight="1" x14ac:dyDescent="0.2">
      <c r="A53" s="441"/>
      <c r="B53" s="442" t="s">
        <v>1739</v>
      </c>
      <c r="C53" s="442" t="s">
        <v>454</v>
      </c>
      <c r="D53" s="442" t="s">
        <v>1730</v>
      </c>
      <c r="E53" s="442" t="s">
        <v>1740</v>
      </c>
      <c r="F53" s="442" t="s">
        <v>1788</v>
      </c>
      <c r="G53" s="442"/>
      <c r="H53" s="446">
        <v>3</v>
      </c>
      <c r="I53" s="446">
        <v>3366</v>
      </c>
      <c r="J53" s="442">
        <v>3</v>
      </c>
      <c r="K53" s="442">
        <v>1122</v>
      </c>
      <c r="L53" s="446">
        <v>1</v>
      </c>
      <c r="M53" s="446">
        <v>1122</v>
      </c>
      <c r="N53" s="442">
        <v>1</v>
      </c>
      <c r="O53" s="442">
        <v>1122</v>
      </c>
      <c r="P53" s="446">
        <v>1</v>
      </c>
      <c r="Q53" s="446">
        <v>1122</v>
      </c>
      <c r="R53" s="469">
        <v>1</v>
      </c>
      <c r="S53" s="447">
        <v>1122</v>
      </c>
    </row>
    <row r="54" spans="1:19" ht="14.45" customHeight="1" x14ac:dyDescent="0.2">
      <c r="A54" s="441"/>
      <c r="B54" s="442" t="s">
        <v>1739</v>
      </c>
      <c r="C54" s="442" t="s">
        <v>454</v>
      </c>
      <c r="D54" s="442" t="s">
        <v>1730</v>
      </c>
      <c r="E54" s="442" t="s">
        <v>1740</v>
      </c>
      <c r="F54" s="442" t="s">
        <v>1789</v>
      </c>
      <c r="G54" s="442"/>
      <c r="H54" s="446">
        <v>5</v>
      </c>
      <c r="I54" s="446">
        <v>4335</v>
      </c>
      <c r="J54" s="442">
        <v>5</v>
      </c>
      <c r="K54" s="442">
        <v>867</v>
      </c>
      <c r="L54" s="446">
        <v>1</v>
      </c>
      <c r="M54" s="446">
        <v>867</v>
      </c>
      <c r="N54" s="442">
        <v>1</v>
      </c>
      <c r="O54" s="442">
        <v>867</v>
      </c>
      <c r="P54" s="446"/>
      <c r="Q54" s="446"/>
      <c r="R54" s="469"/>
      <c r="S54" s="447"/>
    </row>
    <row r="55" spans="1:19" ht="14.45" customHeight="1" x14ac:dyDescent="0.2">
      <c r="A55" s="441"/>
      <c r="B55" s="442" t="s">
        <v>1739</v>
      </c>
      <c r="C55" s="442" t="s">
        <v>454</v>
      </c>
      <c r="D55" s="442" t="s">
        <v>1730</v>
      </c>
      <c r="E55" s="442" t="s">
        <v>1740</v>
      </c>
      <c r="F55" s="442" t="s">
        <v>1790</v>
      </c>
      <c r="G55" s="442"/>
      <c r="H55" s="446">
        <v>6</v>
      </c>
      <c r="I55" s="446">
        <v>3300</v>
      </c>
      <c r="J55" s="442">
        <v>6</v>
      </c>
      <c r="K55" s="442">
        <v>550</v>
      </c>
      <c r="L55" s="446">
        <v>1</v>
      </c>
      <c r="M55" s="446">
        <v>550</v>
      </c>
      <c r="N55" s="442">
        <v>1</v>
      </c>
      <c r="O55" s="442">
        <v>550</v>
      </c>
      <c r="P55" s="446">
        <v>1</v>
      </c>
      <c r="Q55" s="446">
        <v>550</v>
      </c>
      <c r="R55" s="469">
        <v>1</v>
      </c>
      <c r="S55" s="447">
        <v>550</v>
      </c>
    </row>
    <row r="56" spans="1:19" ht="14.45" customHeight="1" x14ac:dyDescent="0.2">
      <c r="A56" s="441"/>
      <c r="B56" s="442" t="s">
        <v>1739</v>
      </c>
      <c r="C56" s="442" t="s">
        <v>454</v>
      </c>
      <c r="D56" s="442" t="s">
        <v>1730</v>
      </c>
      <c r="E56" s="442" t="s">
        <v>1740</v>
      </c>
      <c r="F56" s="442" t="s">
        <v>1791</v>
      </c>
      <c r="G56" s="442"/>
      <c r="H56" s="446">
        <v>1</v>
      </c>
      <c r="I56" s="446">
        <v>1395</v>
      </c>
      <c r="J56" s="442"/>
      <c r="K56" s="442">
        <v>1395</v>
      </c>
      <c r="L56" s="446"/>
      <c r="M56" s="446"/>
      <c r="N56" s="442"/>
      <c r="O56" s="442"/>
      <c r="P56" s="446">
        <v>4</v>
      </c>
      <c r="Q56" s="446">
        <v>5580</v>
      </c>
      <c r="R56" s="469"/>
      <c r="S56" s="447">
        <v>1395</v>
      </c>
    </row>
    <row r="57" spans="1:19" ht="14.45" customHeight="1" x14ac:dyDescent="0.2">
      <c r="A57" s="441"/>
      <c r="B57" s="442" t="s">
        <v>1739</v>
      </c>
      <c r="C57" s="442" t="s">
        <v>454</v>
      </c>
      <c r="D57" s="442" t="s">
        <v>1730</v>
      </c>
      <c r="E57" s="442" t="s">
        <v>1740</v>
      </c>
      <c r="F57" s="442" t="s">
        <v>1792</v>
      </c>
      <c r="G57" s="442"/>
      <c r="H57" s="446">
        <v>7</v>
      </c>
      <c r="I57" s="446">
        <v>3633</v>
      </c>
      <c r="J57" s="442">
        <v>1.1666666666666667</v>
      </c>
      <c r="K57" s="442">
        <v>519</v>
      </c>
      <c r="L57" s="446">
        <v>6</v>
      </c>
      <c r="M57" s="446">
        <v>3114</v>
      </c>
      <c r="N57" s="442">
        <v>1</v>
      </c>
      <c r="O57" s="442">
        <v>519</v>
      </c>
      <c r="P57" s="446">
        <v>1</v>
      </c>
      <c r="Q57" s="446">
        <v>519</v>
      </c>
      <c r="R57" s="469">
        <v>0.16666666666666666</v>
      </c>
      <c r="S57" s="447">
        <v>519</v>
      </c>
    </row>
    <row r="58" spans="1:19" ht="14.45" customHeight="1" x14ac:dyDescent="0.2">
      <c r="A58" s="441"/>
      <c r="B58" s="442" t="s">
        <v>1739</v>
      </c>
      <c r="C58" s="442" t="s">
        <v>454</v>
      </c>
      <c r="D58" s="442" t="s">
        <v>1730</v>
      </c>
      <c r="E58" s="442" t="s">
        <v>1740</v>
      </c>
      <c r="F58" s="442" t="s">
        <v>1793</v>
      </c>
      <c r="G58" s="442"/>
      <c r="H58" s="446"/>
      <c r="I58" s="446"/>
      <c r="J58" s="442"/>
      <c r="K58" s="442"/>
      <c r="L58" s="446">
        <v>1</v>
      </c>
      <c r="M58" s="446">
        <v>1326</v>
      </c>
      <c r="N58" s="442">
        <v>1</v>
      </c>
      <c r="O58" s="442">
        <v>1326</v>
      </c>
      <c r="P58" s="446">
        <v>3</v>
      </c>
      <c r="Q58" s="446">
        <v>3978</v>
      </c>
      <c r="R58" s="469">
        <v>3</v>
      </c>
      <c r="S58" s="447">
        <v>1326</v>
      </c>
    </row>
    <row r="59" spans="1:19" ht="14.45" customHeight="1" x14ac:dyDescent="0.2">
      <c r="A59" s="441"/>
      <c r="B59" s="442" t="s">
        <v>1739</v>
      </c>
      <c r="C59" s="442" t="s">
        <v>454</v>
      </c>
      <c r="D59" s="442" t="s">
        <v>1730</v>
      </c>
      <c r="E59" s="442" t="s">
        <v>1740</v>
      </c>
      <c r="F59" s="442" t="s">
        <v>1794</v>
      </c>
      <c r="G59" s="442"/>
      <c r="H59" s="446">
        <v>8</v>
      </c>
      <c r="I59" s="446">
        <v>3240</v>
      </c>
      <c r="J59" s="442">
        <v>2</v>
      </c>
      <c r="K59" s="442">
        <v>405</v>
      </c>
      <c r="L59" s="446">
        <v>4</v>
      </c>
      <c r="M59" s="446">
        <v>1620</v>
      </c>
      <c r="N59" s="442">
        <v>1</v>
      </c>
      <c r="O59" s="442">
        <v>405</v>
      </c>
      <c r="P59" s="446">
        <v>4</v>
      </c>
      <c r="Q59" s="446">
        <v>1620</v>
      </c>
      <c r="R59" s="469">
        <v>1</v>
      </c>
      <c r="S59" s="447">
        <v>405</v>
      </c>
    </row>
    <row r="60" spans="1:19" ht="14.45" customHeight="1" x14ac:dyDescent="0.2">
      <c r="A60" s="441"/>
      <c r="B60" s="442" t="s">
        <v>1739</v>
      </c>
      <c r="C60" s="442" t="s">
        <v>454</v>
      </c>
      <c r="D60" s="442" t="s">
        <v>1730</v>
      </c>
      <c r="E60" s="442" t="s">
        <v>1740</v>
      </c>
      <c r="F60" s="442" t="s">
        <v>1795</v>
      </c>
      <c r="G60" s="442"/>
      <c r="H60" s="446">
        <v>17</v>
      </c>
      <c r="I60" s="446">
        <v>9350</v>
      </c>
      <c r="J60" s="442">
        <v>2.4285714285714284</v>
      </c>
      <c r="K60" s="442">
        <v>550</v>
      </c>
      <c r="L60" s="446">
        <v>7</v>
      </c>
      <c r="M60" s="446">
        <v>3850</v>
      </c>
      <c r="N60" s="442">
        <v>1</v>
      </c>
      <c r="O60" s="442">
        <v>550</v>
      </c>
      <c r="P60" s="446">
        <v>0</v>
      </c>
      <c r="Q60" s="446">
        <v>0</v>
      </c>
      <c r="R60" s="469">
        <v>0</v>
      </c>
      <c r="S60" s="447"/>
    </row>
    <row r="61" spans="1:19" ht="14.45" customHeight="1" x14ac:dyDescent="0.2">
      <c r="A61" s="441"/>
      <c r="B61" s="442" t="s">
        <v>1739</v>
      </c>
      <c r="C61" s="442" t="s">
        <v>454</v>
      </c>
      <c r="D61" s="442" t="s">
        <v>1730</v>
      </c>
      <c r="E61" s="442" t="s">
        <v>1740</v>
      </c>
      <c r="F61" s="442" t="s">
        <v>1796</v>
      </c>
      <c r="G61" s="442"/>
      <c r="H61" s="446">
        <v>3</v>
      </c>
      <c r="I61" s="446">
        <v>0</v>
      </c>
      <c r="J61" s="442"/>
      <c r="K61" s="442">
        <v>0</v>
      </c>
      <c r="L61" s="446">
        <v>9</v>
      </c>
      <c r="M61" s="446">
        <v>0</v>
      </c>
      <c r="N61" s="442"/>
      <c r="O61" s="442">
        <v>0</v>
      </c>
      <c r="P61" s="446">
        <v>4</v>
      </c>
      <c r="Q61" s="446">
        <v>0</v>
      </c>
      <c r="R61" s="469"/>
      <c r="S61" s="447">
        <v>0</v>
      </c>
    </row>
    <row r="62" spans="1:19" ht="14.45" customHeight="1" x14ac:dyDescent="0.2">
      <c r="A62" s="441"/>
      <c r="B62" s="442" t="s">
        <v>1739</v>
      </c>
      <c r="C62" s="442" t="s">
        <v>454</v>
      </c>
      <c r="D62" s="442" t="s">
        <v>1730</v>
      </c>
      <c r="E62" s="442" t="s">
        <v>1740</v>
      </c>
      <c r="F62" s="442" t="s">
        <v>1797</v>
      </c>
      <c r="G62" s="442"/>
      <c r="H62" s="446">
        <v>0</v>
      </c>
      <c r="I62" s="446">
        <v>0</v>
      </c>
      <c r="J62" s="442"/>
      <c r="K62" s="442"/>
      <c r="L62" s="446">
        <v>1</v>
      </c>
      <c r="M62" s="446">
        <v>0</v>
      </c>
      <c r="N62" s="442"/>
      <c r="O62" s="442">
        <v>0</v>
      </c>
      <c r="P62" s="446">
        <v>2</v>
      </c>
      <c r="Q62" s="446">
        <v>0</v>
      </c>
      <c r="R62" s="469"/>
      <c r="S62" s="447">
        <v>0</v>
      </c>
    </row>
    <row r="63" spans="1:19" ht="14.45" customHeight="1" x14ac:dyDescent="0.2">
      <c r="A63" s="441"/>
      <c r="B63" s="442" t="s">
        <v>1739</v>
      </c>
      <c r="C63" s="442" t="s">
        <v>454</v>
      </c>
      <c r="D63" s="442" t="s">
        <v>1730</v>
      </c>
      <c r="E63" s="442" t="s">
        <v>1740</v>
      </c>
      <c r="F63" s="442" t="s">
        <v>1798</v>
      </c>
      <c r="G63" s="442"/>
      <c r="H63" s="446"/>
      <c r="I63" s="446"/>
      <c r="J63" s="442"/>
      <c r="K63" s="442"/>
      <c r="L63" s="446">
        <v>1</v>
      </c>
      <c r="M63" s="446">
        <v>0</v>
      </c>
      <c r="N63" s="442"/>
      <c r="O63" s="442">
        <v>0</v>
      </c>
      <c r="P63" s="446"/>
      <c r="Q63" s="446"/>
      <c r="R63" s="469"/>
      <c r="S63" s="447"/>
    </row>
    <row r="64" spans="1:19" ht="14.45" customHeight="1" x14ac:dyDescent="0.2">
      <c r="A64" s="441"/>
      <c r="B64" s="442" t="s">
        <v>1739</v>
      </c>
      <c r="C64" s="442" t="s">
        <v>454</v>
      </c>
      <c r="D64" s="442" t="s">
        <v>1730</v>
      </c>
      <c r="E64" s="442" t="s">
        <v>1740</v>
      </c>
      <c r="F64" s="442" t="s">
        <v>1799</v>
      </c>
      <c r="G64" s="442"/>
      <c r="H64" s="446">
        <v>1</v>
      </c>
      <c r="I64" s="446">
        <v>1065</v>
      </c>
      <c r="J64" s="442"/>
      <c r="K64" s="442">
        <v>1065</v>
      </c>
      <c r="L64" s="446"/>
      <c r="M64" s="446"/>
      <c r="N64" s="442"/>
      <c r="O64" s="442"/>
      <c r="P64" s="446"/>
      <c r="Q64" s="446"/>
      <c r="R64" s="469"/>
      <c r="S64" s="447"/>
    </row>
    <row r="65" spans="1:19" ht="14.45" customHeight="1" x14ac:dyDescent="0.2">
      <c r="A65" s="441"/>
      <c r="B65" s="442" t="s">
        <v>1739</v>
      </c>
      <c r="C65" s="442" t="s">
        <v>454</v>
      </c>
      <c r="D65" s="442" t="s">
        <v>1730</v>
      </c>
      <c r="E65" s="442" t="s">
        <v>1740</v>
      </c>
      <c r="F65" s="442" t="s">
        <v>1800</v>
      </c>
      <c r="G65" s="442"/>
      <c r="H65" s="446">
        <v>1</v>
      </c>
      <c r="I65" s="446">
        <v>0</v>
      </c>
      <c r="J65" s="442"/>
      <c r="K65" s="442">
        <v>0</v>
      </c>
      <c r="L65" s="446">
        <v>0</v>
      </c>
      <c r="M65" s="446">
        <v>0</v>
      </c>
      <c r="N65" s="442"/>
      <c r="O65" s="442"/>
      <c r="P65" s="446">
        <v>0</v>
      </c>
      <c r="Q65" s="446">
        <v>0</v>
      </c>
      <c r="R65" s="469"/>
      <c r="S65" s="447"/>
    </row>
    <row r="66" spans="1:19" ht="14.45" customHeight="1" x14ac:dyDescent="0.2">
      <c r="A66" s="441"/>
      <c r="B66" s="442" t="s">
        <v>1739</v>
      </c>
      <c r="C66" s="442" t="s">
        <v>454</v>
      </c>
      <c r="D66" s="442" t="s">
        <v>1730</v>
      </c>
      <c r="E66" s="442" t="s">
        <v>1740</v>
      </c>
      <c r="F66" s="442" t="s">
        <v>1801</v>
      </c>
      <c r="G66" s="442"/>
      <c r="H66" s="446">
        <v>1</v>
      </c>
      <c r="I66" s="446">
        <v>1014</v>
      </c>
      <c r="J66" s="442"/>
      <c r="K66" s="442">
        <v>1014</v>
      </c>
      <c r="L66" s="446"/>
      <c r="M66" s="446"/>
      <c r="N66" s="442"/>
      <c r="O66" s="442"/>
      <c r="P66" s="446"/>
      <c r="Q66" s="446"/>
      <c r="R66" s="469"/>
      <c r="S66" s="447"/>
    </row>
    <row r="67" spans="1:19" ht="14.45" customHeight="1" x14ac:dyDescent="0.2">
      <c r="A67" s="441"/>
      <c r="B67" s="442" t="s">
        <v>1739</v>
      </c>
      <c r="C67" s="442" t="s">
        <v>454</v>
      </c>
      <c r="D67" s="442" t="s">
        <v>1730</v>
      </c>
      <c r="E67" s="442" t="s">
        <v>1740</v>
      </c>
      <c r="F67" s="442" t="s">
        <v>1802</v>
      </c>
      <c r="G67" s="442"/>
      <c r="H67" s="446">
        <v>4</v>
      </c>
      <c r="I67" s="446">
        <v>0</v>
      </c>
      <c r="J67" s="442"/>
      <c r="K67" s="442">
        <v>0</v>
      </c>
      <c r="L67" s="446"/>
      <c r="M67" s="446"/>
      <c r="N67" s="442"/>
      <c r="O67" s="442"/>
      <c r="P67" s="446"/>
      <c r="Q67" s="446"/>
      <c r="R67" s="469"/>
      <c r="S67" s="447"/>
    </row>
    <row r="68" spans="1:19" ht="14.45" customHeight="1" x14ac:dyDescent="0.2">
      <c r="A68" s="441"/>
      <c r="B68" s="442" t="s">
        <v>1739</v>
      </c>
      <c r="C68" s="442" t="s">
        <v>454</v>
      </c>
      <c r="D68" s="442" t="s">
        <v>1730</v>
      </c>
      <c r="E68" s="442" t="s">
        <v>1740</v>
      </c>
      <c r="F68" s="442" t="s">
        <v>1803</v>
      </c>
      <c r="G68" s="442"/>
      <c r="H68" s="446">
        <v>1</v>
      </c>
      <c r="I68" s="446">
        <v>321</v>
      </c>
      <c r="J68" s="442"/>
      <c r="K68" s="442">
        <v>321</v>
      </c>
      <c r="L68" s="446"/>
      <c r="M68" s="446"/>
      <c r="N68" s="442"/>
      <c r="O68" s="442"/>
      <c r="P68" s="446"/>
      <c r="Q68" s="446"/>
      <c r="R68" s="469"/>
      <c r="S68" s="447"/>
    </row>
    <row r="69" spans="1:19" ht="14.45" customHeight="1" x14ac:dyDescent="0.2">
      <c r="A69" s="441"/>
      <c r="B69" s="442" t="s">
        <v>1739</v>
      </c>
      <c r="C69" s="442" t="s">
        <v>454</v>
      </c>
      <c r="D69" s="442" t="s">
        <v>1730</v>
      </c>
      <c r="E69" s="442" t="s">
        <v>1740</v>
      </c>
      <c r="F69" s="442" t="s">
        <v>1804</v>
      </c>
      <c r="G69" s="442"/>
      <c r="H69" s="446"/>
      <c r="I69" s="446"/>
      <c r="J69" s="442"/>
      <c r="K69" s="442"/>
      <c r="L69" s="446">
        <v>1</v>
      </c>
      <c r="M69" s="446">
        <v>0</v>
      </c>
      <c r="N69" s="442"/>
      <c r="O69" s="442">
        <v>0</v>
      </c>
      <c r="P69" s="446"/>
      <c r="Q69" s="446"/>
      <c r="R69" s="469"/>
      <c r="S69" s="447"/>
    </row>
    <row r="70" spans="1:19" ht="14.45" customHeight="1" x14ac:dyDescent="0.2">
      <c r="A70" s="441"/>
      <c r="B70" s="442" t="s">
        <v>1739</v>
      </c>
      <c r="C70" s="442" t="s">
        <v>454</v>
      </c>
      <c r="D70" s="442" t="s">
        <v>1730</v>
      </c>
      <c r="E70" s="442" t="s">
        <v>1740</v>
      </c>
      <c r="F70" s="442" t="s">
        <v>1805</v>
      </c>
      <c r="G70" s="442"/>
      <c r="H70" s="446"/>
      <c r="I70" s="446"/>
      <c r="J70" s="442"/>
      <c r="K70" s="442"/>
      <c r="L70" s="446">
        <v>1</v>
      </c>
      <c r="M70" s="446">
        <v>0</v>
      </c>
      <c r="N70" s="442"/>
      <c r="O70" s="442">
        <v>0</v>
      </c>
      <c r="P70" s="446"/>
      <c r="Q70" s="446"/>
      <c r="R70" s="469"/>
      <c r="S70" s="447"/>
    </row>
    <row r="71" spans="1:19" ht="14.45" customHeight="1" x14ac:dyDescent="0.2">
      <c r="A71" s="441"/>
      <c r="B71" s="442" t="s">
        <v>1739</v>
      </c>
      <c r="C71" s="442" t="s">
        <v>454</v>
      </c>
      <c r="D71" s="442" t="s">
        <v>1730</v>
      </c>
      <c r="E71" s="442" t="s">
        <v>1740</v>
      </c>
      <c r="F71" s="442" t="s">
        <v>1806</v>
      </c>
      <c r="G71" s="442"/>
      <c r="H71" s="446"/>
      <c r="I71" s="446"/>
      <c r="J71" s="442"/>
      <c r="K71" s="442"/>
      <c r="L71" s="446">
        <v>1</v>
      </c>
      <c r="M71" s="446">
        <v>550</v>
      </c>
      <c r="N71" s="442">
        <v>1</v>
      </c>
      <c r="O71" s="442">
        <v>550</v>
      </c>
      <c r="P71" s="446"/>
      <c r="Q71" s="446"/>
      <c r="R71" s="469"/>
      <c r="S71" s="447"/>
    </row>
    <row r="72" spans="1:19" ht="14.45" customHeight="1" x14ac:dyDescent="0.2">
      <c r="A72" s="441"/>
      <c r="B72" s="442" t="s">
        <v>1739</v>
      </c>
      <c r="C72" s="442" t="s">
        <v>454</v>
      </c>
      <c r="D72" s="442" t="s">
        <v>1730</v>
      </c>
      <c r="E72" s="442" t="s">
        <v>1740</v>
      </c>
      <c r="F72" s="442" t="s">
        <v>1807</v>
      </c>
      <c r="G72" s="442"/>
      <c r="H72" s="446">
        <v>2</v>
      </c>
      <c r="I72" s="446">
        <v>1100</v>
      </c>
      <c r="J72" s="442"/>
      <c r="K72" s="442">
        <v>550</v>
      </c>
      <c r="L72" s="446"/>
      <c r="M72" s="446"/>
      <c r="N72" s="442"/>
      <c r="O72" s="442"/>
      <c r="P72" s="446"/>
      <c r="Q72" s="446"/>
      <c r="R72" s="469"/>
      <c r="S72" s="447"/>
    </row>
    <row r="73" spans="1:19" ht="14.45" customHeight="1" x14ac:dyDescent="0.2">
      <c r="A73" s="441"/>
      <c r="B73" s="442" t="s">
        <v>1739</v>
      </c>
      <c r="C73" s="442" t="s">
        <v>454</v>
      </c>
      <c r="D73" s="442" t="s">
        <v>1730</v>
      </c>
      <c r="E73" s="442" t="s">
        <v>1740</v>
      </c>
      <c r="F73" s="442" t="s">
        <v>1808</v>
      </c>
      <c r="G73" s="442"/>
      <c r="H73" s="446"/>
      <c r="I73" s="446"/>
      <c r="J73" s="442"/>
      <c r="K73" s="442"/>
      <c r="L73" s="446">
        <v>2</v>
      </c>
      <c r="M73" s="446">
        <v>1630</v>
      </c>
      <c r="N73" s="442">
        <v>1</v>
      </c>
      <c r="O73" s="442">
        <v>815</v>
      </c>
      <c r="P73" s="446"/>
      <c r="Q73" s="446"/>
      <c r="R73" s="469"/>
      <c r="S73" s="447"/>
    </row>
    <row r="74" spans="1:19" ht="14.45" customHeight="1" x14ac:dyDescent="0.2">
      <c r="A74" s="441"/>
      <c r="B74" s="442" t="s">
        <v>1739</v>
      </c>
      <c r="C74" s="442" t="s">
        <v>454</v>
      </c>
      <c r="D74" s="442" t="s">
        <v>1730</v>
      </c>
      <c r="E74" s="442" t="s">
        <v>1740</v>
      </c>
      <c r="F74" s="442" t="s">
        <v>1809</v>
      </c>
      <c r="G74" s="442"/>
      <c r="H74" s="446"/>
      <c r="I74" s="446"/>
      <c r="J74" s="442"/>
      <c r="K74" s="442"/>
      <c r="L74" s="446">
        <v>1</v>
      </c>
      <c r="M74" s="446">
        <v>2490</v>
      </c>
      <c r="N74" s="442">
        <v>1</v>
      </c>
      <c r="O74" s="442">
        <v>2490</v>
      </c>
      <c r="P74" s="446"/>
      <c r="Q74" s="446"/>
      <c r="R74" s="469"/>
      <c r="S74" s="447"/>
    </row>
    <row r="75" spans="1:19" ht="14.45" customHeight="1" x14ac:dyDescent="0.2">
      <c r="A75" s="441"/>
      <c r="B75" s="442" t="s">
        <v>1739</v>
      </c>
      <c r="C75" s="442" t="s">
        <v>454</v>
      </c>
      <c r="D75" s="442" t="s">
        <v>1730</v>
      </c>
      <c r="E75" s="442" t="s">
        <v>1740</v>
      </c>
      <c r="F75" s="442" t="s">
        <v>1810</v>
      </c>
      <c r="G75" s="442"/>
      <c r="H75" s="446"/>
      <c r="I75" s="446"/>
      <c r="J75" s="442"/>
      <c r="K75" s="442"/>
      <c r="L75" s="446">
        <v>2</v>
      </c>
      <c r="M75" s="446">
        <v>700</v>
      </c>
      <c r="N75" s="442">
        <v>1</v>
      </c>
      <c r="O75" s="442">
        <v>350</v>
      </c>
      <c r="P75" s="446"/>
      <c r="Q75" s="446"/>
      <c r="R75" s="469"/>
      <c r="S75" s="447"/>
    </row>
    <row r="76" spans="1:19" ht="14.45" customHeight="1" x14ac:dyDescent="0.2">
      <c r="A76" s="441"/>
      <c r="B76" s="442" t="s">
        <v>1739</v>
      </c>
      <c r="C76" s="442" t="s">
        <v>454</v>
      </c>
      <c r="D76" s="442" t="s">
        <v>1730</v>
      </c>
      <c r="E76" s="442" t="s">
        <v>1740</v>
      </c>
      <c r="F76" s="442" t="s">
        <v>1811</v>
      </c>
      <c r="G76" s="442"/>
      <c r="H76" s="446">
        <v>1</v>
      </c>
      <c r="I76" s="446">
        <v>1260</v>
      </c>
      <c r="J76" s="442">
        <v>0.5</v>
      </c>
      <c r="K76" s="442">
        <v>1260</v>
      </c>
      <c r="L76" s="446">
        <v>2</v>
      </c>
      <c r="M76" s="446">
        <v>2520</v>
      </c>
      <c r="N76" s="442">
        <v>1</v>
      </c>
      <c r="O76" s="442">
        <v>1260</v>
      </c>
      <c r="P76" s="446">
        <v>2</v>
      </c>
      <c r="Q76" s="446">
        <v>2520</v>
      </c>
      <c r="R76" s="469">
        <v>1</v>
      </c>
      <c r="S76" s="447">
        <v>1260</v>
      </c>
    </row>
    <row r="77" spans="1:19" ht="14.45" customHeight="1" x14ac:dyDescent="0.2">
      <c r="A77" s="441"/>
      <c r="B77" s="442" t="s">
        <v>1739</v>
      </c>
      <c r="C77" s="442" t="s">
        <v>454</v>
      </c>
      <c r="D77" s="442" t="s">
        <v>1730</v>
      </c>
      <c r="E77" s="442" t="s">
        <v>1740</v>
      </c>
      <c r="F77" s="442" t="s">
        <v>1812</v>
      </c>
      <c r="G77" s="442"/>
      <c r="H77" s="446"/>
      <c r="I77" s="446"/>
      <c r="J77" s="442"/>
      <c r="K77" s="442"/>
      <c r="L77" s="446">
        <v>1</v>
      </c>
      <c r="M77" s="446">
        <v>0</v>
      </c>
      <c r="N77" s="442"/>
      <c r="O77" s="442">
        <v>0</v>
      </c>
      <c r="P77" s="446"/>
      <c r="Q77" s="446"/>
      <c r="R77" s="469"/>
      <c r="S77" s="447"/>
    </row>
    <row r="78" spans="1:19" ht="14.45" customHeight="1" x14ac:dyDescent="0.2">
      <c r="A78" s="441"/>
      <c r="B78" s="442" t="s">
        <v>1739</v>
      </c>
      <c r="C78" s="442" t="s">
        <v>454</v>
      </c>
      <c r="D78" s="442" t="s">
        <v>1730</v>
      </c>
      <c r="E78" s="442" t="s">
        <v>1740</v>
      </c>
      <c r="F78" s="442" t="s">
        <v>1813</v>
      </c>
      <c r="G78" s="442"/>
      <c r="H78" s="446">
        <v>1</v>
      </c>
      <c r="I78" s="446">
        <v>1008</v>
      </c>
      <c r="J78" s="442"/>
      <c r="K78" s="442">
        <v>1008</v>
      </c>
      <c r="L78" s="446"/>
      <c r="M78" s="446"/>
      <c r="N78" s="442"/>
      <c r="O78" s="442"/>
      <c r="P78" s="446"/>
      <c r="Q78" s="446"/>
      <c r="R78" s="469"/>
      <c r="S78" s="447"/>
    </row>
    <row r="79" spans="1:19" ht="14.45" customHeight="1" x14ac:dyDescent="0.2">
      <c r="A79" s="441"/>
      <c r="B79" s="442" t="s">
        <v>1739</v>
      </c>
      <c r="C79" s="442" t="s">
        <v>454</v>
      </c>
      <c r="D79" s="442" t="s">
        <v>1730</v>
      </c>
      <c r="E79" s="442" t="s">
        <v>1740</v>
      </c>
      <c r="F79" s="442" t="s">
        <v>1814</v>
      </c>
      <c r="G79" s="442"/>
      <c r="H79" s="446">
        <v>1</v>
      </c>
      <c r="I79" s="446">
        <v>0</v>
      </c>
      <c r="J79" s="442"/>
      <c r="K79" s="442">
        <v>0</v>
      </c>
      <c r="L79" s="446"/>
      <c r="M79" s="446"/>
      <c r="N79" s="442"/>
      <c r="O79" s="442"/>
      <c r="P79" s="446"/>
      <c r="Q79" s="446"/>
      <c r="R79" s="469"/>
      <c r="S79" s="447"/>
    </row>
    <row r="80" spans="1:19" ht="14.45" customHeight="1" x14ac:dyDescent="0.2">
      <c r="A80" s="441"/>
      <c r="B80" s="442" t="s">
        <v>1739</v>
      </c>
      <c r="C80" s="442" t="s">
        <v>454</v>
      </c>
      <c r="D80" s="442" t="s">
        <v>1730</v>
      </c>
      <c r="E80" s="442" t="s">
        <v>1740</v>
      </c>
      <c r="F80" s="442" t="s">
        <v>1815</v>
      </c>
      <c r="G80" s="442"/>
      <c r="H80" s="446"/>
      <c r="I80" s="446"/>
      <c r="J80" s="442"/>
      <c r="K80" s="442"/>
      <c r="L80" s="446">
        <v>0</v>
      </c>
      <c r="M80" s="446">
        <v>0</v>
      </c>
      <c r="N80" s="442"/>
      <c r="O80" s="442"/>
      <c r="P80" s="446"/>
      <c r="Q80" s="446"/>
      <c r="R80" s="469"/>
      <c r="S80" s="447"/>
    </row>
    <row r="81" spans="1:19" ht="14.45" customHeight="1" x14ac:dyDescent="0.2">
      <c r="A81" s="441"/>
      <c r="B81" s="442" t="s">
        <v>1739</v>
      </c>
      <c r="C81" s="442" t="s">
        <v>454</v>
      </c>
      <c r="D81" s="442" t="s">
        <v>1730</v>
      </c>
      <c r="E81" s="442" t="s">
        <v>1740</v>
      </c>
      <c r="F81" s="442" t="s">
        <v>1816</v>
      </c>
      <c r="G81" s="442"/>
      <c r="H81" s="446">
        <v>3</v>
      </c>
      <c r="I81" s="446">
        <v>1059</v>
      </c>
      <c r="J81" s="442"/>
      <c r="K81" s="442">
        <v>353</v>
      </c>
      <c r="L81" s="446"/>
      <c r="M81" s="446"/>
      <c r="N81" s="442"/>
      <c r="O81" s="442"/>
      <c r="P81" s="446">
        <v>1</v>
      </c>
      <c r="Q81" s="446">
        <v>353</v>
      </c>
      <c r="R81" s="469"/>
      <c r="S81" s="447">
        <v>353</v>
      </c>
    </row>
    <row r="82" spans="1:19" ht="14.45" customHeight="1" x14ac:dyDescent="0.2">
      <c r="A82" s="441"/>
      <c r="B82" s="442" t="s">
        <v>1739</v>
      </c>
      <c r="C82" s="442" t="s">
        <v>454</v>
      </c>
      <c r="D82" s="442" t="s">
        <v>1730</v>
      </c>
      <c r="E82" s="442" t="s">
        <v>1740</v>
      </c>
      <c r="F82" s="442" t="s">
        <v>1817</v>
      </c>
      <c r="G82" s="442"/>
      <c r="H82" s="446">
        <v>1</v>
      </c>
      <c r="I82" s="446">
        <v>0</v>
      </c>
      <c r="J82" s="442"/>
      <c r="K82" s="442">
        <v>0</v>
      </c>
      <c r="L82" s="446"/>
      <c r="M82" s="446"/>
      <c r="N82" s="442"/>
      <c r="O82" s="442"/>
      <c r="P82" s="446"/>
      <c r="Q82" s="446"/>
      <c r="R82" s="469"/>
      <c r="S82" s="447"/>
    </row>
    <row r="83" spans="1:19" ht="14.45" customHeight="1" x14ac:dyDescent="0.2">
      <c r="A83" s="441"/>
      <c r="B83" s="442" t="s">
        <v>1739</v>
      </c>
      <c r="C83" s="442" t="s">
        <v>454</v>
      </c>
      <c r="D83" s="442" t="s">
        <v>1730</v>
      </c>
      <c r="E83" s="442" t="s">
        <v>1740</v>
      </c>
      <c r="F83" s="442" t="s">
        <v>1818</v>
      </c>
      <c r="G83" s="442"/>
      <c r="H83" s="446"/>
      <c r="I83" s="446"/>
      <c r="J83" s="442"/>
      <c r="K83" s="442"/>
      <c r="L83" s="446"/>
      <c r="M83" s="446"/>
      <c r="N83" s="442"/>
      <c r="O83" s="442"/>
      <c r="P83" s="446">
        <v>1</v>
      </c>
      <c r="Q83" s="446">
        <v>1531</v>
      </c>
      <c r="R83" s="469"/>
      <c r="S83" s="447">
        <v>1531</v>
      </c>
    </row>
    <row r="84" spans="1:19" ht="14.45" customHeight="1" x14ac:dyDescent="0.2">
      <c r="A84" s="441"/>
      <c r="B84" s="442" t="s">
        <v>1739</v>
      </c>
      <c r="C84" s="442" t="s">
        <v>454</v>
      </c>
      <c r="D84" s="442" t="s">
        <v>1730</v>
      </c>
      <c r="E84" s="442" t="s">
        <v>1740</v>
      </c>
      <c r="F84" s="442" t="s">
        <v>1819</v>
      </c>
      <c r="G84" s="442"/>
      <c r="H84" s="446">
        <v>1</v>
      </c>
      <c r="I84" s="446">
        <v>940</v>
      </c>
      <c r="J84" s="442"/>
      <c r="K84" s="442">
        <v>940</v>
      </c>
      <c r="L84" s="446"/>
      <c r="M84" s="446"/>
      <c r="N84" s="442"/>
      <c r="O84" s="442"/>
      <c r="P84" s="446"/>
      <c r="Q84" s="446"/>
      <c r="R84" s="469"/>
      <c r="S84" s="447"/>
    </row>
    <row r="85" spans="1:19" ht="14.45" customHeight="1" x14ac:dyDescent="0.2">
      <c r="A85" s="441"/>
      <c r="B85" s="442" t="s">
        <v>1739</v>
      </c>
      <c r="C85" s="442" t="s">
        <v>454</v>
      </c>
      <c r="D85" s="442" t="s">
        <v>1730</v>
      </c>
      <c r="E85" s="442" t="s">
        <v>1740</v>
      </c>
      <c r="F85" s="442" t="s">
        <v>1820</v>
      </c>
      <c r="G85" s="442"/>
      <c r="H85" s="446"/>
      <c r="I85" s="446"/>
      <c r="J85" s="442"/>
      <c r="K85" s="442"/>
      <c r="L85" s="446"/>
      <c r="M85" s="446"/>
      <c r="N85" s="442"/>
      <c r="O85" s="442"/>
      <c r="P85" s="446">
        <v>2</v>
      </c>
      <c r="Q85" s="446">
        <v>1506</v>
      </c>
      <c r="R85" s="469"/>
      <c r="S85" s="447">
        <v>753</v>
      </c>
    </row>
    <row r="86" spans="1:19" ht="14.45" customHeight="1" x14ac:dyDescent="0.2">
      <c r="A86" s="441"/>
      <c r="B86" s="442" t="s">
        <v>1739</v>
      </c>
      <c r="C86" s="442" t="s">
        <v>454</v>
      </c>
      <c r="D86" s="442" t="s">
        <v>1730</v>
      </c>
      <c r="E86" s="442" t="s">
        <v>1740</v>
      </c>
      <c r="F86" s="442" t="s">
        <v>1821</v>
      </c>
      <c r="G86" s="442"/>
      <c r="H86" s="446"/>
      <c r="I86" s="446"/>
      <c r="J86" s="442"/>
      <c r="K86" s="442"/>
      <c r="L86" s="446"/>
      <c r="M86" s="446"/>
      <c r="N86" s="442"/>
      <c r="O86" s="442"/>
      <c r="P86" s="446">
        <v>1</v>
      </c>
      <c r="Q86" s="446">
        <v>2502</v>
      </c>
      <c r="R86" s="469"/>
      <c r="S86" s="447">
        <v>2502</v>
      </c>
    </row>
    <row r="87" spans="1:19" ht="14.45" customHeight="1" x14ac:dyDescent="0.2">
      <c r="A87" s="441"/>
      <c r="B87" s="442" t="s">
        <v>1739</v>
      </c>
      <c r="C87" s="442" t="s">
        <v>454</v>
      </c>
      <c r="D87" s="442" t="s">
        <v>1730</v>
      </c>
      <c r="E87" s="442" t="s">
        <v>1740</v>
      </c>
      <c r="F87" s="442" t="s">
        <v>1822</v>
      </c>
      <c r="G87" s="442"/>
      <c r="H87" s="446"/>
      <c r="I87" s="446"/>
      <c r="J87" s="442"/>
      <c r="K87" s="442"/>
      <c r="L87" s="446"/>
      <c r="M87" s="446"/>
      <c r="N87" s="442"/>
      <c r="O87" s="442"/>
      <c r="P87" s="446">
        <v>2</v>
      </c>
      <c r="Q87" s="446">
        <v>0</v>
      </c>
      <c r="R87" s="469"/>
      <c r="S87" s="447">
        <v>0</v>
      </c>
    </row>
    <row r="88" spans="1:19" ht="14.45" customHeight="1" x14ac:dyDescent="0.2">
      <c r="A88" s="441"/>
      <c r="B88" s="442" t="s">
        <v>1739</v>
      </c>
      <c r="C88" s="442" t="s">
        <v>454</v>
      </c>
      <c r="D88" s="442" t="s">
        <v>1730</v>
      </c>
      <c r="E88" s="442" t="s">
        <v>1740</v>
      </c>
      <c r="F88" s="442" t="s">
        <v>1823</v>
      </c>
      <c r="G88" s="442"/>
      <c r="H88" s="446">
        <v>0</v>
      </c>
      <c r="I88" s="446">
        <v>0</v>
      </c>
      <c r="J88" s="442"/>
      <c r="K88" s="442"/>
      <c r="L88" s="446"/>
      <c r="M88" s="446"/>
      <c r="N88" s="442"/>
      <c r="O88" s="442"/>
      <c r="P88" s="446"/>
      <c r="Q88" s="446"/>
      <c r="R88" s="469"/>
      <c r="S88" s="447"/>
    </row>
    <row r="89" spans="1:19" ht="14.45" customHeight="1" x14ac:dyDescent="0.2">
      <c r="A89" s="441"/>
      <c r="B89" s="442" t="s">
        <v>1739</v>
      </c>
      <c r="C89" s="442" t="s">
        <v>454</v>
      </c>
      <c r="D89" s="442" t="s">
        <v>1730</v>
      </c>
      <c r="E89" s="442" t="s">
        <v>1740</v>
      </c>
      <c r="F89" s="442" t="s">
        <v>1824</v>
      </c>
      <c r="G89" s="442"/>
      <c r="H89" s="446"/>
      <c r="I89" s="446"/>
      <c r="J89" s="442"/>
      <c r="K89" s="442"/>
      <c r="L89" s="446"/>
      <c r="M89" s="446"/>
      <c r="N89" s="442"/>
      <c r="O89" s="442"/>
      <c r="P89" s="446">
        <v>0</v>
      </c>
      <c r="Q89" s="446">
        <v>0</v>
      </c>
      <c r="R89" s="469"/>
      <c r="S89" s="447"/>
    </row>
    <row r="90" spans="1:19" ht="14.45" customHeight="1" x14ac:dyDescent="0.2">
      <c r="A90" s="441"/>
      <c r="B90" s="442" t="s">
        <v>1739</v>
      </c>
      <c r="C90" s="442" t="s">
        <v>454</v>
      </c>
      <c r="D90" s="442" t="s">
        <v>1730</v>
      </c>
      <c r="E90" s="442" t="s">
        <v>1825</v>
      </c>
      <c r="F90" s="442" t="s">
        <v>1826</v>
      </c>
      <c r="G90" s="442" t="s">
        <v>1827</v>
      </c>
      <c r="H90" s="446">
        <v>1</v>
      </c>
      <c r="I90" s="446">
        <v>508.89</v>
      </c>
      <c r="J90" s="442">
        <v>0.25</v>
      </c>
      <c r="K90" s="442">
        <v>508.89</v>
      </c>
      <c r="L90" s="446">
        <v>4</v>
      </c>
      <c r="M90" s="446">
        <v>2035.56</v>
      </c>
      <c r="N90" s="442">
        <v>1</v>
      </c>
      <c r="O90" s="442">
        <v>508.89</v>
      </c>
      <c r="P90" s="446">
        <v>5</v>
      </c>
      <c r="Q90" s="446">
        <v>2912.22</v>
      </c>
      <c r="R90" s="469">
        <v>1.4306726404527501</v>
      </c>
      <c r="S90" s="447">
        <v>582.44399999999996</v>
      </c>
    </row>
    <row r="91" spans="1:19" ht="14.45" customHeight="1" x14ac:dyDescent="0.2">
      <c r="A91" s="441"/>
      <c r="B91" s="442" t="s">
        <v>1739</v>
      </c>
      <c r="C91" s="442" t="s">
        <v>454</v>
      </c>
      <c r="D91" s="442" t="s">
        <v>1730</v>
      </c>
      <c r="E91" s="442" t="s">
        <v>1825</v>
      </c>
      <c r="F91" s="442" t="s">
        <v>1828</v>
      </c>
      <c r="G91" s="442" t="s">
        <v>1829</v>
      </c>
      <c r="H91" s="446">
        <v>1</v>
      </c>
      <c r="I91" s="446">
        <v>500</v>
      </c>
      <c r="J91" s="442"/>
      <c r="K91" s="442">
        <v>500</v>
      </c>
      <c r="L91" s="446"/>
      <c r="M91" s="446"/>
      <c r="N91" s="442"/>
      <c r="O91" s="442"/>
      <c r="P91" s="446"/>
      <c r="Q91" s="446"/>
      <c r="R91" s="469"/>
      <c r="S91" s="447"/>
    </row>
    <row r="92" spans="1:19" ht="14.45" customHeight="1" x14ac:dyDescent="0.2">
      <c r="A92" s="441"/>
      <c r="B92" s="442" t="s">
        <v>1739</v>
      </c>
      <c r="C92" s="442" t="s">
        <v>454</v>
      </c>
      <c r="D92" s="442" t="s">
        <v>1730</v>
      </c>
      <c r="E92" s="442" t="s">
        <v>1825</v>
      </c>
      <c r="F92" s="442" t="s">
        <v>1830</v>
      </c>
      <c r="G92" s="442" t="s">
        <v>1831</v>
      </c>
      <c r="H92" s="446">
        <v>995</v>
      </c>
      <c r="I92" s="446">
        <v>77388.899999999994</v>
      </c>
      <c r="J92" s="442">
        <v>0.99799405373305239</v>
      </c>
      <c r="K92" s="442">
        <v>77.777788944723611</v>
      </c>
      <c r="L92" s="446">
        <v>997</v>
      </c>
      <c r="M92" s="446">
        <v>77544.45</v>
      </c>
      <c r="N92" s="442">
        <v>1</v>
      </c>
      <c r="O92" s="442">
        <v>77.777783350050143</v>
      </c>
      <c r="P92" s="446">
        <v>1319</v>
      </c>
      <c r="Q92" s="446">
        <v>116492.22</v>
      </c>
      <c r="R92" s="469">
        <v>1.5022637983762861</v>
      </c>
      <c r="S92" s="447">
        <v>88.318589840788476</v>
      </c>
    </row>
    <row r="93" spans="1:19" ht="14.45" customHeight="1" x14ac:dyDescent="0.2">
      <c r="A93" s="441"/>
      <c r="B93" s="442" t="s">
        <v>1739</v>
      </c>
      <c r="C93" s="442" t="s">
        <v>454</v>
      </c>
      <c r="D93" s="442" t="s">
        <v>1730</v>
      </c>
      <c r="E93" s="442" t="s">
        <v>1825</v>
      </c>
      <c r="F93" s="442" t="s">
        <v>1832</v>
      </c>
      <c r="G93" s="442" t="s">
        <v>1833</v>
      </c>
      <c r="H93" s="446">
        <v>15</v>
      </c>
      <c r="I93" s="446">
        <v>3750</v>
      </c>
      <c r="J93" s="442">
        <v>0.46875</v>
      </c>
      <c r="K93" s="442">
        <v>250</v>
      </c>
      <c r="L93" s="446">
        <v>32</v>
      </c>
      <c r="M93" s="446">
        <v>8000</v>
      </c>
      <c r="N93" s="442">
        <v>1</v>
      </c>
      <c r="O93" s="442">
        <v>250</v>
      </c>
      <c r="P93" s="446">
        <v>38</v>
      </c>
      <c r="Q93" s="446">
        <v>9937.7899999999991</v>
      </c>
      <c r="R93" s="469">
        <v>1.24222375</v>
      </c>
      <c r="S93" s="447">
        <v>261.5207894736842</v>
      </c>
    </row>
    <row r="94" spans="1:19" ht="14.45" customHeight="1" x14ac:dyDescent="0.2">
      <c r="A94" s="441"/>
      <c r="B94" s="442" t="s">
        <v>1739</v>
      </c>
      <c r="C94" s="442" t="s">
        <v>454</v>
      </c>
      <c r="D94" s="442" t="s">
        <v>1730</v>
      </c>
      <c r="E94" s="442" t="s">
        <v>1825</v>
      </c>
      <c r="F94" s="442" t="s">
        <v>1834</v>
      </c>
      <c r="G94" s="442" t="s">
        <v>1835</v>
      </c>
      <c r="H94" s="446"/>
      <c r="I94" s="446"/>
      <c r="J94" s="442"/>
      <c r="K94" s="442"/>
      <c r="L94" s="446"/>
      <c r="M94" s="446"/>
      <c r="N94" s="442"/>
      <c r="O94" s="442"/>
      <c r="P94" s="446">
        <v>2</v>
      </c>
      <c r="Q94" s="446">
        <v>611.12</v>
      </c>
      <c r="R94" s="469"/>
      <c r="S94" s="447">
        <v>305.56</v>
      </c>
    </row>
    <row r="95" spans="1:19" ht="14.45" customHeight="1" x14ac:dyDescent="0.2">
      <c r="A95" s="441"/>
      <c r="B95" s="442" t="s">
        <v>1739</v>
      </c>
      <c r="C95" s="442" t="s">
        <v>454</v>
      </c>
      <c r="D95" s="442" t="s">
        <v>1730</v>
      </c>
      <c r="E95" s="442" t="s">
        <v>1825</v>
      </c>
      <c r="F95" s="442" t="s">
        <v>1836</v>
      </c>
      <c r="G95" s="442" t="s">
        <v>1837</v>
      </c>
      <c r="H95" s="446">
        <v>222</v>
      </c>
      <c r="I95" s="446">
        <v>25900</v>
      </c>
      <c r="J95" s="442">
        <v>1.0325582767519303</v>
      </c>
      <c r="K95" s="442">
        <v>116.66666666666667</v>
      </c>
      <c r="L95" s="446">
        <v>215</v>
      </c>
      <c r="M95" s="446">
        <v>25083.33</v>
      </c>
      <c r="N95" s="442">
        <v>1</v>
      </c>
      <c r="O95" s="442">
        <v>116.6666511627907</v>
      </c>
      <c r="P95" s="446">
        <v>199</v>
      </c>
      <c r="Q95" s="446">
        <v>28133.33</v>
      </c>
      <c r="R95" s="469">
        <v>1.1215947005441462</v>
      </c>
      <c r="S95" s="447">
        <v>141.37351758793972</v>
      </c>
    </row>
    <row r="96" spans="1:19" ht="14.45" customHeight="1" x14ac:dyDescent="0.2">
      <c r="A96" s="441"/>
      <c r="B96" s="442" t="s">
        <v>1739</v>
      </c>
      <c r="C96" s="442" t="s">
        <v>454</v>
      </c>
      <c r="D96" s="442" t="s">
        <v>1730</v>
      </c>
      <c r="E96" s="442" t="s">
        <v>1825</v>
      </c>
      <c r="F96" s="442" t="s">
        <v>1838</v>
      </c>
      <c r="G96" s="442" t="s">
        <v>1839</v>
      </c>
      <c r="H96" s="446">
        <v>425</v>
      </c>
      <c r="I96" s="446">
        <v>127500</v>
      </c>
      <c r="J96" s="442">
        <v>0.52329160681305154</v>
      </c>
      <c r="K96" s="442">
        <v>300</v>
      </c>
      <c r="L96" s="446">
        <v>443</v>
      </c>
      <c r="M96" s="446">
        <v>243650</v>
      </c>
      <c r="N96" s="442">
        <v>1</v>
      </c>
      <c r="O96" s="442">
        <v>550</v>
      </c>
      <c r="P96" s="446">
        <v>404</v>
      </c>
      <c r="Q96" s="446">
        <v>235708.88</v>
      </c>
      <c r="R96" s="469">
        <v>0.96740767494356661</v>
      </c>
      <c r="S96" s="447">
        <v>583.43782178217828</v>
      </c>
    </row>
    <row r="97" spans="1:19" ht="14.45" customHeight="1" x14ac:dyDescent="0.2">
      <c r="A97" s="441"/>
      <c r="B97" s="442" t="s">
        <v>1739</v>
      </c>
      <c r="C97" s="442" t="s">
        <v>454</v>
      </c>
      <c r="D97" s="442" t="s">
        <v>1730</v>
      </c>
      <c r="E97" s="442" t="s">
        <v>1825</v>
      </c>
      <c r="F97" s="442" t="s">
        <v>1840</v>
      </c>
      <c r="G97" s="442" t="s">
        <v>1841</v>
      </c>
      <c r="H97" s="446">
        <v>20</v>
      </c>
      <c r="I97" s="446">
        <v>5888.8899999999994</v>
      </c>
      <c r="J97" s="442">
        <v>20.000305664991167</v>
      </c>
      <c r="K97" s="442">
        <v>294.44449999999995</v>
      </c>
      <c r="L97" s="446">
        <v>1</v>
      </c>
      <c r="M97" s="446">
        <v>294.44</v>
      </c>
      <c r="N97" s="442">
        <v>1</v>
      </c>
      <c r="O97" s="442">
        <v>294.44</v>
      </c>
      <c r="P97" s="446">
        <v>1</v>
      </c>
      <c r="Q97" s="446">
        <v>300</v>
      </c>
      <c r="R97" s="469">
        <v>1.0188833038989267</v>
      </c>
      <c r="S97" s="447">
        <v>300</v>
      </c>
    </row>
    <row r="98" spans="1:19" ht="14.45" customHeight="1" x14ac:dyDescent="0.2">
      <c r="A98" s="441"/>
      <c r="B98" s="442" t="s">
        <v>1739</v>
      </c>
      <c r="C98" s="442" t="s">
        <v>454</v>
      </c>
      <c r="D98" s="442" t="s">
        <v>1730</v>
      </c>
      <c r="E98" s="442" t="s">
        <v>1825</v>
      </c>
      <c r="F98" s="442" t="s">
        <v>1842</v>
      </c>
      <c r="G98" s="442" t="s">
        <v>1843</v>
      </c>
      <c r="H98" s="446">
        <v>12</v>
      </c>
      <c r="I98" s="446">
        <v>9333.34</v>
      </c>
      <c r="J98" s="442"/>
      <c r="K98" s="442">
        <v>777.77833333333331</v>
      </c>
      <c r="L98" s="446"/>
      <c r="M98" s="446"/>
      <c r="N98" s="442"/>
      <c r="O98" s="442"/>
      <c r="P98" s="446"/>
      <c r="Q98" s="446"/>
      <c r="R98" s="469"/>
      <c r="S98" s="447"/>
    </row>
    <row r="99" spans="1:19" ht="14.45" customHeight="1" x14ac:dyDescent="0.2">
      <c r="A99" s="441"/>
      <c r="B99" s="442" t="s">
        <v>1739</v>
      </c>
      <c r="C99" s="442" t="s">
        <v>454</v>
      </c>
      <c r="D99" s="442" t="s">
        <v>1730</v>
      </c>
      <c r="E99" s="442" t="s">
        <v>1825</v>
      </c>
      <c r="F99" s="442" t="s">
        <v>1844</v>
      </c>
      <c r="G99" s="442" t="s">
        <v>1845</v>
      </c>
      <c r="H99" s="446">
        <v>5</v>
      </c>
      <c r="I99" s="446">
        <v>466.65999999999997</v>
      </c>
      <c r="J99" s="442"/>
      <c r="K99" s="442">
        <v>93.331999999999994</v>
      </c>
      <c r="L99" s="446"/>
      <c r="M99" s="446"/>
      <c r="N99" s="442"/>
      <c r="O99" s="442"/>
      <c r="P99" s="446"/>
      <c r="Q99" s="446"/>
      <c r="R99" s="469"/>
      <c r="S99" s="447"/>
    </row>
    <row r="100" spans="1:19" ht="14.45" customHeight="1" x14ac:dyDescent="0.2">
      <c r="A100" s="441"/>
      <c r="B100" s="442" t="s">
        <v>1739</v>
      </c>
      <c r="C100" s="442" t="s">
        <v>454</v>
      </c>
      <c r="D100" s="442" t="s">
        <v>1730</v>
      </c>
      <c r="E100" s="442" t="s">
        <v>1825</v>
      </c>
      <c r="F100" s="442" t="s">
        <v>1846</v>
      </c>
      <c r="G100" s="442"/>
      <c r="H100" s="446">
        <v>2</v>
      </c>
      <c r="I100" s="446">
        <v>66.66</v>
      </c>
      <c r="J100" s="442">
        <v>1</v>
      </c>
      <c r="K100" s="442">
        <v>33.33</v>
      </c>
      <c r="L100" s="446">
        <v>2</v>
      </c>
      <c r="M100" s="446">
        <v>66.66</v>
      </c>
      <c r="N100" s="442">
        <v>1</v>
      </c>
      <c r="O100" s="442">
        <v>33.33</v>
      </c>
      <c r="P100" s="446"/>
      <c r="Q100" s="446"/>
      <c r="R100" s="469"/>
      <c r="S100" s="447"/>
    </row>
    <row r="101" spans="1:19" ht="14.45" customHeight="1" x14ac:dyDescent="0.2">
      <c r="A101" s="441"/>
      <c r="B101" s="442" t="s">
        <v>1739</v>
      </c>
      <c r="C101" s="442" t="s">
        <v>454</v>
      </c>
      <c r="D101" s="442" t="s">
        <v>1730</v>
      </c>
      <c r="E101" s="442" t="s">
        <v>1825</v>
      </c>
      <c r="F101" s="442" t="s">
        <v>1847</v>
      </c>
      <c r="G101" s="442" t="s">
        <v>1829</v>
      </c>
      <c r="H101" s="446">
        <v>204</v>
      </c>
      <c r="I101" s="446">
        <v>85226.66</v>
      </c>
      <c r="J101" s="442">
        <v>1.3421052051408597</v>
      </c>
      <c r="K101" s="442">
        <v>417.77774509803925</v>
      </c>
      <c r="L101" s="446">
        <v>152</v>
      </c>
      <c r="M101" s="446">
        <v>63502.22</v>
      </c>
      <c r="N101" s="442">
        <v>1</v>
      </c>
      <c r="O101" s="442">
        <v>417.77776315789475</v>
      </c>
      <c r="P101" s="446">
        <v>132</v>
      </c>
      <c r="Q101" s="446">
        <v>57435.55</v>
      </c>
      <c r="R101" s="469">
        <v>0.90446522971952792</v>
      </c>
      <c r="S101" s="447">
        <v>435.11780303030304</v>
      </c>
    </row>
    <row r="102" spans="1:19" ht="14.45" customHeight="1" x14ac:dyDescent="0.2">
      <c r="A102" s="441"/>
      <c r="B102" s="442" t="s">
        <v>1739</v>
      </c>
      <c r="C102" s="442" t="s">
        <v>454</v>
      </c>
      <c r="D102" s="442" t="s">
        <v>1730</v>
      </c>
      <c r="E102" s="442" t="s">
        <v>1825</v>
      </c>
      <c r="F102" s="442" t="s">
        <v>1848</v>
      </c>
      <c r="G102" s="442" t="s">
        <v>1849</v>
      </c>
      <c r="H102" s="446">
        <v>201</v>
      </c>
      <c r="I102" s="446">
        <v>42433.340000000004</v>
      </c>
      <c r="J102" s="442">
        <v>1.3737416183429119</v>
      </c>
      <c r="K102" s="442">
        <v>211.11114427860699</v>
      </c>
      <c r="L102" s="446">
        <v>139</v>
      </c>
      <c r="M102" s="446">
        <v>30888.880000000001</v>
      </c>
      <c r="N102" s="442">
        <v>1</v>
      </c>
      <c r="O102" s="442">
        <v>222.2221582733813</v>
      </c>
      <c r="P102" s="446">
        <v>149</v>
      </c>
      <c r="Q102" s="446">
        <v>54603.33</v>
      </c>
      <c r="R102" s="469">
        <v>1.7677342137364644</v>
      </c>
      <c r="S102" s="447">
        <v>366.46530201342284</v>
      </c>
    </row>
    <row r="103" spans="1:19" ht="14.45" customHeight="1" x14ac:dyDescent="0.2">
      <c r="A103" s="441"/>
      <c r="B103" s="442" t="s">
        <v>1739</v>
      </c>
      <c r="C103" s="442" t="s">
        <v>454</v>
      </c>
      <c r="D103" s="442" t="s">
        <v>1730</v>
      </c>
      <c r="E103" s="442" t="s">
        <v>1825</v>
      </c>
      <c r="F103" s="442" t="s">
        <v>1850</v>
      </c>
      <c r="G103" s="442" t="s">
        <v>1851</v>
      </c>
      <c r="H103" s="446">
        <v>26</v>
      </c>
      <c r="I103" s="446">
        <v>15166.66</v>
      </c>
      <c r="J103" s="442">
        <v>2.1666657142857142</v>
      </c>
      <c r="K103" s="442">
        <v>583.33307692307687</v>
      </c>
      <c r="L103" s="446">
        <v>12</v>
      </c>
      <c r="M103" s="446">
        <v>7000</v>
      </c>
      <c r="N103" s="442">
        <v>1</v>
      </c>
      <c r="O103" s="442">
        <v>583.33333333333337</v>
      </c>
      <c r="P103" s="446">
        <v>32</v>
      </c>
      <c r="Q103" s="446">
        <v>22124.440000000002</v>
      </c>
      <c r="R103" s="469">
        <v>3.160634285714286</v>
      </c>
      <c r="S103" s="447">
        <v>691.38875000000007</v>
      </c>
    </row>
    <row r="104" spans="1:19" ht="14.45" customHeight="1" x14ac:dyDescent="0.2">
      <c r="A104" s="441"/>
      <c r="B104" s="442" t="s">
        <v>1739</v>
      </c>
      <c r="C104" s="442" t="s">
        <v>454</v>
      </c>
      <c r="D104" s="442" t="s">
        <v>1730</v>
      </c>
      <c r="E104" s="442" t="s">
        <v>1825</v>
      </c>
      <c r="F104" s="442" t="s">
        <v>1852</v>
      </c>
      <c r="G104" s="442" t="s">
        <v>1853</v>
      </c>
      <c r="H104" s="446">
        <v>188</v>
      </c>
      <c r="I104" s="446">
        <v>87733.32</v>
      </c>
      <c r="J104" s="442">
        <v>1.2368419754155064</v>
      </c>
      <c r="K104" s="442">
        <v>466.66659574468088</v>
      </c>
      <c r="L104" s="446">
        <v>152</v>
      </c>
      <c r="M104" s="446">
        <v>70933.33</v>
      </c>
      <c r="N104" s="442">
        <v>1</v>
      </c>
      <c r="O104" s="442">
        <v>466.6666447368421</v>
      </c>
      <c r="P104" s="446">
        <v>116</v>
      </c>
      <c r="Q104" s="446">
        <v>60803.34</v>
      </c>
      <c r="R104" s="469">
        <v>0.85718998389050671</v>
      </c>
      <c r="S104" s="447">
        <v>524.16672413793106</v>
      </c>
    </row>
    <row r="105" spans="1:19" ht="14.45" customHeight="1" x14ac:dyDescent="0.2">
      <c r="A105" s="441"/>
      <c r="B105" s="442" t="s">
        <v>1739</v>
      </c>
      <c r="C105" s="442" t="s">
        <v>454</v>
      </c>
      <c r="D105" s="442" t="s">
        <v>1730</v>
      </c>
      <c r="E105" s="442" t="s">
        <v>1825</v>
      </c>
      <c r="F105" s="442" t="s">
        <v>1854</v>
      </c>
      <c r="G105" s="442" t="s">
        <v>1855</v>
      </c>
      <c r="H105" s="446">
        <v>121</v>
      </c>
      <c r="I105" s="446">
        <v>6050</v>
      </c>
      <c r="J105" s="442">
        <v>0.61490676285637902</v>
      </c>
      <c r="K105" s="442">
        <v>50</v>
      </c>
      <c r="L105" s="446">
        <v>161</v>
      </c>
      <c r="M105" s="446">
        <v>9838.8900000000012</v>
      </c>
      <c r="N105" s="442">
        <v>1</v>
      </c>
      <c r="O105" s="442">
        <v>61.111118012422367</v>
      </c>
      <c r="P105" s="446">
        <v>183</v>
      </c>
      <c r="Q105" s="446">
        <v>12820.02</v>
      </c>
      <c r="R105" s="469">
        <v>1.3029945451163698</v>
      </c>
      <c r="S105" s="447">
        <v>70.054754098360661</v>
      </c>
    </row>
    <row r="106" spans="1:19" ht="14.45" customHeight="1" x14ac:dyDescent="0.2">
      <c r="A106" s="441"/>
      <c r="B106" s="442" t="s">
        <v>1739</v>
      </c>
      <c r="C106" s="442" t="s">
        <v>454</v>
      </c>
      <c r="D106" s="442" t="s">
        <v>1730</v>
      </c>
      <c r="E106" s="442" t="s">
        <v>1825</v>
      </c>
      <c r="F106" s="442" t="s">
        <v>1856</v>
      </c>
      <c r="G106" s="442" t="s">
        <v>1857</v>
      </c>
      <c r="H106" s="446">
        <v>173</v>
      </c>
      <c r="I106" s="446">
        <v>17492.22</v>
      </c>
      <c r="J106" s="442">
        <v>0.69844724018584559</v>
      </c>
      <c r="K106" s="442">
        <v>101.11109826589596</v>
      </c>
      <c r="L106" s="446">
        <v>196</v>
      </c>
      <c r="M106" s="446">
        <v>25044.440000000002</v>
      </c>
      <c r="N106" s="442">
        <v>1</v>
      </c>
      <c r="O106" s="442">
        <v>127.77775510204083</v>
      </c>
      <c r="P106" s="446">
        <v>140</v>
      </c>
      <c r="Q106" s="446">
        <v>23675.56</v>
      </c>
      <c r="R106" s="469">
        <v>0.94534196013166993</v>
      </c>
      <c r="S106" s="447">
        <v>169.11114285714288</v>
      </c>
    </row>
    <row r="107" spans="1:19" ht="14.45" customHeight="1" x14ac:dyDescent="0.2">
      <c r="A107" s="441"/>
      <c r="B107" s="442" t="s">
        <v>1739</v>
      </c>
      <c r="C107" s="442" t="s">
        <v>454</v>
      </c>
      <c r="D107" s="442" t="s">
        <v>1730</v>
      </c>
      <c r="E107" s="442" t="s">
        <v>1825</v>
      </c>
      <c r="F107" s="442" t="s">
        <v>1858</v>
      </c>
      <c r="G107" s="442" t="s">
        <v>1859</v>
      </c>
      <c r="H107" s="446">
        <v>57</v>
      </c>
      <c r="I107" s="446">
        <v>4370</v>
      </c>
      <c r="J107" s="442">
        <v>1.1176470588235294</v>
      </c>
      <c r="K107" s="442">
        <v>76.666666666666671</v>
      </c>
      <c r="L107" s="446">
        <v>51</v>
      </c>
      <c r="M107" s="446">
        <v>3910</v>
      </c>
      <c r="N107" s="442">
        <v>1</v>
      </c>
      <c r="O107" s="442">
        <v>76.666666666666671</v>
      </c>
      <c r="P107" s="446">
        <v>41</v>
      </c>
      <c r="Q107" s="446">
        <v>9087.7800000000007</v>
      </c>
      <c r="R107" s="469">
        <v>2.3242404092071611</v>
      </c>
      <c r="S107" s="447">
        <v>221.65317073170732</v>
      </c>
    </row>
    <row r="108" spans="1:19" ht="14.45" customHeight="1" x14ac:dyDescent="0.2">
      <c r="A108" s="441"/>
      <c r="B108" s="442" t="s">
        <v>1739</v>
      </c>
      <c r="C108" s="442" t="s">
        <v>454</v>
      </c>
      <c r="D108" s="442" t="s">
        <v>1730</v>
      </c>
      <c r="E108" s="442" t="s">
        <v>1825</v>
      </c>
      <c r="F108" s="442" t="s">
        <v>1860</v>
      </c>
      <c r="G108" s="442" t="s">
        <v>1861</v>
      </c>
      <c r="H108" s="446">
        <v>883</v>
      </c>
      <c r="I108" s="446">
        <v>0</v>
      </c>
      <c r="J108" s="442"/>
      <c r="K108" s="442">
        <v>0</v>
      </c>
      <c r="L108" s="446">
        <v>749</v>
      </c>
      <c r="M108" s="446">
        <v>0</v>
      </c>
      <c r="N108" s="442"/>
      <c r="O108" s="442">
        <v>0</v>
      </c>
      <c r="P108" s="446">
        <v>602</v>
      </c>
      <c r="Q108" s="446">
        <v>0</v>
      </c>
      <c r="R108" s="469"/>
      <c r="S108" s="447">
        <v>0</v>
      </c>
    </row>
    <row r="109" spans="1:19" ht="14.45" customHeight="1" x14ac:dyDescent="0.2">
      <c r="A109" s="441"/>
      <c r="B109" s="442" t="s">
        <v>1739</v>
      </c>
      <c r="C109" s="442" t="s">
        <v>454</v>
      </c>
      <c r="D109" s="442" t="s">
        <v>1730</v>
      </c>
      <c r="E109" s="442" t="s">
        <v>1825</v>
      </c>
      <c r="F109" s="442" t="s">
        <v>1862</v>
      </c>
      <c r="G109" s="442" t="s">
        <v>1863</v>
      </c>
      <c r="H109" s="446">
        <v>224</v>
      </c>
      <c r="I109" s="446">
        <v>68444.45</v>
      </c>
      <c r="J109" s="442">
        <v>1.0275230363223191</v>
      </c>
      <c r="K109" s="442">
        <v>305.55558035714284</v>
      </c>
      <c r="L109" s="446">
        <v>218</v>
      </c>
      <c r="M109" s="446">
        <v>66611.11</v>
      </c>
      <c r="N109" s="442">
        <v>1</v>
      </c>
      <c r="O109" s="442">
        <v>305.55555045871557</v>
      </c>
      <c r="P109" s="446">
        <v>232</v>
      </c>
      <c r="Q109" s="446">
        <v>75958.89</v>
      </c>
      <c r="R109" s="469">
        <v>1.1403336470447647</v>
      </c>
      <c r="S109" s="447">
        <v>327.40900862068963</v>
      </c>
    </row>
    <row r="110" spans="1:19" ht="14.45" customHeight="1" x14ac:dyDescent="0.2">
      <c r="A110" s="441"/>
      <c r="B110" s="442" t="s">
        <v>1739</v>
      </c>
      <c r="C110" s="442" t="s">
        <v>454</v>
      </c>
      <c r="D110" s="442" t="s">
        <v>1730</v>
      </c>
      <c r="E110" s="442" t="s">
        <v>1825</v>
      </c>
      <c r="F110" s="442" t="s">
        <v>1864</v>
      </c>
      <c r="G110" s="442" t="s">
        <v>1865</v>
      </c>
      <c r="H110" s="446">
        <v>240</v>
      </c>
      <c r="I110" s="446">
        <v>8000.01</v>
      </c>
      <c r="J110" s="442">
        <v>4.7058882352941174</v>
      </c>
      <c r="K110" s="442">
        <v>33.333375000000004</v>
      </c>
      <c r="L110" s="446">
        <v>51</v>
      </c>
      <c r="M110" s="446">
        <v>1700</v>
      </c>
      <c r="N110" s="442">
        <v>1</v>
      </c>
      <c r="O110" s="442">
        <v>33.333333333333336</v>
      </c>
      <c r="P110" s="446"/>
      <c r="Q110" s="446"/>
      <c r="R110" s="469"/>
      <c r="S110" s="447"/>
    </row>
    <row r="111" spans="1:19" ht="14.45" customHeight="1" x14ac:dyDescent="0.2">
      <c r="A111" s="441"/>
      <c r="B111" s="442" t="s">
        <v>1739</v>
      </c>
      <c r="C111" s="442" t="s">
        <v>454</v>
      </c>
      <c r="D111" s="442" t="s">
        <v>1730</v>
      </c>
      <c r="E111" s="442" t="s">
        <v>1825</v>
      </c>
      <c r="F111" s="442" t="s">
        <v>1866</v>
      </c>
      <c r="G111" s="442" t="s">
        <v>1867</v>
      </c>
      <c r="H111" s="446">
        <v>417</v>
      </c>
      <c r="I111" s="446">
        <v>189966.66999999998</v>
      </c>
      <c r="J111" s="442">
        <v>0.85802470641373074</v>
      </c>
      <c r="K111" s="442">
        <v>455.55556354916064</v>
      </c>
      <c r="L111" s="446">
        <v>486</v>
      </c>
      <c r="M111" s="446">
        <v>221400</v>
      </c>
      <c r="N111" s="442">
        <v>1</v>
      </c>
      <c r="O111" s="442">
        <v>455.55555555555554</v>
      </c>
      <c r="P111" s="446">
        <v>620</v>
      </c>
      <c r="Q111" s="446">
        <v>304595.55000000005</v>
      </c>
      <c r="R111" s="469">
        <v>1.3757703252032523</v>
      </c>
      <c r="S111" s="447">
        <v>491.28314516129041</v>
      </c>
    </row>
    <row r="112" spans="1:19" ht="14.45" customHeight="1" x14ac:dyDescent="0.2">
      <c r="A112" s="441"/>
      <c r="B112" s="442" t="s">
        <v>1739</v>
      </c>
      <c r="C112" s="442" t="s">
        <v>454</v>
      </c>
      <c r="D112" s="442" t="s">
        <v>1730</v>
      </c>
      <c r="E112" s="442" t="s">
        <v>1825</v>
      </c>
      <c r="F112" s="442" t="s">
        <v>1868</v>
      </c>
      <c r="G112" s="442" t="s">
        <v>1869</v>
      </c>
      <c r="H112" s="446"/>
      <c r="I112" s="446"/>
      <c r="J112" s="442"/>
      <c r="K112" s="442"/>
      <c r="L112" s="446">
        <v>1</v>
      </c>
      <c r="M112" s="446">
        <v>58.89</v>
      </c>
      <c r="N112" s="442">
        <v>1</v>
      </c>
      <c r="O112" s="442">
        <v>58.89</v>
      </c>
      <c r="P112" s="446"/>
      <c r="Q112" s="446"/>
      <c r="R112" s="469"/>
      <c r="S112" s="447"/>
    </row>
    <row r="113" spans="1:19" ht="14.45" customHeight="1" x14ac:dyDescent="0.2">
      <c r="A113" s="441"/>
      <c r="B113" s="442" t="s">
        <v>1739</v>
      </c>
      <c r="C113" s="442" t="s">
        <v>454</v>
      </c>
      <c r="D113" s="442" t="s">
        <v>1730</v>
      </c>
      <c r="E113" s="442" t="s">
        <v>1825</v>
      </c>
      <c r="F113" s="442" t="s">
        <v>1870</v>
      </c>
      <c r="G113" s="442" t="s">
        <v>1871</v>
      </c>
      <c r="H113" s="446">
        <v>239</v>
      </c>
      <c r="I113" s="446">
        <v>18588.88</v>
      </c>
      <c r="J113" s="442">
        <v>1.0528626676242498</v>
      </c>
      <c r="K113" s="442">
        <v>77.777740585774069</v>
      </c>
      <c r="L113" s="446">
        <v>227</v>
      </c>
      <c r="M113" s="446">
        <v>17655.560000000001</v>
      </c>
      <c r="N113" s="442">
        <v>1</v>
      </c>
      <c r="O113" s="442">
        <v>77.777797356828202</v>
      </c>
      <c r="P113" s="446">
        <v>243</v>
      </c>
      <c r="Q113" s="446">
        <v>24221.110000000004</v>
      </c>
      <c r="R113" s="469">
        <v>1.3718686917888756</v>
      </c>
      <c r="S113" s="447">
        <v>99.675349794238699</v>
      </c>
    </row>
    <row r="114" spans="1:19" ht="14.45" customHeight="1" x14ac:dyDescent="0.2">
      <c r="A114" s="441"/>
      <c r="B114" s="442" t="s">
        <v>1739</v>
      </c>
      <c r="C114" s="442" t="s">
        <v>454</v>
      </c>
      <c r="D114" s="442" t="s">
        <v>1730</v>
      </c>
      <c r="E114" s="442" t="s">
        <v>1825</v>
      </c>
      <c r="F114" s="442" t="s">
        <v>1872</v>
      </c>
      <c r="G114" s="442" t="s">
        <v>1873</v>
      </c>
      <c r="H114" s="446">
        <v>0</v>
      </c>
      <c r="I114" s="446">
        <v>0</v>
      </c>
      <c r="J114" s="442"/>
      <c r="K114" s="442"/>
      <c r="L114" s="446">
        <v>0</v>
      </c>
      <c r="M114" s="446">
        <v>0</v>
      </c>
      <c r="N114" s="442"/>
      <c r="O114" s="442"/>
      <c r="P114" s="446">
        <v>0</v>
      </c>
      <c r="Q114" s="446">
        <v>0</v>
      </c>
      <c r="R114" s="469"/>
      <c r="S114" s="447"/>
    </row>
    <row r="115" spans="1:19" ht="14.45" customHeight="1" x14ac:dyDescent="0.2">
      <c r="A115" s="441"/>
      <c r="B115" s="442" t="s">
        <v>1739</v>
      </c>
      <c r="C115" s="442" t="s">
        <v>454</v>
      </c>
      <c r="D115" s="442" t="s">
        <v>1730</v>
      </c>
      <c r="E115" s="442" t="s">
        <v>1825</v>
      </c>
      <c r="F115" s="442" t="s">
        <v>1874</v>
      </c>
      <c r="G115" s="442" t="s">
        <v>1875</v>
      </c>
      <c r="H115" s="446">
        <v>105</v>
      </c>
      <c r="I115" s="446">
        <v>28350</v>
      </c>
      <c r="J115" s="442">
        <v>26.25</v>
      </c>
      <c r="K115" s="442">
        <v>270</v>
      </c>
      <c r="L115" s="446">
        <v>4</v>
      </c>
      <c r="M115" s="446">
        <v>1080</v>
      </c>
      <c r="N115" s="442">
        <v>1</v>
      </c>
      <c r="O115" s="442">
        <v>270</v>
      </c>
      <c r="P115" s="446"/>
      <c r="Q115" s="446"/>
      <c r="R115" s="469"/>
      <c r="S115" s="447"/>
    </row>
    <row r="116" spans="1:19" ht="14.45" customHeight="1" x14ac:dyDescent="0.2">
      <c r="A116" s="441"/>
      <c r="B116" s="442" t="s">
        <v>1739</v>
      </c>
      <c r="C116" s="442" t="s">
        <v>454</v>
      </c>
      <c r="D116" s="442" t="s">
        <v>1730</v>
      </c>
      <c r="E116" s="442" t="s">
        <v>1825</v>
      </c>
      <c r="F116" s="442" t="s">
        <v>1876</v>
      </c>
      <c r="G116" s="442" t="s">
        <v>1877</v>
      </c>
      <c r="H116" s="446">
        <v>561</v>
      </c>
      <c r="I116" s="446">
        <v>52983.34</v>
      </c>
      <c r="J116" s="442">
        <v>1.1936174104865902</v>
      </c>
      <c r="K116" s="442">
        <v>94.444456327985733</v>
      </c>
      <c r="L116" s="446">
        <v>470</v>
      </c>
      <c r="M116" s="446">
        <v>44388.880000000005</v>
      </c>
      <c r="N116" s="442">
        <v>1</v>
      </c>
      <c r="O116" s="442">
        <v>94.444425531914902</v>
      </c>
      <c r="P116" s="446">
        <v>446</v>
      </c>
      <c r="Q116" s="446">
        <v>52005.560000000005</v>
      </c>
      <c r="R116" s="469">
        <v>1.1715898215949581</v>
      </c>
      <c r="S116" s="447">
        <v>116.60439461883409</v>
      </c>
    </row>
    <row r="117" spans="1:19" ht="14.45" customHeight="1" x14ac:dyDescent="0.2">
      <c r="A117" s="441"/>
      <c r="B117" s="442" t="s">
        <v>1739</v>
      </c>
      <c r="C117" s="442" t="s">
        <v>454</v>
      </c>
      <c r="D117" s="442" t="s">
        <v>1730</v>
      </c>
      <c r="E117" s="442" t="s">
        <v>1825</v>
      </c>
      <c r="F117" s="442" t="s">
        <v>1878</v>
      </c>
      <c r="G117" s="442" t="s">
        <v>1879</v>
      </c>
      <c r="H117" s="446">
        <v>192</v>
      </c>
      <c r="I117" s="446">
        <v>8319.99</v>
      </c>
      <c r="J117" s="442">
        <v>0.95049209731131501</v>
      </c>
      <c r="K117" s="442">
        <v>43.333281249999999</v>
      </c>
      <c r="L117" s="446">
        <v>202</v>
      </c>
      <c r="M117" s="446">
        <v>8753.35</v>
      </c>
      <c r="N117" s="442">
        <v>1</v>
      </c>
      <c r="O117" s="442">
        <v>43.333415841584163</v>
      </c>
      <c r="P117" s="446">
        <v>149</v>
      </c>
      <c r="Q117" s="446">
        <v>10493.33</v>
      </c>
      <c r="R117" s="469">
        <v>1.1987787532773166</v>
      </c>
      <c r="S117" s="447">
        <v>70.425033557046973</v>
      </c>
    </row>
    <row r="118" spans="1:19" ht="14.45" customHeight="1" x14ac:dyDescent="0.2">
      <c r="A118" s="441"/>
      <c r="B118" s="442" t="s">
        <v>1739</v>
      </c>
      <c r="C118" s="442" t="s">
        <v>454</v>
      </c>
      <c r="D118" s="442" t="s">
        <v>1730</v>
      </c>
      <c r="E118" s="442" t="s">
        <v>1825</v>
      </c>
      <c r="F118" s="442" t="s">
        <v>1880</v>
      </c>
      <c r="G118" s="442" t="s">
        <v>1881</v>
      </c>
      <c r="H118" s="446">
        <v>2</v>
      </c>
      <c r="I118" s="446">
        <v>193.33</v>
      </c>
      <c r="J118" s="442"/>
      <c r="K118" s="442">
        <v>96.665000000000006</v>
      </c>
      <c r="L118" s="446"/>
      <c r="M118" s="446"/>
      <c r="N118" s="442"/>
      <c r="O118" s="442"/>
      <c r="P118" s="446">
        <v>1</v>
      </c>
      <c r="Q118" s="446">
        <v>172.22</v>
      </c>
      <c r="R118" s="469"/>
      <c r="S118" s="447">
        <v>172.22</v>
      </c>
    </row>
    <row r="119" spans="1:19" ht="14.45" customHeight="1" x14ac:dyDescent="0.2">
      <c r="A119" s="441"/>
      <c r="B119" s="442" t="s">
        <v>1739</v>
      </c>
      <c r="C119" s="442" t="s">
        <v>454</v>
      </c>
      <c r="D119" s="442" t="s">
        <v>1730</v>
      </c>
      <c r="E119" s="442" t="s">
        <v>1825</v>
      </c>
      <c r="F119" s="442" t="s">
        <v>1882</v>
      </c>
      <c r="G119" s="442"/>
      <c r="H119" s="446">
        <v>5</v>
      </c>
      <c r="I119" s="446">
        <v>1005.5500000000001</v>
      </c>
      <c r="J119" s="442">
        <v>5</v>
      </c>
      <c r="K119" s="442">
        <v>201.11</v>
      </c>
      <c r="L119" s="446">
        <v>1</v>
      </c>
      <c r="M119" s="446">
        <v>201.11</v>
      </c>
      <c r="N119" s="442">
        <v>1</v>
      </c>
      <c r="O119" s="442">
        <v>201.11</v>
      </c>
      <c r="P119" s="446"/>
      <c r="Q119" s="446"/>
      <c r="R119" s="469"/>
      <c r="S119" s="447"/>
    </row>
    <row r="120" spans="1:19" ht="14.45" customHeight="1" x14ac:dyDescent="0.2">
      <c r="A120" s="441"/>
      <c r="B120" s="442" t="s">
        <v>1739</v>
      </c>
      <c r="C120" s="442" t="s">
        <v>454</v>
      </c>
      <c r="D120" s="442" t="s">
        <v>1730</v>
      </c>
      <c r="E120" s="442" t="s">
        <v>1825</v>
      </c>
      <c r="F120" s="442" t="s">
        <v>1883</v>
      </c>
      <c r="G120" s="442" t="s">
        <v>1884</v>
      </c>
      <c r="H120" s="446">
        <v>4</v>
      </c>
      <c r="I120" s="446">
        <v>1733.34</v>
      </c>
      <c r="J120" s="442">
        <v>1</v>
      </c>
      <c r="K120" s="442">
        <v>433.33499999999998</v>
      </c>
      <c r="L120" s="446">
        <v>4</v>
      </c>
      <c r="M120" s="446">
        <v>1733.34</v>
      </c>
      <c r="N120" s="442">
        <v>1</v>
      </c>
      <c r="O120" s="442">
        <v>433.33499999999998</v>
      </c>
      <c r="P120" s="446">
        <v>7</v>
      </c>
      <c r="Q120" s="446">
        <v>3330</v>
      </c>
      <c r="R120" s="469">
        <v>1.9211464571290111</v>
      </c>
      <c r="S120" s="447">
        <v>475.71428571428572</v>
      </c>
    </row>
    <row r="121" spans="1:19" ht="14.45" customHeight="1" x14ac:dyDescent="0.2">
      <c r="A121" s="441"/>
      <c r="B121" s="442" t="s">
        <v>1739</v>
      </c>
      <c r="C121" s="442" t="s">
        <v>454</v>
      </c>
      <c r="D121" s="442" t="s">
        <v>1730</v>
      </c>
      <c r="E121" s="442" t="s">
        <v>1825</v>
      </c>
      <c r="F121" s="442" t="s">
        <v>1885</v>
      </c>
      <c r="G121" s="442" t="s">
        <v>1886</v>
      </c>
      <c r="H121" s="446"/>
      <c r="I121" s="446"/>
      <c r="J121" s="442"/>
      <c r="K121" s="442"/>
      <c r="L121" s="446"/>
      <c r="M121" s="446"/>
      <c r="N121" s="442"/>
      <c r="O121" s="442"/>
      <c r="P121" s="446">
        <v>0</v>
      </c>
      <c r="Q121" s="446">
        <v>0</v>
      </c>
      <c r="R121" s="469"/>
      <c r="S121" s="447"/>
    </row>
    <row r="122" spans="1:19" ht="14.45" customHeight="1" x14ac:dyDescent="0.2">
      <c r="A122" s="441"/>
      <c r="B122" s="442" t="s">
        <v>1739</v>
      </c>
      <c r="C122" s="442" t="s">
        <v>454</v>
      </c>
      <c r="D122" s="442" t="s">
        <v>1730</v>
      </c>
      <c r="E122" s="442" t="s">
        <v>1825</v>
      </c>
      <c r="F122" s="442" t="s">
        <v>1887</v>
      </c>
      <c r="G122" s="442" t="s">
        <v>1888</v>
      </c>
      <c r="H122" s="446">
        <v>2</v>
      </c>
      <c r="I122" s="446">
        <v>233.34</v>
      </c>
      <c r="J122" s="442">
        <v>1.7500937523438085</v>
      </c>
      <c r="K122" s="442">
        <v>116.67</v>
      </c>
      <c r="L122" s="446">
        <v>1</v>
      </c>
      <c r="M122" s="446">
        <v>133.33000000000001</v>
      </c>
      <c r="N122" s="442">
        <v>1</v>
      </c>
      <c r="O122" s="442">
        <v>133.33000000000001</v>
      </c>
      <c r="P122" s="446">
        <v>4</v>
      </c>
      <c r="Q122" s="446">
        <v>714.44</v>
      </c>
      <c r="R122" s="469">
        <v>5.3584339608490215</v>
      </c>
      <c r="S122" s="447">
        <v>178.61</v>
      </c>
    </row>
    <row r="123" spans="1:19" ht="14.45" customHeight="1" x14ac:dyDescent="0.2">
      <c r="A123" s="441"/>
      <c r="B123" s="442" t="s">
        <v>1739</v>
      </c>
      <c r="C123" s="442" t="s">
        <v>454</v>
      </c>
      <c r="D123" s="442" t="s">
        <v>1730</v>
      </c>
      <c r="E123" s="442" t="s">
        <v>1825</v>
      </c>
      <c r="F123" s="442" t="s">
        <v>1889</v>
      </c>
      <c r="G123" s="442" t="s">
        <v>1890</v>
      </c>
      <c r="H123" s="446">
        <v>33</v>
      </c>
      <c r="I123" s="446">
        <v>1613.33</v>
      </c>
      <c r="J123" s="442">
        <v>1.0645108078861938</v>
      </c>
      <c r="K123" s="442">
        <v>48.888787878787873</v>
      </c>
      <c r="L123" s="446">
        <v>31</v>
      </c>
      <c r="M123" s="446">
        <v>1515.56</v>
      </c>
      <c r="N123" s="442">
        <v>1</v>
      </c>
      <c r="O123" s="442">
        <v>48.889032258064518</v>
      </c>
      <c r="P123" s="446">
        <v>10</v>
      </c>
      <c r="Q123" s="446">
        <v>722.22</v>
      </c>
      <c r="R123" s="469">
        <v>0.47653672569875166</v>
      </c>
      <c r="S123" s="447">
        <v>72.222000000000008</v>
      </c>
    </row>
    <row r="124" spans="1:19" ht="14.45" customHeight="1" x14ac:dyDescent="0.2">
      <c r="A124" s="441"/>
      <c r="B124" s="442" t="s">
        <v>1739</v>
      </c>
      <c r="C124" s="442" t="s">
        <v>454</v>
      </c>
      <c r="D124" s="442" t="s">
        <v>1730</v>
      </c>
      <c r="E124" s="442" t="s">
        <v>1825</v>
      </c>
      <c r="F124" s="442" t="s">
        <v>1891</v>
      </c>
      <c r="G124" s="442" t="s">
        <v>1892</v>
      </c>
      <c r="H124" s="446">
        <v>1</v>
      </c>
      <c r="I124" s="446">
        <v>344.44</v>
      </c>
      <c r="J124" s="442">
        <v>0.1111100358388253</v>
      </c>
      <c r="K124" s="442">
        <v>344.44</v>
      </c>
      <c r="L124" s="446">
        <v>9</v>
      </c>
      <c r="M124" s="446">
        <v>3099.99</v>
      </c>
      <c r="N124" s="442">
        <v>1</v>
      </c>
      <c r="O124" s="442">
        <v>344.44333333333333</v>
      </c>
      <c r="P124" s="446">
        <v>34</v>
      </c>
      <c r="Q124" s="446">
        <v>13642.220000000001</v>
      </c>
      <c r="R124" s="469">
        <v>4.400730324936533</v>
      </c>
      <c r="S124" s="447">
        <v>401.24176470588236</v>
      </c>
    </row>
    <row r="125" spans="1:19" ht="14.45" customHeight="1" x14ac:dyDescent="0.2">
      <c r="A125" s="441"/>
      <c r="B125" s="442" t="s">
        <v>1739</v>
      </c>
      <c r="C125" s="442" t="s">
        <v>454</v>
      </c>
      <c r="D125" s="442" t="s">
        <v>1730</v>
      </c>
      <c r="E125" s="442" t="s">
        <v>1825</v>
      </c>
      <c r="F125" s="442" t="s">
        <v>1893</v>
      </c>
      <c r="G125" s="442" t="s">
        <v>1894</v>
      </c>
      <c r="H125" s="446">
        <v>15</v>
      </c>
      <c r="I125" s="446">
        <v>4383.32</v>
      </c>
      <c r="J125" s="442">
        <v>0.78947159874788797</v>
      </c>
      <c r="K125" s="442">
        <v>292.22133333333329</v>
      </c>
      <c r="L125" s="446">
        <v>19</v>
      </c>
      <c r="M125" s="446">
        <v>5552.2200000000012</v>
      </c>
      <c r="N125" s="442">
        <v>1</v>
      </c>
      <c r="O125" s="442">
        <v>292.22210526315797</v>
      </c>
      <c r="P125" s="446">
        <v>6</v>
      </c>
      <c r="Q125" s="446">
        <v>2008.89</v>
      </c>
      <c r="R125" s="469">
        <v>0.36181743518808684</v>
      </c>
      <c r="S125" s="447">
        <v>334.815</v>
      </c>
    </row>
    <row r="126" spans="1:19" ht="14.45" customHeight="1" x14ac:dyDescent="0.2">
      <c r="A126" s="441"/>
      <c r="B126" s="442" t="s">
        <v>1739</v>
      </c>
      <c r="C126" s="442" t="s">
        <v>454</v>
      </c>
      <c r="D126" s="442" t="s">
        <v>1730</v>
      </c>
      <c r="E126" s="442" t="s">
        <v>1825</v>
      </c>
      <c r="F126" s="442" t="s">
        <v>1895</v>
      </c>
      <c r="G126" s="442" t="s">
        <v>1896</v>
      </c>
      <c r="H126" s="446">
        <v>7</v>
      </c>
      <c r="I126" s="446">
        <v>1555.55</v>
      </c>
      <c r="J126" s="442">
        <v>0.36842080332337801</v>
      </c>
      <c r="K126" s="442">
        <v>222.22142857142856</v>
      </c>
      <c r="L126" s="446">
        <v>19</v>
      </c>
      <c r="M126" s="446">
        <v>4222.21</v>
      </c>
      <c r="N126" s="442">
        <v>1</v>
      </c>
      <c r="O126" s="442">
        <v>222.22157894736841</v>
      </c>
      <c r="P126" s="446">
        <v>15</v>
      </c>
      <c r="Q126" s="446">
        <v>5916.66</v>
      </c>
      <c r="R126" s="469">
        <v>1.4013182669739306</v>
      </c>
      <c r="S126" s="447">
        <v>394.44400000000002</v>
      </c>
    </row>
    <row r="127" spans="1:19" ht="14.45" customHeight="1" x14ac:dyDescent="0.2">
      <c r="A127" s="441"/>
      <c r="B127" s="442" t="s">
        <v>1739</v>
      </c>
      <c r="C127" s="442" t="s">
        <v>454</v>
      </c>
      <c r="D127" s="442" t="s">
        <v>1730</v>
      </c>
      <c r="E127" s="442" t="s">
        <v>1825</v>
      </c>
      <c r="F127" s="442" t="s">
        <v>1897</v>
      </c>
      <c r="G127" s="442" t="s">
        <v>1898</v>
      </c>
      <c r="H127" s="446">
        <v>1</v>
      </c>
      <c r="I127" s="446">
        <v>116.67</v>
      </c>
      <c r="J127" s="442"/>
      <c r="K127" s="442">
        <v>116.67</v>
      </c>
      <c r="L127" s="446"/>
      <c r="M127" s="446"/>
      <c r="N127" s="442"/>
      <c r="O127" s="442"/>
      <c r="P127" s="446">
        <v>1</v>
      </c>
      <c r="Q127" s="446">
        <v>138.88999999999999</v>
      </c>
      <c r="R127" s="469"/>
      <c r="S127" s="447">
        <v>138.88999999999999</v>
      </c>
    </row>
    <row r="128" spans="1:19" ht="14.45" customHeight="1" x14ac:dyDescent="0.2">
      <c r="A128" s="441"/>
      <c r="B128" s="442" t="s">
        <v>1739</v>
      </c>
      <c r="C128" s="442" t="s">
        <v>454</v>
      </c>
      <c r="D128" s="442" t="s">
        <v>1730</v>
      </c>
      <c r="E128" s="442" t="s">
        <v>1825</v>
      </c>
      <c r="F128" s="442" t="s">
        <v>1899</v>
      </c>
      <c r="G128" s="442"/>
      <c r="H128" s="446"/>
      <c r="I128" s="446"/>
      <c r="J128" s="442"/>
      <c r="K128" s="442"/>
      <c r="L128" s="446">
        <v>1</v>
      </c>
      <c r="M128" s="446">
        <v>550</v>
      </c>
      <c r="N128" s="442">
        <v>1</v>
      </c>
      <c r="O128" s="442">
        <v>550</v>
      </c>
      <c r="P128" s="446"/>
      <c r="Q128" s="446"/>
      <c r="R128" s="469"/>
      <c r="S128" s="447"/>
    </row>
    <row r="129" spans="1:19" ht="14.45" customHeight="1" x14ac:dyDescent="0.2">
      <c r="A129" s="441"/>
      <c r="B129" s="442" t="s">
        <v>1739</v>
      </c>
      <c r="C129" s="442" t="s">
        <v>454</v>
      </c>
      <c r="D129" s="442" t="s">
        <v>1730</v>
      </c>
      <c r="E129" s="442" t="s">
        <v>1825</v>
      </c>
      <c r="F129" s="442" t="s">
        <v>1900</v>
      </c>
      <c r="G129" s="442" t="s">
        <v>1901</v>
      </c>
      <c r="H129" s="446">
        <v>67</v>
      </c>
      <c r="I129" s="446">
        <v>7816.66</v>
      </c>
      <c r="J129" s="442">
        <v>3.7222190476190478</v>
      </c>
      <c r="K129" s="442">
        <v>116.6665671641791</v>
      </c>
      <c r="L129" s="446">
        <v>18</v>
      </c>
      <c r="M129" s="446">
        <v>2100</v>
      </c>
      <c r="N129" s="442">
        <v>1</v>
      </c>
      <c r="O129" s="442">
        <v>116.66666666666667</v>
      </c>
      <c r="P129" s="446">
        <v>11</v>
      </c>
      <c r="Q129" s="446">
        <v>1783.33</v>
      </c>
      <c r="R129" s="469">
        <v>0.84920476190476191</v>
      </c>
      <c r="S129" s="447">
        <v>162.12090909090909</v>
      </c>
    </row>
    <row r="130" spans="1:19" ht="14.45" customHeight="1" x14ac:dyDescent="0.2">
      <c r="A130" s="441"/>
      <c r="B130" s="442" t="s">
        <v>1739</v>
      </c>
      <c r="C130" s="442" t="s">
        <v>454</v>
      </c>
      <c r="D130" s="442" t="s">
        <v>1730</v>
      </c>
      <c r="E130" s="442" t="s">
        <v>1825</v>
      </c>
      <c r="F130" s="442" t="s">
        <v>1902</v>
      </c>
      <c r="G130" s="442" t="s">
        <v>1903</v>
      </c>
      <c r="H130" s="446"/>
      <c r="I130" s="446"/>
      <c r="J130" s="442"/>
      <c r="K130" s="442"/>
      <c r="L130" s="446"/>
      <c r="M130" s="446"/>
      <c r="N130" s="442"/>
      <c r="O130" s="442"/>
      <c r="P130" s="446">
        <v>116</v>
      </c>
      <c r="Q130" s="446">
        <v>7128.8899999999985</v>
      </c>
      <c r="R130" s="469"/>
      <c r="S130" s="447">
        <v>61.455948275862056</v>
      </c>
    </row>
    <row r="131" spans="1:19" ht="14.45" customHeight="1" x14ac:dyDescent="0.2">
      <c r="A131" s="441"/>
      <c r="B131" s="442" t="s">
        <v>1739</v>
      </c>
      <c r="C131" s="442" t="s">
        <v>1732</v>
      </c>
      <c r="D131" s="442" t="s">
        <v>1730</v>
      </c>
      <c r="E131" s="442" t="s">
        <v>1740</v>
      </c>
      <c r="F131" s="442" t="s">
        <v>1760</v>
      </c>
      <c r="G131" s="442"/>
      <c r="H131" s="446"/>
      <c r="I131" s="446"/>
      <c r="J131" s="442"/>
      <c r="K131" s="442"/>
      <c r="L131" s="446"/>
      <c r="M131" s="446"/>
      <c r="N131" s="442"/>
      <c r="O131" s="442"/>
      <c r="P131" s="446">
        <v>1</v>
      </c>
      <c r="Q131" s="446">
        <v>561</v>
      </c>
      <c r="R131" s="469"/>
      <c r="S131" s="447">
        <v>561</v>
      </c>
    </row>
    <row r="132" spans="1:19" ht="14.45" customHeight="1" x14ac:dyDescent="0.2">
      <c r="A132" s="441"/>
      <c r="B132" s="442" t="s">
        <v>1739</v>
      </c>
      <c r="C132" s="442" t="s">
        <v>1732</v>
      </c>
      <c r="D132" s="442" t="s">
        <v>1730</v>
      </c>
      <c r="E132" s="442" t="s">
        <v>1825</v>
      </c>
      <c r="F132" s="442" t="s">
        <v>1826</v>
      </c>
      <c r="G132" s="442" t="s">
        <v>1827</v>
      </c>
      <c r="H132" s="446">
        <v>58</v>
      </c>
      <c r="I132" s="446">
        <v>29515.559999999998</v>
      </c>
      <c r="J132" s="442">
        <v>0.69047640213293848</v>
      </c>
      <c r="K132" s="442">
        <v>508.88896551724133</v>
      </c>
      <c r="L132" s="446">
        <v>84</v>
      </c>
      <c r="M132" s="446">
        <v>42746.66</v>
      </c>
      <c r="N132" s="442">
        <v>1</v>
      </c>
      <c r="O132" s="442">
        <v>508.88880952380958</v>
      </c>
      <c r="P132" s="446">
        <v>74</v>
      </c>
      <c r="Q132" s="446">
        <v>43620</v>
      </c>
      <c r="R132" s="469">
        <v>1.0204306020634126</v>
      </c>
      <c r="S132" s="447">
        <v>589.45945945945948</v>
      </c>
    </row>
    <row r="133" spans="1:19" ht="14.45" customHeight="1" x14ac:dyDescent="0.2">
      <c r="A133" s="441"/>
      <c r="B133" s="442" t="s">
        <v>1739</v>
      </c>
      <c r="C133" s="442" t="s">
        <v>1732</v>
      </c>
      <c r="D133" s="442" t="s">
        <v>1730</v>
      </c>
      <c r="E133" s="442" t="s">
        <v>1825</v>
      </c>
      <c r="F133" s="442" t="s">
        <v>1828</v>
      </c>
      <c r="G133" s="442" t="s">
        <v>1829</v>
      </c>
      <c r="H133" s="446">
        <v>511</v>
      </c>
      <c r="I133" s="446">
        <v>255500</v>
      </c>
      <c r="J133" s="442">
        <v>0.94454713493530496</v>
      </c>
      <c r="K133" s="442">
        <v>500</v>
      </c>
      <c r="L133" s="446">
        <v>541</v>
      </c>
      <c r="M133" s="446">
        <v>270500</v>
      </c>
      <c r="N133" s="442">
        <v>1</v>
      </c>
      <c r="O133" s="442">
        <v>500</v>
      </c>
      <c r="P133" s="446">
        <v>547</v>
      </c>
      <c r="Q133" s="446">
        <v>297234.44</v>
      </c>
      <c r="R133" s="469">
        <v>1.0988334195933456</v>
      </c>
      <c r="S133" s="447">
        <v>543.39020109689216</v>
      </c>
    </row>
    <row r="134" spans="1:19" ht="14.45" customHeight="1" x14ac:dyDescent="0.2">
      <c r="A134" s="441"/>
      <c r="B134" s="442" t="s">
        <v>1739</v>
      </c>
      <c r="C134" s="442" t="s">
        <v>1732</v>
      </c>
      <c r="D134" s="442" t="s">
        <v>1730</v>
      </c>
      <c r="E134" s="442" t="s">
        <v>1825</v>
      </c>
      <c r="F134" s="442" t="s">
        <v>1904</v>
      </c>
      <c r="G134" s="442" t="s">
        <v>1905</v>
      </c>
      <c r="H134" s="446">
        <v>181</v>
      </c>
      <c r="I134" s="446">
        <v>19105.559999999998</v>
      </c>
      <c r="J134" s="442">
        <v>1.7238104432512606</v>
      </c>
      <c r="K134" s="442">
        <v>105.55558011049723</v>
      </c>
      <c r="L134" s="446">
        <v>105</v>
      </c>
      <c r="M134" s="446">
        <v>11083.330000000002</v>
      </c>
      <c r="N134" s="442">
        <v>1</v>
      </c>
      <c r="O134" s="442">
        <v>105.55552380952382</v>
      </c>
      <c r="P134" s="446">
        <v>4</v>
      </c>
      <c r="Q134" s="446">
        <v>530</v>
      </c>
      <c r="R134" s="469">
        <v>4.781956325400398E-2</v>
      </c>
      <c r="S134" s="447">
        <v>132.5</v>
      </c>
    </row>
    <row r="135" spans="1:19" ht="14.45" customHeight="1" x14ac:dyDescent="0.2">
      <c r="A135" s="441"/>
      <c r="B135" s="442" t="s">
        <v>1739</v>
      </c>
      <c r="C135" s="442" t="s">
        <v>1732</v>
      </c>
      <c r="D135" s="442" t="s">
        <v>1730</v>
      </c>
      <c r="E135" s="442" t="s">
        <v>1825</v>
      </c>
      <c r="F135" s="442" t="s">
        <v>1830</v>
      </c>
      <c r="G135" s="442" t="s">
        <v>1831</v>
      </c>
      <c r="H135" s="446">
        <v>4770</v>
      </c>
      <c r="I135" s="446">
        <v>371000.01</v>
      </c>
      <c r="J135" s="442">
        <v>1.0522832446900541</v>
      </c>
      <c r="K135" s="442">
        <v>77.777779874213834</v>
      </c>
      <c r="L135" s="446">
        <v>4533</v>
      </c>
      <c r="M135" s="446">
        <v>352566.68</v>
      </c>
      <c r="N135" s="442">
        <v>1</v>
      </c>
      <c r="O135" s="442">
        <v>77.777780719170522</v>
      </c>
      <c r="P135" s="446">
        <v>4559</v>
      </c>
      <c r="Q135" s="446">
        <v>406353.32999999996</v>
      </c>
      <c r="R135" s="469">
        <v>1.152557382904136</v>
      </c>
      <c r="S135" s="447">
        <v>89.132118885720544</v>
      </c>
    </row>
    <row r="136" spans="1:19" ht="14.45" customHeight="1" x14ac:dyDescent="0.2">
      <c r="A136" s="441"/>
      <c r="B136" s="442" t="s">
        <v>1739</v>
      </c>
      <c r="C136" s="442" t="s">
        <v>1732</v>
      </c>
      <c r="D136" s="442" t="s">
        <v>1730</v>
      </c>
      <c r="E136" s="442" t="s">
        <v>1825</v>
      </c>
      <c r="F136" s="442" t="s">
        <v>1832</v>
      </c>
      <c r="G136" s="442" t="s">
        <v>1833</v>
      </c>
      <c r="H136" s="446">
        <v>21</v>
      </c>
      <c r="I136" s="446">
        <v>5250</v>
      </c>
      <c r="J136" s="442">
        <v>0.63636363636363635</v>
      </c>
      <c r="K136" s="442">
        <v>250</v>
      </c>
      <c r="L136" s="446">
        <v>33</v>
      </c>
      <c r="M136" s="446">
        <v>8250</v>
      </c>
      <c r="N136" s="442">
        <v>1</v>
      </c>
      <c r="O136" s="442">
        <v>250</v>
      </c>
      <c r="P136" s="446">
        <v>57</v>
      </c>
      <c r="Q136" s="446">
        <v>15473.33</v>
      </c>
      <c r="R136" s="469">
        <v>1.8755551515151514</v>
      </c>
      <c r="S136" s="447">
        <v>271.46192982456142</v>
      </c>
    </row>
    <row r="137" spans="1:19" ht="14.45" customHeight="1" x14ac:dyDescent="0.2">
      <c r="A137" s="441"/>
      <c r="B137" s="442" t="s">
        <v>1739</v>
      </c>
      <c r="C137" s="442" t="s">
        <v>1732</v>
      </c>
      <c r="D137" s="442" t="s">
        <v>1730</v>
      </c>
      <c r="E137" s="442" t="s">
        <v>1825</v>
      </c>
      <c r="F137" s="442" t="s">
        <v>1834</v>
      </c>
      <c r="G137" s="442" t="s">
        <v>1835</v>
      </c>
      <c r="H137" s="446">
        <v>3</v>
      </c>
      <c r="I137" s="446">
        <v>900</v>
      </c>
      <c r="J137" s="442"/>
      <c r="K137" s="442">
        <v>300</v>
      </c>
      <c r="L137" s="446"/>
      <c r="M137" s="446"/>
      <c r="N137" s="442"/>
      <c r="O137" s="442"/>
      <c r="P137" s="446"/>
      <c r="Q137" s="446"/>
      <c r="R137" s="469"/>
      <c r="S137" s="447"/>
    </row>
    <row r="138" spans="1:19" ht="14.45" customHeight="1" x14ac:dyDescent="0.2">
      <c r="A138" s="441"/>
      <c r="B138" s="442" t="s">
        <v>1739</v>
      </c>
      <c r="C138" s="442" t="s">
        <v>1732</v>
      </c>
      <c r="D138" s="442" t="s">
        <v>1730</v>
      </c>
      <c r="E138" s="442" t="s">
        <v>1825</v>
      </c>
      <c r="F138" s="442" t="s">
        <v>1836</v>
      </c>
      <c r="G138" s="442" t="s">
        <v>1837</v>
      </c>
      <c r="H138" s="446">
        <v>1139</v>
      </c>
      <c r="I138" s="446">
        <v>132883.34</v>
      </c>
      <c r="J138" s="442">
        <v>1.2286947757743873</v>
      </c>
      <c r="K138" s="442">
        <v>116.66667251975417</v>
      </c>
      <c r="L138" s="446">
        <v>927</v>
      </c>
      <c r="M138" s="446">
        <v>108150</v>
      </c>
      <c r="N138" s="442">
        <v>1</v>
      </c>
      <c r="O138" s="442">
        <v>116.66666666666667</v>
      </c>
      <c r="P138" s="446">
        <v>962</v>
      </c>
      <c r="Q138" s="446">
        <v>134146.66999999998</v>
      </c>
      <c r="R138" s="469">
        <v>1.2403760517799352</v>
      </c>
      <c r="S138" s="447">
        <v>139.4456029106029</v>
      </c>
    </row>
    <row r="139" spans="1:19" ht="14.45" customHeight="1" x14ac:dyDescent="0.2">
      <c r="A139" s="441"/>
      <c r="B139" s="442" t="s">
        <v>1739</v>
      </c>
      <c r="C139" s="442" t="s">
        <v>1732</v>
      </c>
      <c r="D139" s="442" t="s">
        <v>1730</v>
      </c>
      <c r="E139" s="442" t="s">
        <v>1825</v>
      </c>
      <c r="F139" s="442" t="s">
        <v>1906</v>
      </c>
      <c r="G139" s="442" t="s">
        <v>1907</v>
      </c>
      <c r="H139" s="446">
        <v>3</v>
      </c>
      <c r="I139" s="446">
        <v>1166.67</v>
      </c>
      <c r="J139" s="442">
        <v>0.70000059999880004</v>
      </c>
      <c r="K139" s="442">
        <v>388.89000000000004</v>
      </c>
      <c r="L139" s="446">
        <v>3</v>
      </c>
      <c r="M139" s="446">
        <v>1666.67</v>
      </c>
      <c r="N139" s="442">
        <v>1</v>
      </c>
      <c r="O139" s="442">
        <v>555.55666666666673</v>
      </c>
      <c r="P139" s="446">
        <v>8</v>
      </c>
      <c r="Q139" s="446">
        <v>7196.66</v>
      </c>
      <c r="R139" s="469">
        <v>4.3179873640252717</v>
      </c>
      <c r="S139" s="447">
        <v>899.58249999999998</v>
      </c>
    </row>
    <row r="140" spans="1:19" ht="14.45" customHeight="1" x14ac:dyDescent="0.2">
      <c r="A140" s="441"/>
      <c r="B140" s="442" t="s">
        <v>1739</v>
      </c>
      <c r="C140" s="442" t="s">
        <v>1732</v>
      </c>
      <c r="D140" s="442" t="s">
        <v>1730</v>
      </c>
      <c r="E140" s="442" t="s">
        <v>1825</v>
      </c>
      <c r="F140" s="442" t="s">
        <v>1838</v>
      </c>
      <c r="G140" s="442" t="s">
        <v>1839</v>
      </c>
      <c r="H140" s="446">
        <v>1525</v>
      </c>
      <c r="I140" s="446">
        <v>457500</v>
      </c>
      <c r="J140" s="442">
        <v>0.51031790295593982</v>
      </c>
      <c r="K140" s="442">
        <v>300</v>
      </c>
      <c r="L140" s="446">
        <v>1630</v>
      </c>
      <c r="M140" s="446">
        <v>896500</v>
      </c>
      <c r="N140" s="442">
        <v>1</v>
      </c>
      <c r="O140" s="442">
        <v>550</v>
      </c>
      <c r="P140" s="446">
        <v>1450</v>
      </c>
      <c r="Q140" s="446">
        <v>851517.77</v>
      </c>
      <c r="R140" s="469">
        <v>0.94982461795872841</v>
      </c>
      <c r="S140" s="447">
        <v>587.25363448275868</v>
      </c>
    </row>
    <row r="141" spans="1:19" ht="14.45" customHeight="1" x14ac:dyDescent="0.2">
      <c r="A141" s="441"/>
      <c r="B141" s="442" t="s">
        <v>1739</v>
      </c>
      <c r="C141" s="442" t="s">
        <v>1732</v>
      </c>
      <c r="D141" s="442" t="s">
        <v>1730</v>
      </c>
      <c r="E141" s="442" t="s">
        <v>1825</v>
      </c>
      <c r="F141" s="442" t="s">
        <v>1840</v>
      </c>
      <c r="G141" s="442" t="s">
        <v>1841</v>
      </c>
      <c r="H141" s="446">
        <v>275</v>
      </c>
      <c r="I141" s="446">
        <v>80972.210000000006</v>
      </c>
      <c r="J141" s="442">
        <v>1.4473685762818569</v>
      </c>
      <c r="K141" s="442">
        <v>294.44440000000003</v>
      </c>
      <c r="L141" s="446">
        <v>190</v>
      </c>
      <c r="M141" s="446">
        <v>55944.43</v>
      </c>
      <c r="N141" s="442">
        <v>1</v>
      </c>
      <c r="O141" s="442">
        <v>294.44436842105262</v>
      </c>
      <c r="P141" s="446">
        <v>30</v>
      </c>
      <c r="Q141" s="446">
        <v>9711.11</v>
      </c>
      <c r="R141" s="469">
        <v>0.17358493061775768</v>
      </c>
      <c r="S141" s="447">
        <v>323.70366666666666</v>
      </c>
    </row>
    <row r="142" spans="1:19" ht="14.45" customHeight="1" x14ac:dyDescent="0.2">
      <c r="A142" s="441"/>
      <c r="B142" s="442" t="s">
        <v>1739</v>
      </c>
      <c r="C142" s="442" t="s">
        <v>1732</v>
      </c>
      <c r="D142" s="442" t="s">
        <v>1730</v>
      </c>
      <c r="E142" s="442" t="s">
        <v>1825</v>
      </c>
      <c r="F142" s="442" t="s">
        <v>1846</v>
      </c>
      <c r="G142" s="442"/>
      <c r="H142" s="446">
        <v>3</v>
      </c>
      <c r="I142" s="446">
        <v>100</v>
      </c>
      <c r="J142" s="442">
        <v>1</v>
      </c>
      <c r="K142" s="442">
        <v>33.333333333333336</v>
      </c>
      <c r="L142" s="446">
        <v>3</v>
      </c>
      <c r="M142" s="446">
        <v>100</v>
      </c>
      <c r="N142" s="442">
        <v>1</v>
      </c>
      <c r="O142" s="442">
        <v>33.333333333333336</v>
      </c>
      <c r="P142" s="446"/>
      <c r="Q142" s="446"/>
      <c r="R142" s="469"/>
      <c r="S142" s="447"/>
    </row>
    <row r="143" spans="1:19" ht="14.45" customHeight="1" x14ac:dyDescent="0.2">
      <c r="A143" s="441"/>
      <c r="B143" s="442" t="s">
        <v>1739</v>
      </c>
      <c r="C143" s="442" t="s">
        <v>1732</v>
      </c>
      <c r="D143" s="442" t="s">
        <v>1730</v>
      </c>
      <c r="E143" s="442" t="s">
        <v>1825</v>
      </c>
      <c r="F143" s="442" t="s">
        <v>1847</v>
      </c>
      <c r="G143" s="442" t="s">
        <v>1829</v>
      </c>
      <c r="H143" s="446">
        <v>823</v>
      </c>
      <c r="I143" s="446">
        <v>343831.11</v>
      </c>
      <c r="J143" s="442">
        <v>1.1304944729312991</v>
      </c>
      <c r="K143" s="442">
        <v>417.77777642770349</v>
      </c>
      <c r="L143" s="446">
        <v>728</v>
      </c>
      <c r="M143" s="446">
        <v>304142.23000000004</v>
      </c>
      <c r="N143" s="442">
        <v>1</v>
      </c>
      <c r="O143" s="442">
        <v>417.77778846153853</v>
      </c>
      <c r="P143" s="446">
        <v>532</v>
      </c>
      <c r="Q143" s="446">
        <v>241079.99</v>
      </c>
      <c r="R143" s="469">
        <v>0.79265542966525881</v>
      </c>
      <c r="S143" s="447">
        <v>453.15787593984959</v>
      </c>
    </row>
    <row r="144" spans="1:19" ht="14.45" customHeight="1" x14ac:dyDescent="0.2">
      <c r="A144" s="441"/>
      <c r="B144" s="442" t="s">
        <v>1739</v>
      </c>
      <c r="C144" s="442" t="s">
        <v>1732</v>
      </c>
      <c r="D144" s="442" t="s">
        <v>1730</v>
      </c>
      <c r="E144" s="442" t="s">
        <v>1825</v>
      </c>
      <c r="F144" s="442" t="s">
        <v>1848</v>
      </c>
      <c r="G144" s="442" t="s">
        <v>1849</v>
      </c>
      <c r="H144" s="446">
        <v>95</v>
      </c>
      <c r="I144" s="446">
        <v>20055.559999999998</v>
      </c>
      <c r="J144" s="442">
        <v>1.5296626522564849</v>
      </c>
      <c r="K144" s="442">
        <v>211.11115789473681</v>
      </c>
      <c r="L144" s="446">
        <v>59</v>
      </c>
      <c r="M144" s="446">
        <v>13111.099999999999</v>
      </c>
      <c r="N144" s="442">
        <v>1</v>
      </c>
      <c r="O144" s="442">
        <v>222.22203389830506</v>
      </c>
      <c r="P144" s="446">
        <v>170</v>
      </c>
      <c r="Q144" s="446">
        <v>60982.210000000006</v>
      </c>
      <c r="R144" s="469">
        <v>4.651189450160552</v>
      </c>
      <c r="S144" s="447">
        <v>358.71888235294119</v>
      </c>
    </row>
    <row r="145" spans="1:19" ht="14.45" customHeight="1" x14ac:dyDescent="0.2">
      <c r="A145" s="441"/>
      <c r="B145" s="442" t="s">
        <v>1739</v>
      </c>
      <c r="C145" s="442" t="s">
        <v>1732</v>
      </c>
      <c r="D145" s="442" t="s">
        <v>1730</v>
      </c>
      <c r="E145" s="442" t="s">
        <v>1825</v>
      </c>
      <c r="F145" s="442" t="s">
        <v>1850</v>
      </c>
      <c r="G145" s="442" t="s">
        <v>1851</v>
      </c>
      <c r="H145" s="446">
        <v>48</v>
      </c>
      <c r="I145" s="446">
        <v>28000</v>
      </c>
      <c r="J145" s="442">
        <v>1.3333333333333333</v>
      </c>
      <c r="K145" s="442">
        <v>583.33333333333337</v>
      </c>
      <c r="L145" s="446">
        <v>36</v>
      </c>
      <c r="M145" s="446">
        <v>21000</v>
      </c>
      <c r="N145" s="442">
        <v>1</v>
      </c>
      <c r="O145" s="442">
        <v>583.33333333333337</v>
      </c>
      <c r="P145" s="446">
        <v>62</v>
      </c>
      <c r="Q145" s="446">
        <v>42124.44</v>
      </c>
      <c r="R145" s="469">
        <v>2.0059257142857145</v>
      </c>
      <c r="S145" s="447">
        <v>679.42645161290329</v>
      </c>
    </row>
    <row r="146" spans="1:19" ht="14.45" customHeight="1" x14ac:dyDescent="0.2">
      <c r="A146" s="441"/>
      <c r="B146" s="442" t="s">
        <v>1739</v>
      </c>
      <c r="C146" s="442" t="s">
        <v>1732</v>
      </c>
      <c r="D146" s="442" t="s">
        <v>1730</v>
      </c>
      <c r="E146" s="442" t="s">
        <v>1825</v>
      </c>
      <c r="F146" s="442" t="s">
        <v>1852</v>
      </c>
      <c r="G146" s="442" t="s">
        <v>1853</v>
      </c>
      <c r="H146" s="446">
        <v>189</v>
      </c>
      <c r="I146" s="446">
        <v>88200.01</v>
      </c>
      <c r="J146" s="442">
        <v>21.000002380952381</v>
      </c>
      <c r="K146" s="442">
        <v>466.66671957671957</v>
      </c>
      <c r="L146" s="446">
        <v>9</v>
      </c>
      <c r="M146" s="446">
        <v>4200</v>
      </c>
      <c r="N146" s="442">
        <v>1</v>
      </c>
      <c r="O146" s="442">
        <v>466.66666666666669</v>
      </c>
      <c r="P146" s="446">
        <v>10</v>
      </c>
      <c r="Q146" s="446">
        <v>5055.5700000000006</v>
      </c>
      <c r="R146" s="469">
        <v>1.2037071428571431</v>
      </c>
      <c r="S146" s="447">
        <v>505.55700000000007</v>
      </c>
    </row>
    <row r="147" spans="1:19" ht="14.45" customHeight="1" x14ac:dyDescent="0.2">
      <c r="A147" s="441"/>
      <c r="B147" s="442" t="s">
        <v>1739</v>
      </c>
      <c r="C147" s="442" t="s">
        <v>1732</v>
      </c>
      <c r="D147" s="442" t="s">
        <v>1730</v>
      </c>
      <c r="E147" s="442" t="s">
        <v>1825</v>
      </c>
      <c r="F147" s="442" t="s">
        <v>1854</v>
      </c>
      <c r="G147" s="442" t="s">
        <v>1855</v>
      </c>
      <c r="H147" s="446">
        <v>80</v>
      </c>
      <c r="I147" s="446">
        <v>4000</v>
      </c>
      <c r="J147" s="442">
        <v>0.97693457469153289</v>
      </c>
      <c r="K147" s="442">
        <v>50</v>
      </c>
      <c r="L147" s="446">
        <v>67</v>
      </c>
      <c r="M147" s="446">
        <v>4094.44</v>
      </c>
      <c r="N147" s="442">
        <v>1</v>
      </c>
      <c r="O147" s="442">
        <v>61.111044776119407</v>
      </c>
      <c r="P147" s="446">
        <v>100</v>
      </c>
      <c r="Q147" s="446">
        <v>6896.66</v>
      </c>
      <c r="R147" s="469">
        <v>1.6843964009730268</v>
      </c>
      <c r="S147" s="447">
        <v>68.9666</v>
      </c>
    </row>
    <row r="148" spans="1:19" ht="14.45" customHeight="1" x14ac:dyDescent="0.2">
      <c r="A148" s="441"/>
      <c r="B148" s="442" t="s">
        <v>1739</v>
      </c>
      <c r="C148" s="442" t="s">
        <v>1732</v>
      </c>
      <c r="D148" s="442" t="s">
        <v>1730</v>
      </c>
      <c r="E148" s="442" t="s">
        <v>1825</v>
      </c>
      <c r="F148" s="442" t="s">
        <v>1856</v>
      </c>
      <c r="G148" s="442" t="s">
        <v>1857</v>
      </c>
      <c r="H148" s="446">
        <v>8</v>
      </c>
      <c r="I148" s="446">
        <v>808.88</v>
      </c>
      <c r="J148" s="442">
        <v>0.70337391304347829</v>
      </c>
      <c r="K148" s="442">
        <v>101.11</v>
      </c>
      <c r="L148" s="446">
        <v>9</v>
      </c>
      <c r="M148" s="446">
        <v>1150</v>
      </c>
      <c r="N148" s="442">
        <v>1</v>
      </c>
      <c r="O148" s="442">
        <v>127.77777777777777</v>
      </c>
      <c r="P148" s="446">
        <v>18</v>
      </c>
      <c r="Q148" s="446">
        <v>3063.3300000000004</v>
      </c>
      <c r="R148" s="469">
        <v>2.6637652173913047</v>
      </c>
      <c r="S148" s="447">
        <v>170.18500000000003</v>
      </c>
    </row>
    <row r="149" spans="1:19" ht="14.45" customHeight="1" x14ac:dyDescent="0.2">
      <c r="A149" s="441"/>
      <c r="B149" s="442" t="s">
        <v>1739</v>
      </c>
      <c r="C149" s="442" t="s">
        <v>1732</v>
      </c>
      <c r="D149" s="442" t="s">
        <v>1730</v>
      </c>
      <c r="E149" s="442" t="s">
        <v>1825</v>
      </c>
      <c r="F149" s="442" t="s">
        <v>1858</v>
      </c>
      <c r="G149" s="442" t="s">
        <v>1859</v>
      </c>
      <c r="H149" s="446">
        <v>3</v>
      </c>
      <c r="I149" s="446">
        <v>230</v>
      </c>
      <c r="J149" s="442"/>
      <c r="K149" s="442">
        <v>76.666666666666671</v>
      </c>
      <c r="L149" s="446"/>
      <c r="M149" s="446"/>
      <c r="N149" s="442"/>
      <c r="O149" s="442"/>
      <c r="P149" s="446"/>
      <c r="Q149" s="446"/>
      <c r="R149" s="469"/>
      <c r="S149" s="447"/>
    </row>
    <row r="150" spans="1:19" ht="14.45" customHeight="1" x14ac:dyDescent="0.2">
      <c r="A150" s="441"/>
      <c r="B150" s="442" t="s">
        <v>1739</v>
      </c>
      <c r="C150" s="442" t="s">
        <v>1732</v>
      </c>
      <c r="D150" s="442" t="s">
        <v>1730</v>
      </c>
      <c r="E150" s="442" t="s">
        <v>1825</v>
      </c>
      <c r="F150" s="442" t="s">
        <v>1908</v>
      </c>
      <c r="G150" s="442" t="s">
        <v>1909</v>
      </c>
      <c r="H150" s="446">
        <v>1</v>
      </c>
      <c r="I150" s="446">
        <v>0</v>
      </c>
      <c r="J150" s="442"/>
      <c r="K150" s="442">
        <v>0</v>
      </c>
      <c r="L150" s="446"/>
      <c r="M150" s="446"/>
      <c r="N150" s="442"/>
      <c r="O150" s="442"/>
      <c r="P150" s="446"/>
      <c r="Q150" s="446"/>
      <c r="R150" s="469"/>
      <c r="S150" s="447"/>
    </row>
    <row r="151" spans="1:19" ht="14.45" customHeight="1" x14ac:dyDescent="0.2">
      <c r="A151" s="441"/>
      <c r="B151" s="442" t="s">
        <v>1739</v>
      </c>
      <c r="C151" s="442" t="s">
        <v>1732</v>
      </c>
      <c r="D151" s="442" t="s">
        <v>1730</v>
      </c>
      <c r="E151" s="442" t="s">
        <v>1825</v>
      </c>
      <c r="F151" s="442" t="s">
        <v>1860</v>
      </c>
      <c r="G151" s="442" t="s">
        <v>1861</v>
      </c>
      <c r="H151" s="446"/>
      <c r="I151" s="446"/>
      <c r="J151" s="442"/>
      <c r="K151" s="442"/>
      <c r="L151" s="446">
        <v>2</v>
      </c>
      <c r="M151" s="446">
        <v>0</v>
      </c>
      <c r="N151" s="442"/>
      <c r="O151" s="442">
        <v>0</v>
      </c>
      <c r="P151" s="446">
        <v>1</v>
      </c>
      <c r="Q151" s="446">
        <v>0</v>
      </c>
      <c r="R151" s="469"/>
      <c r="S151" s="447">
        <v>0</v>
      </c>
    </row>
    <row r="152" spans="1:19" ht="14.45" customHeight="1" x14ac:dyDescent="0.2">
      <c r="A152" s="441"/>
      <c r="B152" s="442" t="s">
        <v>1739</v>
      </c>
      <c r="C152" s="442" t="s">
        <v>1732</v>
      </c>
      <c r="D152" s="442" t="s">
        <v>1730</v>
      </c>
      <c r="E152" s="442" t="s">
        <v>1825</v>
      </c>
      <c r="F152" s="442" t="s">
        <v>1862</v>
      </c>
      <c r="G152" s="442" t="s">
        <v>1863</v>
      </c>
      <c r="H152" s="446">
        <v>586</v>
      </c>
      <c r="I152" s="446">
        <v>179055.56</v>
      </c>
      <c r="J152" s="442">
        <v>0.96859507118614629</v>
      </c>
      <c r="K152" s="442">
        <v>305.55556313993173</v>
      </c>
      <c r="L152" s="446">
        <v>605</v>
      </c>
      <c r="M152" s="446">
        <v>184861.11</v>
      </c>
      <c r="N152" s="442">
        <v>1</v>
      </c>
      <c r="O152" s="442">
        <v>305.55555371900823</v>
      </c>
      <c r="P152" s="446">
        <v>526</v>
      </c>
      <c r="Q152" s="446">
        <v>172664.44</v>
      </c>
      <c r="R152" s="469">
        <v>0.9340225210159131</v>
      </c>
      <c r="S152" s="447">
        <v>328.259391634981</v>
      </c>
    </row>
    <row r="153" spans="1:19" ht="14.45" customHeight="1" x14ac:dyDescent="0.2">
      <c r="A153" s="441"/>
      <c r="B153" s="442" t="s">
        <v>1739</v>
      </c>
      <c r="C153" s="442" t="s">
        <v>1732</v>
      </c>
      <c r="D153" s="442" t="s">
        <v>1730</v>
      </c>
      <c r="E153" s="442" t="s">
        <v>1825</v>
      </c>
      <c r="F153" s="442" t="s">
        <v>1864</v>
      </c>
      <c r="G153" s="442" t="s">
        <v>1865</v>
      </c>
      <c r="H153" s="446">
        <v>709</v>
      </c>
      <c r="I153" s="446">
        <v>23633.33</v>
      </c>
      <c r="J153" s="442">
        <v>1.832041085271318</v>
      </c>
      <c r="K153" s="442">
        <v>33.333328631875887</v>
      </c>
      <c r="L153" s="446">
        <v>387</v>
      </c>
      <c r="M153" s="446">
        <v>12900</v>
      </c>
      <c r="N153" s="442">
        <v>1</v>
      </c>
      <c r="O153" s="442">
        <v>33.333333333333336</v>
      </c>
      <c r="P153" s="446"/>
      <c r="Q153" s="446"/>
      <c r="R153" s="469"/>
      <c r="S153" s="447"/>
    </row>
    <row r="154" spans="1:19" ht="14.45" customHeight="1" x14ac:dyDescent="0.2">
      <c r="A154" s="441"/>
      <c r="B154" s="442" t="s">
        <v>1739</v>
      </c>
      <c r="C154" s="442" t="s">
        <v>1732</v>
      </c>
      <c r="D154" s="442" t="s">
        <v>1730</v>
      </c>
      <c r="E154" s="442" t="s">
        <v>1825</v>
      </c>
      <c r="F154" s="442" t="s">
        <v>1866</v>
      </c>
      <c r="G154" s="442" t="s">
        <v>1867</v>
      </c>
      <c r="H154" s="446">
        <v>672</v>
      </c>
      <c r="I154" s="446">
        <v>306133.33999999997</v>
      </c>
      <c r="J154" s="442">
        <v>0.96829971929008596</v>
      </c>
      <c r="K154" s="442">
        <v>455.55556547619045</v>
      </c>
      <c r="L154" s="446">
        <v>694</v>
      </c>
      <c r="M154" s="446">
        <v>316155.56000000006</v>
      </c>
      <c r="N154" s="442">
        <v>1</v>
      </c>
      <c r="O154" s="442">
        <v>455.55556195965426</v>
      </c>
      <c r="P154" s="446">
        <v>1044</v>
      </c>
      <c r="Q154" s="446">
        <v>502275.54999999993</v>
      </c>
      <c r="R154" s="469">
        <v>1.5886975070120539</v>
      </c>
      <c r="S154" s="447">
        <v>481.10684865900379</v>
      </c>
    </row>
    <row r="155" spans="1:19" ht="14.45" customHeight="1" x14ac:dyDescent="0.2">
      <c r="A155" s="441"/>
      <c r="B155" s="442" t="s">
        <v>1739</v>
      </c>
      <c r="C155" s="442" t="s">
        <v>1732</v>
      </c>
      <c r="D155" s="442" t="s">
        <v>1730</v>
      </c>
      <c r="E155" s="442" t="s">
        <v>1825</v>
      </c>
      <c r="F155" s="442" t="s">
        <v>1870</v>
      </c>
      <c r="G155" s="442" t="s">
        <v>1871</v>
      </c>
      <c r="H155" s="446">
        <v>594</v>
      </c>
      <c r="I155" s="446">
        <v>46200</v>
      </c>
      <c r="J155" s="442">
        <v>0.94736855056302804</v>
      </c>
      <c r="K155" s="442">
        <v>77.777777777777771</v>
      </c>
      <c r="L155" s="446">
        <v>627</v>
      </c>
      <c r="M155" s="446">
        <v>48766.66</v>
      </c>
      <c r="N155" s="442">
        <v>1</v>
      </c>
      <c r="O155" s="442">
        <v>77.77776714513557</v>
      </c>
      <c r="P155" s="446">
        <v>537</v>
      </c>
      <c r="Q155" s="446">
        <v>53620</v>
      </c>
      <c r="R155" s="469">
        <v>1.0995216814110296</v>
      </c>
      <c r="S155" s="447">
        <v>99.851024208566102</v>
      </c>
    </row>
    <row r="156" spans="1:19" ht="14.45" customHeight="1" x14ac:dyDescent="0.2">
      <c r="A156" s="441"/>
      <c r="B156" s="442" t="s">
        <v>1739</v>
      </c>
      <c r="C156" s="442" t="s">
        <v>1732</v>
      </c>
      <c r="D156" s="442" t="s">
        <v>1730</v>
      </c>
      <c r="E156" s="442" t="s">
        <v>1825</v>
      </c>
      <c r="F156" s="442" t="s">
        <v>1874</v>
      </c>
      <c r="G156" s="442" t="s">
        <v>1875</v>
      </c>
      <c r="H156" s="446">
        <v>2</v>
      </c>
      <c r="I156" s="446">
        <v>540</v>
      </c>
      <c r="J156" s="442">
        <v>1</v>
      </c>
      <c r="K156" s="442">
        <v>270</v>
      </c>
      <c r="L156" s="446">
        <v>2</v>
      </c>
      <c r="M156" s="446">
        <v>540</v>
      </c>
      <c r="N156" s="442">
        <v>1</v>
      </c>
      <c r="O156" s="442">
        <v>270</v>
      </c>
      <c r="P156" s="446">
        <v>1</v>
      </c>
      <c r="Q156" s="446">
        <v>333.33</v>
      </c>
      <c r="R156" s="469">
        <v>0.6172777777777777</v>
      </c>
      <c r="S156" s="447">
        <v>333.33</v>
      </c>
    </row>
    <row r="157" spans="1:19" ht="14.45" customHeight="1" x14ac:dyDescent="0.2">
      <c r="A157" s="441"/>
      <c r="B157" s="442" t="s">
        <v>1739</v>
      </c>
      <c r="C157" s="442" t="s">
        <v>1732</v>
      </c>
      <c r="D157" s="442" t="s">
        <v>1730</v>
      </c>
      <c r="E157" s="442" t="s">
        <v>1825</v>
      </c>
      <c r="F157" s="442" t="s">
        <v>1876</v>
      </c>
      <c r="G157" s="442" t="s">
        <v>1877</v>
      </c>
      <c r="H157" s="446">
        <v>1172</v>
      </c>
      <c r="I157" s="446">
        <v>110688.89</v>
      </c>
      <c r="J157" s="442">
        <v>1.0390072326667374</v>
      </c>
      <c r="K157" s="442">
        <v>94.444445392491474</v>
      </c>
      <c r="L157" s="446">
        <v>1128</v>
      </c>
      <c r="M157" s="446">
        <v>106533.32</v>
      </c>
      <c r="N157" s="442">
        <v>1</v>
      </c>
      <c r="O157" s="442">
        <v>94.444432624113475</v>
      </c>
      <c r="P157" s="446">
        <v>1297</v>
      </c>
      <c r="Q157" s="446">
        <v>151527.78000000003</v>
      </c>
      <c r="R157" s="469">
        <v>1.4223510541115214</v>
      </c>
      <c r="S157" s="447">
        <v>116.82943716268313</v>
      </c>
    </row>
    <row r="158" spans="1:19" ht="14.45" customHeight="1" x14ac:dyDescent="0.2">
      <c r="A158" s="441"/>
      <c r="B158" s="442" t="s">
        <v>1739</v>
      </c>
      <c r="C158" s="442" t="s">
        <v>1732</v>
      </c>
      <c r="D158" s="442" t="s">
        <v>1730</v>
      </c>
      <c r="E158" s="442" t="s">
        <v>1825</v>
      </c>
      <c r="F158" s="442" t="s">
        <v>1880</v>
      </c>
      <c r="G158" s="442" t="s">
        <v>1881</v>
      </c>
      <c r="H158" s="446">
        <v>5</v>
      </c>
      <c r="I158" s="446">
        <v>483.33000000000004</v>
      </c>
      <c r="J158" s="442">
        <v>0.45453946997197509</v>
      </c>
      <c r="K158" s="442">
        <v>96.666000000000011</v>
      </c>
      <c r="L158" s="446">
        <v>11</v>
      </c>
      <c r="M158" s="446">
        <v>1063.3400000000001</v>
      </c>
      <c r="N158" s="442">
        <v>1</v>
      </c>
      <c r="O158" s="442">
        <v>96.667272727272746</v>
      </c>
      <c r="P158" s="446">
        <v>2</v>
      </c>
      <c r="Q158" s="446">
        <v>300</v>
      </c>
      <c r="R158" s="469">
        <v>0.28212989260255417</v>
      </c>
      <c r="S158" s="447">
        <v>150</v>
      </c>
    </row>
    <row r="159" spans="1:19" ht="14.45" customHeight="1" x14ac:dyDescent="0.2">
      <c r="A159" s="441"/>
      <c r="B159" s="442" t="s">
        <v>1739</v>
      </c>
      <c r="C159" s="442" t="s">
        <v>1732</v>
      </c>
      <c r="D159" s="442" t="s">
        <v>1730</v>
      </c>
      <c r="E159" s="442" t="s">
        <v>1825</v>
      </c>
      <c r="F159" s="442" t="s">
        <v>1883</v>
      </c>
      <c r="G159" s="442" t="s">
        <v>1884</v>
      </c>
      <c r="H159" s="446">
        <v>2</v>
      </c>
      <c r="I159" s="446">
        <v>866.67</v>
      </c>
      <c r="J159" s="442">
        <v>0.3333346153846154</v>
      </c>
      <c r="K159" s="442">
        <v>433.33499999999998</v>
      </c>
      <c r="L159" s="446">
        <v>6</v>
      </c>
      <c r="M159" s="446">
        <v>2600</v>
      </c>
      <c r="N159" s="442">
        <v>1</v>
      </c>
      <c r="O159" s="442">
        <v>433.33333333333331</v>
      </c>
      <c r="P159" s="446">
        <v>12</v>
      </c>
      <c r="Q159" s="446">
        <v>5460</v>
      </c>
      <c r="R159" s="469">
        <v>2.1</v>
      </c>
      <c r="S159" s="447">
        <v>455</v>
      </c>
    </row>
    <row r="160" spans="1:19" ht="14.45" customHeight="1" x14ac:dyDescent="0.2">
      <c r="A160" s="441"/>
      <c r="B160" s="442" t="s">
        <v>1739</v>
      </c>
      <c r="C160" s="442" t="s">
        <v>1732</v>
      </c>
      <c r="D160" s="442" t="s">
        <v>1730</v>
      </c>
      <c r="E160" s="442" t="s">
        <v>1825</v>
      </c>
      <c r="F160" s="442" t="s">
        <v>1885</v>
      </c>
      <c r="G160" s="442" t="s">
        <v>1886</v>
      </c>
      <c r="H160" s="446">
        <v>13</v>
      </c>
      <c r="I160" s="446">
        <v>982.23</v>
      </c>
      <c r="J160" s="442">
        <v>0.86666843136216831</v>
      </c>
      <c r="K160" s="442">
        <v>75.556153846153848</v>
      </c>
      <c r="L160" s="446">
        <v>15</v>
      </c>
      <c r="M160" s="446">
        <v>1133.3400000000001</v>
      </c>
      <c r="N160" s="442">
        <v>1</v>
      </c>
      <c r="O160" s="442">
        <v>75.556000000000012</v>
      </c>
      <c r="P160" s="446">
        <v>6</v>
      </c>
      <c r="Q160" s="446">
        <v>628.88</v>
      </c>
      <c r="R160" s="469">
        <v>0.55489085358321411</v>
      </c>
      <c r="S160" s="447">
        <v>104.81333333333333</v>
      </c>
    </row>
    <row r="161" spans="1:19" ht="14.45" customHeight="1" x14ac:dyDescent="0.2">
      <c r="A161" s="441"/>
      <c r="B161" s="442" t="s">
        <v>1739</v>
      </c>
      <c r="C161" s="442" t="s">
        <v>1732</v>
      </c>
      <c r="D161" s="442" t="s">
        <v>1730</v>
      </c>
      <c r="E161" s="442" t="s">
        <v>1825</v>
      </c>
      <c r="F161" s="442" t="s">
        <v>1887</v>
      </c>
      <c r="G161" s="442" t="s">
        <v>1888</v>
      </c>
      <c r="H161" s="446">
        <v>10</v>
      </c>
      <c r="I161" s="446">
        <v>1166.68</v>
      </c>
      <c r="J161" s="442">
        <v>0.67308202660758998</v>
      </c>
      <c r="K161" s="442">
        <v>116.66800000000001</v>
      </c>
      <c r="L161" s="446">
        <v>13</v>
      </c>
      <c r="M161" s="446">
        <v>1733.3400000000001</v>
      </c>
      <c r="N161" s="442">
        <v>1</v>
      </c>
      <c r="O161" s="442">
        <v>133.33384615384617</v>
      </c>
      <c r="P161" s="446">
        <v>31</v>
      </c>
      <c r="Q161" s="446">
        <v>5517.78</v>
      </c>
      <c r="R161" s="469">
        <v>3.1833223718370309</v>
      </c>
      <c r="S161" s="447">
        <v>177.99290322580643</v>
      </c>
    </row>
    <row r="162" spans="1:19" ht="14.45" customHeight="1" x14ac:dyDescent="0.2">
      <c r="A162" s="441"/>
      <c r="B162" s="442" t="s">
        <v>1739</v>
      </c>
      <c r="C162" s="442" t="s">
        <v>1732</v>
      </c>
      <c r="D162" s="442" t="s">
        <v>1730</v>
      </c>
      <c r="E162" s="442" t="s">
        <v>1825</v>
      </c>
      <c r="F162" s="442" t="s">
        <v>1889</v>
      </c>
      <c r="G162" s="442" t="s">
        <v>1890</v>
      </c>
      <c r="H162" s="446">
        <v>43</v>
      </c>
      <c r="I162" s="446">
        <v>2102.2299999999996</v>
      </c>
      <c r="J162" s="442">
        <v>2.8666512122617065</v>
      </c>
      <c r="K162" s="442">
        <v>48.889069767441853</v>
      </c>
      <c r="L162" s="446">
        <v>15</v>
      </c>
      <c r="M162" s="446">
        <v>733.33999999999992</v>
      </c>
      <c r="N162" s="442">
        <v>1</v>
      </c>
      <c r="O162" s="442">
        <v>48.889333333333326</v>
      </c>
      <c r="P162" s="446">
        <v>6</v>
      </c>
      <c r="Q162" s="446">
        <v>455.55999999999995</v>
      </c>
      <c r="R162" s="469">
        <v>0.62121253443150515</v>
      </c>
      <c r="S162" s="447">
        <v>75.926666666666662</v>
      </c>
    </row>
    <row r="163" spans="1:19" ht="14.45" customHeight="1" x14ac:dyDescent="0.2">
      <c r="A163" s="441"/>
      <c r="B163" s="442" t="s">
        <v>1739</v>
      </c>
      <c r="C163" s="442" t="s">
        <v>1732</v>
      </c>
      <c r="D163" s="442" t="s">
        <v>1730</v>
      </c>
      <c r="E163" s="442" t="s">
        <v>1825</v>
      </c>
      <c r="F163" s="442" t="s">
        <v>1891</v>
      </c>
      <c r="G163" s="442" t="s">
        <v>1892</v>
      </c>
      <c r="H163" s="446">
        <v>2</v>
      </c>
      <c r="I163" s="446">
        <v>688.89</v>
      </c>
      <c r="J163" s="442"/>
      <c r="K163" s="442">
        <v>344.44499999999999</v>
      </c>
      <c r="L163" s="446"/>
      <c r="M163" s="446"/>
      <c r="N163" s="442"/>
      <c r="O163" s="442"/>
      <c r="P163" s="446">
        <v>2</v>
      </c>
      <c r="Q163" s="446">
        <v>846.66000000000008</v>
      </c>
      <c r="R163" s="469"/>
      <c r="S163" s="447">
        <v>423.33000000000004</v>
      </c>
    </row>
    <row r="164" spans="1:19" ht="14.45" customHeight="1" x14ac:dyDescent="0.2">
      <c r="A164" s="441"/>
      <c r="B164" s="442" t="s">
        <v>1739</v>
      </c>
      <c r="C164" s="442" t="s">
        <v>1732</v>
      </c>
      <c r="D164" s="442" t="s">
        <v>1730</v>
      </c>
      <c r="E164" s="442" t="s">
        <v>1825</v>
      </c>
      <c r="F164" s="442" t="s">
        <v>1910</v>
      </c>
      <c r="G164" s="442" t="s">
        <v>1911</v>
      </c>
      <c r="H164" s="446">
        <v>7</v>
      </c>
      <c r="I164" s="446">
        <v>3266.67</v>
      </c>
      <c r="J164" s="442"/>
      <c r="K164" s="442">
        <v>466.66714285714289</v>
      </c>
      <c r="L164" s="446"/>
      <c r="M164" s="446"/>
      <c r="N164" s="442"/>
      <c r="O164" s="442"/>
      <c r="P164" s="446"/>
      <c r="Q164" s="446"/>
      <c r="R164" s="469"/>
      <c r="S164" s="447"/>
    </row>
    <row r="165" spans="1:19" ht="14.45" customHeight="1" x14ac:dyDescent="0.2">
      <c r="A165" s="441"/>
      <c r="B165" s="442" t="s">
        <v>1739</v>
      </c>
      <c r="C165" s="442" t="s">
        <v>1732</v>
      </c>
      <c r="D165" s="442" t="s">
        <v>1730</v>
      </c>
      <c r="E165" s="442" t="s">
        <v>1825</v>
      </c>
      <c r="F165" s="442" t="s">
        <v>1893</v>
      </c>
      <c r="G165" s="442" t="s">
        <v>1894</v>
      </c>
      <c r="H165" s="446">
        <v>153</v>
      </c>
      <c r="I165" s="446">
        <v>44709.99</v>
      </c>
      <c r="J165" s="442">
        <v>1.069929773728109</v>
      </c>
      <c r="K165" s="442">
        <v>292.22215686274507</v>
      </c>
      <c r="L165" s="446">
        <v>143</v>
      </c>
      <c r="M165" s="446">
        <v>41787.78</v>
      </c>
      <c r="N165" s="442">
        <v>1</v>
      </c>
      <c r="O165" s="442">
        <v>292.22223776223774</v>
      </c>
      <c r="P165" s="446">
        <v>54</v>
      </c>
      <c r="Q165" s="446">
        <v>18435.560000000001</v>
      </c>
      <c r="R165" s="469">
        <v>0.44117107920066589</v>
      </c>
      <c r="S165" s="447">
        <v>341.39925925925928</v>
      </c>
    </row>
    <row r="166" spans="1:19" ht="14.45" customHeight="1" x14ac:dyDescent="0.2">
      <c r="A166" s="441"/>
      <c r="B166" s="442" t="s">
        <v>1739</v>
      </c>
      <c r="C166" s="442" t="s">
        <v>1732</v>
      </c>
      <c r="D166" s="442" t="s">
        <v>1730</v>
      </c>
      <c r="E166" s="442" t="s">
        <v>1825</v>
      </c>
      <c r="F166" s="442" t="s">
        <v>1897</v>
      </c>
      <c r="G166" s="442" t="s">
        <v>1898</v>
      </c>
      <c r="H166" s="446">
        <v>1</v>
      </c>
      <c r="I166" s="446">
        <v>116.67</v>
      </c>
      <c r="J166" s="442">
        <v>0.33334285714285716</v>
      </c>
      <c r="K166" s="442">
        <v>116.67</v>
      </c>
      <c r="L166" s="446">
        <v>3</v>
      </c>
      <c r="M166" s="446">
        <v>350</v>
      </c>
      <c r="N166" s="442">
        <v>1</v>
      </c>
      <c r="O166" s="442">
        <v>116.66666666666667</v>
      </c>
      <c r="P166" s="446">
        <v>3</v>
      </c>
      <c r="Q166" s="446">
        <v>416.66999999999996</v>
      </c>
      <c r="R166" s="469">
        <v>1.1904857142857141</v>
      </c>
      <c r="S166" s="447">
        <v>138.88999999999999</v>
      </c>
    </row>
    <row r="167" spans="1:19" ht="14.45" customHeight="1" x14ac:dyDescent="0.2">
      <c r="A167" s="441"/>
      <c r="B167" s="442" t="s">
        <v>1739</v>
      </c>
      <c r="C167" s="442" t="s">
        <v>1732</v>
      </c>
      <c r="D167" s="442" t="s">
        <v>1730</v>
      </c>
      <c r="E167" s="442" t="s">
        <v>1825</v>
      </c>
      <c r="F167" s="442" t="s">
        <v>1912</v>
      </c>
      <c r="G167" s="442" t="s">
        <v>1913</v>
      </c>
      <c r="H167" s="446">
        <v>156</v>
      </c>
      <c r="I167" s="446">
        <v>55986.67</v>
      </c>
      <c r="J167" s="442">
        <v>0.96296285466755172</v>
      </c>
      <c r="K167" s="442">
        <v>358.88891025641027</v>
      </c>
      <c r="L167" s="446">
        <v>162</v>
      </c>
      <c r="M167" s="446">
        <v>58140.009999999995</v>
      </c>
      <c r="N167" s="442">
        <v>1</v>
      </c>
      <c r="O167" s="442">
        <v>358.88895061728391</v>
      </c>
      <c r="P167" s="446">
        <v>62</v>
      </c>
      <c r="Q167" s="446">
        <v>25742.229999999996</v>
      </c>
      <c r="R167" s="469">
        <v>0.44276273774290714</v>
      </c>
      <c r="S167" s="447">
        <v>415.19725806451606</v>
      </c>
    </row>
    <row r="168" spans="1:19" ht="14.45" customHeight="1" x14ac:dyDescent="0.2">
      <c r="A168" s="441"/>
      <c r="B168" s="442" t="s">
        <v>1739</v>
      </c>
      <c r="C168" s="442" t="s">
        <v>1732</v>
      </c>
      <c r="D168" s="442" t="s">
        <v>1730</v>
      </c>
      <c r="E168" s="442" t="s">
        <v>1825</v>
      </c>
      <c r="F168" s="442" t="s">
        <v>1899</v>
      </c>
      <c r="G168" s="442"/>
      <c r="H168" s="446">
        <v>7</v>
      </c>
      <c r="I168" s="446">
        <v>3850</v>
      </c>
      <c r="J168" s="442">
        <v>2.3333333333333335</v>
      </c>
      <c r="K168" s="442">
        <v>550</v>
      </c>
      <c r="L168" s="446">
        <v>3</v>
      </c>
      <c r="M168" s="446">
        <v>1650</v>
      </c>
      <c r="N168" s="442">
        <v>1</v>
      </c>
      <c r="O168" s="442">
        <v>550</v>
      </c>
      <c r="P168" s="446"/>
      <c r="Q168" s="446"/>
      <c r="R168" s="469"/>
      <c r="S168" s="447"/>
    </row>
    <row r="169" spans="1:19" ht="14.45" customHeight="1" x14ac:dyDescent="0.2">
      <c r="A169" s="441"/>
      <c r="B169" s="442" t="s">
        <v>1739</v>
      </c>
      <c r="C169" s="442" t="s">
        <v>1732</v>
      </c>
      <c r="D169" s="442" t="s">
        <v>1730</v>
      </c>
      <c r="E169" s="442" t="s">
        <v>1825</v>
      </c>
      <c r="F169" s="442" t="s">
        <v>1900</v>
      </c>
      <c r="G169" s="442" t="s">
        <v>1901</v>
      </c>
      <c r="H169" s="446">
        <v>5</v>
      </c>
      <c r="I169" s="446">
        <v>583.34</v>
      </c>
      <c r="J169" s="442">
        <v>0.71429096207770593</v>
      </c>
      <c r="K169" s="442">
        <v>116.66800000000001</v>
      </c>
      <c r="L169" s="446">
        <v>7</v>
      </c>
      <c r="M169" s="446">
        <v>816.67</v>
      </c>
      <c r="N169" s="442">
        <v>1</v>
      </c>
      <c r="O169" s="442">
        <v>116.66714285714285</v>
      </c>
      <c r="P169" s="446">
        <v>17</v>
      </c>
      <c r="Q169" s="446">
        <v>2661.1</v>
      </c>
      <c r="R169" s="469">
        <v>3.258476496014302</v>
      </c>
      <c r="S169" s="447">
        <v>156.53529411764706</v>
      </c>
    </row>
    <row r="170" spans="1:19" ht="14.45" customHeight="1" x14ac:dyDescent="0.2">
      <c r="A170" s="441"/>
      <c r="B170" s="442" t="s">
        <v>1739</v>
      </c>
      <c r="C170" s="442" t="s">
        <v>1732</v>
      </c>
      <c r="D170" s="442" t="s">
        <v>1730</v>
      </c>
      <c r="E170" s="442" t="s">
        <v>1825</v>
      </c>
      <c r="F170" s="442" t="s">
        <v>1914</v>
      </c>
      <c r="G170" s="442" t="s">
        <v>1915</v>
      </c>
      <c r="H170" s="446"/>
      <c r="I170" s="446"/>
      <c r="J170" s="442"/>
      <c r="K170" s="442"/>
      <c r="L170" s="446">
        <v>92</v>
      </c>
      <c r="M170" s="446">
        <v>50906.68</v>
      </c>
      <c r="N170" s="442">
        <v>1</v>
      </c>
      <c r="O170" s="442">
        <v>553.33347826086958</v>
      </c>
      <c r="P170" s="446">
        <v>168</v>
      </c>
      <c r="Q170" s="446">
        <v>100388.89</v>
      </c>
      <c r="R170" s="469">
        <v>1.9720180141388124</v>
      </c>
      <c r="S170" s="447">
        <v>597.55291666666665</v>
      </c>
    </row>
    <row r="171" spans="1:19" ht="14.45" customHeight="1" x14ac:dyDescent="0.2">
      <c r="A171" s="441"/>
      <c r="B171" s="442" t="s">
        <v>1739</v>
      </c>
      <c r="C171" s="442" t="s">
        <v>1732</v>
      </c>
      <c r="D171" s="442" t="s">
        <v>1730</v>
      </c>
      <c r="E171" s="442" t="s">
        <v>1825</v>
      </c>
      <c r="F171" s="442" t="s">
        <v>1916</v>
      </c>
      <c r="G171" s="442" t="s">
        <v>1917</v>
      </c>
      <c r="H171" s="446"/>
      <c r="I171" s="446"/>
      <c r="J171" s="442"/>
      <c r="K171" s="442"/>
      <c r="L171" s="446"/>
      <c r="M171" s="446"/>
      <c r="N171" s="442"/>
      <c r="O171" s="442"/>
      <c r="P171" s="446">
        <v>1</v>
      </c>
      <c r="Q171" s="446">
        <v>300</v>
      </c>
      <c r="R171" s="469"/>
      <c r="S171" s="447">
        <v>300</v>
      </c>
    </row>
    <row r="172" spans="1:19" ht="14.45" customHeight="1" x14ac:dyDescent="0.2">
      <c r="A172" s="441"/>
      <c r="B172" s="442" t="s">
        <v>1739</v>
      </c>
      <c r="C172" s="442" t="s">
        <v>1732</v>
      </c>
      <c r="D172" s="442" t="s">
        <v>1730</v>
      </c>
      <c r="E172" s="442" t="s">
        <v>1825</v>
      </c>
      <c r="F172" s="442" t="s">
        <v>1902</v>
      </c>
      <c r="G172" s="442" t="s">
        <v>1903</v>
      </c>
      <c r="H172" s="446"/>
      <c r="I172" s="446"/>
      <c r="J172" s="442"/>
      <c r="K172" s="442"/>
      <c r="L172" s="446"/>
      <c r="M172" s="446"/>
      <c r="N172" s="442"/>
      <c r="O172" s="442"/>
      <c r="P172" s="446">
        <v>394</v>
      </c>
      <c r="Q172" s="446">
        <v>25011.120000000003</v>
      </c>
      <c r="R172" s="469"/>
      <c r="S172" s="447">
        <v>63.480000000000004</v>
      </c>
    </row>
    <row r="173" spans="1:19" ht="14.45" customHeight="1" x14ac:dyDescent="0.2">
      <c r="A173" s="441"/>
      <c r="B173" s="442" t="s">
        <v>1739</v>
      </c>
      <c r="C173" s="442" t="s">
        <v>1732</v>
      </c>
      <c r="D173" s="442" t="s">
        <v>1730</v>
      </c>
      <c r="E173" s="442" t="s">
        <v>1825</v>
      </c>
      <c r="F173" s="442" t="s">
        <v>1918</v>
      </c>
      <c r="G173" s="442" t="s">
        <v>1919</v>
      </c>
      <c r="H173" s="446"/>
      <c r="I173" s="446"/>
      <c r="J173" s="442"/>
      <c r="K173" s="442"/>
      <c r="L173" s="446"/>
      <c r="M173" s="446"/>
      <c r="N173" s="442"/>
      <c r="O173" s="442"/>
      <c r="P173" s="446">
        <v>205</v>
      </c>
      <c r="Q173" s="446">
        <v>65233.33</v>
      </c>
      <c r="R173" s="469"/>
      <c r="S173" s="447">
        <v>318.21136585365855</v>
      </c>
    </row>
    <row r="174" spans="1:19" ht="14.45" customHeight="1" x14ac:dyDescent="0.2">
      <c r="A174" s="441"/>
      <c r="B174" s="442" t="s">
        <v>1739</v>
      </c>
      <c r="C174" s="442" t="s">
        <v>1733</v>
      </c>
      <c r="D174" s="442" t="s">
        <v>1730</v>
      </c>
      <c r="E174" s="442" t="s">
        <v>1740</v>
      </c>
      <c r="F174" s="442" t="s">
        <v>1741</v>
      </c>
      <c r="G174" s="442"/>
      <c r="H174" s="446"/>
      <c r="I174" s="446"/>
      <c r="J174" s="442"/>
      <c r="K174" s="442"/>
      <c r="L174" s="446"/>
      <c r="M174" s="446"/>
      <c r="N174" s="442"/>
      <c r="O174" s="442"/>
      <c r="P174" s="446">
        <v>1</v>
      </c>
      <c r="Q174" s="446">
        <v>113</v>
      </c>
      <c r="R174" s="469"/>
      <c r="S174" s="447">
        <v>113</v>
      </c>
    </row>
    <row r="175" spans="1:19" ht="14.45" customHeight="1" x14ac:dyDescent="0.2">
      <c r="A175" s="441"/>
      <c r="B175" s="442" t="s">
        <v>1739</v>
      </c>
      <c r="C175" s="442" t="s">
        <v>1733</v>
      </c>
      <c r="D175" s="442" t="s">
        <v>1730</v>
      </c>
      <c r="E175" s="442" t="s">
        <v>1740</v>
      </c>
      <c r="F175" s="442" t="s">
        <v>1743</v>
      </c>
      <c r="G175" s="442"/>
      <c r="H175" s="446">
        <v>1</v>
      </c>
      <c r="I175" s="446">
        <v>1657</v>
      </c>
      <c r="J175" s="442"/>
      <c r="K175" s="442">
        <v>1657</v>
      </c>
      <c r="L175" s="446"/>
      <c r="M175" s="446"/>
      <c r="N175" s="442"/>
      <c r="O175" s="442"/>
      <c r="P175" s="446"/>
      <c r="Q175" s="446"/>
      <c r="R175" s="469"/>
      <c r="S175" s="447"/>
    </row>
    <row r="176" spans="1:19" ht="14.45" customHeight="1" x14ac:dyDescent="0.2">
      <c r="A176" s="441"/>
      <c r="B176" s="442" t="s">
        <v>1739</v>
      </c>
      <c r="C176" s="442" t="s">
        <v>1733</v>
      </c>
      <c r="D176" s="442" t="s">
        <v>1730</v>
      </c>
      <c r="E176" s="442" t="s">
        <v>1740</v>
      </c>
      <c r="F176" s="442" t="s">
        <v>1920</v>
      </c>
      <c r="G176" s="442"/>
      <c r="H176" s="446">
        <v>2</v>
      </c>
      <c r="I176" s="446">
        <v>2358</v>
      </c>
      <c r="J176" s="442">
        <v>2</v>
      </c>
      <c r="K176" s="442">
        <v>1179</v>
      </c>
      <c r="L176" s="446">
        <v>1</v>
      </c>
      <c r="M176" s="446">
        <v>1179</v>
      </c>
      <c r="N176" s="442">
        <v>1</v>
      </c>
      <c r="O176" s="442">
        <v>1179</v>
      </c>
      <c r="P176" s="446">
        <v>1</v>
      </c>
      <c r="Q176" s="446">
        <v>1179</v>
      </c>
      <c r="R176" s="469">
        <v>1</v>
      </c>
      <c r="S176" s="447">
        <v>1179</v>
      </c>
    </row>
    <row r="177" spans="1:19" ht="14.45" customHeight="1" x14ac:dyDescent="0.2">
      <c r="A177" s="441"/>
      <c r="B177" s="442" t="s">
        <v>1739</v>
      </c>
      <c r="C177" s="442" t="s">
        <v>1733</v>
      </c>
      <c r="D177" s="442" t="s">
        <v>1730</v>
      </c>
      <c r="E177" s="442" t="s">
        <v>1740</v>
      </c>
      <c r="F177" s="442" t="s">
        <v>1921</v>
      </c>
      <c r="G177" s="442"/>
      <c r="H177" s="446">
        <v>5</v>
      </c>
      <c r="I177" s="446">
        <v>6405</v>
      </c>
      <c r="J177" s="442"/>
      <c r="K177" s="442">
        <v>1281</v>
      </c>
      <c r="L177" s="446"/>
      <c r="M177" s="446"/>
      <c r="N177" s="442"/>
      <c r="O177" s="442"/>
      <c r="P177" s="446"/>
      <c r="Q177" s="446"/>
      <c r="R177" s="469"/>
      <c r="S177" s="447"/>
    </row>
    <row r="178" spans="1:19" ht="14.45" customHeight="1" x14ac:dyDescent="0.2">
      <c r="A178" s="441"/>
      <c r="B178" s="442" t="s">
        <v>1739</v>
      </c>
      <c r="C178" s="442" t="s">
        <v>1733</v>
      </c>
      <c r="D178" s="442" t="s">
        <v>1730</v>
      </c>
      <c r="E178" s="442" t="s">
        <v>1740</v>
      </c>
      <c r="F178" s="442" t="s">
        <v>1922</v>
      </c>
      <c r="G178" s="442"/>
      <c r="H178" s="446">
        <v>1</v>
      </c>
      <c r="I178" s="446">
        <v>219</v>
      </c>
      <c r="J178" s="442">
        <v>1</v>
      </c>
      <c r="K178" s="442">
        <v>219</v>
      </c>
      <c r="L178" s="446">
        <v>1</v>
      </c>
      <c r="M178" s="446">
        <v>219</v>
      </c>
      <c r="N178" s="442">
        <v>1</v>
      </c>
      <c r="O178" s="442">
        <v>219</v>
      </c>
      <c r="P178" s="446">
        <v>1</v>
      </c>
      <c r="Q178" s="446">
        <v>219</v>
      </c>
      <c r="R178" s="469">
        <v>1</v>
      </c>
      <c r="S178" s="447">
        <v>219</v>
      </c>
    </row>
    <row r="179" spans="1:19" ht="14.45" customHeight="1" x14ac:dyDescent="0.2">
      <c r="A179" s="441"/>
      <c r="B179" s="442" t="s">
        <v>1739</v>
      </c>
      <c r="C179" s="442" t="s">
        <v>1733</v>
      </c>
      <c r="D179" s="442" t="s">
        <v>1730</v>
      </c>
      <c r="E179" s="442" t="s">
        <v>1740</v>
      </c>
      <c r="F179" s="442" t="s">
        <v>1923</v>
      </c>
      <c r="G179" s="442"/>
      <c r="H179" s="446"/>
      <c r="I179" s="446"/>
      <c r="J179" s="442"/>
      <c r="K179" s="442"/>
      <c r="L179" s="446">
        <v>4</v>
      </c>
      <c r="M179" s="446">
        <v>2968</v>
      </c>
      <c r="N179" s="442">
        <v>1</v>
      </c>
      <c r="O179" s="442">
        <v>742</v>
      </c>
      <c r="P179" s="446">
        <v>4</v>
      </c>
      <c r="Q179" s="446">
        <v>2968</v>
      </c>
      <c r="R179" s="469">
        <v>1</v>
      </c>
      <c r="S179" s="447">
        <v>742</v>
      </c>
    </row>
    <row r="180" spans="1:19" ht="14.45" customHeight="1" x14ac:dyDescent="0.2">
      <c r="A180" s="441"/>
      <c r="B180" s="442" t="s">
        <v>1739</v>
      </c>
      <c r="C180" s="442" t="s">
        <v>1733</v>
      </c>
      <c r="D180" s="442" t="s">
        <v>1730</v>
      </c>
      <c r="E180" s="442" t="s">
        <v>1740</v>
      </c>
      <c r="F180" s="442" t="s">
        <v>1924</v>
      </c>
      <c r="G180" s="442"/>
      <c r="H180" s="446"/>
      <c r="I180" s="446"/>
      <c r="J180" s="442"/>
      <c r="K180" s="442"/>
      <c r="L180" s="446"/>
      <c r="M180" s="446"/>
      <c r="N180" s="442"/>
      <c r="O180" s="442"/>
      <c r="P180" s="446">
        <v>4</v>
      </c>
      <c r="Q180" s="446">
        <v>3600</v>
      </c>
      <c r="R180" s="469"/>
      <c r="S180" s="447">
        <v>900</v>
      </c>
    </row>
    <row r="181" spans="1:19" ht="14.45" customHeight="1" x14ac:dyDescent="0.2">
      <c r="A181" s="441"/>
      <c r="B181" s="442" t="s">
        <v>1739</v>
      </c>
      <c r="C181" s="442" t="s">
        <v>1733</v>
      </c>
      <c r="D181" s="442" t="s">
        <v>1730</v>
      </c>
      <c r="E181" s="442" t="s">
        <v>1825</v>
      </c>
      <c r="F181" s="442" t="s">
        <v>1826</v>
      </c>
      <c r="G181" s="442" t="s">
        <v>1827</v>
      </c>
      <c r="H181" s="446">
        <v>54</v>
      </c>
      <c r="I181" s="446">
        <v>27480</v>
      </c>
      <c r="J181" s="442">
        <v>1.0588236654024743</v>
      </c>
      <c r="K181" s="442">
        <v>508.88888888888891</v>
      </c>
      <c r="L181" s="446">
        <v>51</v>
      </c>
      <c r="M181" s="446">
        <v>25953.33</v>
      </c>
      <c r="N181" s="442">
        <v>1</v>
      </c>
      <c r="O181" s="442">
        <v>508.88882352941181</v>
      </c>
      <c r="P181" s="446">
        <v>86</v>
      </c>
      <c r="Q181" s="446">
        <v>51517.770000000004</v>
      </c>
      <c r="R181" s="469">
        <v>1.9850157956609036</v>
      </c>
      <c r="S181" s="447">
        <v>599.04383720930241</v>
      </c>
    </row>
    <row r="182" spans="1:19" ht="14.45" customHeight="1" x14ac:dyDescent="0.2">
      <c r="A182" s="441"/>
      <c r="B182" s="442" t="s">
        <v>1739</v>
      </c>
      <c r="C182" s="442" t="s">
        <v>1733</v>
      </c>
      <c r="D182" s="442" t="s">
        <v>1730</v>
      </c>
      <c r="E182" s="442" t="s">
        <v>1825</v>
      </c>
      <c r="F182" s="442" t="s">
        <v>1828</v>
      </c>
      <c r="G182" s="442" t="s">
        <v>1829</v>
      </c>
      <c r="H182" s="446">
        <v>126</v>
      </c>
      <c r="I182" s="446">
        <v>63000</v>
      </c>
      <c r="J182" s="442">
        <v>0.96923076923076923</v>
      </c>
      <c r="K182" s="442">
        <v>500</v>
      </c>
      <c r="L182" s="446">
        <v>130</v>
      </c>
      <c r="M182" s="446">
        <v>65000</v>
      </c>
      <c r="N182" s="442">
        <v>1</v>
      </c>
      <c r="O182" s="442">
        <v>500</v>
      </c>
      <c r="P182" s="446">
        <v>281</v>
      </c>
      <c r="Q182" s="446">
        <v>151366.66999999998</v>
      </c>
      <c r="R182" s="469">
        <v>2.3287179999999998</v>
      </c>
      <c r="S182" s="447">
        <v>538.67142348754442</v>
      </c>
    </row>
    <row r="183" spans="1:19" ht="14.45" customHeight="1" x14ac:dyDescent="0.2">
      <c r="A183" s="441"/>
      <c r="B183" s="442" t="s">
        <v>1739</v>
      </c>
      <c r="C183" s="442" t="s">
        <v>1733</v>
      </c>
      <c r="D183" s="442" t="s">
        <v>1730</v>
      </c>
      <c r="E183" s="442" t="s">
        <v>1825</v>
      </c>
      <c r="F183" s="442" t="s">
        <v>1904</v>
      </c>
      <c r="G183" s="442" t="s">
        <v>1905</v>
      </c>
      <c r="H183" s="446">
        <v>848</v>
      </c>
      <c r="I183" s="446">
        <v>89511.12</v>
      </c>
      <c r="J183" s="442">
        <v>1.0626566630267777</v>
      </c>
      <c r="K183" s="442">
        <v>105.55556603773584</v>
      </c>
      <c r="L183" s="446">
        <v>798</v>
      </c>
      <c r="M183" s="446">
        <v>84233.34</v>
      </c>
      <c r="N183" s="442">
        <v>1</v>
      </c>
      <c r="O183" s="442">
        <v>105.55556390977443</v>
      </c>
      <c r="P183" s="446">
        <v>419</v>
      </c>
      <c r="Q183" s="446">
        <v>56920</v>
      </c>
      <c r="R183" s="469">
        <v>0.6757419330635589</v>
      </c>
      <c r="S183" s="447">
        <v>135.8472553699284</v>
      </c>
    </row>
    <row r="184" spans="1:19" ht="14.45" customHeight="1" x14ac:dyDescent="0.2">
      <c r="A184" s="441"/>
      <c r="B184" s="442" t="s">
        <v>1739</v>
      </c>
      <c r="C184" s="442" t="s">
        <v>1733</v>
      </c>
      <c r="D184" s="442" t="s">
        <v>1730</v>
      </c>
      <c r="E184" s="442" t="s">
        <v>1825</v>
      </c>
      <c r="F184" s="442" t="s">
        <v>1830</v>
      </c>
      <c r="G184" s="442" t="s">
        <v>1831</v>
      </c>
      <c r="H184" s="446">
        <v>630</v>
      </c>
      <c r="I184" s="446">
        <v>49000.009999999995</v>
      </c>
      <c r="J184" s="442">
        <v>1.057047094242848</v>
      </c>
      <c r="K184" s="442">
        <v>77.77779365079364</v>
      </c>
      <c r="L184" s="446">
        <v>596</v>
      </c>
      <c r="M184" s="446">
        <v>46355.56</v>
      </c>
      <c r="N184" s="442">
        <v>1</v>
      </c>
      <c r="O184" s="442">
        <v>77.777785234899326</v>
      </c>
      <c r="P184" s="446">
        <v>912</v>
      </c>
      <c r="Q184" s="446">
        <v>80925.56</v>
      </c>
      <c r="R184" s="469">
        <v>1.7457573589877893</v>
      </c>
      <c r="S184" s="447">
        <v>88.734166666666667</v>
      </c>
    </row>
    <row r="185" spans="1:19" ht="14.45" customHeight="1" x14ac:dyDescent="0.2">
      <c r="A185" s="441"/>
      <c r="B185" s="442" t="s">
        <v>1739</v>
      </c>
      <c r="C185" s="442" t="s">
        <v>1733</v>
      </c>
      <c r="D185" s="442" t="s">
        <v>1730</v>
      </c>
      <c r="E185" s="442" t="s">
        <v>1825</v>
      </c>
      <c r="F185" s="442" t="s">
        <v>1832</v>
      </c>
      <c r="G185" s="442" t="s">
        <v>1833</v>
      </c>
      <c r="H185" s="446"/>
      <c r="I185" s="446"/>
      <c r="J185" s="442"/>
      <c r="K185" s="442"/>
      <c r="L185" s="446"/>
      <c r="M185" s="446"/>
      <c r="N185" s="442"/>
      <c r="O185" s="442"/>
      <c r="P185" s="446">
        <v>27</v>
      </c>
      <c r="Q185" s="446">
        <v>7315.56</v>
      </c>
      <c r="R185" s="469"/>
      <c r="S185" s="447">
        <v>270.94666666666666</v>
      </c>
    </row>
    <row r="186" spans="1:19" ht="14.45" customHeight="1" x14ac:dyDescent="0.2">
      <c r="A186" s="441"/>
      <c r="B186" s="442" t="s">
        <v>1739</v>
      </c>
      <c r="C186" s="442" t="s">
        <v>1733</v>
      </c>
      <c r="D186" s="442" t="s">
        <v>1730</v>
      </c>
      <c r="E186" s="442" t="s">
        <v>1825</v>
      </c>
      <c r="F186" s="442" t="s">
        <v>1834</v>
      </c>
      <c r="G186" s="442" t="s">
        <v>1835</v>
      </c>
      <c r="H186" s="446"/>
      <c r="I186" s="446"/>
      <c r="J186" s="442"/>
      <c r="K186" s="442"/>
      <c r="L186" s="446"/>
      <c r="M186" s="446"/>
      <c r="N186" s="442"/>
      <c r="O186" s="442"/>
      <c r="P186" s="446">
        <v>1</v>
      </c>
      <c r="Q186" s="446">
        <v>305.56</v>
      </c>
      <c r="R186" s="469"/>
      <c r="S186" s="447">
        <v>305.56</v>
      </c>
    </row>
    <row r="187" spans="1:19" ht="14.45" customHeight="1" x14ac:dyDescent="0.2">
      <c r="A187" s="441"/>
      <c r="B187" s="442" t="s">
        <v>1739</v>
      </c>
      <c r="C187" s="442" t="s">
        <v>1733</v>
      </c>
      <c r="D187" s="442" t="s">
        <v>1730</v>
      </c>
      <c r="E187" s="442" t="s">
        <v>1825</v>
      </c>
      <c r="F187" s="442" t="s">
        <v>1836</v>
      </c>
      <c r="G187" s="442" t="s">
        <v>1837</v>
      </c>
      <c r="H187" s="446">
        <v>473</v>
      </c>
      <c r="I187" s="446">
        <v>55183.320000000007</v>
      </c>
      <c r="J187" s="442">
        <v>1.4643960605392359</v>
      </c>
      <c r="K187" s="442">
        <v>116.66663847780129</v>
      </c>
      <c r="L187" s="446">
        <v>323</v>
      </c>
      <c r="M187" s="446">
        <v>37683.33</v>
      </c>
      <c r="N187" s="442">
        <v>1</v>
      </c>
      <c r="O187" s="442">
        <v>116.66665634674924</v>
      </c>
      <c r="P187" s="446">
        <v>352</v>
      </c>
      <c r="Q187" s="446">
        <v>49653.33</v>
      </c>
      <c r="R187" s="469">
        <v>1.3176470869214583</v>
      </c>
      <c r="S187" s="447">
        <v>141.06059659090909</v>
      </c>
    </row>
    <row r="188" spans="1:19" ht="14.45" customHeight="1" x14ac:dyDescent="0.2">
      <c r="A188" s="441"/>
      <c r="B188" s="442" t="s">
        <v>1739</v>
      </c>
      <c r="C188" s="442" t="s">
        <v>1733</v>
      </c>
      <c r="D188" s="442" t="s">
        <v>1730</v>
      </c>
      <c r="E188" s="442" t="s">
        <v>1825</v>
      </c>
      <c r="F188" s="442" t="s">
        <v>1906</v>
      </c>
      <c r="G188" s="442" t="s">
        <v>1907</v>
      </c>
      <c r="H188" s="446">
        <v>46</v>
      </c>
      <c r="I188" s="446">
        <v>17888.89</v>
      </c>
      <c r="J188" s="442">
        <v>0.39268291290898411</v>
      </c>
      <c r="K188" s="442">
        <v>388.88891304347823</v>
      </c>
      <c r="L188" s="446">
        <v>82</v>
      </c>
      <c r="M188" s="446">
        <v>45555.56</v>
      </c>
      <c r="N188" s="442">
        <v>1</v>
      </c>
      <c r="O188" s="442">
        <v>555.55560975609751</v>
      </c>
      <c r="P188" s="446">
        <v>73</v>
      </c>
      <c r="Q188" s="446">
        <v>68513.33</v>
      </c>
      <c r="R188" s="469">
        <v>1.5039509996145368</v>
      </c>
      <c r="S188" s="447">
        <v>938.5387671232877</v>
      </c>
    </row>
    <row r="189" spans="1:19" ht="14.45" customHeight="1" x14ac:dyDescent="0.2">
      <c r="A189" s="441"/>
      <c r="B189" s="442" t="s">
        <v>1739</v>
      </c>
      <c r="C189" s="442" t="s">
        <v>1733</v>
      </c>
      <c r="D189" s="442" t="s">
        <v>1730</v>
      </c>
      <c r="E189" s="442" t="s">
        <v>1825</v>
      </c>
      <c r="F189" s="442" t="s">
        <v>1838</v>
      </c>
      <c r="G189" s="442" t="s">
        <v>1839</v>
      </c>
      <c r="H189" s="446">
        <v>614</v>
      </c>
      <c r="I189" s="446">
        <v>184200</v>
      </c>
      <c r="J189" s="442">
        <v>0.83103992781412139</v>
      </c>
      <c r="K189" s="442">
        <v>300</v>
      </c>
      <c r="L189" s="446">
        <v>403</v>
      </c>
      <c r="M189" s="446">
        <v>221650</v>
      </c>
      <c r="N189" s="442">
        <v>1</v>
      </c>
      <c r="O189" s="442">
        <v>550</v>
      </c>
      <c r="P189" s="446">
        <v>470</v>
      </c>
      <c r="Q189" s="446">
        <v>279528.89</v>
      </c>
      <c r="R189" s="469">
        <v>1.2611274080757953</v>
      </c>
      <c r="S189" s="447">
        <v>594.74231914893619</v>
      </c>
    </row>
    <row r="190" spans="1:19" ht="14.45" customHeight="1" x14ac:dyDescent="0.2">
      <c r="A190" s="441"/>
      <c r="B190" s="442" t="s">
        <v>1739</v>
      </c>
      <c r="C190" s="442" t="s">
        <v>1733</v>
      </c>
      <c r="D190" s="442" t="s">
        <v>1730</v>
      </c>
      <c r="E190" s="442" t="s">
        <v>1825</v>
      </c>
      <c r="F190" s="442" t="s">
        <v>1840</v>
      </c>
      <c r="G190" s="442" t="s">
        <v>1841</v>
      </c>
      <c r="H190" s="446">
        <v>6</v>
      </c>
      <c r="I190" s="446">
        <v>1766.65</v>
      </c>
      <c r="J190" s="442">
        <v>1.4999957546889462</v>
      </c>
      <c r="K190" s="442">
        <v>294.44166666666666</v>
      </c>
      <c r="L190" s="446">
        <v>4</v>
      </c>
      <c r="M190" s="446">
        <v>1177.77</v>
      </c>
      <c r="N190" s="442">
        <v>1</v>
      </c>
      <c r="O190" s="442">
        <v>294.4425</v>
      </c>
      <c r="P190" s="446">
        <v>1</v>
      </c>
      <c r="Q190" s="446">
        <v>344.44</v>
      </c>
      <c r="R190" s="469">
        <v>0.29245098788388224</v>
      </c>
      <c r="S190" s="447">
        <v>344.44</v>
      </c>
    </row>
    <row r="191" spans="1:19" ht="14.45" customHeight="1" x14ac:dyDescent="0.2">
      <c r="A191" s="441"/>
      <c r="B191" s="442" t="s">
        <v>1739</v>
      </c>
      <c r="C191" s="442" t="s">
        <v>1733</v>
      </c>
      <c r="D191" s="442" t="s">
        <v>1730</v>
      </c>
      <c r="E191" s="442" t="s">
        <v>1825</v>
      </c>
      <c r="F191" s="442" t="s">
        <v>1925</v>
      </c>
      <c r="G191" s="442" t="s">
        <v>1926</v>
      </c>
      <c r="H191" s="446">
        <v>1</v>
      </c>
      <c r="I191" s="446">
        <v>666.67</v>
      </c>
      <c r="J191" s="442"/>
      <c r="K191" s="442">
        <v>666.67</v>
      </c>
      <c r="L191" s="446"/>
      <c r="M191" s="446"/>
      <c r="N191" s="442"/>
      <c r="O191" s="442"/>
      <c r="P191" s="446"/>
      <c r="Q191" s="446"/>
      <c r="R191" s="469"/>
      <c r="S191" s="447"/>
    </row>
    <row r="192" spans="1:19" ht="14.45" customHeight="1" x14ac:dyDescent="0.2">
      <c r="A192" s="441"/>
      <c r="B192" s="442" t="s">
        <v>1739</v>
      </c>
      <c r="C192" s="442" t="s">
        <v>1733</v>
      </c>
      <c r="D192" s="442" t="s">
        <v>1730</v>
      </c>
      <c r="E192" s="442" t="s">
        <v>1825</v>
      </c>
      <c r="F192" s="442" t="s">
        <v>1927</v>
      </c>
      <c r="G192" s="442" t="s">
        <v>1928</v>
      </c>
      <c r="H192" s="446">
        <v>1</v>
      </c>
      <c r="I192" s="446">
        <v>777.78</v>
      </c>
      <c r="J192" s="442"/>
      <c r="K192" s="442">
        <v>777.78</v>
      </c>
      <c r="L192" s="446"/>
      <c r="M192" s="446"/>
      <c r="N192" s="442"/>
      <c r="O192" s="442"/>
      <c r="P192" s="446"/>
      <c r="Q192" s="446"/>
      <c r="R192" s="469"/>
      <c r="S192" s="447"/>
    </row>
    <row r="193" spans="1:19" ht="14.45" customHeight="1" x14ac:dyDescent="0.2">
      <c r="A193" s="441"/>
      <c r="B193" s="442" t="s">
        <v>1739</v>
      </c>
      <c r="C193" s="442" t="s">
        <v>1733</v>
      </c>
      <c r="D193" s="442" t="s">
        <v>1730</v>
      </c>
      <c r="E193" s="442" t="s">
        <v>1825</v>
      </c>
      <c r="F193" s="442" t="s">
        <v>1846</v>
      </c>
      <c r="G193" s="442"/>
      <c r="H193" s="446">
        <v>19</v>
      </c>
      <c r="I193" s="446">
        <v>633.32999999999993</v>
      </c>
      <c r="J193" s="442"/>
      <c r="K193" s="442">
        <v>33.333157894736836</v>
      </c>
      <c r="L193" s="446"/>
      <c r="M193" s="446"/>
      <c r="N193" s="442"/>
      <c r="O193" s="442"/>
      <c r="P193" s="446"/>
      <c r="Q193" s="446"/>
      <c r="R193" s="469"/>
      <c r="S193" s="447"/>
    </row>
    <row r="194" spans="1:19" ht="14.45" customHeight="1" x14ac:dyDescent="0.2">
      <c r="A194" s="441"/>
      <c r="B194" s="442" t="s">
        <v>1739</v>
      </c>
      <c r="C194" s="442" t="s">
        <v>1733</v>
      </c>
      <c r="D194" s="442" t="s">
        <v>1730</v>
      </c>
      <c r="E194" s="442" t="s">
        <v>1825</v>
      </c>
      <c r="F194" s="442" t="s">
        <v>1847</v>
      </c>
      <c r="G194" s="442" t="s">
        <v>1829</v>
      </c>
      <c r="H194" s="446">
        <v>1577</v>
      </c>
      <c r="I194" s="446">
        <v>658835.54999999993</v>
      </c>
      <c r="J194" s="442">
        <v>1.0727891124228675</v>
      </c>
      <c r="K194" s="442">
        <v>417.77777425491433</v>
      </c>
      <c r="L194" s="446">
        <v>1470</v>
      </c>
      <c r="M194" s="446">
        <v>614133.32999999996</v>
      </c>
      <c r="N194" s="442">
        <v>1</v>
      </c>
      <c r="O194" s="442">
        <v>417.77777551020404</v>
      </c>
      <c r="P194" s="446">
        <v>970</v>
      </c>
      <c r="Q194" s="446">
        <v>437015.55</v>
      </c>
      <c r="R194" s="469">
        <v>0.71159718688448326</v>
      </c>
      <c r="S194" s="447">
        <v>450.53149484536084</v>
      </c>
    </row>
    <row r="195" spans="1:19" ht="14.45" customHeight="1" x14ac:dyDescent="0.2">
      <c r="A195" s="441"/>
      <c r="B195" s="442" t="s">
        <v>1739</v>
      </c>
      <c r="C195" s="442" t="s">
        <v>1733</v>
      </c>
      <c r="D195" s="442" t="s">
        <v>1730</v>
      </c>
      <c r="E195" s="442" t="s">
        <v>1825</v>
      </c>
      <c r="F195" s="442" t="s">
        <v>1848</v>
      </c>
      <c r="G195" s="442" t="s">
        <v>1849</v>
      </c>
      <c r="H195" s="446">
        <v>136</v>
      </c>
      <c r="I195" s="446">
        <v>28711.110000000004</v>
      </c>
      <c r="J195" s="442">
        <v>0.68359785714285726</v>
      </c>
      <c r="K195" s="442">
        <v>211.11110294117651</v>
      </c>
      <c r="L195" s="446">
        <v>189</v>
      </c>
      <c r="M195" s="446">
        <v>42000</v>
      </c>
      <c r="N195" s="442">
        <v>1</v>
      </c>
      <c r="O195" s="442">
        <v>222.22222222222223</v>
      </c>
      <c r="P195" s="446">
        <v>260</v>
      </c>
      <c r="Q195" s="446">
        <v>96162.22</v>
      </c>
      <c r="R195" s="469">
        <v>2.2895766666666666</v>
      </c>
      <c r="S195" s="447">
        <v>369.85469230769229</v>
      </c>
    </row>
    <row r="196" spans="1:19" ht="14.45" customHeight="1" x14ac:dyDescent="0.2">
      <c r="A196" s="441"/>
      <c r="B196" s="442" t="s">
        <v>1739</v>
      </c>
      <c r="C196" s="442" t="s">
        <v>1733</v>
      </c>
      <c r="D196" s="442" t="s">
        <v>1730</v>
      </c>
      <c r="E196" s="442" t="s">
        <v>1825</v>
      </c>
      <c r="F196" s="442" t="s">
        <v>1850</v>
      </c>
      <c r="G196" s="442" t="s">
        <v>1851</v>
      </c>
      <c r="H196" s="446">
        <v>57</v>
      </c>
      <c r="I196" s="446">
        <v>33250</v>
      </c>
      <c r="J196" s="442">
        <v>0.41605837680674135</v>
      </c>
      <c r="K196" s="442">
        <v>583.33333333333337</v>
      </c>
      <c r="L196" s="446">
        <v>137</v>
      </c>
      <c r="M196" s="446">
        <v>79916.67</v>
      </c>
      <c r="N196" s="442">
        <v>1</v>
      </c>
      <c r="O196" s="442">
        <v>583.33335766423352</v>
      </c>
      <c r="P196" s="446">
        <v>124</v>
      </c>
      <c r="Q196" s="446">
        <v>87808.88</v>
      </c>
      <c r="R196" s="469">
        <v>1.0987554911885093</v>
      </c>
      <c r="S196" s="447">
        <v>708.13612903225805</v>
      </c>
    </row>
    <row r="197" spans="1:19" ht="14.45" customHeight="1" x14ac:dyDescent="0.2">
      <c r="A197" s="441"/>
      <c r="B197" s="442" t="s">
        <v>1739</v>
      </c>
      <c r="C197" s="442" t="s">
        <v>1733</v>
      </c>
      <c r="D197" s="442" t="s">
        <v>1730</v>
      </c>
      <c r="E197" s="442" t="s">
        <v>1825</v>
      </c>
      <c r="F197" s="442" t="s">
        <v>1852</v>
      </c>
      <c r="G197" s="442" t="s">
        <v>1853</v>
      </c>
      <c r="H197" s="446">
        <v>42</v>
      </c>
      <c r="I197" s="446">
        <v>19600.010000000002</v>
      </c>
      <c r="J197" s="442">
        <v>0.87500044642857155</v>
      </c>
      <c r="K197" s="442">
        <v>466.66690476190479</v>
      </c>
      <c r="L197" s="446">
        <v>48</v>
      </c>
      <c r="M197" s="446">
        <v>22400</v>
      </c>
      <c r="N197" s="442">
        <v>1</v>
      </c>
      <c r="O197" s="442">
        <v>466.66666666666669</v>
      </c>
      <c r="P197" s="446">
        <v>36</v>
      </c>
      <c r="Q197" s="446">
        <v>19391.11</v>
      </c>
      <c r="R197" s="469">
        <v>0.86567455357142864</v>
      </c>
      <c r="S197" s="447">
        <v>538.64194444444445</v>
      </c>
    </row>
    <row r="198" spans="1:19" ht="14.45" customHeight="1" x14ac:dyDescent="0.2">
      <c r="A198" s="441"/>
      <c r="B198" s="442" t="s">
        <v>1739</v>
      </c>
      <c r="C198" s="442" t="s">
        <v>1733</v>
      </c>
      <c r="D198" s="442" t="s">
        <v>1730</v>
      </c>
      <c r="E198" s="442" t="s">
        <v>1825</v>
      </c>
      <c r="F198" s="442" t="s">
        <v>1929</v>
      </c>
      <c r="G198" s="442" t="s">
        <v>1853</v>
      </c>
      <c r="H198" s="446">
        <v>10</v>
      </c>
      <c r="I198" s="446">
        <v>10000</v>
      </c>
      <c r="J198" s="442">
        <v>1.25</v>
      </c>
      <c r="K198" s="442">
        <v>1000</v>
      </c>
      <c r="L198" s="446">
        <v>8</v>
      </c>
      <c r="M198" s="446">
        <v>8000</v>
      </c>
      <c r="N198" s="442">
        <v>1</v>
      </c>
      <c r="O198" s="442">
        <v>1000</v>
      </c>
      <c r="P198" s="446">
        <v>1</v>
      </c>
      <c r="Q198" s="446">
        <v>1154.44</v>
      </c>
      <c r="R198" s="469">
        <v>0.14430500000000002</v>
      </c>
      <c r="S198" s="447">
        <v>1154.44</v>
      </c>
    </row>
    <row r="199" spans="1:19" ht="14.45" customHeight="1" x14ac:dyDescent="0.2">
      <c r="A199" s="441"/>
      <c r="B199" s="442" t="s">
        <v>1739</v>
      </c>
      <c r="C199" s="442" t="s">
        <v>1733</v>
      </c>
      <c r="D199" s="442" t="s">
        <v>1730</v>
      </c>
      <c r="E199" s="442" t="s">
        <v>1825</v>
      </c>
      <c r="F199" s="442" t="s">
        <v>1854</v>
      </c>
      <c r="G199" s="442" t="s">
        <v>1855</v>
      </c>
      <c r="H199" s="446">
        <v>325</v>
      </c>
      <c r="I199" s="446">
        <v>16250</v>
      </c>
      <c r="J199" s="442">
        <v>0.97402616863659719</v>
      </c>
      <c r="K199" s="442">
        <v>50</v>
      </c>
      <c r="L199" s="446">
        <v>273</v>
      </c>
      <c r="M199" s="446">
        <v>16683.329999999998</v>
      </c>
      <c r="N199" s="442">
        <v>1</v>
      </c>
      <c r="O199" s="442">
        <v>61.111098901098892</v>
      </c>
      <c r="P199" s="446">
        <v>301</v>
      </c>
      <c r="Q199" s="446">
        <v>21446.67</v>
      </c>
      <c r="R199" s="469">
        <v>1.2855149421608276</v>
      </c>
      <c r="S199" s="447">
        <v>71.251395348837207</v>
      </c>
    </row>
    <row r="200" spans="1:19" ht="14.45" customHeight="1" x14ac:dyDescent="0.2">
      <c r="A200" s="441"/>
      <c r="B200" s="442" t="s">
        <v>1739</v>
      </c>
      <c r="C200" s="442" t="s">
        <v>1733</v>
      </c>
      <c r="D200" s="442" t="s">
        <v>1730</v>
      </c>
      <c r="E200" s="442" t="s">
        <v>1825</v>
      </c>
      <c r="F200" s="442" t="s">
        <v>1860</v>
      </c>
      <c r="G200" s="442" t="s">
        <v>1861</v>
      </c>
      <c r="H200" s="446">
        <v>9</v>
      </c>
      <c r="I200" s="446">
        <v>0</v>
      </c>
      <c r="J200" s="442"/>
      <c r="K200" s="442">
        <v>0</v>
      </c>
      <c r="L200" s="446">
        <v>4</v>
      </c>
      <c r="M200" s="446">
        <v>0</v>
      </c>
      <c r="N200" s="442"/>
      <c r="O200" s="442">
        <v>0</v>
      </c>
      <c r="P200" s="446">
        <v>4</v>
      </c>
      <c r="Q200" s="446">
        <v>0</v>
      </c>
      <c r="R200" s="469"/>
      <c r="S200" s="447">
        <v>0</v>
      </c>
    </row>
    <row r="201" spans="1:19" ht="14.45" customHeight="1" x14ac:dyDescent="0.2">
      <c r="A201" s="441"/>
      <c r="B201" s="442" t="s">
        <v>1739</v>
      </c>
      <c r="C201" s="442" t="s">
        <v>1733</v>
      </c>
      <c r="D201" s="442" t="s">
        <v>1730</v>
      </c>
      <c r="E201" s="442" t="s">
        <v>1825</v>
      </c>
      <c r="F201" s="442" t="s">
        <v>1862</v>
      </c>
      <c r="G201" s="442" t="s">
        <v>1863</v>
      </c>
      <c r="H201" s="446">
        <v>437</v>
      </c>
      <c r="I201" s="446">
        <v>133527.78</v>
      </c>
      <c r="J201" s="442">
        <v>1.2206702873874773</v>
      </c>
      <c r="K201" s="442">
        <v>305.55556064073227</v>
      </c>
      <c r="L201" s="446">
        <v>358</v>
      </c>
      <c r="M201" s="446">
        <v>109388.9</v>
      </c>
      <c r="N201" s="442">
        <v>1</v>
      </c>
      <c r="O201" s="442">
        <v>305.55558659217877</v>
      </c>
      <c r="P201" s="446">
        <v>424</v>
      </c>
      <c r="Q201" s="446">
        <v>139245.54999999999</v>
      </c>
      <c r="R201" s="469">
        <v>1.2729403988887356</v>
      </c>
      <c r="S201" s="447">
        <v>328.40931603773583</v>
      </c>
    </row>
    <row r="202" spans="1:19" ht="14.45" customHeight="1" x14ac:dyDescent="0.2">
      <c r="A202" s="441"/>
      <c r="B202" s="442" t="s">
        <v>1739</v>
      </c>
      <c r="C202" s="442" t="s">
        <v>1733</v>
      </c>
      <c r="D202" s="442" t="s">
        <v>1730</v>
      </c>
      <c r="E202" s="442" t="s">
        <v>1825</v>
      </c>
      <c r="F202" s="442" t="s">
        <v>1864</v>
      </c>
      <c r="G202" s="442" t="s">
        <v>1865</v>
      </c>
      <c r="H202" s="446">
        <v>209</v>
      </c>
      <c r="I202" s="446">
        <v>6966.66</v>
      </c>
      <c r="J202" s="442">
        <v>5.971456979754171</v>
      </c>
      <c r="K202" s="442">
        <v>33.333301435406696</v>
      </c>
      <c r="L202" s="446">
        <v>35</v>
      </c>
      <c r="M202" s="446">
        <v>1166.6599999999999</v>
      </c>
      <c r="N202" s="442">
        <v>1</v>
      </c>
      <c r="O202" s="442">
        <v>33.333142857142853</v>
      </c>
      <c r="P202" s="446"/>
      <c r="Q202" s="446"/>
      <c r="R202" s="469"/>
      <c r="S202" s="447"/>
    </row>
    <row r="203" spans="1:19" ht="14.45" customHeight="1" x14ac:dyDescent="0.2">
      <c r="A203" s="441"/>
      <c r="B203" s="442" t="s">
        <v>1739</v>
      </c>
      <c r="C203" s="442" t="s">
        <v>1733</v>
      </c>
      <c r="D203" s="442" t="s">
        <v>1730</v>
      </c>
      <c r="E203" s="442" t="s">
        <v>1825</v>
      </c>
      <c r="F203" s="442" t="s">
        <v>1866</v>
      </c>
      <c r="G203" s="442" t="s">
        <v>1867</v>
      </c>
      <c r="H203" s="446">
        <v>1538</v>
      </c>
      <c r="I203" s="446">
        <v>700644.46000000008</v>
      </c>
      <c r="J203" s="442">
        <v>1.1392593030773872</v>
      </c>
      <c r="K203" s="442">
        <v>455.55556566970097</v>
      </c>
      <c r="L203" s="446">
        <v>1350</v>
      </c>
      <c r="M203" s="446">
        <v>614999.99</v>
      </c>
      <c r="N203" s="442">
        <v>1</v>
      </c>
      <c r="O203" s="442">
        <v>455.55554814814815</v>
      </c>
      <c r="P203" s="446">
        <v>1417</v>
      </c>
      <c r="Q203" s="446">
        <v>688977.77999999991</v>
      </c>
      <c r="R203" s="469">
        <v>1.1202890913868144</v>
      </c>
      <c r="S203" s="447">
        <v>486.22285109386019</v>
      </c>
    </row>
    <row r="204" spans="1:19" ht="14.45" customHeight="1" x14ac:dyDescent="0.2">
      <c r="A204" s="441"/>
      <c r="B204" s="442" t="s">
        <v>1739</v>
      </c>
      <c r="C204" s="442" t="s">
        <v>1733</v>
      </c>
      <c r="D204" s="442" t="s">
        <v>1730</v>
      </c>
      <c r="E204" s="442" t="s">
        <v>1825</v>
      </c>
      <c r="F204" s="442" t="s">
        <v>1870</v>
      </c>
      <c r="G204" s="442" t="s">
        <v>1871</v>
      </c>
      <c r="H204" s="446">
        <v>620</v>
      </c>
      <c r="I204" s="446">
        <v>48222.22</v>
      </c>
      <c r="J204" s="442">
        <v>1.2809921680312331</v>
      </c>
      <c r="K204" s="442">
        <v>77.777774193548396</v>
      </c>
      <c r="L204" s="446">
        <v>484</v>
      </c>
      <c r="M204" s="446">
        <v>37644.430000000008</v>
      </c>
      <c r="N204" s="442">
        <v>1</v>
      </c>
      <c r="O204" s="442">
        <v>77.777747933884314</v>
      </c>
      <c r="P204" s="446">
        <v>605</v>
      </c>
      <c r="Q204" s="446">
        <v>60461.119999999995</v>
      </c>
      <c r="R204" s="469">
        <v>1.6061106516953501</v>
      </c>
      <c r="S204" s="447">
        <v>99.93573553719007</v>
      </c>
    </row>
    <row r="205" spans="1:19" ht="14.45" customHeight="1" x14ac:dyDescent="0.2">
      <c r="A205" s="441"/>
      <c r="B205" s="442" t="s">
        <v>1739</v>
      </c>
      <c r="C205" s="442" t="s">
        <v>1733</v>
      </c>
      <c r="D205" s="442" t="s">
        <v>1730</v>
      </c>
      <c r="E205" s="442" t="s">
        <v>1825</v>
      </c>
      <c r="F205" s="442" t="s">
        <v>1930</v>
      </c>
      <c r="G205" s="442" t="s">
        <v>1931</v>
      </c>
      <c r="H205" s="446">
        <v>55</v>
      </c>
      <c r="I205" s="446">
        <v>38500</v>
      </c>
      <c r="J205" s="442">
        <v>1.1702127659574468</v>
      </c>
      <c r="K205" s="442">
        <v>700</v>
      </c>
      <c r="L205" s="446">
        <v>47</v>
      </c>
      <c r="M205" s="446">
        <v>32900</v>
      </c>
      <c r="N205" s="442">
        <v>1</v>
      </c>
      <c r="O205" s="442">
        <v>700</v>
      </c>
      <c r="P205" s="446">
        <v>41</v>
      </c>
      <c r="Q205" s="446">
        <v>31225.57</v>
      </c>
      <c r="R205" s="469">
        <v>0.94910547112462007</v>
      </c>
      <c r="S205" s="447">
        <v>761.59926829268295</v>
      </c>
    </row>
    <row r="206" spans="1:19" ht="14.45" customHeight="1" x14ac:dyDescent="0.2">
      <c r="A206" s="441"/>
      <c r="B206" s="442" t="s">
        <v>1739</v>
      </c>
      <c r="C206" s="442" t="s">
        <v>1733</v>
      </c>
      <c r="D206" s="442" t="s">
        <v>1730</v>
      </c>
      <c r="E206" s="442" t="s">
        <v>1825</v>
      </c>
      <c r="F206" s="442" t="s">
        <v>1874</v>
      </c>
      <c r="G206" s="442" t="s">
        <v>1875</v>
      </c>
      <c r="H206" s="446">
        <v>3</v>
      </c>
      <c r="I206" s="446">
        <v>810</v>
      </c>
      <c r="J206" s="442">
        <v>1.5</v>
      </c>
      <c r="K206" s="442">
        <v>270</v>
      </c>
      <c r="L206" s="446">
        <v>2</v>
      </c>
      <c r="M206" s="446">
        <v>540</v>
      </c>
      <c r="N206" s="442">
        <v>1</v>
      </c>
      <c r="O206" s="442">
        <v>270</v>
      </c>
      <c r="P206" s="446">
        <v>1</v>
      </c>
      <c r="Q206" s="446">
        <v>382.22</v>
      </c>
      <c r="R206" s="469">
        <v>0.7078148148148149</v>
      </c>
      <c r="S206" s="447">
        <v>382.22</v>
      </c>
    </row>
    <row r="207" spans="1:19" ht="14.45" customHeight="1" x14ac:dyDescent="0.2">
      <c r="A207" s="441"/>
      <c r="B207" s="442" t="s">
        <v>1739</v>
      </c>
      <c r="C207" s="442" t="s">
        <v>1733</v>
      </c>
      <c r="D207" s="442" t="s">
        <v>1730</v>
      </c>
      <c r="E207" s="442" t="s">
        <v>1825</v>
      </c>
      <c r="F207" s="442" t="s">
        <v>1876</v>
      </c>
      <c r="G207" s="442" t="s">
        <v>1877</v>
      </c>
      <c r="H207" s="446">
        <v>927</v>
      </c>
      <c r="I207" s="446">
        <v>87550</v>
      </c>
      <c r="J207" s="442">
        <v>1.2629430019614203</v>
      </c>
      <c r="K207" s="442">
        <v>94.444444444444443</v>
      </c>
      <c r="L207" s="446">
        <v>734</v>
      </c>
      <c r="M207" s="446">
        <v>69322.210000000006</v>
      </c>
      <c r="N207" s="442">
        <v>1</v>
      </c>
      <c r="O207" s="442">
        <v>94.444427792915533</v>
      </c>
      <c r="P207" s="446">
        <v>730</v>
      </c>
      <c r="Q207" s="446">
        <v>86211.12</v>
      </c>
      <c r="R207" s="469">
        <v>1.24362913415484</v>
      </c>
      <c r="S207" s="447">
        <v>118.09742465753423</v>
      </c>
    </row>
    <row r="208" spans="1:19" ht="14.45" customHeight="1" x14ac:dyDescent="0.2">
      <c r="A208" s="441"/>
      <c r="B208" s="442" t="s">
        <v>1739</v>
      </c>
      <c r="C208" s="442" t="s">
        <v>1733</v>
      </c>
      <c r="D208" s="442" t="s">
        <v>1730</v>
      </c>
      <c r="E208" s="442" t="s">
        <v>1825</v>
      </c>
      <c r="F208" s="442" t="s">
        <v>1880</v>
      </c>
      <c r="G208" s="442" t="s">
        <v>1881</v>
      </c>
      <c r="H208" s="446">
        <v>778</v>
      </c>
      <c r="I208" s="446">
        <v>75206.67</v>
      </c>
      <c r="J208" s="442">
        <v>1.3697180379509379</v>
      </c>
      <c r="K208" s="442">
        <v>96.666670951156817</v>
      </c>
      <c r="L208" s="446">
        <v>568</v>
      </c>
      <c r="M208" s="446">
        <v>54906.679999999993</v>
      </c>
      <c r="N208" s="442">
        <v>1</v>
      </c>
      <c r="O208" s="442">
        <v>96.666690140845063</v>
      </c>
      <c r="P208" s="446">
        <v>517</v>
      </c>
      <c r="Q208" s="446">
        <v>81816.67</v>
      </c>
      <c r="R208" s="469">
        <v>1.4901041184788446</v>
      </c>
      <c r="S208" s="447">
        <v>158.25274661508703</v>
      </c>
    </row>
    <row r="209" spans="1:19" ht="14.45" customHeight="1" x14ac:dyDescent="0.2">
      <c r="A209" s="441"/>
      <c r="B209" s="442" t="s">
        <v>1739</v>
      </c>
      <c r="C209" s="442" t="s">
        <v>1733</v>
      </c>
      <c r="D209" s="442" t="s">
        <v>1730</v>
      </c>
      <c r="E209" s="442" t="s">
        <v>1825</v>
      </c>
      <c r="F209" s="442" t="s">
        <v>1883</v>
      </c>
      <c r="G209" s="442" t="s">
        <v>1884</v>
      </c>
      <c r="H209" s="446">
        <v>825</v>
      </c>
      <c r="I209" s="446">
        <v>357499.99</v>
      </c>
      <c r="J209" s="442">
        <v>1.1735419045072348</v>
      </c>
      <c r="K209" s="442">
        <v>433.33332121212118</v>
      </c>
      <c r="L209" s="446">
        <v>703</v>
      </c>
      <c r="M209" s="446">
        <v>304633.33999999997</v>
      </c>
      <c r="N209" s="442">
        <v>1</v>
      </c>
      <c r="O209" s="442">
        <v>433.33334281650065</v>
      </c>
      <c r="P209" s="446">
        <v>760</v>
      </c>
      <c r="Q209" s="446">
        <v>357142.22000000003</v>
      </c>
      <c r="R209" s="469">
        <v>1.1723674762585083</v>
      </c>
      <c r="S209" s="447">
        <v>469.92397368421058</v>
      </c>
    </row>
    <row r="210" spans="1:19" ht="14.45" customHeight="1" x14ac:dyDescent="0.2">
      <c r="A210" s="441"/>
      <c r="B210" s="442" t="s">
        <v>1739</v>
      </c>
      <c r="C210" s="442" t="s">
        <v>1733</v>
      </c>
      <c r="D210" s="442" t="s">
        <v>1730</v>
      </c>
      <c r="E210" s="442" t="s">
        <v>1825</v>
      </c>
      <c r="F210" s="442" t="s">
        <v>1885</v>
      </c>
      <c r="G210" s="442" t="s">
        <v>1886</v>
      </c>
      <c r="H210" s="446">
        <v>1222</v>
      </c>
      <c r="I210" s="446">
        <v>92328.87000000001</v>
      </c>
      <c r="J210" s="442">
        <v>1.1048822920371393</v>
      </c>
      <c r="K210" s="442">
        <v>75.555540098199685</v>
      </c>
      <c r="L210" s="446">
        <v>1106</v>
      </c>
      <c r="M210" s="446">
        <v>83564.44</v>
      </c>
      <c r="N210" s="442">
        <v>1</v>
      </c>
      <c r="O210" s="442">
        <v>75.555551537070528</v>
      </c>
      <c r="P210" s="446">
        <v>610</v>
      </c>
      <c r="Q210" s="446">
        <v>65131.13</v>
      </c>
      <c r="R210" s="469">
        <v>0.77941203219934219</v>
      </c>
      <c r="S210" s="447">
        <v>106.77234426229508</v>
      </c>
    </row>
    <row r="211" spans="1:19" ht="14.45" customHeight="1" x14ac:dyDescent="0.2">
      <c r="A211" s="441"/>
      <c r="B211" s="442" t="s">
        <v>1739</v>
      </c>
      <c r="C211" s="442" t="s">
        <v>1733</v>
      </c>
      <c r="D211" s="442" t="s">
        <v>1730</v>
      </c>
      <c r="E211" s="442" t="s">
        <v>1825</v>
      </c>
      <c r="F211" s="442" t="s">
        <v>1932</v>
      </c>
      <c r="G211" s="442" t="s">
        <v>1933</v>
      </c>
      <c r="H211" s="446">
        <v>131</v>
      </c>
      <c r="I211" s="446">
        <v>168116.66999999998</v>
      </c>
      <c r="J211" s="442">
        <v>1.1008403339334207</v>
      </c>
      <c r="K211" s="442">
        <v>1283.3333587786258</v>
      </c>
      <c r="L211" s="446">
        <v>119</v>
      </c>
      <c r="M211" s="446">
        <v>152716.66999999998</v>
      </c>
      <c r="N211" s="442">
        <v>1</v>
      </c>
      <c r="O211" s="442">
        <v>1283.3333613445377</v>
      </c>
      <c r="P211" s="446">
        <v>116</v>
      </c>
      <c r="Q211" s="446">
        <v>166622.22</v>
      </c>
      <c r="R211" s="469">
        <v>1.0910545652940182</v>
      </c>
      <c r="S211" s="447">
        <v>1436.3984482758622</v>
      </c>
    </row>
    <row r="212" spans="1:19" ht="14.45" customHeight="1" x14ac:dyDescent="0.2">
      <c r="A212" s="441"/>
      <c r="B212" s="442" t="s">
        <v>1739</v>
      </c>
      <c r="C212" s="442" t="s">
        <v>1733</v>
      </c>
      <c r="D212" s="442" t="s">
        <v>1730</v>
      </c>
      <c r="E212" s="442" t="s">
        <v>1825</v>
      </c>
      <c r="F212" s="442" t="s">
        <v>1934</v>
      </c>
      <c r="G212" s="442" t="s">
        <v>1935</v>
      </c>
      <c r="H212" s="446">
        <v>6</v>
      </c>
      <c r="I212" s="446">
        <v>2800</v>
      </c>
      <c r="J212" s="442"/>
      <c r="K212" s="442">
        <v>466.66666666666669</v>
      </c>
      <c r="L212" s="446"/>
      <c r="M212" s="446"/>
      <c r="N212" s="442"/>
      <c r="O212" s="442"/>
      <c r="P212" s="446">
        <v>3</v>
      </c>
      <c r="Q212" s="446">
        <v>1516.67</v>
      </c>
      <c r="R212" s="469"/>
      <c r="S212" s="447">
        <v>505.55666666666667</v>
      </c>
    </row>
    <row r="213" spans="1:19" ht="14.45" customHeight="1" x14ac:dyDescent="0.2">
      <c r="A213" s="441"/>
      <c r="B213" s="442" t="s">
        <v>1739</v>
      </c>
      <c r="C213" s="442" t="s">
        <v>1733</v>
      </c>
      <c r="D213" s="442" t="s">
        <v>1730</v>
      </c>
      <c r="E213" s="442" t="s">
        <v>1825</v>
      </c>
      <c r="F213" s="442" t="s">
        <v>1887</v>
      </c>
      <c r="G213" s="442" t="s">
        <v>1888</v>
      </c>
      <c r="H213" s="446">
        <v>3</v>
      </c>
      <c r="I213" s="446">
        <v>350</v>
      </c>
      <c r="J213" s="442">
        <v>2.6250656266406658</v>
      </c>
      <c r="K213" s="442">
        <v>116.66666666666667</v>
      </c>
      <c r="L213" s="446">
        <v>1</v>
      </c>
      <c r="M213" s="446">
        <v>133.33000000000001</v>
      </c>
      <c r="N213" s="442">
        <v>1</v>
      </c>
      <c r="O213" s="442">
        <v>133.33000000000001</v>
      </c>
      <c r="P213" s="446">
        <v>4</v>
      </c>
      <c r="Q213" s="446">
        <v>714.44</v>
      </c>
      <c r="R213" s="469">
        <v>5.3584339608490215</v>
      </c>
      <c r="S213" s="447">
        <v>178.61</v>
      </c>
    </row>
    <row r="214" spans="1:19" ht="14.45" customHeight="1" x14ac:dyDescent="0.2">
      <c r="A214" s="441"/>
      <c r="B214" s="442" t="s">
        <v>1739</v>
      </c>
      <c r="C214" s="442" t="s">
        <v>1733</v>
      </c>
      <c r="D214" s="442" t="s">
        <v>1730</v>
      </c>
      <c r="E214" s="442" t="s">
        <v>1825</v>
      </c>
      <c r="F214" s="442" t="s">
        <v>1936</v>
      </c>
      <c r="G214" s="442" t="s">
        <v>1937</v>
      </c>
      <c r="H214" s="446"/>
      <c r="I214" s="446"/>
      <c r="J214" s="442"/>
      <c r="K214" s="442"/>
      <c r="L214" s="446">
        <v>1</v>
      </c>
      <c r="M214" s="446">
        <v>466.67</v>
      </c>
      <c r="N214" s="442">
        <v>1</v>
      </c>
      <c r="O214" s="442">
        <v>466.67</v>
      </c>
      <c r="P214" s="446"/>
      <c r="Q214" s="446"/>
      <c r="R214" s="469"/>
      <c r="S214" s="447"/>
    </row>
    <row r="215" spans="1:19" ht="14.45" customHeight="1" x14ac:dyDescent="0.2">
      <c r="A215" s="441"/>
      <c r="B215" s="442" t="s">
        <v>1739</v>
      </c>
      <c r="C215" s="442" t="s">
        <v>1733</v>
      </c>
      <c r="D215" s="442" t="s">
        <v>1730</v>
      </c>
      <c r="E215" s="442" t="s">
        <v>1825</v>
      </c>
      <c r="F215" s="442" t="s">
        <v>1891</v>
      </c>
      <c r="G215" s="442" t="s">
        <v>1892</v>
      </c>
      <c r="H215" s="446">
        <v>3</v>
      </c>
      <c r="I215" s="446">
        <v>1033.32</v>
      </c>
      <c r="J215" s="442">
        <v>0.24999758063735689</v>
      </c>
      <c r="K215" s="442">
        <v>344.44</v>
      </c>
      <c r="L215" s="446">
        <v>12</v>
      </c>
      <c r="M215" s="446">
        <v>4133.32</v>
      </c>
      <c r="N215" s="442">
        <v>1</v>
      </c>
      <c r="O215" s="442">
        <v>344.44333333333333</v>
      </c>
      <c r="P215" s="446">
        <v>7</v>
      </c>
      <c r="Q215" s="446">
        <v>2818.87</v>
      </c>
      <c r="R215" s="469">
        <v>0.68198687737702379</v>
      </c>
      <c r="S215" s="447">
        <v>402.69571428571425</v>
      </c>
    </row>
    <row r="216" spans="1:19" ht="14.45" customHeight="1" x14ac:dyDescent="0.2">
      <c r="A216" s="441"/>
      <c r="B216" s="442" t="s">
        <v>1739</v>
      </c>
      <c r="C216" s="442" t="s">
        <v>1733</v>
      </c>
      <c r="D216" s="442" t="s">
        <v>1730</v>
      </c>
      <c r="E216" s="442" t="s">
        <v>1825</v>
      </c>
      <c r="F216" s="442" t="s">
        <v>1938</v>
      </c>
      <c r="G216" s="442" t="s">
        <v>1939</v>
      </c>
      <c r="H216" s="446">
        <v>1</v>
      </c>
      <c r="I216" s="446">
        <v>833.33</v>
      </c>
      <c r="J216" s="442"/>
      <c r="K216" s="442">
        <v>833.33</v>
      </c>
      <c r="L216" s="446"/>
      <c r="M216" s="446"/>
      <c r="N216" s="442"/>
      <c r="O216" s="442"/>
      <c r="P216" s="446"/>
      <c r="Q216" s="446"/>
      <c r="R216" s="469"/>
      <c r="S216" s="447"/>
    </row>
    <row r="217" spans="1:19" ht="14.45" customHeight="1" x14ac:dyDescent="0.2">
      <c r="A217" s="441"/>
      <c r="B217" s="442" t="s">
        <v>1739</v>
      </c>
      <c r="C217" s="442" t="s">
        <v>1733</v>
      </c>
      <c r="D217" s="442" t="s">
        <v>1730</v>
      </c>
      <c r="E217" s="442" t="s">
        <v>1825</v>
      </c>
      <c r="F217" s="442" t="s">
        <v>1893</v>
      </c>
      <c r="G217" s="442" t="s">
        <v>1894</v>
      </c>
      <c r="H217" s="446">
        <v>14</v>
      </c>
      <c r="I217" s="446">
        <v>4091.11</v>
      </c>
      <c r="J217" s="442">
        <v>0.70000034220558327</v>
      </c>
      <c r="K217" s="442">
        <v>292.22214285714284</v>
      </c>
      <c r="L217" s="446">
        <v>20</v>
      </c>
      <c r="M217" s="446">
        <v>5844.4400000000014</v>
      </c>
      <c r="N217" s="442">
        <v>1</v>
      </c>
      <c r="O217" s="442">
        <v>292.22200000000009</v>
      </c>
      <c r="P217" s="446">
        <v>13</v>
      </c>
      <c r="Q217" s="446">
        <v>4404.4400000000005</v>
      </c>
      <c r="R217" s="469">
        <v>0.7536119799330645</v>
      </c>
      <c r="S217" s="447">
        <v>338.80307692307696</v>
      </c>
    </row>
    <row r="218" spans="1:19" ht="14.45" customHeight="1" x14ac:dyDescent="0.2">
      <c r="A218" s="441"/>
      <c r="B218" s="442" t="s">
        <v>1739</v>
      </c>
      <c r="C218" s="442" t="s">
        <v>1733</v>
      </c>
      <c r="D218" s="442" t="s">
        <v>1730</v>
      </c>
      <c r="E218" s="442" t="s">
        <v>1825</v>
      </c>
      <c r="F218" s="442" t="s">
        <v>1897</v>
      </c>
      <c r="G218" s="442" t="s">
        <v>1898</v>
      </c>
      <c r="H218" s="446">
        <v>690</v>
      </c>
      <c r="I218" s="446">
        <v>80500</v>
      </c>
      <c r="J218" s="442">
        <v>1.0969792326160135</v>
      </c>
      <c r="K218" s="442">
        <v>116.66666666666667</v>
      </c>
      <c r="L218" s="446">
        <v>629</v>
      </c>
      <c r="M218" s="446">
        <v>73383.34</v>
      </c>
      <c r="N218" s="442">
        <v>1</v>
      </c>
      <c r="O218" s="442">
        <v>116.66667726550079</v>
      </c>
      <c r="P218" s="446">
        <v>415</v>
      </c>
      <c r="Q218" s="446">
        <v>61498.899999999994</v>
      </c>
      <c r="R218" s="469">
        <v>0.83804988979787509</v>
      </c>
      <c r="S218" s="447">
        <v>148.19012048192769</v>
      </c>
    </row>
    <row r="219" spans="1:19" ht="14.45" customHeight="1" x14ac:dyDescent="0.2">
      <c r="A219" s="441"/>
      <c r="B219" s="442" t="s">
        <v>1739</v>
      </c>
      <c r="C219" s="442" t="s">
        <v>1733</v>
      </c>
      <c r="D219" s="442" t="s">
        <v>1730</v>
      </c>
      <c r="E219" s="442" t="s">
        <v>1825</v>
      </c>
      <c r="F219" s="442" t="s">
        <v>1912</v>
      </c>
      <c r="G219" s="442" t="s">
        <v>1913</v>
      </c>
      <c r="H219" s="446">
        <v>6</v>
      </c>
      <c r="I219" s="446">
        <v>2153.34</v>
      </c>
      <c r="J219" s="442">
        <v>0.66666666666666674</v>
      </c>
      <c r="K219" s="442">
        <v>358.89000000000004</v>
      </c>
      <c r="L219" s="446">
        <v>9</v>
      </c>
      <c r="M219" s="446">
        <v>3230.0099999999998</v>
      </c>
      <c r="N219" s="442">
        <v>1</v>
      </c>
      <c r="O219" s="442">
        <v>358.89</v>
      </c>
      <c r="P219" s="446">
        <v>3</v>
      </c>
      <c r="Q219" s="446">
        <v>1253.3399999999999</v>
      </c>
      <c r="R219" s="469">
        <v>0.38802975842180054</v>
      </c>
      <c r="S219" s="447">
        <v>417.78</v>
      </c>
    </row>
    <row r="220" spans="1:19" ht="14.45" customHeight="1" x14ac:dyDescent="0.2">
      <c r="A220" s="441"/>
      <c r="B220" s="442" t="s">
        <v>1739</v>
      </c>
      <c r="C220" s="442" t="s">
        <v>1733</v>
      </c>
      <c r="D220" s="442" t="s">
        <v>1730</v>
      </c>
      <c r="E220" s="442" t="s">
        <v>1825</v>
      </c>
      <c r="F220" s="442" t="s">
        <v>1899</v>
      </c>
      <c r="G220" s="442"/>
      <c r="H220" s="446">
        <v>226</v>
      </c>
      <c r="I220" s="446">
        <v>124300</v>
      </c>
      <c r="J220" s="442">
        <v>0.97835497835497831</v>
      </c>
      <c r="K220" s="442">
        <v>550</v>
      </c>
      <c r="L220" s="446">
        <v>231</v>
      </c>
      <c r="M220" s="446">
        <v>127050</v>
      </c>
      <c r="N220" s="442">
        <v>1</v>
      </c>
      <c r="O220" s="442">
        <v>550</v>
      </c>
      <c r="P220" s="446"/>
      <c r="Q220" s="446"/>
      <c r="R220" s="469"/>
      <c r="S220" s="447"/>
    </row>
    <row r="221" spans="1:19" ht="14.45" customHeight="1" x14ac:dyDescent="0.2">
      <c r="A221" s="441"/>
      <c r="B221" s="442" t="s">
        <v>1739</v>
      </c>
      <c r="C221" s="442" t="s">
        <v>1733</v>
      </c>
      <c r="D221" s="442" t="s">
        <v>1730</v>
      </c>
      <c r="E221" s="442" t="s">
        <v>1825</v>
      </c>
      <c r="F221" s="442" t="s">
        <v>1900</v>
      </c>
      <c r="G221" s="442" t="s">
        <v>1901</v>
      </c>
      <c r="H221" s="446">
        <v>3</v>
      </c>
      <c r="I221" s="446">
        <v>350</v>
      </c>
      <c r="J221" s="442">
        <v>0.5</v>
      </c>
      <c r="K221" s="442">
        <v>116.66666666666667</v>
      </c>
      <c r="L221" s="446">
        <v>6</v>
      </c>
      <c r="M221" s="446">
        <v>700</v>
      </c>
      <c r="N221" s="442">
        <v>1</v>
      </c>
      <c r="O221" s="442">
        <v>116.66666666666667</v>
      </c>
      <c r="P221" s="446">
        <v>1</v>
      </c>
      <c r="Q221" s="446">
        <v>150</v>
      </c>
      <c r="R221" s="469">
        <v>0.21428571428571427</v>
      </c>
      <c r="S221" s="447">
        <v>150</v>
      </c>
    </row>
    <row r="222" spans="1:19" ht="14.45" customHeight="1" x14ac:dyDescent="0.2">
      <c r="A222" s="441"/>
      <c r="B222" s="442" t="s">
        <v>1739</v>
      </c>
      <c r="C222" s="442" t="s">
        <v>1733</v>
      </c>
      <c r="D222" s="442" t="s">
        <v>1730</v>
      </c>
      <c r="E222" s="442" t="s">
        <v>1825</v>
      </c>
      <c r="F222" s="442" t="s">
        <v>1914</v>
      </c>
      <c r="G222" s="442" t="s">
        <v>1915</v>
      </c>
      <c r="H222" s="446"/>
      <c r="I222" s="446"/>
      <c r="J222" s="442"/>
      <c r="K222" s="442"/>
      <c r="L222" s="446">
        <v>16</v>
      </c>
      <c r="M222" s="446">
        <v>8853.33</v>
      </c>
      <c r="N222" s="442">
        <v>1</v>
      </c>
      <c r="O222" s="442">
        <v>553.333125</v>
      </c>
      <c r="P222" s="446">
        <v>61</v>
      </c>
      <c r="Q222" s="446">
        <v>36065.56</v>
      </c>
      <c r="R222" s="469">
        <v>4.0736717144848322</v>
      </c>
      <c r="S222" s="447">
        <v>591.23868852459009</v>
      </c>
    </row>
    <row r="223" spans="1:19" ht="14.45" customHeight="1" x14ac:dyDescent="0.2">
      <c r="A223" s="441"/>
      <c r="B223" s="442" t="s">
        <v>1739</v>
      </c>
      <c r="C223" s="442" t="s">
        <v>1733</v>
      </c>
      <c r="D223" s="442" t="s">
        <v>1730</v>
      </c>
      <c r="E223" s="442" t="s">
        <v>1825</v>
      </c>
      <c r="F223" s="442" t="s">
        <v>1916</v>
      </c>
      <c r="G223" s="442" t="s">
        <v>1917</v>
      </c>
      <c r="H223" s="446"/>
      <c r="I223" s="446"/>
      <c r="J223" s="442"/>
      <c r="K223" s="442"/>
      <c r="L223" s="446"/>
      <c r="M223" s="446"/>
      <c r="N223" s="442"/>
      <c r="O223" s="442"/>
      <c r="P223" s="446">
        <v>2</v>
      </c>
      <c r="Q223" s="446">
        <v>644.44000000000005</v>
      </c>
      <c r="R223" s="469"/>
      <c r="S223" s="447">
        <v>322.22000000000003</v>
      </c>
    </row>
    <row r="224" spans="1:19" ht="14.45" customHeight="1" x14ac:dyDescent="0.2">
      <c r="A224" s="441"/>
      <c r="B224" s="442" t="s">
        <v>1739</v>
      </c>
      <c r="C224" s="442" t="s">
        <v>1733</v>
      </c>
      <c r="D224" s="442" t="s">
        <v>1730</v>
      </c>
      <c r="E224" s="442" t="s">
        <v>1825</v>
      </c>
      <c r="F224" s="442" t="s">
        <v>1902</v>
      </c>
      <c r="G224" s="442" t="s">
        <v>1903</v>
      </c>
      <c r="H224" s="446"/>
      <c r="I224" s="446"/>
      <c r="J224" s="442"/>
      <c r="K224" s="442"/>
      <c r="L224" s="446"/>
      <c r="M224" s="446"/>
      <c r="N224" s="442"/>
      <c r="O224" s="442"/>
      <c r="P224" s="446">
        <v>502</v>
      </c>
      <c r="Q224" s="446">
        <v>30697.77</v>
      </c>
      <c r="R224" s="469"/>
      <c r="S224" s="447">
        <v>61.150936254980081</v>
      </c>
    </row>
    <row r="225" spans="1:19" ht="14.45" customHeight="1" x14ac:dyDescent="0.2">
      <c r="A225" s="441"/>
      <c r="B225" s="442" t="s">
        <v>1739</v>
      </c>
      <c r="C225" s="442" t="s">
        <v>1733</v>
      </c>
      <c r="D225" s="442" t="s">
        <v>1730</v>
      </c>
      <c r="E225" s="442" t="s">
        <v>1825</v>
      </c>
      <c r="F225" s="442" t="s">
        <v>1940</v>
      </c>
      <c r="G225" s="442" t="s">
        <v>1941</v>
      </c>
      <c r="H225" s="446"/>
      <c r="I225" s="446"/>
      <c r="J225" s="442"/>
      <c r="K225" s="442"/>
      <c r="L225" s="446"/>
      <c r="M225" s="446"/>
      <c r="N225" s="442"/>
      <c r="O225" s="442"/>
      <c r="P225" s="446">
        <v>203</v>
      </c>
      <c r="Q225" s="446">
        <v>122405.55</v>
      </c>
      <c r="R225" s="469"/>
      <c r="S225" s="447">
        <v>602.98300492610838</v>
      </c>
    </row>
    <row r="226" spans="1:19" ht="14.45" customHeight="1" x14ac:dyDescent="0.2">
      <c r="A226" s="441"/>
      <c r="B226" s="442" t="s">
        <v>1739</v>
      </c>
      <c r="C226" s="442" t="s">
        <v>1733</v>
      </c>
      <c r="D226" s="442" t="s">
        <v>1730</v>
      </c>
      <c r="E226" s="442" t="s">
        <v>1825</v>
      </c>
      <c r="F226" s="442" t="s">
        <v>1918</v>
      </c>
      <c r="G226" s="442" t="s">
        <v>1919</v>
      </c>
      <c r="H226" s="446"/>
      <c r="I226" s="446"/>
      <c r="J226" s="442"/>
      <c r="K226" s="442"/>
      <c r="L226" s="446"/>
      <c r="M226" s="446"/>
      <c r="N226" s="442"/>
      <c r="O226" s="442"/>
      <c r="P226" s="446">
        <v>3</v>
      </c>
      <c r="Q226" s="446">
        <v>1033.33</v>
      </c>
      <c r="R226" s="469"/>
      <c r="S226" s="447">
        <v>344.44333333333333</v>
      </c>
    </row>
    <row r="227" spans="1:19" ht="14.45" customHeight="1" x14ac:dyDescent="0.2">
      <c r="A227" s="441"/>
      <c r="B227" s="442" t="s">
        <v>1739</v>
      </c>
      <c r="C227" s="442" t="s">
        <v>1733</v>
      </c>
      <c r="D227" s="442" t="s">
        <v>1730</v>
      </c>
      <c r="E227" s="442" t="s">
        <v>1825</v>
      </c>
      <c r="F227" s="442" t="s">
        <v>1942</v>
      </c>
      <c r="G227" s="442" t="s">
        <v>1943</v>
      </c>
      <c r="H227" s="446"/>
      <c r="I227" s="446"/>
      <c r="J227" s="442"/>
      <c r="K227" s="442"/>
      <c r="L227" s="446"/>
      <c r="M227" s="446"/>
      <c r="N227" s="442"/>
      <c r="O227" s="442"/>
      <c r="P227" s="446">
        <v>2</v>
      </c>
      <c r="Q227" s="446">
        <v>1443.33</v>
      </c>
      <c r="R227" s="469"/>
      <c r="S227" s="447">
        <v>721.66499999999996</v>
      </c>
    </row>
    <row r="228" spans="1:19" ht="14.45" customHeight="1" x14ac:dyDescent="0.2">
      <c r="A228" s="441"/>
      <c r="B228" s="442" t="s">
        <v>1739</v>
      </c>
      <c r="C228" s="442" t="s">
        <v>1734</v>
      </c>
      <c r="D228" s="442" t="s">
        <v>1730</v>
      </c>
      <c r="E228" s="442" t="s">
        <v>1825</v>
      </c>
      <c r="F228" s="442" t="s">
        <v>1904</v>
      </c>
      <c r="G228" s="442" t="s">
        <v>1905</v>
      </c>
      <c r="H228" s="446">
        <v>2</v>
      </c>
      <c r="I228" s="446">
        <v>211.11</v>
      </c>
      <c r="J228" s="442"/>
      <c r="K228" s="442">
        <v>105.55500000000001</v>
      </c>
      <c r="L228" s="446"/>
      <c r="M228" s="446"/>
      <c r="N228" s="442"/>
      <c r="O228" s="442"/>
      <c r="P228" s="446"/>
      <c r="Q228" s="446"/>
      <c r="R228" s="469"/>
      <c r="S228" s="447"/>
    </row>
    <row r="229" spans="1:19" ht="14.45" customHeight="1" x14ac:dyDescent="0.2">
      <c r="A229" s="441"/>
      <c r="B229" s="442" t="s">
        <v>1739</v>
      </c>
      <c r="C229" s="442" t="s">
        <v>1734</v>
      </c>
      <c r="D229" s="442" t="s">
        <v>1730</v>
      </c>
      <c r="E229" s="442" t="s">
        <v>1825</v>
      </c>
      <c r="F229" s="442" t="s">
        <v>1830</v>
      </c>
      <c r="G229" s="442" t="s">
        <v>1831</v>
      </c>
      <c r="H229" s="446">
        <v>685</v>
      </c>
      <c r="I229" s="446">
        <v>53277.78</v>
      </c>
      <c r="J229" s="442">
        <v>0.96072944908129121</v>
      </c>
      <c r="K229" s="442">
        <v>77.777781021897809</v>
      </c>
      <c r="L229" s="446">
        <v>713</v>
      </c>
      <c r="M229" s="446">
        <v>55455.55</v>
      </c>
      <c r="N229" s="442">
        <v>1</v>
      </c>
      <c r="O229" s="442">
        <v>77.777769985974757</v>
      </c>
      <c r="P229" s="446">
        <v>829</v>
      </c>
      <c r="Q229" s="446">
        <v>72542.22</v>
      </c>
      <c r="R229" s="469">
        <v>1.3081146972665494</v>
      </c>
      <c r="S229" s="447">
        <v>87.505693606755131</v>
      </c>
    </row>
    <row r="230" spans="1:19" ht="14.45" customHeight="1" x14ac:dyDescent="0.2">
      <c r="A230" s="441"/>
      <c r="B230" s="442" t="s">
        <v>1739</v>
      </c>
      <c r="C230" s="442" t="s">
        <v>1734</v>
      </c>
      <c r="D230" s="442" t="s">
        <v>1730</v>
      </c>
      <c r="E230" s="442" t="s">
        <v>1825</v>
      </c>
      <c r="F230" s="442" t="s">
        <v>1832</v>
      </c>
      <c r="G230" s="442" t="s">
        <v>1833</v>
      </c>
      <c r="H230" s="446">
        <v>15</v>
      </c>
      <c r="I230" s="446">
        <v>3750</v>
      </c>
      <c r="J230" s="442">
        <v>1.6666666666666667</v>
      </c>
      <c r="K230" s="442">
        <v>250</v>
      </c>
      <c r="L230" s="446">
        <v>9</v>
      </c>
      <c r="M230" s="446">
        <v>2250</v>
      </c>
      <c r="N230" s="442">
        <v>1</v>
      </c>
      <c r="O230" s="442">
        <v>250</v>
      </c>
      <c r="P230" s="446">
        <v>58</v>
      </c>
      <c r="Q230" s="446">
        <v>15766.67</v>
      </c>
      <c r="R230" s="469">
        <v>7.0074088888888886</v>
      </c>
      <c r="S230" s="447">
        <v>271.83913793103449</v>
      </c>
    </row>
    <row r="231" spans="1:19" ht="14.45" customHeight="1" x14ac:dyDescent="0.2">
      <c r="A231" s="441"/>
      <c r="B231" s="442" t="s">
        <v>1739</v>
      </c>
      <c r="C231" s="442" t="s">
        <v>1734</v>
      </c>
      <c r="D231" s="442" t="s">
        <v>1730</v>
      </c>
      <c r="E231" s="442" t="s">
        <v>1825</v>
      </c>
      <c r="F231" s="442" t="s">
        <v>1834</v>
      </c>
      <c r="G231" s="442" t="s">
        <v>1835</v>
      </c>
      <c r="H231" s="446">
        <v>1</v>
      </c>
      <c r="I231" s="446">
        <v>300</v>
      </c>
      <c r="J231" s="442">
        <v>1</v>
      </c>
      <c r="K231" s="442">
        <v>300</v>
      </c>
      <c r="L231" s="446">
        <v>1</v>
      </c>
      <c r="M231" s="446">
        <v>300</v>
      </c>
      <c r="N231" s="442">
        <v>1</v>
      </c>
      <c r="O231" s="442">
        <v>300</v>
      </c>
      <c r="P231" s="446"/>
      <c r="Q231" s="446"/>
      <c r="R231" s="469"/>
      <c r="S231" s="447"/>
    </row>
    <row r="232" spans="1:19" ht="14.45" customHeight="1" x14ac:dyDescent="0.2">
      <c r="A232" s="441"/>
      <c r="B232" s="442" t="s">
        <v>1739</v>
      </c>
      <c r="C232" s="442" t="s">
        <v>1734</v>
      </c>
      <c r="D232" s="442" t="s">
        <v>1730</v>
      </c>
      <c r="E232" s="442" t="s">
        <v>1825</v>
      </c>
      <c r="F232" s="442" t="s">
        <v>1836</v>
      </c>
      <c r="G232" s="442" t="s">
        <v>1837</v>
      </c>
      <c r="H232" s="446">
        <v>401</v>
      </c>
      <c r="I232" s="446">
        <v>46783.33</v>
      </c>
      <c r="J232" s="442">
        <v>0.99503729103683669</v>
      </c>
      <c r="K232" s="442">
        <v>116.66665835411472</v>
      </c>
      <c r="L232" s="446">
        <v>403</v>
      </c>
      <c r="M232" s="446">
        <v>47016.66</v>
      </c>
      <c r="N232" s="442">
        <v>1</v>
      </c>
      <c r="O232" s="442">
        <v>116.66665012406949</v>
      </c>
      <c r="P232" s="446">
        <v>567</v>
      </c>
      <c r="Q232" s="446">
        <v>80780</v>
      </c>
      <c r="R232" s="469">
        <v>1.7181143875383746</v>
      </c>
      <c r="S232" s="447">
        <v>142.46913580246914</v>
      </c>
    </row>
    <row r="233" spans="1:19" ht="14.45" customHeight="1" x14ac:dyDescent="0.2">
      <c r="A233" s="441"/>
      <c r="B233" s="442" t="s">
        <v>1739</v>
      </c>
      <c r="C233" s="442" t="s">
        <v>1734</v>
      </c>
      <c r="D233" s="442" t="s">
        <v>1730</v>
      </c>
      <c r="E233" s="442" t="s">
        <v>1825</v>
      </c>
      <c r="F233" s="442" t="s">
        <v>1838</v>
      </c>
      <c r="G233" s="442" t="s">
        <v>1839</v>
      </c>
      <c r="H233" s="446">
        <v>16</v>
      </c>
      <c r="I233" s="446">
        <v>4800</v>
      </c>
      <c r="J233" s="442"/>
      <c r="K233" s="442">
        <v>300</v>
      </c>
      <c r="L233" s="446"/>
      <c r="M233" s="446"/>
      <c r="N233" s="442"/>
      <c r="O233" s="442"/>
      <c r="P233" s="446">
        <v>17</v>
      </c>
      <c r="Q233" s="446">
        <v>10842.21</v>
      </c>
      <c r="R233" s="469"/>
      <c r="S233" s="447">
        <v>637.77705882352939</v>
      </c>
    </row>
    <row r="234" spans="1:19" ht="14.45" customHeight="1" x14ac:dyDescent="0.2">
      <c r="A234" s="441"/>
      <c r="B234" s="442" t="s">
        <v>1739</v>
      </c>
      <c r="C234" s="442" t="s">
        <v>1734</v>
      </c>
      <c r="D234" s="442" t="s">
        <v>1730</v>
      </c>
      <c r="E234" s="442" t="s">
        <v>1825</v>
      </c>
      <c r="F234" s="442" t="s">
        <v>1840</v>
      </c>
      <c r="G234" s="442" t="s">
        <v>1841</v>
      </c>
      <c r="H234" s="446"/>
      <c r="I234" s="446"/>
      <c r="J234" s="442"/>
      <c r="K234" s="442"/>
      <c r="L234" s="446"/>
      <c r="M234" s="446"/>
      <c r="N234" s="442"/>
      <c r="O234" s="442"/>
      <c r="P234" s="446">
        <v>1</v>
      </c>
      <c r="Q234" s="446">
        <v>344.44</v>
      </c>
      <c r="R234" s="469"/>
      <c r="S234" s="447">
        <v>344.44</v>
      </c>
    </row>
    <row r="235" spans="1:19" ht="14.45" customHeight="1" x14ac:dyDescent="0.2">
      <c r="A235" s="441"/>
      <c r="B235" s="442" t="s">
        <v>1739</v>
      </c>
      <c r="C235" s="442" t="s">
        <v>1734</v>
      </c>
      <c r="D235" s="442" t="s">
        <v>1730</v>
      </c>
      <c r="E235" s="442" t="s">
        <v>1825</v>
      </c>
      <c r="F235" s="442" t="s">
        <v>1842</v>
      </c>
      <c r="G235" s="442" t="s">
        <v>1843</v>
      </c>
      <c r="H235" s="446">
        <v>1368</v>
      </c>
      <c r="I235" s="446">
        <v>1064000</v>
      </c>
      <c r="J235" s="442">
        <v>0.98346513198781427</v>
      </c>
      <c r="K235" s="442">
        <v>777.77777777777783</v>
      </c>
      <c r="L235" s="446">
        <v>1391</v>
      </c>
      <c r="M235" s="446">
        <v>1081888.8900000001</v>
      </c>
      <c r="N235" s="442">
        <v>1</v>
      </c>
      <c r="O235" s="442">
        <v>777.77777857656372</v>
      </c>
      <c r="P235" s="446">
        <v>1193</v>
      </c>
      <c r="Q235" s="446">
        <v>1129216.6600000001</v>
      </c>
      <c r="R235" s="469">
        <v>1.0437454995956192</v>
      </c>
      <c r="S235" s="447">
        <v>946.5353394803019</v>
      </c>
    </row>
    <row r="236" spans="1:19" ht="14.45" customHeight="1" x14ac:dyDescent="0.2">
      <c r="A236" s="441"/>
      <c r="B236" s="442" t="s">
        <v>1739</v>
      </c>
      <c r="C236" s="442" t="s">
        <v>1734</v>
      </c>
      <c r="D236" s="442" t="s">
        <v>1730</v>
      </c>
      <c r="E236" s="442" t="s">
        <v>1825</v>
      </c>
      <c r="F236" s="442" t="s">
        <v>1844</v>
      </c>
      <c r="G236" s="442" t="s">
        <v>1845</v>
      </c>
      <c r="H236" s="446">
        <v>2879</v>
      </c>
      <c r="I236" s="446">
        <v>268706.66000000003</v>
      </c>
      <c r="J236" s="442">
        <v>1.1232930037803497</v>
      </c>
      <c r="K236" s="442">
        <v>93.333331017714499</v>
      </c>
      <c r="L236" s="446">
        <v>2563</v>
      </c>
      <c r="M236" s="446">
        <v>239213.33</v>
      </c>
      <c r="N236" s="442">
        <v>1</v>
      </c>
      <c r="O236" s="442">
        <v>93.333332032774095</v>
      </c>
      <c r="P236" s="446">
        <v>3398</v>
      </c>
      <c r="Q236" s="446">
        <v>361490</v>
      </c>
      <c r="R236" s="469">
        <v>1.5111616062532971</v>
      </c>
      <c r="S236" s="447">
        <v>106.38316656856975</v>
      </c>
    </row>
    <row r="237" spans="1:19" ht="14.45" customHeight="1" x14ac:dyDescent="0.2">
      <c r="A237" s="441"/>
      <c r="B237" s="442" t="s">
        <v>1739</v>
      </c>
      <c r="C237" s="442" t="s">
        <v>1734</v>
      </c>
      <c r="D237" s="442" t="s">
        <v>1730</v>
      </c>
      <c r="E237" s="442" t="s">
        <v>1825</v>
      </c>
      <c r="F237" s="442" t="s">
        <v>1925</v>
      </c>
      <c r="G237" s="442" t="s">
        <v>1926</v>
      </c>
      <c r="H237" s="446">
        <v>70</v>
      </c>
      <c r="I237" s="446">
        <v>46666.67</v>
      </c>
      <c r="J237" s="442">
        <v>0.97222229166666663</v>
      </c>
      <c r="K237" s="442">
        <v>666.66671428571431</v>
      </c>
      <c r="L237" s="446">
        <v>72</v>
      </c>
      <c r="M237" s="446">
        <v>48000</v>
      </c>
      <c r="N237" s="442">
        <v>1</v>
      </c>
      <c r="O237" s="442">
        <v>666.66666666666663</v>
      </c>
      <c r="P237" s="446">
        <v>42</v>
      </c>
      <c r="Q237" s="446">
        <v>29914.440000000002</v>
      </c>
      <c r="R237" s="469">
        <v>0.62321750000000009</v>
      </c>
      <c r="S237" s="447">
        <v>712.24857142857149</v>
      </c>
    </row>
    <row r="238" spans="1:19" ht="14.45" customHeight="1" x14ac:dyDescent="0.2">
      <c r="A238" s="441"/>
      <c r="B238" s="442" t="s">
        <v>1739</v>
      </c>
      <c r="C238" s="442" t="s">
        <v>1734</v>
      </c>
      <c r="D238" s="442" t="s">
        <v>1730</v>
      </c>
      <c r="E238" s="442" t="s">
        <v>1825</v>
      </c>
      <c r="F238" s="442" t="s">
        <v>1927</v>
      </c>
      <c r="G238" s="442" t="s">
        <v>1928</v>
      </c>
      <c r="H238" s="446">
        <v>243</v>
      </c>
      <c r="I238" s="446">
        <v>188999.99000000002</v>
      </c>
      <c r="J238" s="442">
        <v>1.3351647226007939</v>
      </c>
      <c r="K238" s="442">
        <v>777.77773662551454</v>
      </c>
      <c r="L238" s="446">
        <v>182</v>
      </c>
      <c r="M238" s="446">
        <v>141555.56</v>
      </c>
      <c r="N238" s="442">
        <v>1</v>
      </c>
      <c r="O238" s="442">
        <v>777.7778021978022</v>
      </c>
      <c r="P238" s="446">
        <v>202</v>
      </c>
      <c r="Q238" s="446">
        <v>189743.34</v>
      </c>
      <c r="R238" s="469">
        <v>1.3404160175693558</v>
      </c>
      <c r="S238" s="447">
        <v>939.32346534653459</v>
      </c>
    </row>
    <row r="239" spans="1:19" ht="14.45" customHeight="1" x14ac:dyDescent="0.2">
      <c r="A239" s="441"/>
      <c r="B239" s="442" t="s">
        <v>1739</v>
      </c>
      <c r="C239" s="442" t="s">
        <v>1734</v>
      </c>
      <c r="D239" s="442" t="s">
        <v>1730</v>
      </c>
      <c r="E239" s="442" t="s">
        <v>1825</v>
      </c>
      <c r="F239" s="442" t="s">
        <v>1944</v>
      </c>
      <c r="G239" s="442" t="s">
        <v>1945</v>
      </c>
      <c r="H239" s="446">
        <v>433</v>
      </c>
      <c r="I239" s="446">
        <v>144333.33000000002</v>
      </c>
      <c r="J239" s="442">
        <v>1.2128851260504203</v>
      </c>
      <c r="K239" s="442">
        <v>333.33332563510396</v>
      </c>
      <c r="L239" s="446">
        <v>357</v>
      </c>
      <c r="M239" s="446">
        <v>119000</v>
      </c>
      <c r="N239" s="442">
        <v>1</v>
      </c>
      <c r="O239" s="442">
        <v>333.33333333333331</v>
      </c>
      <c r="P239" s="446">
        <v>407</v>
      </c>
      <c r="Q239" s="446">
        <v>145077.78</v>
      </c>
      <c r="R239" s="469">
        <v>1.2191410084033614</v>
      </c>
      <c r="S239" s="447">
        <v>356.45646191646193</v>
      </c>
    </row>
    <row r="240" spans="1:19" ht="14.45" customHeight="1" x14ac:dyDescent="0.2">
      <c r="A240" s="441"/>
      <c r="B240" s="442" t="s">
        <v>1739</v>
      </c>
      <c r="C240" s="442" t="s">
        <v>1734</v>
      </c>
      <c r="D240" s="442" t="s">
        <v>1730</v>
      </c>
      <c r="E240" s="442" t="s">
        <v>1825</v>
      </c>
      <c r="F240" s="442" t="s">
        <v>1847</v>
      </c>
      <c r="G240" s="442" t="s">
        <v>1829</v>
      </c>
      <c r="H240" s="446">
        <v>13</v>
      </c>
      <c r="I240" s="446">
        <v>5431.119999999999</v>
      </c>
      <c r="J240" s="442"/>
      <c r="K240" s="442">
        <v>417.77846153846144</v>
      </c>
      <c r="L240" s="446"/>
      <c r="M240" s="446"/>
      <c r="N240" s="442"/>
      <c r="O240" s="442"/>
      <c r="P240" s="446"/>
      <c r="Q240" s="446"/>
      <c r="R240" s="469"/>
      <c r="S240" s="447"/>
    </row>
    <row r="241" spans="1:19" ht="14.45" customHeight="1" x14ac:dyDescent="0.2">
      <c r="A241" s="441"/>
      <c r="B241" s="442" t="s">
        <v>1739</v>
      </c>
      <c r="C241" s="442" t="s">
        <v>1734</v>
      </c>
      <c r="D241" s="442" t="s">
        <v>1730</v>
      </c>
      <c r="E241" s="442" t="s">
        <v>1825</v>
      </c>
      <c r="F241" s="442" t="s">
        <v>1848</v>
      </c>
      <c r="G241" s="442" t="s">
        <v>1849</v>
      </c>
      <c r="H241" s="446">
        <v>95</v>
      </c>
      <c r="I241" s="446">
        <v>20055.55</v>
      </c>
      <c r="J241" s="442">
        <v>0.76483036142630179</v>
      </c>
      <c r="K241" s="442">
        <v>211.11105263157893</v>
      </c>
      <c r="L241" s="446">
        <v>118</v>
      </c>
      <c r="M241" s="446">
        <v>26222.22</v>
      </c>
      <c r="N241" s="442">
        <v>1</v>
      </c>
      <c r="O241" s="442">
        <v>222.22220338983053</v>
      </c>
      <c r="P241" s="446">
        <v>135</v>
      </c>
      <c r="Q241" s="446">
        <v>49601.100000000006</v>
      </c>
      <c r="R241" s="469">
        <v>1.8915675331836894</v>
      </c>
      <c r="S241" s="447">
        <v>367.41555555555561</v>
      </c>
    </row>
    <row r="242" spans="1:19" ht="14.45" customHeight="1" x14ac:dyDescent="0.2">
      <c r="A242" s="441"/>
      <c r="B242" s="442" t="s">
        <v>1739</v>
      </c>
      <c r="C242" s="442" t="s">
        <v>1734</v>
      </c>
      <c r="D242" s="442" t="s">
        <v>1730</v>
      </c>
      <c r="E242" s="442" t="s">
        <v>1825</v>
      </c>
      <c r="F242" s="442" t="s">
        <v>1850</v>
      </c>
      <c r="G242" s="442" t="s">
        <v>1851</v>
      </c>
      <c r="H242" s="446">
        <v>69</v>
      </c>
      <c r="I242" s="446">
        <v>40250</v>
      </c>
      <c r="J242" s="442">
        <v>1.6428571428571428</v>
      </c>
      <c r="K242" s="442">
        <v>583.33333333333337</v>
      </c>
      <c r="L242" s="446">
        <v>42</v>
      </c>
      <c r="M242" s="446">
        <v>24500</v>
      </c>
      <c r="N242" s="442">
        <v>1</v>
      </c>
      <c r="O242" s="442">
        <v>583.33333333333337</v>
      </c>
      <c r="P242" s="446">
        <v>101</v>
      </c>
      <c r="Q242" s="446">
        <v>72772.23</v>
      </c>
      <c r="R242" s="469">
        <v>2.9702951020408164</v>
      </c>
      <c r="S242" s="447">
        <v>720.51712871287123</v>
      </c>
    </row>
    <row r="243" spans="1:19" ht="14.45" customHeight="1" x14ac:dyDescent="0.2">
      <c r="A243" s="441"/>
      <c r="B243" s="442" t="s">
        <v>1739</v>
      </c>
      <c r="C243" s="442" t="s">
        <v>1734</v>
      </c>
      <c r="D243" s="442" t="s">
        <v>1730</v>
      </c>
      <c r="E243" s="442" t="s">
        <v>1825</v>
      </c>
      <c r="F243" s="442" t="s">
        <v>1852</v>
      </c>
      <c r="G243" s="442" t="s">
        <v>1853</v>
      </c>
      <c r="H243" s="446">
        <v>70</v>
      </c>
      <c r="I243" s="446">
        <v>32666.67</v>
      </c>
      <c r="J243" s="442">
        <v>1.9444434854503063</v>
      </c>
      <c r="K243" s="442">
        <v>466.66671428571425</v>
      </c>
      <c r="L243" s="446">
        <v>36</v>
      </c>
      <c r="M243" s="446">
        <v>16800.009999999998</v>
      </c>
      <c r="N243" s="442">
        <v>1</v>
      </c>
      <c r="O243" s="442">
        <v>466.66694444444443</v>
      </c>
      <c r="P243" s="446">
        <v>89</v>
      </c>
      <c r="Q243" s="446">
        <v>47897.78</v>
      </c>
      <c r="R243" s="469">
        <v>2.8510566362758119</v>
      </c>
      <c r="S243" s="447">
        <v>538.17730337078649</v>
      </c>
    </row>
    <row r="244" spans="1:19" ht="14.45" customHeight="1" x14ac:dyDescent="0.2">
      <c r="A244" s="441"/>
      <c r="B244" s="442" t="s">
        <v>1739</v>
      </c>
      <c r="C244" s="442" t="s">
        <v>1734</v>
      </c>
      <c r="D244" s="442" t="s">
        <v>1730</v>
      </c>
      <c r="E244" s="442" t="s">
        <v>1825</v>
      </c>
      <c r="F244" s="442" t="s">
        <v>1929</v>
      </c>
      <c r="G244" s="442" t="s">
        <v>1853</v>
      </c>
      <c r="H244" s="446">
        <v>32</v>
      </c>
      <c r="I244" s="446">
        <v>32000</v>
      </c>
      <c r="J244" s="442">
        <v>1</v>
      </c>
      <c r="K244" s="442">
        <v>1000</v>
      </c>
      <c r="L244" s="446">
        <v>32</v>
      </c>
      <c r="M244" s="446">
        <v>32000</v>
      </c>
      <c r="N244" s="442">
        <v>1</v>
      </c>
      <c r="O244" s="442">
        <v>1000</v>
      </c>
      <c r="P244" s="446">
        <v>17</v>
      </c>
      <c r="Q244" s="446">
        <v>18285.560000000001</v>
      </c>
      <c r="R244" s="469">
        <v>0.57142375000000001</v>
      </c>
      <c r="S244" s="447">
        <v>1075.6211764705884</v>
      </c>
    </row>
    <row r="245" spans="1:19" ht="14.45" customHeight="1" x14ac:dyDescent="0.2">
      <c r="A245" s="441"/>
      <c r="B245" s="442" t="s">
        <v>1739</v>
      </c>
      <c r="C245" s="442" t="s">
        <v>1734</v>
      </c>
      <c r="D245" s="442" t="s">
        <v>1730</v>
      </c>
      <c r="E245" s="442" t="s">
        <v>1825</v>
      </c>
      <c r="F245" s="442" t="s">
        <v>1854</v>
      </c>
      <c r="G245" s="442" t="s">
        <v>1855</v>
      </c>
      <c r="H245" s="446">
        <v>438</v>
      </c>
      <c r="I245" s="446">
        <v>21900</v>
      </c>
      <c r="J245" s="442">
        <v>1.6142514074945491</v>
      </c>
      <c r="K245" s="442">
        <v>50</v>
      </c>
      <c r="L245" s="446">
        <v>222</v>
      </c>
      <c r="M245" s="446">
        <v>13566.66</v>
      </c>
      <c r="N245" s="442">
        <v>1</v>
      </c>
      <c r="O245" s="442">
        <v>61.111081081081082</v>
      </c>
      <c r="P245" s="446">
        <v>205</v>
      </c>
      <c r="Q245" s="446">
        <v>14516.67</v>
      </c>
      <c r="R245" s="469">
        <v>1.0700253415357943</v>
      </c>
      <c r="S245" s="447">
        <v>70.813024390243896</v>
      </c>
    </row>
    <row r="246" spans="1:19" ht="14.45" customHeight="1" x14ac:dyDescent="0.2">
      <c r="A246" s="441"/>
      <c r="B246" s="442" t="s">
        <v>1739</v>
      </c>
      <c r="C246" s="442" t="s">
        <v>1734</v>
      </c>
      <c r="D246" s="442" t="s">
        <v>1730</v>
      </c>
      <c r="E246" s="442" t="s">
        <v>1825</v>
      </c>
      <c r="F246" s="442" t="s">
        <v>1856</v>
      </c>
      <c r="G246" s="442" t="s">
        <v>1857</v>
      </c>
      <c r="H246" s="446">
        <v>1</v>
      </c>
      <c r="I246" s="446">
        <v>101.11</v>
      </c>
      <c r="J246" s="442">
        <v>0.39564094537486305</v>
      </c>
      <c r="K246" s="442">
        <v>101.11</v>
      </c>
      <c r="L246" s="446">
        <v>2</v>
      </c>
      <c r="M246" s="446">
        <v>255.56</v>
      </c>
      <c r="N246" s="442">
        <v>1</v>
      </c>
      <c r="O246" s="442">
        <v>127.78</v>
      </c>
      <c r="P246" s="446"/>
      <c r="Q246" s="446"/>
      <c r="R246" s="469"/>
      <c r="S246" s="447"/>
    </row>
    <row r="247" spans="1:19" ht="14.45" customHeight="1" x14ac:dyDescent="0.2">
      <c r="A247" s="441"/>
      <c r="B247" s="442" t="s">
        <v>1739</v>
      </c>
      <c r="C247" s="442" t="s">
        <v>1734</v>
      </c>
      <c r="D247" s="442" t="s">
        <v>1730</v>
      </c>
      <c r="E247" s="442" t="s">
        <v>1825</v>
      </c>
      <c r="F247" s="442" t="s">
        <v>1908</v>
      </c>
      <c r="G247" s="442" t="s">
        <v>1909</v>
      </c>
      <c r="H247" s="446">
        <v>1</v>
      </c>
      <c r="I247" s="446">
        <v>0</v>
      </c>
      <c r="J247" s="442"/>
      <c r="K247" s="442">
        <v>0</v>
      </c>
      <c r="L247" s="446"/>
      <c r="M247" s="446"/>
      <c r="N247" s="442"/>
      <c r="O247" s="442"/>
      <c r="P247" s="446"/>
      <c r="Q247" s="446"/>
      <c r="R247" s="469"/>
      <c r="S247" s="447"/>
    </row>
    <row r="248" spans="1:19" ht="14.45" customHeight="1" x14ac:dyDescent="0.2">
      <c r="A248" s="441"/>
      <c r="B248" s="442" t="s">
        <v>1739</v>
      </c>
      <c r="C248" s="442" t="s">
        <v>1734</v>
      </c>
      <c r="D248" s="442" t="s">
        <v>1730</v>
      </c>
      <c r="E248" s="442" t="s">
        <v>1825</v>
      </c>
      <c r="F248" s="442" t="s">
        <v>1862</v>
      </c>
      <c r="G248" s="442" t="s">
        <v>1863</v>
      </c>
      <c r="H248" s="446">
        <v>653</v>
      </c>
      <c r="I248" s="446">
        <v>199527.76</v>
      </c>
      <c r="J248" s="442">
        <v>1.0993265013774105</v>
      </c>
      <c r="K248" s="442">
        <v>305.55552833078104</v>
      </c>
      <c r="L248" s="446">
        <v>594</v>
      </c>
      <c r="M248" s="446">
        <v>181500</v>
      </c>
      <c r="N248" s="442">
        <v>1</v>
      </c>
      <c r="O248" s="442">
        <v>305.55555555555554</v>
      </c>
      <c r="P248" s="446">
        <v>532</v>
      </c>
      <c r="Q248" s="446">
        <v>174348.89</v>
      </c>
      <c r="R248" s="469">
        <v>0.96059994490358136</v>
      </c>
      <c r="S248" s="447">
        <v>327.72347744360906</v>
      </c>
    </row>
    <row r="249" spans="1:19" ht="14.45" customHeight="1" x14ac:dyDescent="0.2">
      <c r="A249" s="441"/>
      <c r="B249" s="442" t="s">
        <v>1739</v>
      </c>
      <c r="C249" s="442" t="s">
        <v>1734</v>
      </c>
      <c r="D249" s="442" t="s">
        <v>1730</v>
      </c>
      <c r="E249" s="442" t="s">
        <v>1825</v>
      </c>
      <c r="F249" s="442" t="s">
        <v>1864</v>
      </c>
      <c r="G249" s="442" t="s">
        <v>1865</v>
      </c>
      <c r="H249" s="446">
        <v>4580</v>
      </c>
      <c r="I249" s="446">
        <v>152666.66999999998</v>
      </c>
      <c r="J249" s="442">
        <v>2.3026647058823526</v>
      </c>
      <c r="K249" s="442">
        <v>33.333334061135368</v>
      </c>
      <c r="L249" s="446">
        <v>1989</v>
      </c>
      <c r="M249" s="446">
        <v>66300</v>
      </c>
      <c r="N249" s="442">
        <v>1</v>
      </c>
      <c r="O249" s="442">
        <v>33.333333333333336</v>
      </c>
      <c r="P249" s="446">
        <v>190</v>
      </c>
      <c r="Q249" s="446">
        <v>6333.34</v>
      </c>
      <c r="R249" s="469">
        <v>9.5525490196078436E-2</v>
      </c>
      <c r="S249" s="447">
        <v>33.333368421052633</v>
      </c>
    </row>
    <row r="250" spans="1:19" ht="14.45" customHeight="1" x14ac:dyDescent="0.2">
      <c r="A250" s="441"/>
      <c r="B250" s="442" t="s">
        <v>1739</v>
      </c>
      <c r="C250" s="442" t="s">
        <v>1734</v>
      </c>
      <c r="D250" s="442" t="s">
        <v>1730</v>
      </c>
      <c r="E250" s="442" t="s">
        <v>1825</v>
      </c>
      <c r="F250" s="442" t="s">
        <v>1866</v>
      </c>
      <c r="G250" s="442" t="s">
        <v>1867</v>
      </c>
      <c r="H250" s="446">
        <v>317</v>
      </c>
      <c r="I250" s="446">
        <v>144411.10999999999</v>
      </c>
      <c r="J250" s="442">
        <v>2.0993380034680023</v>
      </c>
      <c r="K250" s="442">
        <v>455.55555205047312</v>
      </c>
      <c r="L250" s="446">
        <v>151</v>
      </c>
      <c r="M250" s="446">
        <v>68788.88</v>
      </c>
      <c r="N250" s="442">
        <v>1</v>
      </c>
      <c r="O250" s="442">
        <v>455.55549668874175</v>
      </c>
      <c r="P250" s="446">
        <v>172</v>
      </c>
      <c r="Q250" s="446">
        <v>86360.01999999999</v>
      </c>
      <c r="R250" s="469">
        <v>1.255435762291812</v>
      </c>
      <c r="S250" s="447">
        <v>502.09313953488368</v>
      </c>
    </row>
    <row r="251" spans="1:19" ht="14.45" customHeight="1" x14ac:dyDescent="0.2">
      <c r="A251" s="441"/>
      <c r="B251" s="442" t="s">
        <v>1739</v>
      </c>
      <c r="C251" s="442" t="s">
        <v>1734</v>
      </c>
      <c r="D251" s="442" t="s">
        <v>1730</v>
      </c>
      <c r="E251" s="442" t="s">
        <v>1825</v>
      </c>
      <c r="F251" s="442" t="s">
        <v>1868</v>
      </c>
      <c r="G251" s="442" t="s">
        <v>1869</v>
      </c>
      <c r="H251" s="446">
        <v>264</v>
      </c>
      <c r="I251" s="446">
        <v>15546.68</v>
      </c>
      <c r="J251" s="442">
        <v>1.2054811090623465</v>
      </c>
      <c r="K251" s="442">
        <v>58.888939393939395</v>
      </c>
      <c r="L251" s="446">
        <v>219</v>
      </c>
      <c r="M251" s="446">
        <v>12896.66</v>
      </c>
      <c r="N251" s="442">
        <v>1</v>
      </c>
      <c r="O251" s="442">
        <v>58.88885844748858</v>
      </c>
      <c r="P251" s="446">
        <v>211</v>
      </c>
      <c r="Q251" s="446">
        <v>26133.33</v>
      </c>
      <c r="R251" s="469">
        <v>2.0263641904182945</v>
      </c>
      <c r="S251" s="447">
        <v>123.85464454976304</v>
      </c>
    </row>
    <row r="252" spans="1:19" ht="14.45" customHeight="1" x14ac:dyDescent="0.2">
      <c r="A252" s="441"/>
      <c r="B252" s="442" t="s">
        <v>1739</v>
      </c>
      <c r="C252" s="442" t="s">
        <v>1734</v>
      </c>
      <c r="D252" s="442" t="s">
        <v>1730</v>
      </c>
      <c r="E252" s="442" t="s">
        <v>1825</v>
      </c>
      <c r="F252" s="442" t="s">
        <v>1870</v>
      </c>
      <c r="G252" s="442" t="s">
        <v>1871</v>
      </c>
      <c r="H252" s="446">
        <v>641</v>
      </c>
      <c r="I252" s="446">
        <v>49855.56</v>
      </c>
      <c r="J252" s="442">
        <v>1.3874461398373041</v>
      </c>
      <c r="K252" s="442">
        <v>77.777784711388449</v>
      </c>
      <c r="L252" s="446">
        <v>462</v>
      </c>
      <c r="M252" s="446">
        <v>35933.33</v>
      </c>
      <c r="N252" s="442">
        <v>1</v>
      </c>
      <c r="O252" s="442">
        <v>77.77777056277057</v>
      </c>
      <c r="P252" s="446">
        <v>444</v>
      </c>
      <c r="Q252" s="446">
        <v>44562.210000000006</v>
      </c>
      <c r="R252" s="469">
        <v>1.2401358293261437</v>
      </c>
      <c r="S252" s="447">
        <v>100.36533783783786</v>
      </c>
    </row>
    <row r="253" spans="1:19" ht="14.45" customHeight="1" x14ac:dyDescent="0.2">
      <c r="A253" s="441"/>
      <c r="B253" s="442" t="s">
        <v>1739</v>
      </c>
      <c r="C253" s="442" t="s">
        <v>1734</v>
      </c>
      <c r="D253" s="442" t="s">
        <v>1730</v>
      </c>
      <c r="E253" s="442" t="s">
        <v>1825</v>
      </c>
      <c r="F253" s="442" t="s">
        <v>1930</v>
      </c>
      <c r="G253" s="442" t="s">
        <v>1931</v>
      </c>
      <c r="H253" s="446"/>
      <c r="I253" s="446"/>
      <c r="J253" s="442"/>
      <c r="K253" s="442"/>
      <c r="L253" s="446"/>
      <c r="M253" s="446"/>
      <c r="N253" s="442"/>
      <c r="O253" s="442"/>
      <c r="P253" s="446">
        <v>1</v>
      </c>
      <c r="Q253" s="446">
        <v>705.56</v>
      </c>
      <c r="R253" s="469"/>
      <c r="S253" s="447">
        <v>705.56</v>
      </c>
    </row>
    <row r="254" spans="1:19" ht="14.45" customHeight="1" x14ac:dyDescent="0.2">
      <c r="A254" s="441"/>
      <c r="B254" s="442" t="s">
        <v>1739</v>
      </c>
      <c r="C254" s="442" t="s">
        <v>1734</v>
      </c>
      <c r="D254" s="442" t="s">
        <v>1730</v>
      </c>
      <c r="E254" s="442" t="s">
        <v>1825</v>
      </c>
      <c r="F254" s="442" t="s">
        <v>1946</v>
      </c>
      <c r="G254" s="442" t="s">
        <v>1947</v>
      </c>
      <c r="H254" s="446">
        <v>185</v>
      </c>
      <c r="I254" s="446">
        <v>205555.56</v>
      </c>
      <c r="J254" s="442">
        <v>1.4682539999999999</v>
      </c>
      <c r="K254" s="442">
        <v>1111.1111351351351</v>
      </c>
      <c r="L254" s="446">
        <v>126</v>
      </c>
      <c r="M254" s="446">
        <v>140000</v>
      </c>
      <c r="N254" s="442">
        <v>1</v>
      </c>
      <c r="O254" s="442">
        <v>1111.1111111111111</v>
      </c>
      <c r="P254" s="446">
        <v>108</v>
      </c>
      <c r="Q254" s="446">
        <v>139301.12</v>
      </c>
      <c r="R254" s="469">
        <v>0.995008</v>
      </c>
      <c r="S254" s="447">
        <v>1289.8251851851851</v>
      </c>
    </row>
    <row r="255" spans="1:19" ht="14.45" customHeight="1" x14ac:dyDescent="0.2">
      <c r="A255" s="441"/>
      <c r="B255" s="442" t="s">
        <v>1739</v>
      </c>
      <c r="C255" s="442" t="s">
        <v>1734</v>
      </c>
      <c r="D255" s="442" t="s">
        <v>1730</v>
      </c>
      <c r="E255" s="442" t="s">
        <v>1825</v>
      </c>
      <c r="F255" s="442" t="s">
        <v>1874</v>
      </c>
      <c r="G255" s="442" t="s">
        <v>1875</v>
      </c>
      <c r="H255" s="446">
        <v>2667</v>
      </c>
      <c r="I255" s="446">
        <v>720090</v>
      </c>
      <c r="J255" s="442">
        <v>1.1816570669029685</v>
      </c>
      <c r="K255" s="442">
        <v>270</v>
      </c>
      <c r="L255" s="446">
        <v>2257</v>
      </c>
      <c r="M255" s="446">
        <v>609390</v>
      </c>
      <c r="N255" s="442">
        <v>1</v>
      </c>
      <c r="O255" s="442">
        <v>270</v>
      </c>
      <c r="P255" s="446">
        <v>2168</v>
      </c>
      <c r="Q255" s="446">
        <v>767155.55</v>
      </c>
      <c r="R255" s="469">
        <v>1.2588909401204484</v>
      </c>
      <c r="S255" s="447">
        <v>353.85403597785978</v>
      </c>
    </row>
    <row r="256" spans="1:19" ht="14.45" customHeight="1" x14ac:dyDescent="0.2">
      <c r="A256" s="441"/>
      <c r="B256" s="442" t="s">
        <v>1739</v>
      </c>
      <c r="C256" s="442" t="s">
        <v>1734</v>
      </c>
      <c r="D256" s="442" t="s">
        <v>1730</v>
      </c>
      <c r="E256" s="442" t="s">
        <v>1825</v>
      </c>
      <c r="F256" s="442" t="s">
        <v>1876</v>
      </c>
      <c r="G256" s="442" t="s">
        <v>1877</v>
      </c>
      <c r="H256" s="446">
        <v>900</v>
      </c>
      <c r="I256" s="446">
        <v>84999.99</v>
      </c>
      <c r="J256" s="442">
        <v>1.2587412556345339</v>
      </c>
      <c r="K256" s="442">
        <v>94.444433333333336</v>
      </c>
      <c r="L256" s="446">
        <v>715</v>
      </c>
      <c r="M256" s="446">
        <v>67527.77</v>
      </c>
      <c r="N256" s="442">
        <v>1</v>
      </c>
      <c r="O256" s="442">
        <v>94.444433566433574</v>
      </c>
      <c r="P256" s="446">
        <v>823</v>
      </c>
      <c r="Q256" s="446">
        <v>97661.1</v>
      </c>
      <c r="R256" s="469">
        <v>1.4462361188589523</v>
      </c>
      <c r="S256" s="447">
        <v>118.66476306196842</v>
      </c>
    </row>
    <row r="257" spans="1:19" ht="14.45" customHeight="1" x14ac:dyDescent="0.2">
      <c r="A257" s="441"/>
      <c r="B257" s="442" t="s">
        <v>1739</v>
      </c>
      <c r="C257" s="442" t="s">
        <v>1734</v>
      </c>
      <c r="D257" s="442" t="s">
        <v>1730</v>
      </c>
      <c r="E257" s="442" t="s">
        <v>1825</v>
      </c>
      <c r="F257" s="442" t="s">
        <v>1880</v>
      </c>
      <c r="G257" s="442" t="s">
        <v>1881</v>
      </c>
      <c r="H257" s="446">
        <v>12</v>
      </c>
      <c r="I257" s="446">
        <v>1160</v>
      </c>
      <c r="J257" s="442">
        <v>11.999586221164787</v>
      </c>
      <c r="K257" s="442">
        <v>96.666666666666671</v>
      </c>
      <c r="L257" s="446">
        <v>1</v>
      </c>
      <c r="M257" s="446">
        <v>96.67</v>
      </c>
      <c r="N257" s="442">
        <v>1</v>
      </c>
      <c r="O257" s="442">
        <v>96.67</v>
      </c>
      <c r="P257" s="446">
        <v>1</v>
      </c>
      <c r="Q257" s="446">
        <v>150</v>
      </c>
      <c r="R257" s="469">
        <v>1.5516706320471707</v>
      </c>
      <c r="S257" s="447">
        <v>150</v>
      </c>
    </row>
    <row r="258" spans="1:19" ht="14.45" customHeight="1" x14ac:dyDescent="0.2">
      <c r="A258" s="441"/>
      <c r="B258" s="442" t="s">
        <v>1739</v>
      </c>
      <c r="C258" s="442" t="s">
        <v>1734</v>
      </c>
      <c r="D258" s="442" t="s">
        <v>1730</v>
      </c>
      <c r="E258" s="442" t="s">
        <v>1825</v>
      </c>
      <c r="F258" s="442" t="s">
        <v>1948</v>
      </c>
      <c r="G258" s="442" t="s">
        <v>1949</v>
      </c>
      <c r="H258" s="446"/>
      <c r="I258" s="446"/>
      <c r="J258" s="442"/>
      <c r="K258" s="442"/>
      <c r="L258" s="446">
        <v>2</v>
      </c>
      <c r="M258" s="446">
        <v>666.67</v>
      </c>
      <c r="N258" s="442">
        <v>1</v>
      </c>
      <c r="O258" s="442">
        <v>333.33499999999998</v>
      </c>
      <c r="P258" s="446"/>
      <c r="Q258" s="446"/>
      <c r="R258" s="469"/>
      <c r="S258" s="447"/>
    </row>
    <row r="259" spans="1:19" ht="14.45" customHeight="1" x14ac:dyDescent="0.2">
      <c r="A259" s="441"/>
      <c r="B259" s="442" t="s">
        <v>1739</v>
      </c>
      <c r="C259" s="442" t="s">
        <v>1734</v>
      </c>
      <c r="D259" s="442" t="s">
        <v>1730</v>
      </c>
      <c r="E259" s="442" t="s">
        <v>1825</v>
      </c>
      <c r="F259" s="442" t="s">
        <v>1885</v>
      </c>
      <c r="G259" s="442" t="s">
        <v>1886</v>
      </c>
      <c r="H259" s="446">
        <v>27</v>
      </c>
      <c r="I259" s="446">
        <v>2040</v>
      </c>
      <c r="J259" s="442">
        <v>2.4545192030031768</v>
      </c>
      <c r="K259" s="442">
        <v>75.555555555555557</v>
      </c>
      <c r="L259" s="446">
        <v>11</v>
      </c>
      <c r="M259" s="446">
        <v>831.11999999999989</v>
      </c>
      <c r="N259" s="442">
        <v>1</v>
      </c>
      <c r="O259" s="442">
        <v>75.556363636363628</v>
      </c>
      <c r="P259" s="446">
        <v>2</v>
      </c>
      <c r="Q259" s="446">
        <v>200</v>
      </c>
      <c r="R259" s="469">
        <v>0.24063913754933106</v>
      </c>
      <c r="S259" s="447">
        <v>100</v>
      </c>
    </row>
    <row r="260" spans="1:19" ht="14.45" customHeight="1" x14ac:dyDescent="0.2">
      <c r="A260" s="441"/>
      <c r="B260" s="442" t="s">
        <v>1739</v>
      </c>
      <c r="C260" s="442" t="s">
        <v>1734</v>
      </c>
      <c r="D260" s="442" t="s">
        <v>1730</v>
      </c>
      <c r="E260" s="442" t="s">
        <v>1825</v>
      </c>
      <c r="F260" s="442" t="s">
        <v>1932</v>
      </c>
      <c r="G260" s="442" t="s">
        <v>1933</v>
      </c>
      <c r="H260" s="446">
        <v>40</v>
      </c>
      <c r="I260" s="446">
        <v>51333.34</v>
      </c>
      <c r="J260" s="442">
        <v>1.5999998753247013</v>
      </c>
      <c r="K260" s="442">
        <v>1283.3335</v>
      </c>
      <c r="L260" s="446">
        <v>25</v>
      </c>
      <c r="M260" s="446">
        <v>32083.339999999997</v>
      </c>
      <c r="N260" s="442">
        <v>1</v>
      </c>
      <c r="O260" s="442">
        <v>1283.3335999999999</v>
      </c>
      <c r="P260" s="446">
        <v>6</v>
      </c>
      <c r="Q260" s="446">
        <v>8806.67</v>
      </c>
      <c r="R260" s="469">
        <v>0.27449355335198894</v>
      </c>
      <c r="S260" s="447">
        <v>1467.7783333333334</v>
      </c>
    </row>
    <row r="261" spans="1:19" ht="14.45" customHeight="1" x14ac:dyDescent="0.2">
      <c r="A261" s="441"/>
      <c r="B261" s="442" t="s">
        <v>1739</v>
      </c>
      <c r="C261" s="442" t="s">
        <v>1734</v>
      </c>
      <c r="D261" s="442" t="s">
        <v>1730</v>
      </c>
      <c r="E261" s="442" t="s">
        <v>1825</v>
      </c>
      <c r="F261" s="442" t="s">
        <v>1887</v>
      </c>
      <c r="G261" s="442" t="s">
        <v>1888</v>
      </c>
      <c r="H261" s="446">
        <v>3</v>
      </c>
      <c r="I261" s="446">
        <v>350</v>
      </c>
      <c r="J261" s="442"/>
      <c r="K261" s="442">
        <v>116.66666666666667</v>
      </c>
      <c r="L261" s="446"/>
      <c r="M261" s="446"/>
      <c r="N261" s="442"/>
      <c r="O261" s="442"/>
      <c r="P261" s="446">
        <v>8</v>
      </c>
      <c r="Q261" s="446">
        <v>1480</v>
      </c>
      <c r="R261" s="469"/>
      <c r="S261" s="447">
        <v>185</v>
      </c>
    </row>
    <row r="262" spans="1:19" ht="14.45" customHeight="1" x14ac:dyDescent="0.2">
      <c r="A262" s="441"/>
      <c r="B262" s="442" t="s">
        <v>1739</v>
      </c>
      <c r="C262" s="442" t="s">
        <v>1734</v>
      </c>
      <c r="D262" s="442" t="s">
        <v>1730</v>
      </c>
      <c r="E262" s="442" t="s">
        <v>1825</v>
      </c>
      <c r="F262" s="442" t="s">
        <v>1889</v>
      </c>
      <c r="G262" s="442" t="s">
        <v>1890</v>
      </c>
      <c r="H262" s="446">
        <v>22</v>
      </c>
      <c r="I262" s="446">
        <v>1075.56</v>
      </c>
      <c r="J262" s="442">
        <v>0.45833652936514024</v>
      </c>
      <c r="K262" s="442">
        <v>48.889090909090903</v>
      </c>
      <c r="L262" s="446">
        <v>48</v>
      </c>
      <c r="M262" s="446">
        <v>2346.66</v>
      </c>
      <c r="N262" s="442">
        <v>1</v>
      </c>
      <c r="O262" s="442">
        <v>48.888749999999995</v>
      </c>
      <c r="P262" s="446">
        <v>110</v>
      </c>
      <c r="Q262" s="446">
        <v>8666.65</v>
      </c>
      <c r="R262" s="469">
        <v>3.6931852079125225</v>
      </c>
      <c r="S262" s="447">
        <v>78.787727272727267</v>
      </c>
    </row>
    <row r="263" spans="1:19" ht="14.45" customHeight="1" x14ac:dyDescent="0.2">
      <c r="A263" s="441"/>
      <c r="B263" s="442" t="s">
        <v>1739</v>
      </c>
      <c r="C263" s="442" t="s">
        <v>1734</v>
      </c>
      <c r="D263" s="442" t="s">
        <v>1730</v>
      </c>
      <c r="E263" s="442" t="s">
        <v>1825</v>
      </c>
      <c r="F263" s="442" t="s">
        <v>1936</v>
      </c>
      <c r="G263" s="442" t="s">
        <v>1937</v>
      </c>
      <c r="H263" s="446">
        <v>4</v>
      </c>
      <c r="I263" s="446">
        <v>1866.67</v>
      </c>
      <c r="J263" s="442">
        <v>1.9999892857908157</v>
      </c>
      <c r="K263" s="442">
        <v>466.66750000000002</v>
      </c>
      <c r="L263" s="446">
        <v>2</v>
      </c>
      <c r="M263" s="446">
        <v>933.34</v>
      </c>
      <c r="N263" s="442">
        <v>1</v>
      </c>
      <c r="O263" s="442">
        <v>466.67</v>
      </c>
      <c r="P263" s="446">
        <v>4</v>
      </c>
      <c r="Q263" s="446">
        <v>2098.8900000000003</v>
      </c>
      <c r="R263" s="469">
        <v>2.2487946514667754</v>
      </c>
      <c r="S263" s="447">
        <v>524.72250000000008</v>
      </c>
    </row>
    <row r="264" spans="1:19" ht="14.45" customHeight="1" x14ac:dyDescent="0.2">
      <c r="A264" s="441"/>
      <c r="B264" s="442" t="s">
        <v>1739</v>
      </c>
      <c r="C264" s="442" t="s">
        <v>1734</v>
      </c>
      <c r="D264" s="442" t="s">
        <v>1730</v>
      </c>
      <c r="E264" s="442" t="s">
        <v>1825</v>
      </c>
      <c r="F264" s="442" t="s">
        <v>1891</v>
      </c>
      <c r="G264" s="442" t="s">
        <v>1892</v>
      </c>
      <c r="H264" s="446">
        <v>4</v>
      </c>
      <c r="I264" s="446">
        <v>1377.77</v>
      </c>
      <c r="J264" s="442">
        <v>4.0000290326326793</v>
      </c>
      <c r="K264" s="442">
        <v>344.4425</v>
      </c>
      <c r="L264" s="446">
        <v>1</v>
      </c>
      <c r="M264" s="446">
        <v>344.44</v>
      </c>
      <c r="N264" s="442">
        <v>1</v>
      </c>
      <c r="O264" s="442">
        <v>344.44</v>
      </c>
      <c r="P264" s="446">
        <v>69</v>
      </c>
      <c r="Q264" s="446">
        <v>27332.22</v>
      </c>
      <c r="R264" s="469">
        <v>79.352630356520734</v>
      </c>
      <c r="S264" s="447">
        <v>396.11913043478262</v>
      </c>
    </row>
    <row r="265" spans="1:19" ht="14.45" customHeight="1" x14ac:dyDescent="0.2">
      <c r="A265" s="441"/>
      <c r="B265" s="442" t="s">
        <v>1739</v>
      </c>
      <c r="C265" s="442" t="s">
        <v>1734</v>
      </c>
      <c r="D265" s="442" t="s">
        <v>1730</v>
      </c>
      <c r="E265" s="442" t="s">
        <v>1825</v>
      </c>
      <c r="F265" s="442" t="s">
        <v>1910</v>
      </c>
      <c r="G265" s="442" t="s">
        <v>1911</v>
      </c>
      <c r="H265" s="446">
        <v>135</v>
      </c>
      <c r="I265" s="446">
        <v>63000.009999999995</v>
      </c>
      <c r="J265" s="442">
        <v>2.4545445690677563</v>
      </c>
      <c r="K265" s="442">
        <v>466.66674074074069</v>
      </c>
      <c r="L265" s="446">
        <v>55</v>
      </c>
      <c r="M265" s="446">
        <v>25666.68</v>
      </c>
      <c r="N265" s="442">
        <v>1</v>
      </c>
      <c r="O265" s="442">
        <v>466.66690909090909</v>
      </c>
      <c r="P265" s="446">
        <v>59</v>
      </c>
      <c r="Q265" s="446">
        <v>31912.210000000003</v>
      </c>
      <c r="R265" s="469">
        <v>1.2433322112559944</v>
      </c>
      <c r="S265" s="447">
        <v>540.88491525423728</v>
      </c>
    </row>
    <row r="266" spans="1:19" ht="14.45" customHeight="1" x14ac:dyDescent="0.2">
      <c r="A266" s="441"/>
      <c r="B266" s="442" t="s">
        <v>1739</v>
      </c>
      <c r="C266" s="442" t="s">
        <v>1734</v>
      </c>
      <c r="D266" s="442" t="s">
        <v>1730</v>
      </c>
      <c r="E266" s="442" t="s">
        <v>1825</v>
      </c>
      <c r="F266" s="442" t="s">
        <v>1950</v>
      </c>
      <c r="G266" s="442" t="s">
        <v>1951</v>
      </c>
      <c r="H266" s="446">
        <v>42</v>
      </c>
      <c r="I266" s="446">
        <v>4106.67</v>
      </c>
      <c r="J266" s="442">
        <v>1.2727269909845134</v>
      </c>
      <c r="K266" s="442">
        <v>97.777857142857144</v>
      </c>
      <c r="L266" s="446">
        <v>33</v>
      </c>
      <c r="M266" s="446">
        <v>3226.67</v>
      </c>
      <c r="N266" s="442">
        <v>1</v>
      </c>
      <c r="O266" s="442">
        <v>97.777878787878791</v>
      </c>
      <c r="P266" s="446">
        <v>23</v>
      </c>
      <c r="Q266" s="446">
        <v>2563.33</v>
      </c>
      <c r="R266" s="469">
        <v>0.7944196338640146</v>
      </c>
      <c r="S266" s="447">
        <v>111.4491304347826</v>
      </c>
    </row>
    <row r="267" spans="1:19" ht="14.45" customHeight="1" x14ac:dyDescent="0.2">
      <c r="A267" s="441"/>
      <c r="B267" s="442" t="s">
        <v>1739</v>
      </c>
      <c r="C267" s="442" t="s">
        <v>1734</v>
      </c>
      <c r="D267" s="442" t="s">
        <v>1730</v>
      </c>
      <c r="E267" s="442" t="s">
        <v>1825</v>
      </c>
      <c r="F267" s="442" t="s">
        <v>1952</v>
      </c>
      <c r="G267" s="442"/>
      <c r="H267" s="446">
        <v>1</v>
      </c>
      <c r="I267" s="446">
        <v>645.55999999999995</v>
      </c>
      <c r="J267" s="442">
        <v>1</v>
      </c>
      <c r="K267" s="442">
        <v>645.55999999999995</v>
      </c>
      <c r="L267" s="446">
        <v>1</v>
      </c>
      <c r="M267" s="446">
        <v>645.55999999999995</v>
      </c>
      <c r="N267" s="442">
        <v>1</v>
      </c>
      <c r="O267" s="442">
        <v>645.55999999999995</v>
      </c>
      <c r="P267" s="446"/>
      <c r="Q267" s="446"/>
      <c r="R267" s="469"/>
      <c r="S267" s="447"/>
    </row>
    <row r="268" spans="1:19" ht="14.45" customHeight="1" x14ac:dyDescent="0.2">
      <c r="A268" s="441"/>
      <c r="B268" s="442" t="s">
        <v>1739</v>
      </c>
      <c r="C268" s="442" t="s">
        <v>1734</v>
      </c>
      <c r="D268" s="442" t="s">
        <v>1730</v>
      </c>
      <c r="E268" s="442" t="s">
        <v>1825</v>
      </c>
      <c r="F268" s="442" t="s">
        <v>1900</v>
      </c>
      <c r="G268" s="442" t="s">
        <v>1901</v>
      </c>
      <c r="H268" s="446">
        <v>1</v>
      </c>
      <c r="I268" s="446">
        <v>116.67</v>
      </c>
      <c r="J268" s="442">
        <v>7.1430320692568591E-2</v>
      </c>
      <c r="K268" s="442">
        <v>116.67</v>
      </c>
      <c r="L268" s="446">
        <v>14</v>
      </c>
      <c r="M268" s="446">
        <v>1633.3400000000001</v>
      </c>
      <c r="N268" s="442">
        <v>1</v>
      </c>
      <c r="O268" s="442">
        <v>116.66714285714286</v>
      </c>
      <c r="P268" s="446">
        <v>36</v>
      </c>
      <c r="Q268" s="446">
        <v>5844.43</v>
      </c>
      <c r="R268" s="469">
        <v>3.5782078440496159</v>
      </c>
      <c r="S268" s="447">
        <v>162.3452777777778</v>
      </c>
    </row>
    <row r="269" spans="1:19" ht="14.45" customHeight="1" x14ac:dyDescent="0.2">
      <c r="A269" s="441"/>
      <c r="B269" s="442" t="s">
        <v>1739</v>
      </c>
      <c r="C269" s="442" t="s">
        <v>1734</v>
      </c>
      <c r="D269" s="442" t="s">
        <v>1730</v>
      </c>
      <c r="E269" s="442" t="s">
        <v>1825</v>
      </c>
      <c r="F269" s="442" t="s">
        <v>1902</v>
      </c>
      <c r="G269" s="442" t="s">
        <v>1903</v>
      </c>
      <c r="H269" s="446"/>
      <c r="I269" s="446"/>
      <c r="J269" s="442"/>
      <c r="K269" s="442"/>
      <c r="L269" s="446"/>
      <c r="M269" s="446"/>
      <c r="N269" s="442"/>
      <c r="O269" s="442"/>
      <c r="P269" s="446">
        <v>1225</v>
      </c>
      <c r="Q269" s="446">
        <v>74881.11</v>
      </c>
      <c r="R269" s="469"/>
      <c r="S269" s="447">
        <v>61.12743673469388</v>
      </c>
    </row>
    <row r="270" spans="1:19" ht="14.45" customHeight="1" x14ac:dyDescent="0.2">
      <c r="A270" s="441"/>
      <c r="B270" s="442" t="s">
        <v>1739</v>
      </c>
      <c r="C270" s="442" t="s">
        <v>1734</v>
      </c>
      <c r="D270" s="442" t="s">
        <v>1730</v>
      </c>
      <c r="E270" s="442" t="s">
        <v>1825</v>
      </c>
      <c r="F270" s="442" t="s">
        <v>1953</v>
      </c>
      <c r="G270" s="442" t="s">
        <v>1954</v>
      </c>
      <c r="H270" s="446"/>
      <c r="I270" s="446"/>
      <c r="J270" s="442"/>
      <c r="K270" s="442"/>
      <c r="L270" s="446">
        <v>11</v>
      </c>
      <c r="M270" s="446">
        <v>5292.2199999999993</v>
      </c>
      <c r="N270" s="442">
        <v>1</v>
      </c>
      <c r="O270" s="442">
        <v>481.11090909090905</v>
      </c>
      <c r="P270" s="446"/>
      <c r="Q270" s="446"/>
      <c r="R270" s="469"/>
      <c r="S270" s="447"/>
    </row>
    <row r="271" spans="1:19" ht="14.45" customHeight="1" x14ac:dyDescent="0.2">
      <c r="A271" s="441"/>
      <c r="B271" s="442" t="s">
        <v>1955</v>
      </c>
      <c r="C271" s="442" t="s">
        <v>1731</v>
      </c>
      <c r="D271" s="442" t="s">
        <v>1730</v>
      </c>
      <c r="E271" s="442" t="s">
        <v>1740</v>
      </c>
      <c r="F271" s="442" t="s">
        <v>1741</v>
      </c>
      <c r="G271" s="442"/>
      <c r="H271" s="446">
        <v>22</v>
      </c>
      <c r="I271" s="446">
        <v>2486</v>
      </c>
      <c r="J271" s="442">
        <v>0.5641025641025641</v>
      </c>
      <c r="K271" s="442">
        <v>113</v>
      </c>
      <c r="L271" s="446">
        <v>39</v>
      </c>
      <c r="M271" s="446">
        <v>4407</v>
      </c>
      <c r="N271" s="442">
        <v>1</v>
      </c>
      <c r="O271" s="442">
        <v>113</v>
      </c>
      <c r="P271" s="446">
        <v>55</v>
      </c>
      <c r="Q271" s="446">
        <v>6215</v>
      </c>
      <c r="R271" s="469">
        <v>1.4102564102564104</v>
      </c>
      <c r="S271" s="447">
        <v>113</v>
      </c>
    </row>
    <row r="272" spans="1:19" ht="14.45" customHeight="1" x14ac:dyDescent="0.2">
      <c r="A272" s="441"/>
      <c r="B272" s="442" t="s">
        <v>1955</v>
      </c>
      <c r="C272" s="442" t="s">
        <v>1731</v>
      </c>
      <c r="D272" s="442" t="s">
        <v>1730</v>
      </c>
      <c r="E272" s="442" t="s">
        <v>1740</v>
      </c>
      <c r="F272" s="442" t="s">
        <v>1956</v>
      </c>
      <c r="G272" s="442"/>
      <c r="H272" s="446">
        <v>4</v>
      </c>
      <c r="I272" s="446">
        <v>4032</v>
      </c>
      <c r="J272" s="442">
        <v>2</v>
      </c>
      <c r="K272" s="442">
        <v>1008</v>
      </c>
      <c r="L272" s="446">
        <v>2</v>
      </c>
      <c r="M272" s="446">
        <v>2016</v>
      </c>
      <c r="N272" s="442">
        <v>1</v>
      </c>
      <c r="O272" s="442">
        <v>1008</v>
      </c>
      <c r="P272" s="446">
        <v>3</v>
      </c>
      <c r="Q272" s="446">
        <v>3024</v>
      </c>
      <c r="R272" s="469">
        <v>1.5</v>
      </c>
      <c r="S272" s="447">
        <v>1008</v>
      </c>
    </row>
    <row r="273" spans="1:19" ht="14.45" customHeight="1" x14ac:dyDescent="0.2">
      <c r="A273" s="441"/>
      <c r="B273" s="442" t="s">
        <v>1955</v>
      </c>
      <c r="C273" s="442" t="s">
        <v>1731</v>
      </c>
      <c r="D273" s="442" t="s">
        <v>1730</v>
      </c>
      <c r="E273" s="442" t="s">
        <v>1740</v>
      </c>
      <c r="F273" s="442" t="s">
        <v>1957</v>
      </c>
      <c r="G273" s="442"/>
      <c r="H273" s="446">
        <v>464</v>
      </c>
      <c r="I273" s="446">
        <v>100688</v>
      </c>
      <c r="J273" s="442">
        <v>0.97684210526315784</v>
      </c>
      <c r="K273" s="442">
        <v>217</v>
      </c>
      <c r="L273" s="446">
        <v>475</v>
      </c>
      <c r="M273" s="446">
        <v>103075</v>
      </c>
      <c r="N273" s="442">
        <v>1</v>
      </c>
      <c r="O273" s="442">
        <v>217</v>
      </c>
      <c r="P273" s="446">
        <v>477</v>
      </c>
      <c r="Q273" s="446">
        <v>103509</v>
      </c>
      <c r="R273" s="469">
        <v>1.0042105263157894</v>
      </c>
      <c r="S273" s="447">
        <v>217</v>
      </c>
    </row>
    <row r="274" spans="1:19" ht="14.45" customHeight="1" x14ac:dyDescent="0.2">
      <c r="A274" s="441"/>
      <c r="B274" s="442" t="s">
        <v>1955</v>
      </c>
      <c r="C274" s="442" t="s">
        <v>1731</v>
      </c>
      <c r="D274" s="442" t="s">
        <v>1730</v>
      </c>
      <c r="E274" s="442" t="s">
        <v>1740</v>
      </c>
      <c r="F274" s="442" t="s">
        <v>1958</v>
      </c>
      <c r="G274" s="442"/>
      <c r="H274" s="446"/>
      <c r="I274" s="446"/>
      <c r="J274" s="442"/>
      <c r="K274" s="442"/>
      <c r="L274" s="446">
        <v>1</v>
      </c>
      <c r="M274" s="446">
        <v>1289</v>
      </c>
      <c r="N274" s="442">
        <v>1</v>
      </c>
      <c r="O274" s="442">
        <v>1289</v>
      </c>
      <c r="P274" s="446">
        <v>2</v>
      </c>
      <c r="Q274" s="446">
        <v>2578</v>
      </c>
      <c r="R274" s="469">
        <v>2</v>
      </c>
      <c r="S274" s="447">
        <v>1289</v>
      </c>
    </row>
    <row r="275" spans="1:19" ht="14.45" customHeight="1" x14ac:dyDescent="0.2">
      <c r="A275" s="441"/>
      <c r="B275" s="442" t="s">
        <v>1955</v>
      </c>
      <c r="C275" s="442" t="s">
        <v>1731</v>
      </c>
      <c r="D275" s="442" t="s">
        <v>1730</v>
      </c>
      <c r="E275" s="442" t="s">
        <v>1740</v>
      </c>
      <c r="F275" s="442" t="s">
        <v>1959</v>
      </c>
      <c r="G275" s="442"/>
      <c r="H275" s="446">
        <v>2</v>
      </c>
      <c r="I275" s="446">
        <v>3540</v>
      </c>
      <c r="J275" s="442">
        <v>2</v>
      </c>
      <c r="K275" s="442">
        <v>1770</v>
      </c>
      <c r="L275" s="446">
        <v>1</v>
      </c>
      <c r="M275" s="446">
        <v>1770</v>
      </c>
      <c r="N275" s="442">
        <v>1</v>
      </c>
      <c r="O275" s="442">
        <v>1770</v>
      </c>
      <c r="P275" s="446"/>
      <c r="Q275" s="446"/>
      <c r="R275" s="469"/>
      <c r="S275" s="447"/>
    </row>
    <row r="276" spans="1:19" ht="14.45" customHeight="1" x14ac:dyDescent="0.2">
      <c r="A276" s="441"/>
      <c r="B276" s="442" t="s">
        <v>1955</v>
      </c>
      <c r="C276" s="442" t="s">
        <v>1731</v>
      </c>
      <c r="D276" s="442" t="s">
        <v>1730</v>
      </c>
      <c r="E276" s="442" t="s">
        <v>1740</v>
      </c>
      <c r="F276" s="442" t="s">
        <v>1960</v>
      </c>
      <c r="G276" s="442"/>
      <c r="H276" s="446">
        <v>7</v>
      </c>
      <c r="I276" s="446">
        <v>17150</v>
      </c>
      <c r="J276" s="442">
        <v>1.4</v>
      </c>
      <c r="K276" s="442">
        <v>2450</v>
      </c>
      <c r="L276" s="446">
        <v>5</v>
      </c>
      <c r="M276" s="446">
        <v>12250</v>
      </c>
      <c r="N276" s="442">
        <v>1</v>
      </c>
      <c r="O276" s="442">
        <v>2450</v>
      </c>
      <c r="P276" s="446">
        <v>7</v>
      </c>
      <c r="Q276" s="446">
        <v>17150</v>
      </c>
      <c r="R276" s="469">
        <v>1.4</v>
      </c>
      <c r="S276" s="447">
        <v>2450</v>
      </c>
    </row>
    <row r="277" spans="1:19" ht="14.45" customHeight="1" x14ac:dyDescent="0.2">
      <c r="A277" s="441"/>
      <c r="B277" s="442" t="s">
        <v>1955</v>
      </c>
      <c r="C277" s="442" t="s">
        <v>1731</v>
      </c>
      <c r="D277" s="442" t="s">
        <v>1730</v>
      </c>
      <c r="E277" s="442" t="s">
        <v>1740</v>
      </c>
      <c r="F277" s="442" t="s">
        <v>1961</v>
      </c>
      <c r="G277" s="442"/>
      <c r="H277" s="446">
        <v>2</v>
      </c>
      <c r="I277" s="446">
        <v>2606</v>
      </c>
      <c r="J277" s="442"/>
      <c r="K277" s="442">
        <v>1303</v>
      </c>
      <c r="L277" s="446"/>
      <c r="M277" s="446"/>
      <c r="N277" s="442"/>
      <c r="O277" s="442"/>
      <c r="P277" s="446"/>
      <c r="Q277" s="446"/>
      <c r="R277" s="469"/>
      <c r="S277" s="447"/>
    </row>
    <row r="278" spans="1:19" ht="14.45" customHeight="1" x14ac:dyDescent="0.2">
      <c r="A278" s="441"/>
      <c r="B278" s="442" t="s">
        <v>1955</v>
      </c>
      <c r="C278" s="442" t="s">
        <v>1731</v>
      </c>
      <c r="D278" s="442" t="s">
        <v>1730</v>
      </c>
      <c r="E278" s="442" t="s">
        <v>1740</v>
      </c>
      <c r="F278" s="442" t="s">
        <v>1962</v>
      </c>
      <c r="G278" s="442"/>
      <c r="H278" s="446">
        <v>234</v>
      </c>
      <c r="I278" s="446">
        <v>244062</v>
      </c>
      <c r="J278" s="442">
        <v>0.89312977099236646</v>
      </c>
      <c r="K278" s="442">
        <v>1043</v>
      </c>
      <c r="L278" s="446">
        <v>262</v>
      </c>
      <c r="M278" s="446">
        <v>273266</v>
      </c>
      <c r="N278" s="442">
        <v>1</v>
      </c>
      <c r="O278" s="442">
        <v>1043</v>
      </c>
      <c r="P278" s="446">
        <v>222</v>
      </c>
      <c r="Q278" s="446">
        <v>231546</v>
      </c>
      <c r="R278" s="469">
        <v>0.84732824427480913</v>
      </c>
      <c r="S278" s="447">
        <v>1043</v>
      </c>
    </row>
    <row r="279" spans="1:19" ht="14.45" customHeight="1" x14ac:dyDescent="0.2">
      <c r="A279" s="441"/>
      <c r="B279" s="442" t="s">
        <v>1955</v>
      </c>
      <c r="C279" s="442" t="s">
        <v>1731</v>
      </c>
      <c r="D279" s="442" t="s">
        <v>1730</v>
      </c>
      <c r="E279" s="442" t="s">
        <v>1740</v>
      </c>
      <c r="F279" s="442" t="s">
        <v>1963</v>
      </c>
      <c r="G279" s="442"/>
      <c r="H279" s="446">
        <v>2</v>
      </c>
      <c r="I279" s="446">
        <v>3308</v>
      </c>
      <c r="J279" s="442"/>
      <c r="K279" s="442">
        <v>1654</v>
      </c>
      <c r="L279" s="446"/>
      <c r="M279" s="446"/>
      <c r="N279" s="442"/>
      <c r="O279" s="442"/>
      <c r="P279" s="446"/>
      <c r="Q279" s="446"/>
      <c r="R279" s="469"/>
      <c r="S279" s="447"/>
    </row>
    <row r="280" spans="1:19" ht="14.45" customHeight="1" x14ac:dyDescent="0.2">
      <c r="A280" s="441"/>
      <c r="B280" s="442" t="s">
        <v>1955</v>
      </c>
      <c r="C280" s="442" t="s">
        <v>1731</v>
      </c>
      <c r="D280" s="442" t="s">
        <v>1730</v>
      </c>
      <c r="E280" s="442" t="s">
        <v>1740</v>
      </c>
      <c r="F280" s="442" t="s">
        <v>1964</v>
      </c>
      <c r="G280" s="442"/>
      <c r="H280" s="446">
        <v>25</v>
      </c>
      <c r="I280" s="446">
        <v>33075</v>
      </c>
      <c r="J280" s="442">
        <v>1.0869565217391304</v>
      </c>
      <c r="K280" s="442">
        <v>1323</v>
      </c>
      <c r="L280" s="446">
        <v>23</v>
      </c>
      <c r="M280" s="446">
        <v>30429</v>
      </c>
      <c r="N280" s="442">
        <v>1</v>
      </c>
      <c r="O280" s="442">
        <v>1323</v>
      </c>
      <c r="P280" s="446">
        <v>18</v>
      </c>
      <c r="Q280" s="446">
        <v>23814</v>
      </c>
      <c r="R280" s="469">
        <v>0.78260869565217395</v>
      </c>
      <c r="S280" s="447">
        <v>1323</v>
      </c>
    </row>
    <row r="281" spans="1:19" ht="14.45" customHeight="1" x14ac:dyDescent="0.2">
      <c r="A281" s="441"/>
      <c r="B281" s="442" t="s">
        <v>1955</v>
      </c>
      <c r="C281" s="442" t="s">
        <v>1731</v>
      </c>
      <c r="D281" s="442" t="s">
        <v>1730</v>
      </c>
      <c r="E281" s="442" t="s">
        <v>1740</v>
      </c>
      <c r="F281" s="442" t="s">
        <v>1965</v>
      </c>
      <c r="G281" s="442"/>
      <c r="H281" s="446">
        <v>2</v>
      </c>
      <c r="I281" s="446">
        <v>3866</v>
      </c>
      <c r="J281" s="442">
        <v>0.66666666666666663</v>
      </c>
      <c r="K281" s="442">
        <v>1933</v>
      </c>
      <c r="L281" s="446">
        <v>3</v>
      </c>
      <c r="M281" s="446">
        <v>5799</v>
      </c>
      <c r="N281" s="442">
        <v>1</v>
      </c>
      <c r="O281" s="442">
        <v>1933</v>
      </c>
      <c r="P281" s="446">
        <v>3</v>
      </c>
      <c r="Q281" s="446">
        <v>5799</v>
      </c>
      <c r="R281" s="469">
        <v>1</v>
      </c>
      <c r="S281" s="447">
        <v>1933</v>
      </c>
    </row>
    <row r="282" spans="1:19" ht="14.45" customHeight="1" x14ac:dyDescent="0.2">
      <c r="A282" s="441"/>
      <c r="B282" s="442" t="s">
        <v>1955</v>
      </c>
      <c r="C282" s="442" t="s">
        <v>1731</v>
      </c>
      <c r="D282" s="442" t="s">
        <v>1730</v>
      </c>
      <c r="E282" s="442" t="s">
        <v>1740</v>
      </c>
      <c r="F282" s="442" t="s">
        <v>1966</v>
      </c>
      <c r="G282" s="442"/>
      <c r="H282" s="446">
        <v>4</v>
      </c>
      <c r="I282" s="446">
        <v>2712</v>
      </c>
      <c r="J282" s="442">
        <v>2</v>
      </c>
      <c r="K282" s="442">
        <v>678</v>
      </c>
      <c r="L282" s="446">
        <v>2</v>
      </c>
      <c r="M282" s="446">
        <v>1356</v>
      </c>
      <c r="N282" s="442">
        <v>1</v>
      </c>
      <c r="O282" s="442">
        <v>678</v>
      </c>
      <c r="P282" s="446"/>
      <c r="Q282" s="446"/>
      <c r="R282" s="469"/>
      <c r="S282" s="447"/>
    </row>
    <row r="283" spans="1:19" ht="14.45" customHeight="1" x14ac:dyDescent="0.2">
      <c r="A283" s="441"/>
      <c r="B283" s="442" t="s">
        <v>1955</v>
      </c>
      <c r="C283" s="442" t="s">
        <v>1731</v>
      </c>
      <c r="D283" s="442" t="s">
        <v>1730</v>
      </c>
      <c r="E283" s="442" t="s">
        <v>1740</v>
      </c>
      <c r="F283" s="442" t="s">
        <v>1967</v>
      </c>
      <c r="G283" s="442"/>
      <c r="H283" s="446">
        <v>77</v>
      </c>
      <c r="I283" s="446">
        <v>41734</v>
      </c>
      <c r="J283" s="442">
        <v>0.82794811943053415</v>
      </c>
      <c r="K283" s="442">
        <v>542</v>
      </c>
      <c r="L283" s="446">
        <v>93</v>
      </c>
      <c r="M283" s="446">
        <v>50406.54</v>
      </c>
      <c r="N283" s="442">
        <v>1</v>
      </c>
      <c r="O283" s="442">
        <v>542.0058064516129</v>
      </c>
      <c r="P283" s="446">
        <v>75</v>
      </c>
      <c r="Q283" s="446">
        <v>40650</v>
      </c>
      <c r="R283" s="469">
        <v>0.80644297347129956</v>
      </c>
      <c r="S283" s="447">
        <v>542</v>
      </c>
    </row>
    <row r="284" spans="1:19" ht="14.45" customHeight="1" x14ac:dyDescent="0.2">
      <c r="A284" s="441"/>
      <c r="B284" s="442" t="s">
        <v>1955</v>
      </c>
      <c r="C284" s="442" t="s">
        <v>1731</v>
      </c>
      <c r="D284" s="442" t="s">
        <v>1730</v>
      </c>
      <c r="E284" s="442" t="s">
        <v>1740</v>
      </c>
      <c r="F284" s="442" t="s">
        <v>1968</v>
      </c>
      <c r="G284" s="442"/>
      <c r="H284" s="446">
        <v>2</v>
      </c>
      <c r="I284" s="446">
        <v>596</v>
      </c>
      <c r="J284" s="442"/>
      <c r="K284" s="442">
        <v>298</v>
      </c>
      <c r="L284" s="446"/>
      <c r="M284" s="446"/>
      <c r="N284" s="442"/>
      <c r="O284" s="442"/>
      <c r="P284" s="446"/>
      <c r="Q284" s="446"/>
      <c r="R284" s="469"/>
      <c r="S284" s="447"/>
    </row>
    <row r="285" spans="1:19" ht="14.45" customHeight="1" x14ac:dyDescent="0.2">
      <c r="A285" s="441"/>
      <c r="B285" s="442" t="s">
        <v>1955</v>
      </c>
      <c r="C285" s="442" t="s">
        <v>1731</v>
      </c>
      <c r="D285" s="442" t="s">
        <v>1730</v>
      </c>
      <c r="E285" s="442" t="s">
        <v>1740</v>
      </c>
      <c r="F285" s="442" t="s">
        <v>1969</v>
      </c>
      <c r="G285" s="442"/>
      <c r="H285" s="446">
        <v>81</v>
      </c>
      <c r="I285" s="446">
        <v>46899</v>
      </c>
      <c r="J285" s="442">
        <v>1.1911764705882353</v>
      </c>
      <c r="K285" s="442">
        <v>579</v>
      </c>
      <c r="L285" s="446">
        <v>68</v>
      </c>
      <c r="M285" s="446">
        <v>39372</v>
      </c>
      <c r="N285" s="442">
        <v>1</v>
      </c>
      <c r="O285" s="442">
        <v>579</v>
      </c>
      <c r="P285" s="446">
        <v>52</v>
      </c>
      <c r="Q285" s="446">
        <v>30108</v>
      </c>
      <c r="R285" s="469">
        <v>0.76470588235294112</v>
      </c>
      <c r="S285" s="447">
        <v>579</v>
      </c>
    </row>
    <row r="286" spans="1:19" ht="14.45" customHeight="1" x14ac:dyDescent="0.2">
      <c r="A286" s="441"/>
      <c r="B286" s="442" t="s">
        <v>1955</v>
      </c>
      <c r="C286" s="442" t="s">
        <v>1731</v>
      </c>
      <c r="D286" s="442" t="s">
        <v>1730</v>
      </c>
      <c r="E286" s="442" t="s">
        <v>1740</v>
      </c>
      <c r="F286" s="442" t="s">
        <v>1744</v>
      </c>
      <c r="G286" s="442"/>
      <c r="H286" s="446">
        <v>66</v>
      </c>
      <c r="I286" s="446">
        <v>7458</v>
      </c>
      <c r="J286" s="442">
        <v>0.59459459459459463</v>
      </c>
      <c r="K286" s="442">
        <v>113</v>
      </c>
      <c r="L286" s="446">
        <v>111</v>
      </c>
      <c r="M286" s="446">
        <v>12543</v>
      </c>
      <c r="N286" s="442">
        <v>1</v>
      </c>
      <c r="O286" s="442">
        <v>113</v>
      </c>
      <c r="P286" s="446">
        <v>126</v>
      </c>
      <c r="Q286" s="446">
        <v>14238</v>
      </c>
      <c r="R286" s="469">
        <v>1.1351351351351351</v>
      </c>
      <c r="S286" s="447">
        <v>113</v>
      </c>
    </row>
    <row r="287" spans="1:19" ht="14.45" customHeight="1" x14ac:dyDescent="0.2">
      <c r="A287" s="441"/>
      <c r="B287" s="442" t="s">
        <v>1955</v>
      </c>
      <c r="C287" s="442" t="s">
        <v>1731</v>
      </c>
      <c r="D287" s="442" t="s">
        <v>1730</v>
      </c>
      <c r="E287" s="442" t="s">
        <v>1740</v>
      </c>
      <c r="F287" s="442" t="s">
        <v>1745</v>
      </c>
      <c r="G287" s="442"/>
      <c r="H287" s="446">
        <v>12</v>
      </c>
      <c r="I287" s="446">
        <v>1584</v>
      </c>
      <c r="J287" s="442">
        <v>0.5714285714285714</v>
      </c>
      <c r="K287" s="442">
        <v>132</v>
      </c>
      <c r="L287" s="446">
        <v>21</v>
      </c>
      <c r="M287" s="446">
        <v>2772</v>
      </c>
      <c r="N287" s="442">
        <v>1</v>
      </c>
      <c r="O287" s="442">
        <v>132</v>
      </c>
      <c r="P287" s="446">
        <v>21</v>
      </c>
      <c r="Q287" s="446">
        <v>2772</v>
      </c>
      <c r="R287" s="469">
        <v>1</v>
      </c>
      <c r="S287" s="447">
        <v>132</v>
      </c>
    </row>
    <row r="288" spans="1:19" ht="14.45" customHeight="1" x14ac:dyDescent="0.2">
      <c r="A288" s="441"/>
      <c r="B288" s="442" t="s">
        <v>1955</v>
      </c>
      <c r="C288" s="442" t="s">
        <v>1731</v>
      </c>
      <c r="D288" s="442" t="s">
        <v>1730</v>
      </c>
      <c r="E288" s="442" t="s">
        <v>1740</v>
      </c>
      <c r="F288" s="442" t="s">
        <v>1746</v>
      </c>
      <c r="G288" s="442"/>
      <c r="H288" s="446">
        <v>11</v>
      </c>
      <c r="I288" s="446">
        <v>1716</v>
      </c>
      <c r="J288" s="442">
        <v>6.7073170731707321E-2</v>
      </c>
      <c r="K288" s="442">
        <v>156</v>
      </c>
      <c r="L288" s="446">
        <v>164</v>
      </c>
      <c r="M288" s="446">
        <v>25584</v>
      </c>
      <c r="N288" s="442">
        <v>1</v>
      </c>
      <c r="O288" s="442">
        <v>156</v>
      </c>
      <c r="P288" s="446">
        <v>39</v>
      </c>
      <c r="Q288" s="446">
        <v>6084</v>
      </c>
      <c r="R288" s="469">
        <v>0.23780487804878048</v>
      </c>
      <c r="S288" s="447">
        <v>156</v>
      </c>
    </row>
    <row r="289" spans="1:19" ht="14.45" customHeight="1" x14ac:dyDescent="0.2">
      <c r="A289" s="441"/>
      <c r="B289" s="442" t="s">
        <v>1955</v>
      </c>
      <c r="C289" s="442" t="s">
        <v>1731</v>
      </c>
      <c r="D289" s="442" t="s">
        <v>1730</v>
      </c>
      <c r="E289" s="442" t="s">
        <v>1740</v>
      </c>
      <c r="F289" s="442" t="s">
        <v>1770</v>
      </c>
      <c r="G289" s="442"/>
      <c r="H289" s="446">
        <v>1</v>
      </c>
      <c r="I289" s="446">
        <v>2000</v>
      </c>
      <c r="J289" s="442">
        <v>0.33333333333333331</v>
      </c>
      <c r="K289" s="442">
        <v>2000</v>
      </c>
      <c r="L289" s="446">
        <v>3</v>
      </c>
      <c r="M289" s="446">
        <v>6000</v>
      </c>
      <c r="N289" s="442">
        <v>1</v>
      </c>
      <c r="O289" s="442">
        <v>2000</v>
      </c>
      <c r="P289" s="446">
        <v>1</v>
      </c>
      <c r="Q289" s="446">
        <v>2000</v>
      </c>
      <c r="R289" s="469">
        <v>0.33333333333333331</v>
      </c>
      <c r="S289" s="447">
        <v>2000</v>
      </c>
    </row>
    <row r="290" spans="1:19" ht="14.45" customHeight="1" x14ac:dyDescent="0.2">
      <c r="A290" s="441"/>
      <c r="B290" s="442" t="s">
        <v>1955</v>
      </c>
      <c r="C290" s="442" t="s">
        <v>1731</v>
      </c>
      <c r="D290" s="442" t="s">
        <v>1730</v>
      </c>
      <c r="E290" s="442" t="s">
        <v>1740</v>
      </c>
      <c r="F290" s="442" t="s">
        <v>1785</v>
      </c>
      <c r="G290" s="442"/>
      <c r="H290" s="446">
        <v>4</v>
      </c>
      <c r="I290" s="446">
        <v>4032</v>
      </c>
      <c r="J290" s="442">
        <v>1</v>
      </c>
      <c r="K290" s="442">
        <v>1008</v>
      </c>
      <c r="L290" s="446">
        <v>4</v>
      </c>
      <c r="M290" s="446">
        <v>4032</v>
      </c>
      <c r="N290" s="442">
        <v>1</v>
      </c>
      <c r="O290" s="442">
        <v>1008</v>
      </c>
      <c r="P290" s="446">
        <v>3</v>
      </c>
      <c r="Q290" s="446">
        <v>3024</v>
      </c>
      <c r="R290" s="469">
        <v>0.75</v>
      </c>
      <c r="S290" s="447">
        <v>1008</v>
      </c>
    </row>
    <row r="291" spans="1:19" ht="14.45" customHeight="1" x14ac:dyDescent="0.2">
      <c r="A291" s="441"/>
      <c r="B291" s="442" t="s">
        <v>1955</v>
      </c>
      <c r="C291" s="442" t="s">
        <v>1731</v>
      </c>
      <c r="D291" s="442" t="s">
        <v>1730</v>
      </c>
      <c r="E291" s="442" t="s">
        <v>1740</v>
      </c>
      <c r="F291" s="442" t="s">
        <v>1970</v>
      </c>
      <c r="G291" s="442"/>
      <c r="H291" s="446">
        <v>247</v>
      </c>
      <c r="I291" s="446">
        <v>53599</v>
      </c>
      <c r="J291" s="442">
        <v>1.0038957876795715</v>
      </c>
      <c r="K291" s="442">
        <v>217</v>
      </c>
      <c r="L291" s="446">
        <v>247</v>
      </c>
      <c r="M291" s="446">
        <v>53391</v>
      </c>
      <c r="N291" s="442">
        <v>1</v>
      </c>
      <c r="O291" s="442">
        <v>216.15789473684211</v>
      </c>
      <c r="P291" s="446">
        <v>235</v>
      </c>
      <c r="Q291" s="446">
        <v>50995</v>
      </c>
      <c r="R291" s="469">
        <v>0.95512352269109024</v>
      </c>
      <c r="S291" s="447">
        <v>217</v>
      </c>
    </row>
    <row r="292" spans="1:19" ht="14.45" customHeight="1" x14ac:dyDescent="0.2">
      <c r="A292" s="441"/>
      <c r="B292" s="442" t="s">
        <v>1955</v>
      </c>
      <c r="C292" s="442" t="s">
        <v>1731</v>
      </c>
      <c r="D292" s="442" t="s">
        <v>1730</v>
      </c>
      <c r="E292" s="442" t="s">
        <v>1740</v>
      </c>
      <c r="F292" s="442" t="s">
        <v>1971</v>
      </c>
      <c r="G292" s="442"/>
      <c r="H292" s="446">
        <v>190</v>
      </c>
      <c r="I292" s="446">
        <v>198170</v>
      </c>
      <c r="J292" s="442">
        <v>1.0052910052910053</v>
      </c>
      <c r="K292" s="442">
        <v>1043</v>
      </c>
      <c r="L292" s="446">
        <v>189</v>
      </c>
      <c r="M292" s="446">
        <v>197127</v>
      </c>
      <c r="N292" s="442">
        <v>1</v>
      </c>
      <c r="O292" s="442">
        <v>1043</v>
      </c>
      <c r="P292" s="446">
        <v>143</v>
      </c>
      <c r="Q292" s="446">
        <v>149149</v>
      </c>
      <c r="R292" s="469">
        <v>0.75661375661375663</v>
      </c>
      <c r="S292" s="447">
        <v>1043</v>
      </c>
    </row>
    <row r="293" spans="1:19" ht="14.45" customHeight="1" x14ac:dyDescent="0.2">
      <c r="A293" s="441"/>
      <c r="B293" s="442" t="s">
        <v>1955</v>
      </c>
      <c r="C293" s="442" t="s">
        <v>1731</v>
      </c>
      <c r="D293" s="442" t="s">
        <v>1730</v>
      </c>
      <c r="E293" s="442" t="s">
        <v>1740</v>
      </c>
      <c r="F293" s="442" t="s">
        <v>1972</v>
      </c>
      <c r="G293" s="442"/>
      <c r="H293" s="446">
        <v>6</v>
      </c>
      <c r="I293" s="446">
        <v>7938</v>
      </c>
      <c r="J293" s="442">
        <v>0.8571428571428571</v>
      </c>
      <c r="K293" s="442">
        <v>1323</v>
      </c>
      <c r="L293" s="446">
        <v>7</v>
      </c>
      <c r="M293" s="446">
        <v>9261</v>
      </c>
      <c r="N293" s="442">
        <v>1</v>
      </c>
      <c r="O293" s="442">
        <v>1323</v>
      </c>
      <c r="P293" s="446">
        <v>9</v>
      </c>
      <c r="Q293" s="446">
        <v>11907</v>
      </c>
      <c r="R293" s="469">
        <v>1.2857142857142858</v>
      </c>
      <c r="S293" s="447">
        <v>1323</v>
      </c>
    </row>
    <row r="294" spans="1:19" ht="14.45" customHeight="1" x14ac:dyDescent="0.2">
      <c r="A294" s="441"/>
      <c r="B294" s="442" t="s">
        <v>1955</v>
      </c>
      <c r="C294" s="442" t="s">
        <v>1731</v>
      </c>
      <c r="D294" s="442" t="s">
        <v>1730</v>
      </c>
      <c r="E294" s="442" t="s">
        <v>1740</v>
      </c>
      <c r="F294" s="442" t="s">
        <v>1973</v>
      </c>
      <c r="G294" s="442"/>
      <c r="H294" s="446">
        <v>14</v>
      </c>
      <c r="I294" s="446">
        <v>7588</v>
      </c>
      <c r="J294" s="442">
        <v>2</v>
      </c>
      <c r="K294" s="442">
        <v>542</v>
      </c>
      <c r="L294" s="446">
        <v>7</v>
      </c>
      <c r="M294" s="446">
        <v>3794</v>
      </c>
      <c r="N294" s="442">
        <v>1</v>
      </c>
      <c r="O294" s="442">
        <v>542</v>
      </c>
      <c r="P294" s="446">
        <v>19</v>
      </c>
      <c r="Q294" s="446">
        <v>10298</v>
      </c>
      <c r="R294" s="469">
        <v>2.7142857142857144</v>
      </c>
      <c r="S294" s="447">
        <v>542</v>
      </c>
    </row>
    <row r="295" spans="1:19" ht="14.45" customHeight="1" x14ac:dyDescent="0.2">
      <c r="A295" s="441"/>
      <c r="B295" s="442" t="s">
        <v>1955</v>
      </c>
      <c r="C295" s="442" t="s">
        <v>1731</v>
      </c>
      <c r="D295" s="442" t="s">
        <v>1730</v>
      </c>
      <c r="E295" s="442" t="s">
        <v>1740</v>
      </c>
      <c r="F295" s="442" t="s">
        <v>1974</v>
      </c>
      <c r="G295" s="442"/>
      <c r="H295" s="446">
        <v>87</v>
      </c>
      <c r="I295" s="446">
        <v>50373</v>
      </c>
      <c r="J295" s="442">
        <v>1.0481927710843373</v>
      </c>
      <c r="K295" s="442">
        <v>579</v>
      </c>
      <c r="L295" s="446">
        <v>83</v>
      </c>
      <c r="M295" s="446">
        <v>48057</v>
      </c>
      <c r="N295" s="442">
        <v>1</v>
      </c>
      <c r="O295" s="442">
        <v>579</v>
      </c>
      <c r="P295" s="446">
        <v>77</v>
      </c>
      <c r="Q295" s="446">
        <v>44583</v>
      </c>
      <c r="R295" s="469">
        <v>0.92771084337349397</v>
      </c>
      <c r="S295" s="447">
        <v>579</v>
      </c>
    </row>
    <row r="296" spans="1:19" ht="14.45" customHeight="1" x14ac:dyDescent="0.2">
      <c r="A296" s="441"/>
      <c r="B296" s="442" t="s">
        <v>1955</v>
      </c>
      <c r="C296" s="442" t="s">
        <v>1731</v>
      </c>
      <c r="D296" s="442" t="s">
        <v>1730</v>
      </c>
      <c r="E296" s="442" t="s">
        <v>1740</v>
      </c>
      <c r="F296" s="442" t="s">
        <v>1975</v>
      </c>
      <c r="G296" s="442"/>
      <c r="H296" s="446">
        <v>1</v>
      </c>
      <c r="I296" s="446">
        <v>678</v>
      </c>
      <c r="J296" s="442"/>
      <c r="K296" s="442">
        <v>678</v>
      </c>
      <c r="L296" s="446"/>
      <c r="M296" s="446"/>
      <c r="N296" s="442"/>
      <c r="O296" s="442"/>
      <c r="P296" s="446"/>
      <c r="Q296" s="446"/>
      <c r="R296" s="469"/>
      <c r="S296" s="447"/>
    </row>
    <row r="297" spans="1:19" ht="14.45" customHeight="1" x14ac:dyDescent="0.2">
      <c r="A297" s="441"/>
      <c r="B297" s="442" t="s">
        <v>1955</v>
      </c>
      <c r="C297" s="442" t="s">
        <v>1731</v>
      </c>
      <c r="D297" s="442" t="s">
        <v>1730</v>
      </c>
      <c r="E297" s="442" t="s">
        <v>1740</v>
      </c>
      <c r="F297" s="442" t="s">
        <v>1976</v>
      </c>
      <c r="G297" s="442"/>
      <c r="H297" s="446">
        <v>2</v>
      </c>
      <c r="I297" s="446">
        <v>2606</v>
      </c>
      <c r="J297" s="442">
        <v>1</v>
      </c>
      <c r="K297" s="442">
        <v>1303</v>
      </c>
      <c r="L297" s="446">
        <v>2</v>
      </c>
      <c r="M297" s="446">
        <v>2606</v>
      </c>
      <c r="N297" s="442">
        <v>1</v>
      </c>
      <c r="O297" s="442">
        <v>1303</v>
      </c>
      <c r="P297" s="446">
        <v>3</v>
      </c>
      <c r="Q297" s="446">
        <v>3909</v>
      </c>
      <c r="R297" s="469">
        <v>1.5</v>
      </c>
      <c r="S297" s="447">
        <v>1303</v>
      </c>
    </row>
    <row r="298" spans="1:19" ht="14.45" customHeight="1" x14ac:dyDescent="0.2">
      <c r="A298" s="441"/>
      <c r="B298" s="442" t="s">
        <v>1955</v>
      </c>
      <c r="C298" s="442" t="s">
        <v>1731</v>
      </c>
      <c r="D298" s="442" t="s">
        <v>1730</v>
      </c>
      <c r="E298" s="442" t="s">
        <v>1740</v>
      </c>
      <c r="F298" s="442" t="s">
        <v>1977</v>
      </c>
      <c r="G298" s="442"/>
      <c r="H298" s="446">
        <v>1</v>
      </c>
      <c r="I298" s="446">
        <v>136</v>
      </c>
      <c r="J298" s="442">
        <v>0.25</v>
      </c>
      <c r="K298" s="442">
        <v>136</v>
      </c>
      <c r="L298" s="446">
        <v>4</v>
      </c>
      <c r="M298" s="446">
        <v>544</v>
      </c>
      <c r="N298" s="442">
        <v>1</v>
      </c>
      <c r="O298" s="442">
        <v>136</v>
      </c>
      <c r="P298" s="446"/>
      <c r="Q298" s="446"/>
      <c r="R298" s="469"/>
      <c r="S298" s="447"/>
    </row>
    <row r="299" spans="1:19" ht="14.45" customHeight="1" x14ac:dyDescent="0.2">
      <c r="A299" s="441"/>
      <c r="B299" s="442" t="s">
        <v>1955</v>
      </c>
      <c r="C299" s="442" t="s">
        <v>1731</v>
      </c>
      <c r="D299" s="442" t="s">
        <v>1730</v>
      </c>
      <c r="E299" s="442" t="s">
        <v>1740</v>
      </c>
      <c r="F299" s="442" t="s">
        <v>1978</v>
      </c>
      <c r="G299" s="442"/>
      <c r="H299" s="446">
        <v>1</v>
      </c>
      <c r="I299" s="446">
        <v>224</v>
      </c>
      <c r="J299" s="442">
        <v>2.7027027027027029E-2</v>
      </c>
      <c r="K299" s="442">
        <v>224</v>
      </c>
      <c r="L299" s="446">
        <v>37</v>
      </c>
      <c r="M299" s="446">
        <v>8288</v>
      </c>
      <c r="N299" s="442">
        <v>1</v>
      </c>
      <c r="O299" s="442">
        <v>224</v>
      </c>
      <c r="P299" s="446"/>
      <c r="Q299" s="446"/>
      <c r="R299" s="469"/>
      <c r="S299" s="447"/>
    </row>
    <row r="300" spans="1:19" ht="14.45" customHeight="1" x14ac:dyDescent="0.2">
      <c r="A300" s="441"/>
      <c r="B300" s="442" t="s">
        <v>1955</v>
      </c>
      <c r="C300" s="442" t="s">
        <v>1731</v>
      </c>
      <c r="D300" s="442" t="s">
        <v>1730</v>
      </c>
      <c r="E300" s="442" t="s">
        <v>1740</v>
      </c>
      <c r="F300" s="442" t="s">
        <v>1979</v>
      </c>
      <c r="G300" s="442"/>
      <c r="H300" s="446">
        <v>9</v>
      </c>
      <c r="I300" s="446">
        <v>9747</v>
      </c>
      <c r="J300" s="442">
        <v>0.47368421052631576</v>
      </c>
      <c r="K300" s="442">
        <v>1083</v>
      </c>
      <c r="L300" s="446">
        <v>19</v>
      </c>
      <c r="M300" s="446">
        <v>20577</v>
      </c>
      <c r="N300" s="442">
        <v>1</v>
      </c>
      <c r="O300" s="442">
        <v>1083</v>
      </c>
      <c r="P300" s="446">
        <v>27</v>
      </c>
      <c r="Q300" s="446">
        <v>29241</v>
      </c>
      <c r="R300" s="469">
        <v>1.4210526315789473</v>
      </c>
      <c r="S300" s="447">
        <v>1083</v>
      </c>
    </row>
    <row r="301" spans="1:19" ht="14.45" customHeight="1" x14ac:dyDescent="0.2">
      <c r="A301" s="441"/>
      <c r="B301" s="442" t="s">
        <v>1955</v>
      </c>
      <c r="C301" s="442" t="s">
        <v>1731</v>
      </c>
      <c r="D301" s="442" t="s">
        <v>1730</v>
      </c>
      <c r="E301" s="442" t="s">
        <v>1740</v>
      </c>
      <c r="F301" s="442" t="s">
        <v>1980</v>
      </c>
      <c r="G301" s="442"/>
      <c r="H301" s="446">
        <v>1</v>
      </c>
      <c r="I301" s="446">
        <v>2450</v>
      </c>
      <c r="J301" s="442"/>
      <c r="K301" s="442">
        <v>2450</v>
      </c>
      <c r="L301" s="446"/>
      <c r="M301" s="446"/>
      <c r="N301" s="442"/>
      <c r="O301" s="442"/>
      <c r="P301" s="446"/>
      <c r="Q301" s="446"/>
      <c r="R301" s="469"/>
      <c r="S301" s="447"/>
    </row>
    <row r="302" spans="1:19" ht="14.45" customHeight="1" x14ac:dyDescent="0.2">
      <c r="A302" s="441"/>
      <c r="B302" s="442" t="s">
        <v>1955</v>
      </c>
      <c r="C302" s="442" t="s">
        <v>1731</v>
      </c>
      <c r="D302" s="442" t="s">
        <v>1730</v>
      </c>
      <c r="E302" s="442" t="s">
        <v>1740</v>
      </c>
      <c r="F302" s="442" t="s">
        <v>1981</v>
      </c>
      <c r="G302" s="442"/>
      <c r="H302" s="446"/>
      <c r="I302" s="446"/>
      <c r="J302" s="442"/>
      <c r="K302" s="442"/>
      <c r="L302" s="446">
        <v>4</v>
      </c>
      <c r="M302" s="446">
        <v>4332</v>
      </c>
      <c r="N302" s="442">
        <v>1</v>
      </c>
      <c r="O302" s="442">
        <v>1083</v>
      </c>
      <c r="P302" s="446"/>
      <c r="Q302" s="446"/>
      <c r="R302" s="469"/>
      <c r="S302" s="447"/>
    </row>
    <row r="303" spans="1:19" ht="14.45" customHeight="1" x14ac:dyDescent="0.2">
      <c r="A303" s="441"/>
      <c r="B303" s="442" t="s">
        <v>1955</v>
      </c>
      <c r="C303" s="442" t="s">
        <v>1731</v>
      </c>
      <c r="D303" s="442" t="s">
        <v>1730</v>
      </c>
      <c r="E303" s="442" t="s">
        <v>1740</v>
      </c>
      <c r="F303" s="442" t="s">
        <v>1982</v>
      </c>
      <c r="G303" s="442"/>
      <c r="H303" s="446"/>
      <c r="I303" s="446"/>
      <c r="J303" s="442"/>
      <c r="K303" s="442"/>
      <c r="L303" s="446">
        <v>1</v>
      </c>
      <c r="M303" s="446">
        <v>1654</v>
      </c>
      <c r="N303" s="442">
        <v>1</v>
      </c>
      <c r="O303" s="442">
        <v>1654</v>
      </c>
      <c r="P303" s="446">
        <v>1</v>
      </c>
      <c r="Q303" s="446">
        <v>1654</v>
      </c>
      <c r="R303" s="469">
        <v>1</v>
      </c>
      <c r="S303" s="447">
        <v>1654</v>
      </c>
    </row>
    <row r="304" spans="1:19" ht="14.45" customHeight="1" x14ac:dyDescent="0.2">
      <c r="A304" s="441"/>
      <c r="B304" s="442" t="s">
        <v>1955</v>
      </c>
      <c r="C304" s="442" t="s">
        <v>1731</v>
      </c>
      <c r="D304" s="442" t="s">
        <v>1730</v>
      </c>
      <c r="E304" s="442" t="s">
        <v>1740</v>
      </c>
      <c r="F304" s="442" t="s">
        <v>1983</v>
      </c>
      <c r="G304" s="442"/>
      <c r="H304" s="446">
        <v>1</v>
      </c>
      <c r="I304" s="446">
        <v>1289</v>
      </c>
      <c r="J304" s="442"/>
      <c r="K304" s="442">
        <v>1289</v>
      </c>
      <c r="L304" s="446"/>
      <c r="M304" s="446"/>
      <c r="N304" s="442"/>
      <c r="O304" s="442"/>
      <c r="P304" s="446"/>
      <c r="Q304" s="446"/>
      <c r="R304" s="469"/>
      <c r="S304" s="447"/>
    </row>
    <row r="305" spans="1:19" ht="14.45" customHeight="1" x14ac:dyDescent="0.2">
      <c r="A305" s="441"/>
      <c r="B305" s="442" t="s">
        <v>1955</v>
      </c>
      <c r="C305" s="442" t="s">
        <v>1731</v>
      </c>
      <c r="D305" s="442" t="s">
        <v>1730</v>
      </c>
      <c r="E305" s="442" t="s">
        <v>1825</v>
      </c>
      <c r="F305" s="442" t="s">
        <v>1830</v>
      </c>
      <c r="G305" s="442" t="s">
        <v>1831</v>
      </c>
      <c r="H305" s="446">
        <v>40</v>
      </c>
      <c r="I305" s="446">
        <v>3111.12</v>
      </c>
      <c r="J305" s="442">
        <v>0.62500150669575583</v>
      </c>
      <c r="K305" s="442">
        <v>77.777999999999992</v>
      </c>
      <c r="L305" s="446">
        <v>64</v>
      </c>
      <c r="M305" s="446">
        <v>4977.7800000000007</v>
      </c>
      <c r="N305" s="442">
        <v>1</v>
      </c>
      <c r="O305" s="442">
        <v>77.77781250000001</v>
      </c>
      <c r="P305" s="446">
        <v>54</v>
      </c>
      <c r="Q305" s="446">
        <v>4805.5600000000004</v>
      </c>
      <c r="R305" s="469">
        <v>0.9654022475882823</v>
      </c>
      <c r="S305" s="447">
        <v>88.991851851851862</v>
      </c>
    </row>
    <row r="306" spans="1:19" ht="14.45" customHeight="1" x14ac:dyDescent="0.2">
      <c r="A306" s="441"/>
      <c r="B306" s="442" t="s">
        <v>1955</v>
      </c>
      <c r="C306" s="442" t="s">
        <v>1731</v>
      </c>
      <c r="D306" s="442" t="s">
        <v>1730</v>
      </c>
      <c r="E306" s="442" t="s">
        <v>1825</v>
      </c>
      <c r="F306" s="442" t="s">
        <v>1832</v>
      </c>
      <c r="G306" s="442" t="s">
        <v>1833</v>
      </c>
      <c r="H306" s="446">
        <v>40</v>
      </c>
      <c r="I306" s="446">
        <v>10000</v>
      </c>
      <c r="J306" s="442">
        <v>1.4814814814814814</v>
      </c>
      <c r="K306" s="442">
        <v>250</v>
      </c>
      <c r="L306" s="446">
        <v>27</v>
      </c>
      <c r="M306" s="446">
        <v>6750</v>
      </c>
      <c r="N306" s="442">
        <v>1</v>
      </c>
      <c r="O306" s="442">
        <v>250</v>
      </c>
      <c r="P306" s="446">
        <v>44</v>
      </c>
      <c r="Q306" s="446">
        <v>11660</v>
      </c>
      <c r="R306" s="469">
        <v>1.7274074074074075</v>
      </c>
      <c r="S306" s="447">
        <v>265</v>
      </c>
    </row>
    <row r="307" spans="1:19" ht="14.45" customHeight="1" x14ac:dyDescent="0.2">
      <c r="A307" s="441"/>
      <c r="B307" s="442" t="s">
        <v>1955</v>
      </c>
      <c r="C307" s="442" t="s">
        <v>1731</v>
      </c>
      <c r="D307" s="442" t="s">
        <v>1730</v>
      </c>
      <c r="E307" s="442" t="s">
        <v>1825</v>
      </c>
      <c r="F307" s="442" t="s">
        <v>1834</v>
      </c>
      <c r="G307" s="442" t="s">
        <v>1835</v>
      </c>
      <c r="H307" s="446">
        <v>674</v>
      </c>
      <c r="I307" s="446">
        <v>202200</v>
      </c>
      <c r="J307" s="442">
        <v>1.0089820359281436</v>
      </c>
      <c r="K307" s="442">
        <v>300</v>
      </c>
      <c r="L307" s="446">
        <v>668</v>
      </c>
      <c r="M307" s="446">
        <v>200400</v>
      </c>
      <c r="N307" s="442">
        <v>1</v>
      </c>
      <c r="O307" s="442">
        <v>300</v>
      </c>
      <c r="P307" s="446">
        <v>638</v>
      </c>
      <c r="Q307" s="446">
        <v>206196.65000000002</v>
      </c>
      <c r="R307" s="469">
        <v>1.028925399201597</v>
      </c>
      <c r="S307" s="447">
        <v>323.19224137931036</v>
      </c>
    </row>
    <row r="308" spans="1:19" ht="14.45" customHeight="1" x14ac:dyDescent="0.2">
      <c r="A308" s="441"/>
      <c r="B308" s="442" t="s">
        <v>1955</v>
      </c>
      <c r="C308" s="442" t="s">
        <v>1731</v>
      </c>
      <c r="D308" s="442" t="s">
        <v>1730</v>
      </c>
      <c r="E308" s="442" t="s">
        <v>1825</v>
      </c>
      <c r="F308" s="442" t="s">
        <v>1836</v>
      </c>
      <c r="G308" s="442" t="s">
        <v>1837</v>
      </c>
      <c r="H308" s="446"/>
      <c r="I308" s="446"/>
      <c r="J308" s="442"/>
      <c r="K308" s="442"/>
      <c r="L308" s="446">
        <v>1</v>
      </c>
      <c r="M308" s="446">
        <v>116.67</v>
      </c>
      <c r="N308" s="442">
        <v>1</v>
      </c>
      <c r="O308" s="442">
        <v>116.67</v>
      </c>
      <c r="P308" s="446"/>
      <c r="Q308" s="446"/>
      <c r="R308" s="469"/>
      <c r="S308" s="447"/>
    </row>
    <row r="309" spans="1:19" ht="14.45" customHeight="1" x14ac:dyDescent="0.2">
      <c r="A309" s="441"/>
      <c r="B309" s="442" t="s">
        <v>1955</v>
      </c>
      <c r="C309" s="442" t="s">
        <v>1731</v>
      </c>
      <c r="D309" s="442" t="s">
        <v>1730</v>
      </c>
      <c r="E309" s="442" t="s">
        <v>1825</v>
      </c>
      <c r="F309" s="442" t="s">
        <v>1838</v>
      </c>
      <c r="G309" s="442" t="s">
        <v>1839</v>
      </c>
      <c r="H309" s="446"/>
      <c r="I309" s="446"/>
      <c r="J309" s="442"/>
      <c r="K309" s="442"/>
      <c r="L309" s="446">
        <v>1</v>
      </c>
      <c r="M309" s="446">
        <v>550</v>
      </c>
      <c r="N309" s="442">
        <v>1</v>
      </c>
      <c r="O309" s="442">
        <v>550</v>
      </c>
      <c r="P309" s="446">
        <v>5</v>
      </c>
      <c r="Q309" s="446">
        <v>2860</v>
      </c>
      <c r="R309" s="469">
        <v>5.2</v>
      </c>
      <c r="S309" s="447">
        <v>572</v>
      </c>
    </row>
    <row r="310" spans="1:19" ht="14.45" customHeight="1" x14ac:dyDescent="0.2">
      <c r="A310" s="441"/>
      <c r="B310" s="442" t="s">
        <v>1955</v>
      </c>
      <c r="C310" s="442" t="s">
        <v>1731</v>
      </c>
      <c r="D310" s="442" t="s">
        <v>1730</v>
      </c>
      <c r="E310" s="442" t="s">
        <v>1825</v>
      </c>
      <c r="F310" s="442" t="s">
        <v>1852</v>
      </c>
      <c r="G310" s="442" t="s">
        <v>1853</v>
      </c>
      <c r="H310" s="446"/>
      <c r="I310" s="446"/>
      <c r="J310" s="442"/>
      <c r="K310" s="442"/>
      <c r="L310" s="446">
        <v>2</v>
      </c>
      <c r="M310" s="446">
        <v>933.33</v>
      </c>
      <c r="N310" s="442">
        <v>1</v>
      </c>
      <c r="O310" s="442">
        <v>466.66500000000002</v>
      </c>
      <c r="P310" s="446">
        <v>4</v>
      </c>
      <c r="Q310" s="446">
        <v>2022.22</v>
      </c>
      <c r="R310" s="469">
        <v>2.1666720238286565</v>
      </c>
      <c r="S310" s="447">
        <v>505.55500000000001</v>
      </c>
    </row>
    <row r="311" spans="1:19" ht="14.45" customHeight="1" x14ac:dyDescent="0.2">
      <c r="A311" s="441"/>
      <c r="B311" s="442" t="s">
        <v>1955</v>
      </c>
      <c r="C311" s="442" t="s">
        <v>1731</v>
      </c>
      <c r="D311" s="442" t="s">
        <v>1730</v>
      </c>
      <c r="E311" s="442" t="s">
        <v>1825</v>
      </c>
      <c r="F311" s="442" t="s">
        <v>1854</v>
      </c>
      <c r="G311" s="442" t="s">
        <v>1855</v>
      </c>
      <c r="H311" s="446"/>
      <c r="I311" s="446"/>
      <c r="J311" s="442"/>
      <c r="K311" s="442"/>
      <c r="L311" s="446">
        <v>1</v>
      </c>
      <c r="M311" s="446">
        <v>61.11</v>
      </c>
      <c r="N311" s="442">
        <v>1</v>
      </c>
      <c r="O311" s="442">
        <v>61.11</v>
      </c>
      <c r="P311" s="446"/>
      <c r="Q311" s="446"/>
      <c r="R311" s="469"/>
      <c r="S311" s="447"/>
    </row>
    <row r="312" spans="1:19" ht="14.45" customHeight="1" x14ac:dyDescent="0.2">
      <c r="A312" s="441"/>
      <c r="B312" s="442" t="s">
        <v>1955</v>
      </c>
      <c r="C312" s="442" t="s">
        <v>1731</v>
      </c>
      <c r="D312" s="442" t="s">
        <v>1730</v>
      </c>
      <c r="E312" s="442" t="s">
        <v>1825</v>
      </c>
      <c r="F312" s="442" t="s">
        <v>1984</v>
      </c>
      <c r="G312" s="442" t="s">
        <v>1985</v>
      </c>
      <c r="H312" s="446">
        <v>388</v>
      </c>
      <c r="I312" s="446">
        <v>258666.66000000003</v>
      </c>
      <c r="J312" s="442">
        <v>1.1149425000000002</v>
      </c>
      <c r="K312" s="442">
        <v>666.66664948453615</v>
      </c>
      <c r="L312" s="446">
        <v>348</v>
      </c>
      <c r="M312" s="446">
        <v>231999.99999999997</v>
      </c>
      <c r="N312" s="442">
        <v>1</v>
      </c>
      <c r="O312" s="442">
        <v>666.66666666666663</v>
      </c>
      <c r="P312" s="446">
        <v>373</v>
      </c>
      <c r="Q312" s="446">
        <v>279047.78000000003</v>
      </c>
      <c r="R312" s="469">
        <v>1.2027921551724141</v>
      </c>
      <c r="S312" s="447">
        <v>748.11737265415559</v>
      </c>
    </row>
    <row r="313" spans="1:19" ht="14.45" customHeight="1" x14ac:dyDescent="0.2">
      <c r="A313" s="441"/>
      <c r="B313" s="442" t="s">
        <v>1955</v>
      </c>
      <c r="C313" s="442" t="s">
        <v>1731</v>
      </c>
      <c r="D313" s="442" t="s">
        <v>1730</v>
      </c>
      <c r="E313" s="442" t="s">
        <v>1825</v>
      </c>
      <c r="F313" s="442" t="s">
        <v>1986</v>
      </c>
      <c r="G313" s="442" t="s">
        <v>1987</v>
      </c>
      <c r="H313" s="446">
        <v>719</v>
      </c>
      <c r="I313" s="446">
        <v>167766.66</v>
      </c>
      <c r="J313" s="442">
        <v>0.86418267280533434</v>
      </c>
      <c r="K313" s="442">
        <v>233.33332406119612</v>
      </c>
      <c r="L313" s="446">
        <v>832</v>
      </c>
      <c r="M313" s="446">
        <v>194133.33000000002</v>
      </c>
      <c r="N313" s="442">
        <v>1</v>
      </c>
      <c r="O313" s="442">
        <v>233.33332932692309</v>
      </c>
      <c r="P313" s="446">
        <v>673</v>
      </c>
      <c r="Q313" s="446">
        <v>179007.78000000003</v>
      </c>
      <c r="R313" s="469">
        <v>0.92208679467868815</v>
      </c>
      <c r="S313" s="447">
        <v>265.9848142644874</v>
      </c>
    </row>
    <row r="314" spans="1:19" ht="14.45" customHeight="1" x14ac:dyDescent="0.2">
      <c r="A314" s="441"/>
      <c r="B314" s="442" t="s">
        <v>1955</v>
      </c>
      <c r="C314" s="442" t="s">
        <v>1731</v>
      </c>
      <c r="D314" s="442" t="s">
        <v>1730</v>
      </c>
      <c r="E314" s="442" t="s">
        <v>1825</v>
      </c>
      <c r="F314" s="442" t="s">
        <v>1988</v>
      </c>
      <c r="G314" s="442" t="s">
        <v>1989</v>
      </c>
      <c r="H314" s="446">
        <v>445</v>
      </c>
      <c r="I314" s="446">
        <v>346111.11</v>
      </c>
      <c r="J314" s="442">
        <v>0.88822356523906876</v>
      </c>
      <c r="K314" s="442">
        <v>777.77777528089882</v>
      </c>
      <c r="L314" s="446">
        <v>501</v>
      </c>
      <c r="M314" s="446">
        <v>389666.66</v>
      </c>
      <c r="N314" s="442">
        <v>1</v>
      </c>
      <c r="O314" s="442">
        <v>777.77776447105782</v>
      </c>
      <c r="P314" s="446">
        <v>421</v>
      </c>
      <c r="Q314" s="446">
        <v>367834.44</v>
      </c>
      <c r="R314" s="469">
        <v>0.94397206063254169</v>
      </c>
      <c r="S314" s="447">
        <v>873.71600950118761</v>
      </c>
    </row>
    <row r="315" spans="1:19" ht="14.45" customHeight="1" x14ac:dyDescent="0.2">
      <c r="A315" s="441"/>
      <c r="B315" s="442" t="s">
        <v>1955</v>
      </c>
      <c r="C315" s="442" t="s">
        <v>1731</v>
      </c>
      <c r="D315" s="442" t="s">
        <v>1730</v>
      </c>
      <c r="E315" s="442" t="s">
        <v>1825</v>
      </c>
      <c r="F315" s="442" t="s">
        <v>1990</v>
      </c>
      <c r="G315" s="442" t="s">
        <v>1991</v>
      </c>
      <c r="H315" s="446">
        <v>994</v>
      </c>
      <c r="I315" s="446">
        <v>242977.78</v>
      </c>
      <c r="J315" s="442">
        <v>0.90117861947728184</v>
      </c>
      <c r="K315" s="442">
        <v>244.44444668008049</v>
      </c>
      <c r="L315" s="446">
        <v>1103</v>
      </c>
      <c r="M315" s="446">
        <v>269622.22000000003</v>
      </c>
      <c r="N315" s="442">
        <v>1</v>
      </c>
      <c r="O315" s="442">
        <v>244.44444242973711</v>
      </c>
      <c r="P315" s="446">
        <v>948</v>
      </c>
      <c r="Q315" s="446">
        <v>264570</v>
      </c>
      <c r="R315" s="469">
        <v>0.98126185594050808</v>
      </c>
      <c r="S315" s="447">
        <v>279.08227848101268</v>
      </c>
    </row>
    <row r="316" spans="1:19" ht="14.45" customHeight="1" x14ac:dyDescent="0.2">
      <c r="A316" s="441"/>
      <c r="B316" s="442" t="s">
        <v>1955</v>
      </c>
      <c r="C316" s="442" t="s">
        <v>1731</v>
      </c>
      <c r="D316" s="442" t="s">
        <v>1730</v>
      </c>
      <c r="E316" s="442" t="s">
        <v>1825</v>
      </c>
      <c r="F316" s="442" t="s">
        <v>1992</v>
      </c>
      <c r="G316" s="442" t="s">
        <v>1993</v>
      </c>
      <c r="H316" s="446">
        <v>26</v>
      </c>
      <c r="I316" s="446">
        <v>13664.44</v>
      </c>
      <c r="J316" s="442">
        <v>0.50980400935406511</v>
      </c>
      <c r="K316" s="442">
        <v>525.55538461538458</v>
      </c>
      <c r="L316" s="446">
        <v>51</v>
      </c>
      <c r="M316" s="446">
        <v>26803.32</v>
      </c>
      <c r="N316" s="442">
        <v>1</v>
      </c>
      <c r="O316" s="442">
        <v>525.55529411764701</v>
      </c>
      <c r="P316" s="446">
        <v>38</v>
      </c>
      <c r="Q316" s="446">
        <v>22346.670000000002</v>
      </c>
      <c r="R316" s="469">
        <v>0.83372768746558268</v>
      </c>
      <c r="S316" s="447">
        <v>588.07026315789483</v>
      </c>
    </row>
    <row r="317" spans="1:19" ht="14.45" customHeight="1" x14ac:dyDescent="0.2">
      <c r="A317" s="441"/>
      <c r="B317" s="442" t="s">
        <v>1955</v>
      </c>
      <c r="C317" s="442" t="s">
        <v>1731</v>
      </c>
      <c r="D317" s="442" t="s">
        <v>1730</v>
      </c>
      <c r="E317" s="442" t="s">
        <v>1825</v>
      </c>
      <c r="F317" s="442" t="s">
        <v>1994</v>
      </c>
      <c r="G317" s="442" t="s">
        <v>1995</v>
      </c>
      <c r="H317" s="446">
        <v>14</v>
      </c>
      <c r="I317" s="446">
        <v>14000</v>
      </c>
      <c r="J317" s="442">
        <v>0.93333333333333335</v>
      </c>
      <c r="K317" s="442">
        <v>1000</v>
      </c>
      <c r="L317" s="446">
        <v>15</v>
      </c>
      <c r="M317" s="446">
        <v>15000</v>
      </c>
      <c r="N317" s="442">
        <v>1</v>
      </c>
      <c r="O317" s="442">
        <v>1000</v>
      </c>
      <c r="P317" s="446">
        <v>5</v>
      </c>
      <c r="Q317" s="446">
        <v>5744.4500000000007</v>
      </c>
      <c r="R317" s="469">
        <v>0.38296333333333338</v>
      </c>
      <c r="S317" s="447">
        <v>1148.8900000000001</v>
      </c>
    </row>
    <row r="318" spans="1:19" ht="14.45" customHeight="1" x14ac:dyDescent="0.2">
      <c r="A318" s="441"/>
      <c r="B318" s="442" t="s">
        <v>1955</v>
      </c>
      <c r="C318" s="442" t="s">
        <v>1731</v>
      </c>
      <c r="D318" s="442" t="s">
        <v>1730</v>
      </c>
      <c r="E318" s="442" t="s">
        <v>1825</v>
      </c>
      <c r="F318" s="442" t="s">
        <v>1908</v>
      </c>
      <c r="G318" s="442" t="s">
        <v>1909</v>
      </c>
      <c r="H318" s="446"/>
      <c r="I318" s="446"/>
      <c r="J318" s="442"/>
      <c r="K318" s="442"/>
      <c r="L318" s="446">
        <v>2</v>
      </c>
      <c r="M318" s="446">
        <v>0</v>
      </c>
      <c r="N318" s="442"/>
      <c r="O318" s="442">
        <v>0</v>
      </c>
      <c r="P318" s="446"/>
      <c r="Q318" s="446"/>
      <c r="R318" s="469"/>
      <c r="S318" s="447"/>
    </row>
    <row r="319" spans="1:19" ht="14.45" customHeight="1" x14ac:dyDescent="0.2">
      <c r="A319" s="441"/>
      <c r="B319" s="442" t="s">
        <v>1955</v>
      </c>
      <c r="C319" s="442" t="s">
        <v>1731</v>
      </c>
      <c r="D319" s="442" t="s">
        <v>1730</v>
      </c>
      <c r="E319" s="442" t="s">
        <v>1825</v>
      </c>
      <c r="F319" s="442" t="s">
        <v>1860</v>
      </c>
      <c r="G319" s="442" t="s">
        <v>1861</v>
      </c>
      <c r="H319" s="446">
        <v>1136</v>
      </c>
      <c r="I319" s="446">
        <v>0</v>
      </c>
      <c r="J319" s="442"/>
      <c r="K319" s="442">
        <v>0</v>
      </c>
      <c r="L319" s="446">
        <v>1123</v>
      </c>
      <c r="M319" s="446">
        <v>0</v>
      </c>
      <c r="N319" s="442"/>
      <c r="O319" s="442">
        <v>0</v>
      </c>
      <c r="P319" s="446">
        <v>1134</v>
      </c>
      <c r="Q319" s="446">
        <v>0</v>
      </c>
      <c r="R319" s="469"/>
      <c r="S319" s="447">
        <v>0</v>
      </c>
    </row>
    <row r="320" spans="1:19" ht="14.45" customHeight="1" x14ac:dyDescent="0.2">
      <c r="A320" s="441"/>
      <c r="B320" s="442" t="s">
        <v>1955</v>
      </c>
      <c r="C320" s="442" t="s">
        <v>1731</v>
      </c>
      <c r="D320" s="442" t="s">
        <v>1730</v>
      </c>
      <c r="E320" s="442" t="s">
        <v>1825</v>
      </c>
      <c r="F320" s="442" t="s">
        <v>1862</v>
      </c>
      <c r="G320" s="442" t="s">
        <v>1863</v>
      </c>
      <c r="H320" s="446">
        <v>810</v>
      </c>
      <c r="I320" s="446">
        <v>247500</v>
      </c>
      <c r="J320" s="442">
        <v>0.94626173852023943</v>
      </c>
      <c r="K320" s="442">
        <v>305.55555555555554</v>
      </c>
      <c r="L320" s="446">
        <v>856</v>
      </c>
      <c r="M320" s="446">
        <v>261555.53999999998</v>
      </c>
      <c r="N320" s="442">
        <v>1</v>
      </c>
      <c r="O320" s="442">
        <v>305.55553738317752</v>
      </c>
      <c r="P320" s="446">
        <v>846</v>
      </c>
      <c r="Q320" s="446">
        <v>277413.34999999998</v>
      </c>
      <c r="R320" s="469">
        <v>1.0606288438776712</v>
      </c>
      <c r="S320" s="447">
        <v>327.91176122931438</v>
      </c>
    </row>
    <row r="321" spans="1:19" ht="14.45" customHeight="1" x14ac:dyDescent="0.2">
      <c r="A321" s="441"/>
      <c r="B321" s="442" t="s">
        <v>1955</v>
      </c>
      <c r="C321" s="442" t="s">
        <v>1731</v>
      </c>
      <c r="D321" s="442" t="s">
        <v>1730</v>
      </c>
      <c r="E321" s="442" t="s">
        <v>1825</v>
      </c>
      <c r="F321" s="442" t="s">
        <v>1864</v>
      </c>
      <c r="G321" s="442" t="s">
        <v>1865</v>
      </c>
      <c r="H321" s="446">
        <v>2050</v>
      </c>
      <c r="I321" s="446">
        <v>68333.34</v>
      </c>
      <c r="J321" s="442">
        <v>4.2094468602560289</v>
      </c>
      <c r="K321" s="442">
        <v>33.333336585365849</v>
      </c>
      <c r="L321" s="446">
        <v>487</v>
      </c>
      <c r="M321" s="446">
        <v>16233.33</v>
      </c>
      <c r="N321" s="442">
        <v>1</v>
      </c>
      <c r="O321" s="442">
        <v>33.333326488706362</v>
      </c>
      <c r="P321" s="446"/>
      <c r="Q321" s="446"/>
      <c r="R321" s="469"/>
      <c r="S321" s="447"/>
    </row>
    <row r="322" spans="1:19" ht="14.45" customHeight="1" x14ac:dyDescent="0.2">
      <c r="A322" s="441"/>
      <c r="B322" s="442" t="s">
        <v>1955</v>
      </c>
      <c r="C322" s="442" t="s">
        <v>1731</v>
      </c>
      <c r="D322" s="442" t="s">
        <v>1730</v>
      </c>
      <c r="E322" s="442" t="s">
        <v>1825</v>
      </c>
      <c r="F322" s="442" t="s">
        <v>1866</v>
      </c>
      <c r="G322" s="442" t="s">
        <v>1867</v>
      </c>
      <c r="H322" s="446">
        <v>924</v>
      </c>
      <c r="I322" s="446">
        <v>420933.33999999997</v>
      </c>
      <c r="J322" s="442">
        <v>0.94189601830619762</v>
      </c>
      <c r="K322" s="442">
        <v>455.55556277056274</v>
      </c>
      <c r="L322" s="446">
        <v>981</v>
      </c>
      <c r="M322" s="446">
        <v>446900.01000000007</v>
      </c>
      <c r="N322" s="442">
        <v>1</v>
      </c>
      <c r="O322" s="442">
        <v>455.55556574923554</v>
      </c>
      <c r="P322" s="446">
        <v>867</v>
      </c>
      <c r="Q322" s="446">
        <v>426419.99</v>
      </c>
      <c r="R322" s="469">
        <v>0.95417314938077524</v>
      </c>
      <c r="S322" s="447">
        <v>491.83389850057671</v>
      </c>
    </row>
    <row r="323" spans="1:19" ht="14.45" customHeight="1" x14ac:dyDescent="0.2">
      <c r="A323" s="441"/>
      <c r="B323" s="442" t="s">
        <v>1955</v>
      </c>
      <c r="C323" s="442" t="s">
        <v>1731</v>
      </c>
      <c r="D323" s="442" t="s">
        <v>1730</v>
      </c>
      <c r="E323" s="442" t="s">
        <v>1825</v>
      </c>
      <c r="F323" s="442" t="s">
        <v>1870</v>
      </c>
      <c r="G323" s="442" t="s">
        <v>1871</v>
      </c>
      <c r="H323" s="446">
        <v>880</v>
      </c>
      <c r="I323" s="446">
        <v>68444.44</v>
      </c>
      <c r="J323" s="442">
        <v>0.9072163691298698</v>
      </c>
      <c r="K323" s="442">
        <v>77.777772727272733</v>
      </c>
      <c r="L323" s="446">
        <v>970</v>
      </c>
      <c r="M323" s="446">
        <v>75444.45</v>
      </c>
      <c r="N323" s="442">
        <v>1</v>
      </c>
      <c r="O323" s="442">
        <v>77.77778350515463</v>
      </c>
      <c r="P323" s="446">
        <v>994</v>
      </c>
      <c r="Q323" s="446">
        <v>99265.56</v>
      </c>
      <c r="R323" s="469">
        <v>1.315743702817106</v>
      </c>
      <c r="S323" s="447">
        <v>99.864748490945672</v>
      </c>
    </row>
    <row r="324" spans="1:19" ht="14.45" customHeight="1" x14ac:dyDescent="0.2">
      <c r="A324" s="441"/>
      <c r="B324" s="442" t="s">
        <v>1955</v>
      </c>
      <c r="C324" s="442" t="s">
        <v>1731</v>
      </c>
      <c r="D324" s="442" t="s">
        <v>1730</v>
      </c>
      <c r="E324" s="442" t="s">
        <v>1825</v>
      </c>
      <c r="F324" s="442" t="s">
        <v>1996</v>
      </c>
      <c r="G324" s="442" t="s">
        <v>1997</v>
      </c>
      <c r="H324" s="446">
        <v>505</v>
      </c>
      <c r="I324" s="446">
        <v>729444.44</v>
      </c>
      <c r="J324" s="442">
        <v>1.1197339426173312</v>
      </c>
      <c r="K324" s="442">
        <v>1444.4444356435642</v>
      </c>
      <c r="L324" s="446">
        <v>451</v>
      </c>
      <c r="M324" s="446">
        <v>651444.42999999993</v>
      </c>
      <c r="N324" s="442">
        <v>1</v>
      </c>
      <c r="O324" s="442">
        <v>1444.4444124168513</v>
      </c>
      <c r="P324" s="446">
        <v>429</v>
      </c>
      <c r="Q324" s="446">
        <v>693657.77000000014</v>
      </c>
      <c r="R324" s="469">
        <v>1.0647996023237165</v>
      </c>
      <c r="S324" s="447">
        <v>1616.9178787878791</v>
      </c>
    </row>
    <row r="325" spans="1:19" ht="14.45" customHeight="1" x14ac:dyDescent="0.2">
      <c r="A325" s="441"/>
      <c r="B325" s="442" t="s">
        <v>1955</v>
      </c>
      <c r="C325" s="442" t="s">
        <v>1731</v>
      </c>
      <c r="D325" s="442" t="s">
        <v>1730</v>
      </c>
      <c r="E325" s="442" t="s">
        <v>1825</v>
      </c>
      <c r="F325" s="442" t="s">
        <v>1872</v>
      </c>
      <c r="G325" s="442" t="s">
        <v>1873</v>
      </c>
      <c r="H325" s="446"/>
      <c r="I325" s="446"/>
      <c r="J325" s="442"/>
      <c r="K325" s="442"/>
      <c r="L325" s="446">
        <v>0</v>
      </c>
      <c r="M325" s="446">
        <v>0</v>
      </c>
      <c r="N325" s="442"/>
      <c r="O325" s="442"/>
      <c r="P325" s="446"/>
      <c r="Q325" s="446"/>
      <c r="R325" s="469"/>
      <c r="S325" s="447"/>
    </row>
    <row r="326" spans="1:19" ht="14.45" customHeight="1" x14ac:dyDescent="0.2">
      <c r="A326" s="441"/>
      <c r="B326" s="442" t="s">
        <v>1955</v>
      </c>
      <c r="C326" s="442" t="s">
        <v>1731</v>
      </c>
      <c r="D326" s="442" t="s">
        <v>1730</v>
      </c>
      <c r="E326" s="442" t="s">
        <v>1825</v>
      </c>
      <c r="F326" s="442" t="s">
        <v>1876</v>
      </c>
      <c r="G326" s="442" t="s">
        <v>1877</v>
      </c>
      <c r="H326" s="446">
        <v>7</v>
      </c>
      <c r="I326" s="446">
        <v>661.1099999999999</v>
      </c>
      <c r="J326" s="442">
        <v>0.5</v>
      </c>
      <c r="K326" s="442">
        <v>94.444285714285698</v>
      </c>
      <c r="L326" s="446">
        <v>14</v>
      </c>
      <c r="M326" s="446">
        <v>1322.2199999999998</v>
      </c>
      <c r="N326" s="442">
        <v>1</v>
      </c>
      <c r="O326" s="442">
        <v>94.444285714285698</v>
      </c>
      <c r="P326" s="446">
        <v>12</v>
      </c>
      <c r="Q326" s="446">
        <v>1383.33</v>
      </c>
      <c r="R326" s="469">
        <v>1.0462177247356719</v>
      </c>
      <c r="S326" s="447">
        <v>115.27749999999999</v>
      </c>
    </row>
    <row r="327" spans="1:19" ht="14.45" customHeight="1" x14ac:dyDescent="0.2">
      <c r="A327" s="441"/>
      <c r="B327" s="442" t="s">
        <v>1955</v>
      </c>
      <c r="C327" s="442" t="s">
        <v>1731</v>
      </c>
      <c r="D327" s="442" t="s">
        <v>1730</v>
      </c>
      <c r="E327" s="442" t="s">
        <v>1825</v>
      </c>
      <c r="F327" s="442" t="s">
        <v>1880</v>
      </c>
      <c r="G327" s="442" t="s">
        <v>1881</v>
      </c>
      <c r="H327" s="446">
        <v>21</v>
      </c>
      <c r="I327" s="446">
        <v>2030.01</v>
      </c>
      <c r="J327" s="442">
        <v>2.1000031034375741</v>
      </c>
      <c r="K327" s="442">
        <v>96.667142857142863</v>
      </c>
      <c r="L327" s="446">
        <v>10</v>
      </c>
      <c r="M327" s="446">
        <v>966.67000000000007</v>
      </c>
      <c r="N327" s="442">
        <v>1</v>
      </c>
      <c r="O327" s="442">
        <v>96.667000000000002</v>
      </c>
      <c r="P327" s="446">
        <v>7</v>
      </c>
      <c r="Q327" s="446">
        <v>1072.22</v>
      </c>
      <c r="R327" s="469">
        <v>1.1091892786576598</v>
      </c>
      <c r="S327" s="447">
        <v>153.17428571428573</v>
      </c>
    </row>
    <row r="328" spans="1:19" ht="14.45" customHeight="1" x14ac:dyDescent="0.2">
      <c r="A328" s="441"/>
      <c r="B328" s="442" t="s">
        <v>1955</v>
      </c>
      <c r="C328" s="442" t="s">
        <v>1731</v>
      </c>
      <c r="D328" s="442" t="s">
        <v>1730</v>
      </c>
      <c r="E328" s="442" t="s">
        <v>1825</v>
      </c>
      <c r="F328" s="442" t="s">
        <v>1998</v>
      </c>
      <c r="G328" s="442" t="s">
        <v>1999</v>
      </c>
      <c r="H328" s="446">
        <v>462</v>
      </c>
      <c r="I328" s="446">
        <v>161700</v>
      </c>
      <c r="J328" s="442">
        <v>1.0476190476190477</v>
      </c>
      <c r="K328" s="442">
        <v>350</v>
      </c>
      <c r="L328" s="446">
        <v>441</v>
      </c>
      <c r="M328" s="446">
        <v>154350</v>
      </c>
      <c r="N328" s="442">
        <v>1</v>
      </c>
      <c r="O328" s="442">
        <v>350</v>
      </c>
      <c r="P328" s="446">
        <v>474</v>
      </c>
      <c r="Q328" s="446">
        <v>187158.89</v>
      </c>
      <c r="R328" s="469">
        <v>1.2125616456106252</v>
      </c>
      <c r="S328" s="447">
        <v>394.84997890295364</v>
      </c>
    </row>
    <row r="329" spans="1:19" ht="14.45" customHeight="1" x14ac:dyDescent="0.2">
      <c r="A329" s="441"/>
      <c r="B329" s="442" t="s">
        <v>1955</v>
      </c>
      <c r="C329" s="442" t="s">
        <v>1731</v>
      </c>
      <c r="D329" s="442" t="s">
        <v>1730</v>
      </c>
      <c r="E329" s="442" t="s">
        <v>1825</v>
      </c>
      <c r="F329" s="442" t="s">
        <v>2000</v>
      </c>
      <c r="G329" s="442" t="s">
        <v>2001</v>
      </c>
      <c r="H329" s="446">
        <v>38</v>
      </c>
      <c r="I329" s="446">
        <v>2237.7799999999997</v>
      </c>
      <c r="J329" s="442">
        <v>1.4615314279742933</v>
      </c>
      <c r="K329" s="442">
        <v>58.888947368421043</v>
      </c>
      <c r="L329" s="446">
        <v>26</v>
      </c>
      <c r="M329" s="446">
        <v>1531.12</v>
      </c>
      <c r="N329" s="442">
        <v>1</v>
      </c>
      <c r="O329" s="442">
        <v>58.889230769230764</v>
      </c>
      <c r="P329" s="446">
        <v>41</v>
      </c>
      <c r="Q329" s="446">
        <v>2888.89</v>
      </c>
      <c r="R329" s="469">
        <v>1.8867822247766342</v>
      </c>
      <c r="S329" s="447">
        <v>70.460731707317066</v>
      </c>
    </row>
    <row r="330" spans="1:19" ht="14.45" customHeight="1" x14ac:dyDescent="0.2">
      <c r="A330" s="441"/>
      <c r="B330" s="442" t="s">
        <v>1955</v>
      </c>
      <c r="C330" s="442" t="s">
        <v>1731</v>
      </c>
      <c r="D330" s="442" t="s">
        <v>1730</v>
      </c>
      <c r="E330" s="442" t="s">
        <v>1825</v>
      </c>
      <c r="F330" s="442" t="s">
        <v>2002</v>
      </c>
      <c r="G330" s="442" t="s">
        <v>2003</v>
      </c>
      <c r="H330" s="446">
        <v>676</v>
      </c>
      <c r="I330" s="446">
        <v>87128.89</v>
      </c>
      <c r="J330" s="442">
        <v>1.0134932531989189</v>
      </c>
      <c r="K330" s="442">
        <v>128.88889053254437</v>
      </c>
      <c r="L330" s="446">
        <v>667</v>
      </c>
      <c r="M330" s="446">
        <v>85968.89</v>
      </c>
      <c r="N330" s="442">
        <v>1</v>
      </c>
      <c r="O330" s="442">
        <v>128.88889055472265</v>
      </c>
      <c r="P330" s="446">
        <v>641</v>
      </c>
      <c r="Q330" s="446">
        <v>95645.55</v>
      </c>
      <c r="R330" s="469">
        <v>1.1125600202584913</v>
      </c>
      <c r="S330" s="447">
        <v>149.21302652106084</v>
      </c>
    </row>
    <row r="331" spans="1:19" ht="14.45" customHeight="1" x14ac:dyDescent="0.2">
      <c r="A331" s="441"/>
      <c r="B331" s="442" t="s">
        <v>1955</v>
      </c>
      <c r="C331" s="442" t="s">
        <v>1731</v>
      </c>
      <c r="D331" s="442" t="s">
        <v>1730</v>
      </c>
      <c r="E331" s="442" t="s">
        <v>1825</v>
      </c>
      <c r="F331" s="442" t="s">
        <v>1889</v>
      </c>
      <c r="G331" s="442" t="s">
        <v>1890</v>
      </c>
      <c r="H331" s="446">
        <v>2179</v>
      </c>
      <c r="I331" s="446">
        <v>106528.89</v>
      </c>
      <c r="J331" s="442">
        <v>0.89376532412817333</v>
      </c>
      <c r="K331" s="442">
        <v>48.888889398806789</v>
      </c>
      <c r="L331" s="446">
        <v>2438</v>
      </c>
      <c r="M331" s="446">
        <v>119191.12</v>
      </c>
      <c r="N331" s="442">
        <v>1</v>
      </c>
      <c r="O331" s="442">
        <v>48.888892534864638</v>
      </c>
      <c r="P331" s="446">
        <v>2063</v>
      </c>
      <c r="Q331" s="446">
        <v>158572.22</v>
      </c>
      <c r="R331" s="469">
        <v>1.3304029696171997</v>
      </c>
      <c r="S331" s="447">
        <v>76.86486669898207</v>
      </c>
    </row>
    <row r="332" spans="1:19" ht="14.45" customHeight="1" x14ac:dyDescent="0.2">
      <c r="A332" s="441"/>
      <c r="B332" s="442" t="s">
        <v>1955</v>
      </c>
      <c r="C332" s="442" t="s">
        <v>1731</v>
      </c>
      <c r="D332" s="442" t="s">
        <v>1730</v>
      </c>
      <c r="E332" s="442" t="s">
        <v>1825</v>
      </c>
      <c r="F332" s="442" t="s">
        <v>2004</v>
      </c>
      <c r="G332" s="442" t="s">
        <v>2005</v>
      </c>
      <c r="H332" s="446">
        <v>2529</v>
      </c>
      <c r="I332" s="446">
        <v>2248000.0100000002</v>
      </c>
      <c r="J332" s="442">
        <v>0.9630616959853977</v>
      </c>
      <c r="K332" s="442">
        <v>888.88889284302104</v>
      </c>
      <c r="L332" s="446">
        <v>2626</v>
      </c>
      <c r="M332" s="446">
        <v>2334222.2200000002</v>
      </c>
      <c r="N332" s="442">
        <v>1</v>
      </c>
      <c r="O332" s="442">
        <v>888.88888804265048</v>
      </c>
      <c r="P332" s="446">
        <v>2428</v>
      </c>
      <c r="Q332" s="446">
        <v>2430733.3300000005</v>
      </c>
      <c r="R332" s="469">
        <v>1.0413461534095072</v>
      </c>
      <c r="S332" s="447">
        <v>1001.1257537067547</v>
      </c>
    </row>
    <row r="333" spans="1:19" ht="14.45" customHeight="1" x14ac:dyDescent="0.2">
      <c r="A333" s="441"/>
      <c r="B333" s="442" t="s">
        <v>1955</v>
      </c>
      <c r="C333" s="442" t="s">
        <v>1731</v>
      </c>
      <c r="D333" s="442" t="s">
        <v>1730</v>
      </c>
      <c r="E333" s="442" t="s">
        <v>1825</v>
      </c>
      <c r="F333" s="442" t="s">
        <v>2006</v>
      </c>
      <c r="G333" s="442" t="s">
        <v>2007</v>
      </c>
      <c r="H333" s="446">
        <v>37</v>
      </c>
      <c r="I333" s="446">
        <v>12333.33</v>
      </c>
      <c r="J333" s="442">
        <v>0.71153840606507801</v>
      </c>
      <c r="K333" s="442">
        <v>333.33324324324326</v>
      </c>
      <c r="L333" s="446">
        <v>52</v>
      </c>
      <c r="M333" s="446">
        <v>17333.330000000002</v>
      </c>
      <c r="N333" s="442">
        <v>1</v>
      </c>
      <c r="O333" s="442">
        <v>333.33326923076925</v>
      </c>
      <c r="P333" s="446">
        <v>186</v>
      </c>
      <c r="Q333" s="446">
        <v>71198.89</v>
      </c>
      <c r="R333" s="469">
        <v>4.107629059159434</v>
      </c>
      <c r="S333" s="447">
        <v>382.78973118279572</v>
      </c>
    </row>
    <row r="334" spans="1:19" ht="14.45" customHeight="1" thickBot="1" x14ac:dyDescent="0.25">
      <c r="A334" s="448"/>
      <c r="B334" s="449" t="s">
        <v>1955</v>
      </c>
      <c r="C334" s="449" t="s">
        <v>1731</v>
      </c>
      <c r="D334" s="449" t="s">
        <v>1730</v>
      </c>
      <c r="E334" s="449" t="s">
        <v>1825</v>
      </c>
      <c r="F334" s="449" t="s">
        <v>1902</v>
      </c>
      <c r="G334" s="449" t="s">
        <v>1903</v>
      </c>
      <c r="H334" s="453"/>
      <c r="I334" s="453"/>
      <c r="J334" s="449"/>
      <c r="K334" s="449"/>
      <c r="L334" s="453"/>
      <c r="M334" s="453"/>
      <c r="N334" s="449"/>
      <c r="O334" s="449"/>
      <c r="P334" s="453">
        <v>6</v>
      </c>
      <c r="Q334" s="453">
        <v>373.33000000000004</v>
      </c>
      <c r="R334" s="461"/>
      <c r="S334" s="454">
        <v>62.221666666666671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7CC4651-B684-43C2-BDCF-96D1C8357399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2020-12-03T13:53:24Z</dcterms:modified>
</cp:coreProperties>
</file>