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13E310B-A098-43F8-8271-E79BD9535295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Q11" i="431"/>
  <c r="Q19" i="431"/>
  <c r="K18" i="431"/>
  <c r="N19" i="431"/>
  <c r="Q20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L13" i="431"/>
  <c r="L21" i="431"/>
  <c r="M16" i="431"/>
  <c r="N11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C12" i="431"/>
  <c r="D15" i="431"/>
  <c r="E10" i="431"/>
  <c r="E18" i="431"/>
  <c r="F13" i="431"/>
  <c r="F21" i="431"/>
  <c r="G16" i="431"/>
  <c r="H11" i="431"/>
  <c r="I14" i="431"/>
  <c r="J9" i="431"/>
  <c r="J17" i="431"/>
  <c r="K20" i="431"/>
  <c r="L15" i="431"/>
  <c r="M18" i="431"/>
  <c r="N13" i="431"/>
  <c r="O16" i="431"/>
  <c r="P19" i="431"/>
  <c r="Q14" i="431"/>
  <c r="P17" i="431"/>
  <c r="C20" i="431"/>
  <c r="H19" i="431"/>
  <c r="K12" i="431"/>
  <c r="M10" i="431"/>
  <c r="N21" i="431"/>
  <c r="P11" i="431"/>
  <c r="O14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O10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8" i="431"/>
  <c r="P13" i="431"/>
  <c r="P21" i="431"/>
  <c r="Q16" i="431"/>
  <c r="Q12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P9" i="431"/>
  <c r="S18" i="431" l="1"/>
  <c r="R18" i="431"/>
  <c r="R10" i="431"/>
  <c r="S10" i="431"/>
  <c r="S17" i="431"/>
  <c r="R17" i="431"/>
  <c r="S9" i="431"/>
  <c r="R9" i="431"/>
  <c r="S12" i="431"/>
  <c r="R12" i="431"/>
  <c r="R16" i="431"/>
  <c r="S16" i="431"/>
  <c r="R15" i="431"/>
  <c r="S15" i="431"/>
  <c r="R14" i="431"/>
  <c r="S14" i="431"/>
  <c r="S21" i="431"/>
  <c r="R21" i="431"/>
  <c r="S13" i="431"/>
  <c r="R13" i="431"/>
  <c r="S20" i="431"/>
  <c r="R20" i="431"/>
  <c r="S19" i="431"/>
  <c r="R19" i="431"/>
  <c r="S11" i="431"/>
  <c r="R11" i="431"/>
  <c r="M8" i="431"/>
  <c r="C8" i="431"/>
  <c r="N8" i="431"/>
  <c r="P8" i="431"/>
  <c r="H8" i="431"/>
  <c r="F8" i="431"/>
  <c r="J8" i="431"/>
  <c r="L8" i="431"/>
  <c r="O8" i="431"/>
  <c r="G8" i="431"/>
  <c r="I8" i="431"/>
  <c r="K8" i="431"/>
  <c r="E8" i="431"/>
  <c r="D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13" i="414"/>
  <c r="A14" i="414"/>
  <c r="A4" i="414"/>
  <c r="A6" i="339" l="1"/>
  <c r="A5" i="339"/>
  <c r="D14" i="414"/>
  <c r="C17" i="414"/>
  <c r="C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1" i="414"/>
  <c r="C21" i="414"/>
  <c r="H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<sst xmlns="http://schemas.openxmlformats.org/spreadsheetml/2006/main" count="11453" uniqueCount="2446">
  <si>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</si>
  <si>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</si>
  <si>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</si>
  <si>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</si>
  <si>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</si>
  <si>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</si>
  <si>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</si>
  <si>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</si>
  <si>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</si>
  <si>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</si>
  <si>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</si>
  <si>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</si>
  <si>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</si>
  <si>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</si>
  <si>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</si>
  <si>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</si>
  <si>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</si>
  <si>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</si>
  <si>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</si>
  <si>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</si>
  <si>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</si>
  <si>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</si>
  <si>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</si>
  <si>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</si>
  <si>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</si>
  <si>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</si>
  <si>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</si>
  <si>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</si>
  <si>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</si>
  <si>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</si>
  <si>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</si>
  <si>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</si>
  <si>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</si>
  <si>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</si>
  <si>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</si>
  <si>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</si>
  <si>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</si>
  <si>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</si>
  <si>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</si>
  <si>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</si>
  <si>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</si>
  <si>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</si>
  <si>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</si>
  <si>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</si>
  <si>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</si>
  <si>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</si>
  <si>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</si>
  <si>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</si>
  <si>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</si>
  <si>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</si>
  <si>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</si>
  <si>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</si>
  <si>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</si>
  <si>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</si>
  <si>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</si>
  <si>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</si>
  <si>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</si>
  <si>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</si>
  <si>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</si>
  <si>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</si>
  <si>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</si>
  <si>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</si>
  <si>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</si>
  <si>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</si>
  <si>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</si>
  <si>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</si>
  <si>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</si>
  <si>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</si>
  <si>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</si>
  <si>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</si>
  <si>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</si>
  <si>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</si>
  <si>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</si>
  <si>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</si>
  <si>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</si>
  <si>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</si>
  <si>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</si>
  <si>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</si>
  <si>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</si>
  <si>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</si>
  <si>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</si>
  <si>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</si>
  <si>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</si>
  <si>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</si>
  <si>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</si>
  <si>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</si>
  <si>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</si>
  <si>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</si>
  <si>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</si>
  <si>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</si>
  <si>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</si>
  <si>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</si>
  <si>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</si>
  <si>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</si>
  <si>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</si>
  <si>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</si>
  <si>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</si>
  <si>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</si>
  <si>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</si>
  <si>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</si>
  <si>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</si>
  <si>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</si>
  <si>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</si>
  <si>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</si>
  <si>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</si>
  <si>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</si>
  <si>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</si>
  <si>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</si>
  <si>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</si>
  <si>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</si>
  <si>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</si>
  <si>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</si>
  <si>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</si>
  <si>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</si>
  <si>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</si>
  <si>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</si>
  <si>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</si>
  <si>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</si>
  <si>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</si>
  <si>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</si>
  <si>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</si>
  <si>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</si>
  <si>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</si>
  <si>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</si>
  <si>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</si>
  <si>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</si>
  <si>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</si>
  <si>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</si>
  <si>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</si>
  <si>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</si>
  <si>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</si>
  <si>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</si>
  <si>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</si>
  <si>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</si>
  <si>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</si>
  <si>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</si>
  <si>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</si>
  <si>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</si>
  <si>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</si>
  <si>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</si>
  <si>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</si>
  <si>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</si>
  <si>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</si>
  <si>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</si>
  <si>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</si>
  <si>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</si>
  <si>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</si>
  <si>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</si>
  <si>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</si>
  <si>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</si>
  <si>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</si>
  <si>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</si>
  <si>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</si>
  <si>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</si>
  <si>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</si>
  <si>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</si>
  <si>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</si>
  <si>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</si>
  <si>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</si>
  <si>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</si>
  <si>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</si>
  <si>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</si>
  <si>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</si>
  <si>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</si>
  <si>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</si>
  <si>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</si>
  <si>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</si>
  <si>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</si>
  <si>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</si>
  <si>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</si>
  <si>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</si>
  <si>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</si>
  <si>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</si>
  <si>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</si>
  <si>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</si>
  <si>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</si>
  <si>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</si>
  <si>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</si>
  <si>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</si>
  <si>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</si>
  <si>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</si>
  <si>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</si>
  <si>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</si>
  <si>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</si>
  <si>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</si>
  <si>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</si>
  <si>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</si>
  <si>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</si>
  <si>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</si>
  <si>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</si>
  <si>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</si>
  <si>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</si>
  <si>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</si>
  <si>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</si>
  <si>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</si>
  <si>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</si>
  <si>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</si>
  <si>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</si>
  <si>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</si>
  <si>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</si>
  <si>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</si>
  <si>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</si>
  <si>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</si>
  <si>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</si>
  <si>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</si>
  <si>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</si>
  <si>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</si>
  <si>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</si>
  <si>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</si>
  <si>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</si>
  <si>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</si>
  <si>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</si>
  <si>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</si>
  <si>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</si>
  <si>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</si>
  <si>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</si>
  <si>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</si>
  <si>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</si>
  <si>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</si>
  <si>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</si>
  <si>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</si>
  <si>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</si>
  <si>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</si>
  <si>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</si>
  <si>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</si>
  <si>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</si>
  <si>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</si>
  <si>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</si>
  <si>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</si>
  <si>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</si>
  <si>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</si>
  <si>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</si>
  <si>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</si>
  <si>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</si>
  <si>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</si>
  <si>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</si>
  <si>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</si>
  <si>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</si>
  <si>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</si>
  <si>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</si>
  <si>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</si>
  <si>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</si>
  <si>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</si>
  <si>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</si>
  <si>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</si>
  <si>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</si>
  <si>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</si>
  <si>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</si>
  <si>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</si>
  <si>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</si>
  <si>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</si>
  <si>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</si>
  <si>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</si>
  <si>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</si>
  <si>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</si>
  <si>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</si>
  <si>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</si>
  <si>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</si>
  <si>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</si>
  <si>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</si>
  <si>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</si>
  <si>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</si>
  <si>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</si>
  <si>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</si>
  <si>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</si>
  <si>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</si>
  <si>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</si>
  <si>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</si>
  <si>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</si>
  <si>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</si>
  <si>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</si>
  <si>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</si>
  <si>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</si>
  <si>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</si>
  <si>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</si>
  <si>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</si>
  <si>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</si>
  <si>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</si>
  <si>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</si>
  <si>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</si>
  <si>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</si>
  <si>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</si>
  <si>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</si>
  <si>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</si>
  <si>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</si>
  <si>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</si>
  <si>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</si>
  <si>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</si>
  <si>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</si>
  <si>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</si>
  <si>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</si>
  <si>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</si>
  <si>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</si>
  <si>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</si>
  <si>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</si>
  <si>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</si>
  <si>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</si>
  <si>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</si>
  <si>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</si>
  <si>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</si>
  <si>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</si>
  <si>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</si>
  <si>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</si>
  <si>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</si>
  <si>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</si>
  <si>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</si>
  <si>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</si>
  <si>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</si>
  <si>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</si>
  <si>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</si>
  <si>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</si>
  <si>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</si>
  <si>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</si>
  <si>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</si>
  <si>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</si>
  <si>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</si>
  <si>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</si>
  <si>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</si>
  <si>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</si>
  <si>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</si>
  <si>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</si>
  <si>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</si>
  <si>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</si>
  <si>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</si>
  <si>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</si>
  <si>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</si>
  <si>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</si>
  <si>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</si>
  <si>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</si>
  <si>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</si>
  <si>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</si>
  <si>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</si>
  <si>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</si>
  <si>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</si>
  <si>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</si>
  <si>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</si>
  <si>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</si>
  <si>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</si>
  <si>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</si>
  <si>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</si>
  <si>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</si>
  <si>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</si>
  <si>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</si>
  <si>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</si>
  <si>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</si>
  <si>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</si>
  <si>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</si>
  <si>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</si>
  <si>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</si>
  <si>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</si>
  <si>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</si>
  <si>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</si>
  <si>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</si>
  <si>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</si>
  <si>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</si>
  <si>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</si>
  <si>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</si>
  <si>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</si>
  <si>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</si>
  <si>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</si>
  <si>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</si>
  <si>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</si>
  <si>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</si>
  <si>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</si>
  <si>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</si>
  <si>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</si>
  <si>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</si>
  <si>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</si>
  <si>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</si>
  <si>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</si>
  <si>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</si>
  <si>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</si>
  <si>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</si>
  <si>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</si>
  <si>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</si>
  <si>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</si>
  <si>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</si>
  <si>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</si>
  <si>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</si>
  <si>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</si>
  <si>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</si>
  <si>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</si>
  <si>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</si>
  <si>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</si>
  <si>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</si>
  <si>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</si>
  <si>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</si>
  <si>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</si>
  <si>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</si>
  <si>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</si>
  <si>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</si>
  <si>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</si>
  <si>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</si>
  <si>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</si>
  <si>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</si>
  <si>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</si>
  <si>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</si>
  <si>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</si>
  <si>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</si>
  <si>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</si>
  <si>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</si>
  <si>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</si>
  <si>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</si>
  <si>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</si>
  <si>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</si>
  <si>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</si>
  <si>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</si>
  <si>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</si>
  <si>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</si>
  <si>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</si>
  <si>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</si>
  <si>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</si>
  <si>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</si>
  <si>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</si>
  <si>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</si>
  <si>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</si>
  <si>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</si>
  <si>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</si>
  <si>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</si>
  <si>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</si>
  <si>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</si>
  <si>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</si>
  <si>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</si>
  <si>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</si>
  <si>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</si>
  <si>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</si>
  <si>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</si>
  <si>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</si>
  <si>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</si>
  <si>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</si>
  <si>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</si>
  <si>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</si>
  <si>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</si>
  <si>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</si>
  <si>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</si>
  <si>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</si>
  <si>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</si>
  <si>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</si>
  <si>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</si>
  <si>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</si>
  <si>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</si>
  <si>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</si>
  <si>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</si>
  <si>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</si>
  <si>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</si>
  <si>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</si>
  <si>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</si>
  <si>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</si>
  <si>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</si>
  <si>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</si>
  <si>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</si>
  <si>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</si>
  <si>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ARDEANUTRISOL G 40</t>
  </si>
  <si>
    <t>400G/L INF SOL 20X80ML</t>
  </si>
  <si>
    <t>BUPIVACAINE GRINDEKS</t>
  </si>
  <si>
    <t>5MG/ML INJ SOL 5X10ML</t>
  </si>
  <si>
    <t>DEGAN</t>
  </si>
  <si>
    <t>TBL 40X10MG</t>
  </si>
  <si>
    <t>DOLMINA INJ.</t>
  </si>
  <si>
    <t>INJ 5X3ML/75MG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</si>
  <si>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</si>
  <si>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</si>
  <si>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</si>
  <si>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</si>
  <si>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</si>
  <si>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</si>
  <si>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</si>
  <si>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10X500MLPELAH</t>
  </si>
  <si>
    <t>IBALGIN 400</t>
  </si>
  <si>
    <t>400MG TBL FLM 36</t>
  </si>
  <si>
    <t>400MG TBL FLM 24</t>
  </si>
  <si>
    <t>IR  AQUA STERILE OPLACH.1x1000 ml ECOTAINER</t>
  </si>
  <si>
    <t>IR OPLACH</t>
  </si>
  <si>
    <t>KL BENZINUM 500 ml/330g HVLP</t>
  </si>
  <si>
    <t>KL ETHANOL.C.BENZINO 10G</t>
  </si>
  <si>
    <t>KL ETHANOL.C.BENZINO 75G</t>
  </si>
  <si>
    <t>KL ETHANOLUM BENZ.DENAT. 500ml  /400g/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</si>
  <si>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</si>
  <si>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</si>
  <si>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</si>
  <si>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</si>
  <si>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</si>
  <si>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</si>
  <si>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</si>
  <si>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</si>
  <si>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</si>
  <si>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</si>
  <si>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</si>
  <si>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</si>
  <si>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</si>
  <si>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</si>
  <si>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</si>
  <si>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</si>
  <si>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</si>
  <si>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</si>
  <si>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</si>
  <si>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</si>
  <si>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UNGUENTUM</t>
  </si>
  <si>
    <t>KL VASELINUM ALBUM, 20G</t>
  </si>
  <si>
    <t>KL VASELINUM ALBUM, 50G</t>
  </si>
  <si>
    <t>LIDOCAIN EGIS 10 %</t>
  </si>
  <si>
    <t>DRM SPR SOL 1X38GM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</si>
  <si>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</si>
  <si>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</si>
  <si>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</si>
  <si>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</si>
  <si>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</si>
  <si>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</si>
  <si>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MESOCAIN</t>
  </si>
  <si>
    <t>INJ 10X10ML 1%</t>
  </si>
  <si>
    <t>NIMESIL</t>
  </si>
  <si>
    <t>PORGRASUS30X100MG-S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</si>
  <si>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</si>
  <si>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</si>
  <si>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</si>
  <si>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</si>
  <si>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</si>
  <si>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</si>
  <si>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SUPRACAIN 4%</t>
  </si>
  <si>
    <t>INJ 10X2ML</t>
  </si>
  <si>
    <t>TANTUM VERDE</t>
  </si>
  <si>
    <t>1,5MG/ML GGR 240 ML</t>
  </si>
  <si>
    <t>VITAMIN B12 LECIVA 1000RG</t>
  </si>
  <si>
    <t>INJ 5X1ML/1000RG</t>
  </si>
  <si>
    <t>léky - antibiotika (LEK)</t>
  </si>
  <si>
    <t>AMOKSIKLAV 1 G</t>
  </si>
  <si>
    <t>POR TBL FLM 21X1GM</t>
  </si>
  <si>
    <t>P</t>
  </si>
  <si>
    <t>AMOKSIKLAV 1G</t>
  </si>
  <si>
    <t>TBL OBD 14X1GM</t>
  </si>
  <si>
    <t>DALACIN C 300 MG</t>
  </si>
  <si>
    <t>POR CPS DUR 16X300MG</t>
  </si>
  <si>
    <t>2421 - ZUBNI: ambulance</t>
  </si>
  <si>
    <t>J01CR02 - AMOXICILIN A  INHIBITOR BETA-LAKTAMASY</t>
  </si>
  <si>
    <t>J01CR02</t>
  </si>
  <si>
    <t>5951</t>
  </si>
  <si>
    <t>875MG/125MG TBL FLM 14</t>
  </si>
  <si>
    <t>Přehled plnění pozitivního listu - spotřeba léčivých přípravků - orientační přehled</t>
  </si>
  <si>
    <t>24 - ZUBNI: Klinika zubního lékařství</t>
  </si>
  <si>
    <t xml:space="preserve">2421 - ZUBNI: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</si>
  <si>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</si>
  <si>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</si>
  <si>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</si>
  <si>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</si>
  <si>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</si>
  <si>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</si>
  <si>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</si>
  <si>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</si>
  <si>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</si>
  <si>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50115040</t>
  </si>
  <si>
    <t>laboratorní materiál (Z505)</t>
  </si>
  <si>
    <t>ZR511</t>
  </si>
  <si>
    <t>Lahev reagenÄŤnĂ­ ĹˇirokohrdlĂˇ-prachovnice, ÄŤirĂˇ, sodno-draselnĂ© sklo, standardnĂ­ zĂˇbrus, se sklenÄ›nou zĂˇtkou,  objem 250 ml, vĂ˝Ĺˇka 128 mm, vnÄ›jĹˇĂ­ prĹŻmÄ›r 69 mm, NZ 34/24 VTRA632414104250</t>
  </si>
  <si>
    <t>ZC054</t>
  </si>
  <si>
    <t>VĂˇlec odmÄ›rnĂ˝ vysokĂ˝ sklo 100 ml d713880</t>
  </si>
  <si>
    <t>ZC078</t>
  </si>
  <si>
    <t>VĂˇlec odmÄ›rnĂ˝ vysokĂ˝ sklo 50 ml 710920</t>
  </si>
  <si>
    <t>50115050</t>
  </si>
  <si>
    <t>obvazový materiál (Z502)</t>
  </si>
  <si>
    <t>ZA616</t>
  </si>
  <si>
    <t>DrenĂˇĹľ zubnĂ­ sterilnĂ­ 1 x 6 cm 0360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</si>
  <si>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</si>
  <si>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</si>
  <si>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</si>
  <si>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</si>
  <si>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ZA320</t>
  </si>
  <si>
    <t>Kompresa gáza 5 x 5 cm/100 ks nesterilní 06001</t>
  </si>
  <si>
    <t>ZA602</t>
  </si>
  <si>
    <t>Kompresa gáza 5,0 x 5,0 cm/2 ks sterilní karton á 1000 ks 26001</t>
  </si>
  <si>
    <t>Kompresa gáza 7,5 x 7,5 cm/2 ks sterilní karton á 1000 ks 26005</t>
  </si>
  <si>
    <t>Kompresa gáza sterilkompres 7,5 x 7,5 cm/5 ks, 100% bavlna, sterilní 1325019265(1230119225)</t>
  </si>
  <si>
    <t>ZC854</t>
  </si>
  <si>
    <t>Kompresa NT 7,5 x 7,5 cm/2 ks sterilní 26510</t>
  </si>
  <si>
    <t>ZN200</t>
  </si>
  <si>
    <t>KrytĂ­ hemostatickĂ© traumacel new dent kostky bal. Ăˇ 50 ks 10115</t>
  </si>
  <si>
    <t>Krytí hemostatické traumacel new dent kostky bal. á 50 ks 10115</t>
  </si>
  <si>
    <t>ZA562</t>
  </si>
  <si>
    <t>NĂˇplast cosmopor i. v. 6 x 8 cm bal. Ăˇ 50 ks 9008054</t>
  </si>
  <si>
    <t>ZB404</t>
  </si>
  <si>
    <t>NĂˇplast cosmos 8 cm x 1 m 5403353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</si>
  <si>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</si>
  <si>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</si>
  <si>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</si>
  <si>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</si>
  <si>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ZB084</t>
  </si>
  <si>
    <t>NĂˇplast transpore 2,50 cm x 9,14 m 1527-1 - nahrazeno ZQ117</t>
  </si>
  <si>
    <t>Náplast cosmos 8 cm x 1 m 5403353</t>
  </si>
  <si>
    <t>ZN475</t>
  </si>
  <si>
    <t>Obinadlo elastickĂ© universal   8 cm x 5 m 1323100312</t>
  </si>
  <si>
    <t>ZN477</t>
  </si>
  <si>
    <t>Obinadlo elastickĂ© universal 12 cm x 5 m 1323100314</t>
  </si>
  <si>
    <t>ZL995</t>
  </si>
  <si>
    <t>Obinadlo hyrofilnĂ­ sterilnĂ­  6 cm x 5 m  004310190</t>
  </si>
  <si>
    <t>ZL997</t>
  </si>
  <si>
    <t>Obinadlo hyrofilnĂ­ sterilnĂ­ 10 cm x 5 m  004310174</t>
  </si>
  <si>
    <t>ZA487</t>
  </si>
  <si>
    <t>Obinadlo ideal Neo 12 cm x 5 m 9310040 (9310233)</t>
  </si>
  <si>
    <t>ZG538</t>
  </si>
  <si>
    <t>Obvaz ran po chir. zákrocích COE PACK 530315</t>
  </si>
  <si>
    <t>ZL789</t>
  </si>
  <si>
    <t>Obvaz sterilnĂ­ hotovĂ˝ ÄŤ. 2 A4091360</t>
  </si>
  <si>
    <t>ZL999</t>
  </si>
  <si>
    <t>Rychloobvaz 8 x 4 cm 001445510</t>
  </si>
  <si>
    <t>ZA582</t>
  </si>
  <si>
    <t>Tampon sterilnĂ­ small bal. Ăˇ 100 ks 156760</t>
  </si>
  <si>
    <t>Tampon sterilní small bal. á 100 ks 156760</t>
  </si>
  <si>
    <t>ZA604</t>
  </si>
  <si>
    <t>Tyčinka vatová sterilní jednotlivě balalená bal. á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</si>
  <si>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</si>
  <si>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</si>
  <si>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</si>
  <si>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</si>
  <si>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</si>
  <si>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</si>
  <si>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ZA090</t>
  </si>
  <si>
    <t>Vata buničitá přířezy 37 x 57 cm 2730152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</si>
  <si>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</si>
  <si>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</si>
  <si>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</si>
  <si>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</si>
  <si>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</si>
  <si>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</si>
  <si>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ZC752</t>
  </si>
  <si>
    <t>ÄŚepelka skalpelovĂˇ 15 BB515</t>
  </si>
  <si>
    <t>ZQ836</t>
  </si>
  <si>
    <t>ÄŚepelka skalpelovĂˇ fig.15c bal. Ăˇ 100 ks B397112910026</t>
  </si>
  <si>
    <t>ZK979</t>
  </si>
  <si>
    <t>CĂ©vka odsĂˇvacĂ­ CH18 s pĹ™eruĹˇovaÄŤem sĂˇnĂ­, dĂ©lka 50 cm, P01177a</t>
  </si>
  <si>
    <t>Čepelka skalpelová 15 BB515</t>
  </si>
  <si>
    <t>Čepelka skalpelová fig.15c bal. á 100 ks B397112910026</t>
  </si>
  <si>
    <t>ZB844</t>
  </si>
  <si>
    <t>Esmarch - pryĹľovĂ© obinadlo 60 x 1250 KVS 06125</t>
  </si>
  <si>
    <t>ZE434</t>
  </si>
  <si>
    <t>Jehelec crile jemný provl. zámek ( vlož.sk.) 162 mm 397132060450</t>
  </si>
  <si>
    <t>ZH188</t>
  </si>
  <si>
    <t>Jehelec crile-wood tvrdokovovĂ˝ 150 mm b397132910142</t>
  </si>
  <si>
    <t>ZM137</t>
  </si>
  <si>
    <t>KleĹˇtÄ› ĹˇtĂ­pacĂ­ rovnĂ© ĂşzkĂ© Jansen dĂ©lka 170 mm 30.50.18</t>
  </si>
  <si>
    <t>ZP078</t>
  </si>
  <si>
    <t>Kontejner 25 ml PP šroubový sterilní uzávěr 2680/EST/SG</t>
  </si>
  <si>
    <t>ZF549</t>
  </si>
  <si>
    <t>NĂˇĂşstek s filtrem vĂ˝mÄ›nnĂ˝ k plynu Entonox 1043178 (ref.828-0002)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</si>
  <si>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</si>
  <si>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</si>
  <si>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</si>
  <si>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</si>
  <si>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</si>
  <si>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</si>
  <si>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Náústek s filtrem výměnný k plynu Entonox 1043178 (ref.828-0002)</t>
  </si>
  <si>
    <t>ZQ138</t>
  </si>
  <si>
    <t>NĹŻĹľky chirurgickĂ© rovnĂ© hrotnatĂ© 150 mm TK-AJ 025-15</t>
  </si>
  <si>
    <t>ZQ137</t>
  </si>
  <si>
    <t>NĹŻĹľky chirurgickĂ© rovnĂ© hrtonatĂ© 130 mm TK-AJ 025-13</t>
  </si>
  <si>
    <t>ZQ140</t>
  </si>
  <si>
    <t>NĹŻĹľky oÄŤnĂ­ rovnĂ© 115 mm TK-AK 432-11</t>
  </si>
  <si>
    <t>ZM705</t>
  </si>
  <si>
    <t>Pinzeta zubnĂ­ s rĂ˝hovanou ÄŤelistĂ­ lomenĂˇ 157 mm 397114500021</t>
  </si>
  <si>
    <t>ZS089</t>
  </si>
  <si>
    <t>Sonda Nabersova 172 mm 397133580230</t>
  </si>
  <si>
    <t>ZB923</t>
  </si>
  <si>
    <t>Sonda parodontologickĂˇ 133500106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</si>
  <si>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</si>
  <si>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</si>
  <si>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</si>
  <si>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</si>
  <si>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</si>
  <si>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</si>
  <si>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</si>
  <si>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nahrazuje ZR395</t>
  </si>
  <si>
    <t>StĹ™Ă­kaÄŤka injekÄŤnĂ­ 2-dĂ­lnĂˇ 2 ml L Inject Solo 4606027V - povoleno pouze pro KNM</t>
  </si>
  <si>
    <t>StĹ™Ă­kaÄŤka injekÄŤnĂ­ 2-dĂ­lnĂˇ 2 ml L Inject Solo 4606027V - povoleno pouze PRO NOVOROZENECKĂ‰ oddÄ›lenĂ­ a KNM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</si>
  <si>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</si>
  <si>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</si>
  <si>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</si>
  <si>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</si>
  <si>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StĹ™Ă­kaÄŤka injekÄŤnĂ­ 2-dĂ­lnĂˇ 5 ml L Inject Solo4606051V - nahrazuje ZR396</t>
  </si>
  <si>
    <t>ZA754</t>
  </si>
  <si>
    <t>StĹ™Ă­kaÄŤka injekÄŤnĂ­ 3-dĂ­lnĂˇ 10 ml LL Omnifix Solo se zĂˇvitem 4617100V</t>
  </si>
  <si>
    <t>Stříkačka injekční 2-dílná 10 ml L Inject Solo 4606108V</t>
  </si>
  <si>
    <t>Stříkačka injekční 2-dílná 2 ml L Inject Solo 4606027V</t>
  </si>
  <si>
    <t>Stříkačka injekční 2-dílná 5 ml L Inject Solo4606051V</t>
  </si>
  <si>
    <t>ZI179</t>
  </si>
  <si>
    <t>Zkumavka s mediem+ flovakovanĂ˝ tampon eSwab rĹŻĹľovĂ˝ (nos,krk,vagina,koneÄŤnĂ­k,rĂˇny,fekĂˇlnĂ­ vzo) 490CE.A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</si>
  <si>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</si>
  <si>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</si>
  <si>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ZB830</t>
  </si>
  <si>
    <t>ZrcĂˇtko zubnĂ­ zvÄ›tĹˇovacĂ­ 24 mm B397122510020</t>
  </si>
  <si>
    <t>Zrcátko zubní zvětšovací 24 mm B397122510020</t>
  </si>
  <si>
    <t>50115064</t>
  </si>
  <si>
    <t>ZPr - šicí materiál (Z529)</t>
  </si>
  <si>
    <t>ZC992</t>
  </si>
  <si>
    <t>Ĺ itĂ­ dafilon modrĂ˝ 4/0 (1.5) bal. Ăˇ 36 ks C0932132</t>
  </si>
  <si>
    <t>ZP245</t>
  </si>
  <si>
    <t>Ĺ itĂ­ GLYCOLON violet HR 12 6/0 USP 45 cm bal. Ăˇ 24 ks PB40204</t>
  </si>
  <si>
    <t>ZJ018</t>
  </si>
  <si>
    <t>Ĺ itĂ­ chirlac pletenĂ˝ fialovĂ˝ 3/0 bal. Ăˇ 24 ks PG0257</t>
  </si>
  <si>
    <t>ZQ686</t>
  </si>
  <si>
    <t>Ĺ itĂ­ mopylen 2 x HRT 18, sĂ­la 5-0, dĂ©lka 0,90 m, PP, nevstĹ™ebatelnĂ©, barva modrĂˇ, bal. Ăˇ 36 ks 70612</t>
  </si>
  <si>
    <t>ZC151</t>
  </si>
  <si>
    <t>Ĺ itĂ­ novosyn quick undy 3/0 (2) bal. Ăˇ 36 ks C3046014</t>
  </si>
  <si>
    <t>ZH392</t>
  </si>
  <si>
    <t>Ĺ itĂ­ novosyn quick undy 3/0 (2) bal. Ăˇ 36 ks C3046030</t>
  </si>
  <si>
    <t>ZO353</t>
  </si>
  <si>
    <t>Ĺ itĂ­ PGA-RESORBA pletenĂ© potahovanĂ© syntetickĂ© vstĹ™ebatelnĂ© vlĂˇkno jehla HR 22 fialovĂˇ 3/0 70cm bal.Ăˇ 24 ks PA10211</t>
  </si>
  <si>
    <t>ZO354</t>
  </si>
  <si>
    <t>Ĺ itĂ­ PGA-RESORBA pletenĂ© potahovanĂ© syntetickĂ© vstĹ™ebatelnĂ© vlĂˇkno jehla HR 22 fialovĂˇ 4/0 70 cm bal. Ăˇ 24 ks PA10210</t>
  </si>
  <si>
    <t>Šití dafilon modrý 4/0 (1.5) bal. á 36 ks C0932132</t>
  </si>
  <si>
    <t>ZB978</t>
  </si>
  <si>
    <t>Šití dafilon modrý 5/0 (1) bal. á 36 ks C0932124</t>
  </si>
  <si>
    <t>Šití GLYCOLON violet HR 12 6/0 USP 45 cm bal. á 24 ks PB40204</t>
  </si>
  <si>
    <t>Šití chirlac pletený fialový 3/0 bal. á 24 ks PG0257</t>
  </si>
  <si>
    <t>Šití mopylen 2 x HRT 18, síla 5-0, délka 0,90 m, PP, nevstřebatelné, barva modrá, bal. á 36 ks 70612</t>
  </si>
  <si>
    <t>Šití PGA-RESORBA pletené potahované syntetické vstřebatelné vlákno jehla HR 22 fialová 4/0 70 cm bal. á 24 ks PA10210</t>
  </si>
  <si>
    <t>ZD447</t>
  </si>
  <si>
    <t>Šití premicron zelený 3/0 (2) bal. á 36 ks C0026025</t>
  </si>
  <si>
    <t>ZD984</t>
  </si>
  <si>
    <t>Šití silkam černý 2/0 (3) bal. á 36 ks C0764175</t>
  </si>
  <si>
    <t>ZB461</t>
  </si>
  <si>
    <t>Šití silkam černý 3/0 (2) bal. á 36 ks C0760307</t>
  </si>
  <si>
    <t>ZB443</t>
  </si>
  <si>
    <t>Šití silkam černý 4/0 (1.5) bal. á 36 ks C0760137</t>
  </si>
  <si>
    <t>ZD736</t>
  </si>
  <si>
    <t>Šití silkam černý 4/0 (1.5) bal. á 36 ks C0760293</t>
  </si>
  <si>
    <t>50115065</t>
  </si>
  <si>
    <t>ZPr - vpichovací materiál (Z530)</t>
  </si>
  <si>
    <t>ZC305</t>
  </si>
  <si>
    <t>Jehla injekÄŤnĂ­ 0,4 x 20 mm ĹˇedĂˇ 4657705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</si>
  <si>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</si>
  <si>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</si>
  <si>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</si>
  <si>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</si>
  <si>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</si>
  <si>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</si>
  <si>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Jehla injekční 0,7 x 40 mm černá 4660021</t>
  </si>
  <si>
    <t>Jehla injekční 0,8 x 40 mm zelená 4657527</t>
  </si>
  <si>
    <t>ZD515</t>
  </si>
  <si>
    <t>Jehla jednorĂˇzovĂˇ septoject modrĂˇ G30 0,3 x 25 mm Ăˇ 100 ks 0038505</t>
  </si>
  <si>
    <t>Jehla jednorázová septoject modrá G30 0,3 x 25 mm á 100 ks 0038505</t>
  </si>
  <si>
    <t>ZA360</t>
  </si>
  <si>
    <t>Jehla sterican 0,5 x 25 mm oranĹľovĂˇ 9186158</t>
  </si>
  <si>
    <t>Jehla sterican 0,5 x 25 mm oranžová 9186158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</si>
  <si>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</si>
  <si>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</si>
  <si>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</si>
  <si>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</si>
  <si>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</si>
  <si>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</si>
  <si>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</si>
  <si>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</si>
  <si>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</si>
  <si>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</si>
  <si>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</si>
  <si>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</si>
  <si>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Rukavice operační latex s pudrem sterilní ansell medigrip plus vel. 6,0 6035500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</si>
  <si>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</si>
  <si>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</si>
  <si>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</si>
  <si>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ZC063</t>
  </si>
  <si>
    <t>Rukavice vyĹˇetĹ™ovacĂ­ latex bez pudru nesterilnĂ­ M 9421615 - povoleno pouze pro ĂšÄŚOCH a KZL</t>
  </si>
  <si>
    <t>ZP363</t>
  </si>
  <si>
    <t>Rukavice vyĹˇetĹ™ovacĂ­ latex bez pudru nesterilnĂ­ superlife XS bal. Ăˇ 100 ks 8951480 - povoleno pouze pro ĂšÄŚOCH a KZL</t>
  </si>
  <si>
    <t>ZA568</t>
  </si>
  <si>
    <t>Rukavice vyĹˇetĹ™ovacĂ­ latex s pudrem nesterilnĂ­ premium  XS bal. Ăˇ 100 ks 1016863 - povoleno pouze pro ĂšÄŚOCH a KZL</t>
  </si>
  <si>
    <t>ZK098</t>
  </si>
  <si>
    <t>Rukavice vyĹˇetĹ™ovacĂ­ latex s pudrem nesterilnĂ­ superlife L bal. Ăˇ 100 ks 8951473 - povoleno pouze pro ĂšÄŚOCH a KZL</t>
  </si>
  <si>
    <t>ZP181</t>
  </si>
  <si>
    <t>Rukavice vyĹˇetĹ™ovacĂ­ latex s pudrem nesterilnĂ­ superlife M bal. Ăˇ 100 ks 8951472 - povoleno pouze pro ĂšÄŚOCH a KZL</t>
  </si>
  <si>
    <t>ZP111</t>
  </si>
  <si>
    <t>Rukavice vyĹˇetĹ™ovacĂ­ latex s pudrem nesterilnĂ­ superlife S bal. Ăˇ 100 ks 8951471 - povoleno pouze pro ĂšÄŚOCH a KZL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</si>
  <si>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</si>
  <si>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</si>
  <si>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</si>
  <si>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</si>
  <si>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</si>
  <si>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</si>
  <si>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</si>
  <si>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</si>
  <si>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ZP950</t>
  </si>
  <si>
    <t>Rukavice vyĹˇetĹ™ovacĂ­ nitril basic bez pudru modrĂ© XS bal. Ăˇ 200 ks 44749</t>
  </si>
  <si>
    <t>ZA034</t>
  </si>
  <si>
    <t>Rukavice vyĹˇetĹ™ovacĂ­ nitril bez pudru nesterilnĂ­ sempercare  XS bal. Ăˇ 200 ks 32615</t>
  </si>
  <si>
    <t>ZI758</t>
  </si>
  <si>
    <t>Rukavice vyĹˇetĹ™ovacĂ­ vinyl bez pudru nesterilnĂ­ M Ăˇ 100 ks EFEKTVR03</t>
  </si>
  <si>
    <t>Rukavice vyšetřovací latex bez pudru nesterilní M 9421615 - povoleno pouze pro ÚČOCH a KZL</t>
  </si>
  <si>
    <t>Rukavice vyšetřovací latex bez pudru nesterilní superlife XS bal. á 100 ks 8951480 - povoleno pouze pro ÚČOCH a KZL</t>
  </si>
  <si>
    <t>Rukavice vyšetřovací latex s pudrem nesterilní superlife L bal. á 100 ks 8951473 - povoleno pouze pro ÚČOCH a KZL výpadek do konce roku 2017</t>
  </si>
  <si>
    <t>Rukavice vyšetřovací latex s pudrem nesterilní superlife M bal. á 100 ks 8951472 - povoleno pouze pro ÚČOCH a KZL</t>
  </si>
  <si>
    <t>Rukavice vyšetřovací latex s pudrem nesterilní superlife S bal. á 100 ks 8951471 - povoleno pouze pro ÚČOCH a KZL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</si>
  <si>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</si>
  <si>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</si>
  <si>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</si>
  <si>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</si>
  <si>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Rukavice vyšetřovací nitril basic bez pudru modré XS bal. á 200 ks 44749</t>
  </si>
  <si>
    <t>Rukavice vyšetřovací nitril bez pudru nesterilní sempercare  XS bal. á 200 ks 32615</t>
  </si>
  <si>
    <t>Rukavice vyšetřovací vinyl bez pudru nesterilní M á 100 ks EFEKTVR03</t>
  </si>
  <si>
    <t>50115090</t>
  </si>
  <si>
    <t>ZPr - zubolékařský materiál (Z509)</t>
  </si>
  <si>
    <t>ZG556</t>
  </si>
  <si>
    <t>Adhesor carbofine 80 g prĂˇĹˇek 40 g tekutina 4111420</t>
  </si>
  <si>
    <t>ZC307</t>
  </si>
  <si>
    <t>Adhesor orig. 80 G N 2 4111112</t>
  </si>
  <si>
    <t>ZC306</t>
  </si>
  <si>
    <t>Adhesor orig. 80 g N-1 prĂˇĹˇek 55 g tekutina N-1</t>
  </si>
  <si>
    <t>ZL331</t>
  </si>
  <si>
    <t>Adhezivum dentĂˇlnĂ­ single bond universal  kit 9020890</t>
  </si>
  <si>
    <t>Adhezivum dentální single bond universal  kit 9020890</t>
  </si>
  <si>
    <t>ZJ299</t>
  </si>
  <si>
    <t>Adisil Rose 1:1 silikon 2x1 101201</t>
  </si>
  <si>
    <t>ZE625</t>
  </si>
  <si>
    <t>AktivĂˇtor matric LASAK  classik 8932.3</t>
  </si>
  <si>
    <t>ZD415</t>
  </si>
  <si>
    <t>AmalgĂˇm kapslovĂ˝ ÄŤ.2 YDM-I600</t>
  </si>
  <si>
    <t>ZI927</t>
  </si>
  <si>
    <t>AmalgĂˇm YDM ÄŤ.1 ,bal.Ăˇ 50 ks, Ag-43/400 (YDM-I/400)</t>
  </si>
  <si>
    <t>Amalgám kapslový č.2 YDM-I600</t>
  </si>
  <si>
    <t>ZB722</t>
  </si>
  <si>
    <t>Amalgam Kit 0990</t>
  </si>
  <si>
    <t>Amalgám YDM č. 1 YDM-I/400</t>
  </si>
  <si>
    <t>ZL893</t>
  </si>
  <si>
    <t>AplikĂˇtor M+W MicroTips ĹľlutĂ© 0500508</t>
  </si>
  <si>
    <t>ZL894</t>
  </si>
  <si>
    <t>AplikĂˇtor M+W MicroTips modrĂ˝ 0500507</t>
  </si>
  <si>
    <t>Aplikátor M+W MicroTips modrý 0500507</t>
  </si>
  <si>
    <t>Aplikátor M+W MicroTips žluté 0500508</t>
  </si>
  <si>
    <t>ZD680</t>
  </si>
  <si>
    <t>Aqua cem, fix. materiĂˇl pro zub.nĂˇhrady 30 g 88115</t>
  </si>
  <si>
    <t>Aqua cem, fix. materiál pro zub.náhrady 30 g 88115</t>
  </si>
  <si>
    <t>ZE583</t>
  </si>
  <si>
    <t>Aquasil soft putty/regular economy pack 8 x 450 ml 605.78.321</t>
  </si>
  <si>
    <t>ZC379</t>
  </si>
  <si>
    <t>Aquasil ultra LV Regular 4 x 50 ml DT678779</t>
  </si>
  <si>
    <t>ZE584</t>
  </si>
  <si>
    <t>Aquasil ultra XLV/regular set 678781</t>
  </si>
  <si>
    <t>ZI895</t>
  </si>
  <si>
    <t>ÄŚep 04 papĂ­rovĂ˝ 25 dentaclean 9019125</t>
  </si>
  <si>
    <t>ZI489</t>
  </si>
  <si>
    <t>ÄŚep 04 papĂ­rovĂ˝ 35 dentaclean 9019127</t>
  </si>
  <si>
    <t>ZI730</t>
  </si>
  <si>
    <t>ÄŚep 04 papĂ­rovĂ˝ 40 dentaclean 9019128</t>
  </si>
  <si>
    <t>ZI514</t>
  </si>
  <si>
    <t>ÄŚep 06 papĂ­rovĂ˝ 15 dentaclean 9019136</t>
  </si>
  <si>
    <t>ZI515</t>
  </si>
  <si>
    <t>ÄŚep 06 papĂ­rovĂ˝ 20 dentaclean Ăˇ 100 ks 9019137</t>
  </si>
  <si>
    <t>ZI516</t>
  </si>
  <si>
    <t>ÄŚep 06 papĂ­rovĂ˝ 25 dentaclean Ăˇ 100 ks 9019138</t>
  </si>
  <si>
    <t>ZE911</t>
  </si>
  <si>
    <t>ÄŚep 06 papĂ­rovĂ˝ 30 dentaclean Ăˇ 100 ks P64030 9019139</t>
  </si>
  <si>
    <t>ZC253</t>
  </si>
  <si>
    <t>ÄŚep 06 papĂ­rovĂ˝ 35 dentaclean 9019140</t>
  </si>
  <si>
    <t>ZM836</t>
  </si>
  <si>
    <t>ÄŚep 06 papĂ­rovĂ˝ 40 dentacean 9019141</t>
  </si>
  <si>
    <t>ZK681</t>
  </si>
  <si>
    <t>ÄŚep 06 papĂ­rovĂ˝ 50 dentacean 9019143</t>
  </si>
  <si>
    <t>ZK682</t>
  </si>
  <si>
    <t>ÄŚep 06 papĂ­rovĂ˝ 60 dentacean 9019144</t>
  </si>
  <si>
    <t>ZI056</t>
  </si>
  <si>
    <t>ÄŚep gutaperÄŤovĂ˝ 04 vel. 35 dentaclean 9003560</t>
  </si>
  <si>
    <t>ZI260</t>
  </si>
  <si>
    <t>ÄŚep gutaperÄŤovĂ˝ 040 158-608 040 (1559247)</t>
  </si>
  <si>
    <t>ZF372</t>
  </si>
  <si>
    <t>ÄŚep gutaperÄŤovĂ˝ 06 vel. 35 dentaclean 9003561</t>
  </si>
  <si>
    <t>ZF377</t>
  </si>
  <si>
    <t>ÄŚep gutaperÄŤovĂ˝ 06 vel. 40 dentaclean 9003563</t>
  </si>
  <si>
    <t>ZM870</t>
  </si>
  <si>
    <t>ÄŚep gutaperÄŤovĂ˝ Dentaclean .06  vel. 15 bal. Ăˇ 60 ks 9003553</t>
  </si>
  <si>
    <t>ZH115</t>
  </si>
  <si>
    <t>ÄŚep gutaperÄŤovĂ˝ ProTaper F3 bal. Ăˇ 60 ks 0488677</t>
  </si>
  <si>
    <t>ZI932</t>
  </si>
  <si>
    <t>ÄŚep gutaperÄŤovĂ˝ ProTaper F4-F5 bal. Ăˇ 60 ks 0488679</t>
  </si>
  <si>
    <t>ZI549</t>
  </si>
  <si>
    <t>ÄŚep papĂ­rovĂ˝ 02% VDW550230</t>
  </si>
  <si>
    <t>ZI091</t>
  </si>
  <si>
    <t>ÄŚep papĂ­rovĂ˝ 04% 258-0606 030 (VDW558030)</t>
  </si>
  <si>
    <t>ZI090</t>
  </si>
  <si>
    <t>ÄŚep papĂ­rovĂ˝ 04% VDW558020 1569321</t>
  </si>
  <si>
    <t>ZI092</t>
  </si>
  <si>
    <t>ÄŚep papĂ­rovĂ˝ 04% VDW558025 258-605 25</t>
  </si>
  <si>
    <t>ZC463</t>
  </si>
  <si>
    <t>ÄŚep papĂ­rovĂ˝ 040 04% 258-691</t>
  </si>
  <si>
    <t>ZL621</t>
  </si>
  <si>
    <t>ÄŚep papĂ­rovĂ˝ ISO 80 BT930.80</t>
  </si>
  <si>
    <t>ZP219</t>
  </si>
  <si>
    <t>ÄŚep svÄ›tlovodnĂ˝ X Core Post ÄŤ. 3 ÄŤervenĂ˝ bal. Ăˇ 10 ks X-090</t>
  </si>
  <si>
    <t>ZP731</t>
  </si>
  <si>
    <t>ÄŚep svÄ›tlovodnĂ˝ X-Core Post ÄŤ. 1 ĹľlutĂ˝ bal. Ăˇ 10 ks X-050</t>
  </si>
  <si>
    <t>ZP730</t>
  </si>
  <si>
    <t>ÄŚep svÄ›tlovodnĂ˝ X-Core Post ÄŤ. 2 oranĹľovĂ˝ bal. Ăˇ 10 ks X-070</t>
  </si>
  <si>
    <t>ZP729</t>
  </si>
  <si>
    <t>ÄŚep svÄ›tlovodnĂ˝ X-Core Post ÄŤ. 4 modrĂ˝ bal. Ăˇ 10 ks X-110</t>
  </si>
  <si>
    <t>ZD524</t>
  </si>
  <si>
    <t>ÄŚep vodĂ­cĂ­ stĹ™ednĂ­ 302</t>
  </si>
  <si>
    <t>ZM522</t>
  </si>
  <si>
    <t>ÄŚlen otiskovacĂ­ pro otevĹ™enou metodu Lasak Bioniq QR 2704.00</t>
  </si>
  <si>
    <t>ZM523</t>
  </si>
  <si>
    <t>ÄŚlen otiskovacĂ­ QR/B mostovĂ˝ 2705.00</t>
  </si>
  <si>
    <t>ZC524</t>
  </si>
  <si>
    <t>Begosol HE 5 lit. BG51096</t>
  </si>
  <si>
    <t>ZN626</t>
  </si>
  <si>
    <t>Brousek diamantovĂ˝ kuliÄŤka 1 mm; RA 8 06.204.001.524.021 397146511010</t>
  </si>
  <si>
    <t>ZN627</t>
  </si>
  <si>
    <t>Brousek diamantovĂ˝ kuliÄŤka 2 mm 397146511020</t>
  </si>
  <si>
    <t>Brousek diamantovĂ˝ kuliÄŤka 2 mm; RA 8 06.204.001.524.025 397146511020</t>
  </si>
  <si>
    <t>ZN628</t>
  </si>
  <si>
    <t>Brousek diamantovĂ˝ kuliÄŤka 3 mm 397146511030</t>
  </si>
  <si>
    <t>Brousek diamantovĂ˝ kuliÄŤka 3 mm; RA 8 06.204.001.524.029 397146511030</t>
  </si>
  <si>
    <t>ZR068</t>
  </si>
  <si>
    <t>Brousek karborund kulatĂ˝ medium 050, bal. Ăˇ 5 ks 6030502042B</t>
  </si>
  <si>
    <t>Brousek karborund kulatý medium 050, bal. á 5 ks 6030502042B</t>
  </si>
  <si>
    <t>ZC328</t>
  </si>
  <si>
    <t>Calxyd pasta 2 x 3,5 g 4142120</t>
  </si>
  <si>
    <t>ZD124</t>
  </si>
  <si>
    <t>Caries detector 6 ml 152010</t>
  </si>
  <si>
    <t>ZL574</t>
  </si>
  <si>
    <t>Cement fixaÄŤnĂ­ skloionomernĂ­ 0120164</t>
  </si>
  <si>
    <t>Cement fixační skloionomerní 0120164</t>
  </si>
  <si>
    <t>ZR369</t>
  </si>
  <si>
    <t>Cement Light Cure Band Blue  Intro  stĹ™Ă­kaÄŤka 1 x 5g J910</t>
  </si>
  <si>
    <t>ZL411</t>
  </si>
  <si>
    <t>Cement pryskyĹ™iÄŤnĂ˝ RelyX U 200 9026798</t>
  </si>
  <si>
    <t>ZF508</t>
  </si>
  <si>
    <t>Cement vĂ˝plĹovĂ˝ provizornĂ­ 40 g 5304520</t>
  </si>
  <si>
    <t>ZI756</t>
  </si>
  <si>
    <t>Cement vĂ˝plĹovĂ˝ skloionomernĂ­ 0120193</t>
  </si>
  <si>
    <t>Cement výplňový provizorní 40 g 5304520</t>
  </si>
  <si>
    <t>ZD789</t>
  </si>
  <si>
    <t>Clip clip /voco/prov.vĂ˝plĹovĂ˝ materiĂˇl stĹ™Ă­kaÄŤka 2 x 4 g 1284</t>
  </si>
  <si>
    <t>Clip clip /voco/prov.výplňový materiál stříkačka 2 x 4 g 1284</t>
  </si>
  <si>
    <t>ZD396</t>
  </si>
  <si>
    <t>Cna archwires oval III 16/22 upper 101-512</t>
  </si>
  <si>
    <t>Čep 04 papírový 25 dentaclean 9019125</t>
  </si>
  <si>
    <t>Čep 04 papírový 40 dentaclean 9019128</t>
  </si>
  <si>
    <t>ZJ073</t>
  </si>
  <si>
    <t>Čep 04 papírový sada 45-80 dentaclean bal. á 100 ks 9019122</t>
  </si>
  <si>
    <t>Čep 06 papírový 15 dentaclean 9019136</t>
  </si>
  <si>
    <t>Čep 06 papírový 20 dentaclean á 100 ks 9019137</t>
  </si>
  <si>
    <t>Čep 06 papírový 25 dentaclean á 100 ks 9019138</t>
  </si>
  <si>
    <t>Čep 06 papírový 30 dentaclean á 100 ks P64030 9019139</t>
  </si>
  <si>
    <t>Čep 06 papírový 35 dentaclean 9019140</t>
  </si>
  <si>
    <t>Čep 06 papírový 40 dentacean 9019141</t>
  </si>
  <si>
    <t>ZJ245</t>
  </si>
  <si>
    <t>Čep gutaperčový 06 vel. 30 dentaclean bal. á 60 ks 9003559</t>
  </si>
  <si>
    <t>Čep gutaperčový Dentaclean .06  vel. 15 bal. á 60 ks 9003553</t>
  </si>
  <si>
    <t>Čep gutaperčový ProTaper F3 bal. á 60 ks 0488677</t>
  </si>
  <si>
    <t>Čep papírový 04% 258-0606 030 (VDW558030)</t>
  </si>
  <si>
    <t>Čep papírový 04% VDW558020 1569321</t>
  </si>
  <si>
    <t>Čep papírový ISO 80 BT930.80</t>
  </si>
  <si>
    <t>ZR081</t>
  </si>
  <si>
    <t>Čep spalitelný pro kořen.kanálky Rhein 83, 1,7/ 9 mm červený bal. á 20 ks 993012PSM17</t>
  </si>
  <si>
    <t>Čep vodící střední 302</t>
  </si>
  <si>
    <t>ZE626</t>
  </si>
  <si>
    <t>DeaktivĂˇtor matric LASAK  classik 9932.3</t>
  </si>
  <si>
    <t>ZL956</t>
  </si>
  <si>
    <t>Deep dentin A3,5 Ăˇ 20 g IV593213</t>
  </si>
  <si>
    <t>ZL957</t>
  </si>
  <si>
    <t>Deep dentin A4,0 á 20 g IV593214</t>
  </si>
  <si>
    <t>ZL958</t>
  </si>
  <si>
    <t>Dentin A 2 Ăˇ 20 g IV593227</t>
  </si>
  <si>
    <t>ZL959</t>
  </si>
  <si>
    <t>Dentin A 3 á 20 g IV593228</t>
  </si>
  <si>
    <t>Dentin A 3 Ăˇ 20 g IV593228</t>
  </si>
  <si>
    <t>ZL960</t>
  </si>
  <si>
    <t>Dentin D 2 á 20 g IV593239</t>
  </si>
  <si>
    <t>ZL961</t>
  </si>
  <si>
    <t>Dentin D 3 á 20 g IV593240</t>
  </si>
  <si>
    <t>ZE743</t>
  </si>
  <si>
    <t>Dentin IPS-In Line metalokeramika A 3,5 Ăˇ 20g IV593229</t>
  </si>
  <si>
    <t>ZE590</t>
  </si>
  <si>
    <t>Dentiplast 20 g SP4232110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</si>
  <si>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</si>
  <si>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</si>
  <si>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</si>
  <si>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</si>
  <si>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Deska bazální - dolní transparentní bal.á 50 ks 9002526</t>
  </si>
  <si>
    <t>Deska bazální - horní transparentní bal.á 50 ks 9002525</t>
  </si>
  <si>
    <t>ZD525</t>
  </si>
  <si>
    <t>Dia disk FL 365.524.450</t>
  </si>
  <si>
    <t>ZI912</t>
  </si>
  <si>
    <t>Diamant sintrovanĂ˝ Ăˇ 6 ks  ED5000</t>
  </si>
  <si>
    <t>ZI906</t>
  </si>
  <si>
    <t>Disk dia.superflex-ÄŤervenĂ˝ ED350.514.220</t>
  </si>
  <si>
    <t>ZI907</t>
  </si>
  <si>
    <t>Disk dia.superflex-modrĂ˝ ED350.524.220</t>
  </si>
  <si>
    <t>ZI908</t>
  </si>
  <si>
    <t>Disk dia.superflex-žlutý ED353.504.220</t>
  </si>
  <si>
    <t>ZB823</t>
  </si>
  <si>
    <t>DrĂˇt kulatĂ˝ 0,8 mm IN0308</t>
  </si>
  <si>
    <t>ZC383</t>
  </si>
  <si>
    <t>DrĂˇt kulatĂ˝ pr. 9 mm IN0309</t>
  </si>
  <si>
    <t>ZM837</t>
  </si>
  <si>
    <t>DrĂˇt ligaturovĂ˝ Remaniu, kulatĂ˝, mÄ›kkĂ˝, prĹŻm. 0,25 mm, dĂ©lka 1,160 m) 501-025-00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</si>
  <si>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</si>
  <si>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</si>
  <si>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</si>
  <si>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</si>
  <si>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</si>
  <si>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</si>
  <si>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</si>
  <si>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</si>
  <si>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</si>
  <si>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</si>
  <si>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</si>
  <si>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</si>
  <si>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</si>
  <si>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</si>
  <si>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</si>
  <si>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</si>
  <si>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</si>
  <si>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</si>
  <si>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</si>
  <si>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</si>
  <si>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</si>
  <si>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</si>
  <si>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</si>
  <si>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</si>
  <si>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ZF489</t>
  </si>
  <si>
    <t>DrĂˇt NiTi 18 x 25 101-448</t>
  </si>
  <si>
    <t>ZE061</t>
  </si>
  <si>
    <t>DrĂˇt NiTi 18 x 25 101-449</t>
  </si>
  <si>
    <t>ZF062</t>
  </si>
  <si>
    <t>DrĂˇt NiTi 19 x 25 101-450</t>
  </si>
  <si>
    <t>ZE675</t>
  </si>
  <si>
    <t>DrĂˇt NiTi 19 x 25 101-451</t>
  </si>
  <si>
    <t>ZJ354</t>
  </si>
  <si>
    <t>DrĂˇt ocelovĂ˝  020 UP SS Oval arch form, bal. Ăˇ 10 ks 101-408</t>
  </si>
  <si>
    <t>ZJ355</t>
  </si>
  <si>
    <t>DrĂˇt ocelovĂ˝ 020 LOW SS Oval arch form, bal. Ăˇ 10 ks 101-409</t>
  </si>
  <si>
    <t>ZE062</t>
  </si>
  <si>
    <t>DrĂˇt ocelovĂ˝ 16 x 22 101-412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</si>
  <si>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</si>
  <si>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</si>
  <si>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</si>
  <si>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</si>
  <si>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</si>
  <si>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</si>
  <si>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ZE064</t>
  </si>
  <si>
    <t>DrĂˇt ocelovĂ˝ 18 x 25 101-418</t>
  </si>
  <si>
    <t>ZF065</t>
  </si>
  <si>
    <t>DrĂˇt ocelovĂ˝ 18 x 25 101-419</t>
  </si>
  <si>
    <t>ZJ564</t>
  </si>
  <si>
    <t>DrĂˇt ocelovĂ˝ 19 x 25 101-420</t>
  </si>
  <si>
    <t>ZF059</t>
  </si>
  <si>
    <t>DrĂˇt ocelovĂ˝ 19 x 25 101-421</t>
  </si>
  <si>
    <t>ZQ734</t>
  </si>
  <si>
    <t>DrĂˇt ortodontickĂ˝ Leowire, pruĹľnĂ˝, prĹŻm. 0,7 mm, dĂ©lka 25 m LEC0400-07</t>
  </si>
  <si>
    <t>ZL504</t>
  </si>
  <si>
    <t>DrĂˇt retainerovĂ˝  PENTA ONE - pÄ›tiramennĂ˝, pozlacenĂ˝ 24 karat.zlato ZMRW</t>
  </si>
  <si>
    <t>ZC337</t>
  </si>
  <si>
    <t>DrĂˇt shorty koby twistis SKH014</t>
  </si>
  <si>
    <t>ZC369</t>
  </si>
  <si>
    <t>Drát kulatý pr. 7 mm IN0307</t>
  </si>
  <si>
    <t>Drát NiTi 012 101-431</t>
  </si>
  <si>
    <t>Drát NiTi 012 upper oval form III 101-430</t>
  </si>
  <si>
    <t>Drát NiTi 014 lower oval form III 101-433</t>
  </si>
  <si>
    <t>Drát NiTi 014 upper oval form III 101-432</t>
  </si>
  <si>
    <t>Drát NiTi 016 lower oval form III 101-435</t>
  </si>
  <si>
    <t>Drát NiTi 016 upper oval form III 101-434</t>
  </si>
  <si>
    <t>Drát NiTi 018 101-436</t>
  </si>
  <si>
    <t>Drát NiTi 018 101-437</t>
  </si>
  <si>
    <t>Drát NiTi 16 x 22 upper oval form III 101-442</t>
  </si>
  <si>
    <t>Drát NiTi 17 x 25 101-444</t>
  </si>
  <si>
    <t>Drát ocelový 16 x 22 101-412</t>
  </si>
  <si>
    <t>Drát ocelový 16 x 22 101-413</t>
  </si>
  <si>
    <t>Drát ocelový 17 x 25 101-414</t>
  </si>
  <si>
    <t>Drát ocelový 17 x 25 101-415</t>
  </si>
  <si>
    <t>Drát ocelový 18 x 25 101-419</t>
  </si>
  <si>
    <t>Drát ortodontický Leowire, pružný, prům. 0,7 mm, délka 25 m LEC0400-07</t>
  </si>
  <si>
    <t>ZR720</t>
  </si>
  <si>
    <t>DrĹľĂˇk RTG snĂ­mkĹŻ  Kwik-Bite  (270),bez kruhu, s ukazatelem, autoklĂˇvovatel. do 140Â°C, bal. Ăˇ 15 ks 0025406</t>
  </si>
  <si>
    <t>ZR721</t>
  </si>
  <si>
    <t>DrĹľĂˇk RTG snĂ­mkĹŻ (1790) (zahrnuje dva typy drĹľĂˇkĹŻ  -frontĂˇlnĂ­, ÄŤervenĂ˝ a distĂˇlnĂ­, zelenĂ˝ - urÄŤenĂ© k pouĹľitĂ­ ve vĹˇech ÄŤtyĹ™ech kvadrantech a dvÄ› pomĹŻcky na vycentrovĂˇnĂ­), autoklĂˇvovatel. do 134Â°C , bal. Ăˇ 4 ks 0025411</t>
  </si>
  <si>
    <t>ZI686</t>
  </si>
  <si>
    <t>DrĹľĂˇk RTG snĂ­mkĹŻ Super-Bite 0025407</t>
  </si>
  <si>
    <t>ZQ859</t>
  </si>
  <si>
    <t>Držák RTG snímků Kwik-Bite s kruhem, pro horizontální bitewingy,  sterilizovatelný do 140°C 9003641</t>
  </si>
  <si>
    <t>Držák RTG snímků Super-Bite 0025407</t>
  </si>
  <si>
    <t>ZD586</t>
  </si>
  <si>
    <t>Durofluid s rozpraĹˇovaÄŤem 100 ml BG52008</t>
  </si>
  <si>
    <t>ZK182</t>
  </si>
  <si>
    <t>Dycal 4401</t>
  </si>
  <si>
    <t>ZR774</t>
  </si>
  <si>
    <t>Equator OT (titanovĂ˝ abutment) kompatibilnĂ­ se vĹˇemi systĂ©my implantĂˇtĹŻ 4.0, 12 mm, L6 993030LB</t>
  </si>
  <si>
    <t>ZP792</t>
  </si>
  <si>
    <t>Equator OT (titanovĂ˝ abutment) kompatibilnĂ­ se vĹˇemi systĂ©my implantĂˇtĹŻ manĹľeta 2 mm 993030/manĹľeta 2 mm</t>
  </si>
  <si>
    <t>ZP793</t>
  </si>
  <si>
    <t>Equator OT (titanovĂ˝ abutment) kompatibilnĂ­ se vĹˇemi systĂ©my implantĂˇtĹŻ manĹľeta 3 mm 993030/manĹľeta 3 mm</t>
  </si>
  <si>
    <t>ZS123</t>
  </si>
  <si>
    <t>Equator OT (titanovĂ˝ abutment) pro implantĂˇt Lasak 3,7 mm, dĂ©lka 12 mm, vĂ˝Ĺˇka g.m. 5 mm 993030IMP375</t>
  </si>
  <si>
    <t>ZS124</t>
  </si>
  <si>
    <t>Equator OT (titanovĂ˝ abutment) pro implantĂˇt Lasak 3,7 mm, dĂ©lka 12 mm, vĂ˝Ĺˇka g.m. 6 mm 993030IMP376</t>
  </si>
  <si>
    <t>Equator OT (titanový abutment) kompatibilní se všemi systémy implantátů manžeta 2 mm 993030/manžeta 2 mm</t>
  </si>
  <si>
    <t>Equator OT (titanový abutment) kompatibilní se všemi systémy implantátů manžeta 3 mm 993030/manžeta 3 mm</t>
  </si>
  <si>
    <t>ZS072</t>
  </si>
  <si>
    <t>Equator OT Impladent vĂ˝Ĺˇka 3,7 Rhein</t>
  </si>
  <si>
    <t>ZD334</t>
  </si>
  <si>
    <t>FĂłlie erkoflex 2,0 mm/120 mm ER581220</t>
  </si>
  <si>
    <t>ZE417</t>
  </si>
  <si>
    <t>FĂłlie termopl. Erkodur 1,5/120 mm, bal.Ăˇ 50 ks,  ER524215</t>
  </si>
  <si>
    <t>ZE418</t>
  </si>
  <si>
    <t>FĂłlie termopl. Erkodur 2,0/120 mm, bal.Ăˇ 10 ks, ER52122010</t>
  </si>
  <si>
    <t>ZM736</t>
  </si>
  <si>
    <t>Fólie erkoflex 1,0 mm/120 mm ER581210</t>
  </si>
  <si>
    <t>Fólie erkoflex 2,0 mm/120 mm ER581220</t>
  </si>
  <si>
    <t>ZD288</t>
  </si>
  <si>
    <t>Fólie erkoflex 4,0 mm/120 mm ER581240</t>
  </si>
  <si>
    <t>Fólie termopl. Erkodur 1,5/120 mm, bal.á 50 ks,  ER524215</t>
  </si>
  <si>
    <t>Fólie termopl. Erkodur 2,0/120 mm, bal.á 10 ks, ER52122010</t>
  </si>
  <si>
    <t>ZI824</t>
  </si>
  <si>
    <t>FrĂ©za do frĂ©zovacĂ­ho pĹ™Ă­stroje ED2466 103023</t>
  </si>
  <si>
    <t>ZI825</t>
  </si>
  <si>
    <t>FrĂ©za do frĂ©zovacĂ­ho pĹ™Ă­stroje ED2466F 103023</t>
  </si>
  <si>
    <t>ZI826</t>
  </si>
  <si>
    <t>FrĂ©za do frĂ©zovacĂ­ho pĹ™Ă­stroje ED2466F 103031</t>
  </si>
  <si>
    <t>ZI827</t>
  </si>
  <si>
    <t>FrĂ©za do frĂ©zovacĂ­ho pĹ™Ă­stroje ED2936 103010</t>
  </si>
  <si>
    <t>ZI828</t>
  </si>
  <si>
    <t>FrĂ©za do frĂ©zovacĂ­ho pĹ™Ă­stroje ED2936 103015</t>
  </si>
  <si>
    <t>ZI829</t>
  </si>
  <si>
    <t>FrĂ©za do frĂ©zovacĂ­ho pĹ™Ă­stroje ED2966F 103010</t>
  </si>
  <si>
    <t>ZJ768</t>
  </si>
  <si>
    <t>FrĂ©za fisura ÄŤtvercovĂˇ bal. Ăˇ 3 ks ER110840</t>
  </si>
  <si>
    <t>ZJ767</t>
  </si>
  <si>
    <t>FrĂ©za fisura spirĂˇlovĂˇ bal. Ăˇ 2 ks ER110836</t>
  </si>
  <si>
    <t>ZF135</t>
  </si>
  <si>
    <t>FrĂ©za malĂˇ OWA ( L2116 0001 00BO ) 999-6000/5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</si>
  <si>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</si>
  <si>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</si>
  <si>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</si>
  <si>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</si>
  <si>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</si>
  <si>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</si>
  <si>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ZR192</t>
  </si>
  <si>
    <t>Fréza explantační  BioniQ LASAK S3.5 2429.00</t>
  </si>
  <si>
    <t>ZR193</t>
  </si>
  <si>
    <t>Fréza explantační BioniQ LASAK S4.0/T4.0 2436.00</t>
  </si>
  <si>
    <t>ZI138</t>
  </si>
  <si>
    <t>Fréza explantační D3.7 1010.3</t>
  </si>
  <si>
    <t>ZF456</t>
  </si>
  <si>
    <t>Fréza heatless bílá č.8 218</t>
  </si>
  <si>
    <t>Fréza malá OWA ( L2116 0001 00BO ) 999-6000/5</t>
  </si>
  <si>
    <t>Fréza na silikon S187QG23</t>
  </si>
  <si>
    <t>Fréza na silikon S237QG65</t>
  </si>
  <si>
    <t>Fréza na silikon S263QG60</t>
  </si>
  <si>
    <t>ZI928</t>
  </si>
  <si>
    <t>Gel etchin Jumbo 9024824</t>
  </si>
  <si>
    <t>ZC325</t>
  </si>
  <si>
    <t>Gel etching 4122505</t>
  </si>
  <si>
    <t>ZC573</t>
  </si>
  <si>
    <t>Gel Ufi P sada VO2070</t>
  </si>
  <si>
    <t>ZE576</t>
  </si>
  <si>
    <t>Glaze IPS- InLine á 3g IV602384</t>
  </si>
  <si>
    <t>Glaze IPS- InLine Ăˇ 3g IV602384</t>
  </si>
  <si>
    <t>ZF575</t>
  </si>
  <si>
    <t>Granulát BOI-OSS spongiosa granulát 1- 2 mm á 0,5 g AT500095(DGD46B307098E)</t>
  </si>
  <si>
    <t>ZQ602</t>
  </si>
  <si>
    <t>Guma leĹˇtĂ­cĂ­ CERAGLOSS HP pro opracovĂˇnĂ­ keramiky, dĂ©lka 2,5 mm, prĹŻmÄ›r 150 1/10mm, modrĂˇ ED3042HP</t>
  </si>
  <si>
    <t>ZG949</t>
  </si>
  <si>
    <t>Guma leĹˇtĂ­cĂ­ stargloss pro opracovĂˇnĂ­ keramiky disk modrĂ˝ EDR1520</t>
  </si>
  <si>
    <t>ZQ709</t>
  </si>
  <si>
    <t>Guma leštící Alphaflex HP pro zlato, kompozity a stříbropaladiové slitiny, hnědá, průměr 2,5 mm, délka 15 mm ED0042HP</t>
  </si>
  <si>
    <t>ZR084</t>
  </si>
  <si>
    <t>Guma na leĹˇtÄ›nĂ­ amalgĂˇmovĂ˝ch vĂ˝plnĂ­ Amalgam reducer 050, 10,0 bal. Ăˇ 12 ks 9000290</t>
  </si>
  <si>
    <t>Guma na leštění amalgámových výplní Amalgam reducer 050, 10,0 bal. á 12 ks 9000290</t>
  </si>
  <si>
    <t>ZF618</t>
  </si>
  <si>
    <t>GumiÄŤka separaÄŤnĂ­ Dentalastic, modrĂˇ, prĹŻm. 2,1 mm bal. Ăˇ 1000 ks 774-200-01</t>
  </si>
  <si>
    <t>ZF457</t>
  </si>
  <si>
    <t>Guttasolw 15 ml</t>
  </si>
  <si>
    <t>ZA871</t>
  </si>
  <si>
    <t>Hladítko jemné na plast.výpl. DE408R</t>
  </si>
  <si>
    <t>ZD133</t>
  </si>
  <si>
    <t>Hmota otiskovacĂ­ kettenbach 0137221</t>
  </si>
  <si>
    <t>ZB393</t>
  </si>
  <si>
    <t>Hmota otiskovacĂ­ silikonovĂˇ speedex putty 0026292</t>
  </si>
  <si>
    <t>ZK252</t>
  </si>
  <si>
    <t>Hmota otiskovacĂ­ zeta plus 900 ml 003-540107</t>
  </si>
  <si>
    <t>Hmota otiskovací kettenbach 0137221</t>
  </si>
  <si>
    <t>ZD890</t>
  </si>
  <si>
    <t>Hmota zatmelovacĂ­ Shera Cast 20 kg /8x2,5/</t>
  </si>
  <si>
    <t>ZC452</t>
  </si>
  <si>
    <t>Hmota zatmelovacĂ­ sherafina rapid 6 kg 1084SH</t>
  </si>
  <si>
    <t>Hmota zatmelovací Shera Cast 20 kg /8x2,5/</t>
  </si>
  <si>
    <t>Hmota zatmelovací sherafina rapid 6 kg 1084SH</t>
  </si>
  <si>
    <t>ZJ589</t>
  </si>
  <si>
    <t>ChrĂˇniÄŤ prstu Langenbeck 397136910001</t>
  </si>
  <si>
    <t>ZI619</t>
  </si>
  <si>
    <t>ChrĂˇniÄŤ prstu Langenbeck 397136910002</t>
  </si>
  <si>
    <t>Chránič prstu Langenbeck 397136910001</t>
  </si>
  <si>
    <t>Chránič prstu Langenbeck 397136910002</t>
  </si>
  <si>
    <t>ZR811</t>
  </si>
  <si>
    <t>ImplantĂˇt zubnĂ­ Astra Tech Dentsply ÄŤlen otiskovacĂ­  long 4.2, prĹŻm. 4,6 mm, vĂ˝Ĺˇka 22 mm, pro ASTRA TECH IMPLANT SYSTĂ‰M EV 26233</t>
  </si>
  <si>
    <t>ZR814</t>
  </si>
  <si>
    <t>ImplantĂˇt zubnĂ­ Astra Tech Dentsply ÄŤlen otiskovacĂ­ 3.0  Pick -up short  pro ASTRA TECH IMPLANT SYSTĂ‰M TX 24950</t>
  </si>
  <si>
    <t>ZR816</t>
  </si>
  <si>
    <t>ImplantĂˇt zubnĂ­ Astra Tech Dentsply ÄŤlen otiskovacĂ­ 3.5/4.0   Pick -up long pro ASTRA TECH IMPLANT SYSTĂ‰M TX 24948</t>
  </si>
  <si>
    <t>ZR815</t>
  </si>
  <si>
    <t>ImplantĂˇt zubnĂ­ Astra Tech Dentsply ÄŤlen otiskovacĂ­ 3.5/4.0 Pick -up short pro ASTRA TECH IMPLANT SYSTĂ‰M TX 24947</t>
  </si>
  <si>
    <t>ZR818</t>
  </si>
  <si>
    <t>ImplantĂˇt zubnĂ­ Astra Tech Dentsply ÄŤlen otiskovacĂ­ 4.5/5.0   Pick -up long 24946 pro ASTRA TECH IMPLANT SYSTĂ‰M TX 24946</t>
  </si>
  <si>
    <t>ZR817</t>
  </si>
  <si>
    <t>ImplantĂˇt zubnĂ­ Astra Tech Dentsply ÄŤlen otiskovacĂ­ 4.5/5.0   Pick -up short 24938 pro ASTRA TECH IMPLANT SYSTĂ‰M TX 24938</t>
  </si>
  <si>
    <t>ZR809</t>
  </si>
  <si>
    <t>ImplantĂˇt zubnĂ­ Astra Tech Dentsply ÄŤlen otiskovacĂ­ long 4.8, prĹŻm. 4,6 mm, vĂ˝Ĺˇka 22 mm, pro ASTRA TECH IMPLANT SYSTĂ‰M  EV 26234</t>
  </si>
  <si>
    <t>ZR812</t>
  </si>
  <si>
    <t>ImplantĂˇt zubnĂ­ Astra Tech Dentsply ÄŤlen otiskovacĂ­ short 3.6,  prĹŻm. 4,6 mm, vĂ˝Ĺˇka 16,5 mm, pro ASTRA TECH IMPLANT SYSTĂ‰M EV 26227</t>
  </si>
  <si>
    <t>ZR813</t>
  </si>
  <si>
    <t>ImplantĂˇt zubnĂ­ Astra Tech Dentsply ÄŤlen otiskovacĂ­ short 3.6, prĹŻm. 4,6 mm, vĂ˝Ĺˇka 22 mm, pro ASTRA TECH IMPLANT SYSTĂ‰M EV 26232</t>
  </si>
  <si>
    <t>ZR810</t>
  </si>
  <si>
    <t>ImplantĂˇt zubnĂ­ Astra Tech Dentsply ÄŤlen otiskovacĂ­ short 4.2, prĹŻm. 4,6 mm, vĂ˝Ĺˇka 16,5 mm,  pro ASTRA TECH IMPLANT SYSTĂ‰M EV 26228</t>
  </si>
  <si>
    <t>ZR808</t>
  </si>
  <si>
    <t>ImplantĂˇt zubnĂ­ Astra Tech Dentsply ÄŤlen otiskovacĂ­ short 4.8, prĹŻm. 4,6 mm, vĂ˝Ĺˇka 16,5 mm, pro ASTRA TECH IMPLANT SYSTĂ‰M  EV 26229</t>
  </si>
  <si>
    <t>ZS218</t>
  </si>
  <si>
    <t>ImplantĂˇt zubnĂ­ Astra Tech Dentsply EV 3,6, pr. 4,0 mm, vĂ˝Ĺˇka 1 mm, doÄŤasnĂ˝ Temp Abutment, purple 26252</t>
  </si>
  <si>
    <t>ZL044</t>
  </si>
  <si>
    <t>ImplantĂˇt zubnĂ­ Astra Tech TX 4.0 S 24941</t>
  </si>
  <si>
    <t>ZL045</t>
  </si>
  <si>
    <t>ImplantĂˇt zubnĂ­ Astra Tech TX 4.0 S 24942</t>
  </si>
  <si>
    <t>ZO871</t>
  </si>
  <si>
    <t>ImplantĂˇt zubnĂ­ Astra Tech TX 5. 0S 24972</t>
  </si>
  <si>
    <t>ZN095</t>
  </si>
  <si>
    <t>ImplantĂˇt zubnĂ­ BioniQ S4,0/L10 2009.10</t>
  </si>
  <si>
    <t>ZE330</t>
  </si>
  <si>
    <t>Implantát zubní Astra Tech 24932</t>
  </si>
  <si>
    <t>ZR185</t>
  </si>
  <si>
    <t>Implantát zubní Astra Tech Dentsply OsseoSpeed TX prům. 3.0 mm S, délka 11 mm, titanium, sterilní 24982</t>
  </si>
  <si>
    <t>ZR186</t>
  </si>
  <si>
    <t>Implantát zubní Astra Tech Dentsply OsseoSpeed TX prům. 4.5 mm, délka 11 mm, titanium, sterilní 24952</t>
  </si>
  <si>
    <t>Implantát zubní Astra Tech TX 4.0 S 24941</t>
  </si>
  <si>
    <t>Implantát zubní Astra Tech TX 4.0 S 24942</t>
  </si>
  <si>
    <t>ZQ604</t>
  </si>
  <si>
    <t>Implantát zubní BioniQ analog implantátu QR, sada  á 5 kusů 2803.05</t>
  </si>
  <si>
    <t>ZR041</t>
  </si>
  <si>
    <t>Implantát zubní TiDesign Profile EV 4.8 O 7 - 3 mm 25598</t>
  </si>
  <si>
    <t>ZC299</t>
  </si>
  <si>
    <t>Impression Compound, bal. á 5 ks, 1DDCEIC</t>
  </si>
  <si>
    <t>Impression Compound, bal. Ăˇ 5 ks, 1DDCEIC</t>
  </si>
  <si>
    <t>ZC535</t>
  </si>
  <si>
    <t>Induret gel C100700</t>
  </si>
  <si>
    <t>ZQ664</t>
  </si>
  <si>
    <t>Ingoty HT IPS e.max Press barva A1, bal. Ăˇ 5 ks 9024639</t>
  </si>
  <si>
    <t>ZR846</t>
  </si>
  <si>
    <t>Ingoty LT IPS e.max Press, barva B3, bal. Ăˇ 5 ks 0941909</t>
  </si>
  <si>
    <t>ZL180</t>
  </si>
  <si>
    <t>Ingoty LT IPS e-max Press barva A2 bal. Ăˇ 5 ks IV605274</t>
  </si>
  <si>
    <t>ZL181</t>
  </si>
  <si>
    <t>Ingoty LT IPS e-max Press barva A3 bal. Ăˇ 5 ks IV605275</t>
  </si>
  <si>
    <t>ZR716</t>
  </si>
  <si>
    <t>Instrument Matrix inserting Bredent pro  Vario-Soft 3 mini sv bal. Ăˇ 2 ks 430 0736 4</t>
  </si>
  <si>
    <t>ZD117</t>
  </si>
  <si>
    <t>Interim Stand 0658696</t>
  </si>
  <si>
    <t>ZD118</t>
  </si>
  <si>
    <t>Interim Stand pÄ›n.vloĹľky 0658697</t>
  </si>
  <si>
    <t>Interim Stand pěn.vložky 0658697</t>
  </si>
  <si>
    <t>ZC415</t>
  </si>
  <si>
    <t>Interwaxit s rozpraĹˇovaÄŤem Ăˇ 200 ml 413</t>
  </si>
  <si>
    <t>ZC075</t>
  </si>
  <si>
    <t>IPS e.max Press Ignoty HT A2 ,bal.5 ks, IV626321</t>
  </si>
  <si>
    <t>ZL701</t>
  </si>
  <si>
    <t>IPS PressVest Spead pow. Premium IV685586AN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</si>
  <si>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</si>
  <si>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</si>
  <si>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</si>
  <si>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</si>
  <si>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</si>
  <si>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</si>
  <si>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</si>
  <si>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</si>
  <si>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</si>
  <si>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</si>
  <si>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ZH081</t>
  </si>
  <si>
    <t>KamĂ­nek na Zirkonoxid-ĹˇpiÄŤka Z652R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</si>
  <si>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</si>
  <si>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</si>
  <si>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</si>
  <si>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</si>
  <si>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</si>
  <si>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</si>
  <si>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</si>
  <si>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</si>
  <si>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Kamínek na Zirkonoxid-čočka Z772</t>
  </si>
  <si>
    <t>Kamínek na Zirkonoxid-malé vajíčko Z667</t>
  </si>
  <si>
    <t>Kamínek na Zirkonoxid-nízký váleček Z623</t>
  </si>
  <si>
    <t>Kamínek na Zirkonoxid-špička Z652R</t>
  </si>
  <si>
    <t>ZS214</t>
  </si>
  <si>
    <t>Kanyla aplikaÄŤnĂ­ nĂˇhradnĂ­ k  materiĂˇlu ApexCal, bal. Ăˇ 15 ks 0091331</t>
  </si>
  <si>
    <t>ZD786</t>
  </si>
  <si>
    <t>Kanyla Ĺľl. mixing tips bal. Ăˇ 40 ks 60578121</t>
  </si>
  <si>
    <t>ZE155</t>
  </si>
  <si>
    <t>Kanyla M+W pro leptacĂ­ gel 0100102</t>
  </si>
  <si>
    <t>ZF632</t>
  </si>
  <si>
    <t>Kanyla NaViTip 0 bal. Ăˇ 20 ks 498581</t>
  </si>
  <si>
    <t>ZK616</t>
  </si>
  <si>
    <t>Kanyla RMO FLI 16 A08734</t>
  </si>
  <si>
    <t>ZK610</t>
  </si>
  <si>
    <t>Kanyla RMO FLI 17 A08736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</si>
  <si>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</si>
  <si>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</si>
  <si>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</si>
  <si>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</si>
  <si>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</si>
  <si>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</si>
  <si>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</si>
  <si>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</si>
  <si>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</si>
  <si>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</si>
  <si>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ZB498</t>
  </si>
  <si>
    <t>KartĂˇÄŤek ÄŤistĂ­cĂ­ na vrtĂˇÄŤky 9002460</t>
  </si>
  <si>
    <t>ZC326</t>
  </si>
  <si>
    <t>KartĂˇÄŤek na koĹ™enovĂ© nĂˇstroje 954361 (14360NI)</t>
  </si>
  <si>
    <t>ZC455</t>
  </si>
  <si>
    <t>KartĂˇÄŤek nylon do kolĂ©nka BT260.23N</t>
  </si>
  <si>
    <t>Kartáček na kořenové nástroje 954361 (14360NI)</t>
  </si>
  <si>
    <t>Kartáček nylon do kolénka BT260.23N</t>
  </si>
  <si>
    <t>ZC570</t>
  </si>
  <si>
    <t>Kavitan LC A2 12 g prĂˇĹˇku + 5 g tekutiny 4113411</t>
  </si>
  <si>
    <t>Kavitan LC A2 12 g prášku + 5 g tekutiny 4113411</t>
  </si>
  <si>
    <t>ZC386</t>
  </si>
  <si>
    <t>Kavitan pro A3 15 g prášek 10 g LIQ 4113312</t>
  </si>
  <si>
    <t>ZG149</t>
  </si>
  <si>
    <t>Kazeta a stojĂˇnek na rotaÄŤnĂ­ nĂˇstroje 397139500740</t>
  </si>
  <si>
    <t>Kazeta a stojánek na rotační nástroje 397139500740</t>
  </si>
  <si>
    <t>ZR845</t>
  </si>
  <si>
    <t>Keramika  IPS e.max Ceram Dentin, B1, 20g 0641933</t>
  </si>
  <si>
    <t>ZS025</t>
  </si>
  <si>
    <t>Keramika  IPS InLine Opaquer A-D 3g C4 0141924</t>
  </si>
  <si>
    <t>ZR078</t>
  </si>
  <si>
    <t>Keramika IPS e.max Ceram Deep Dentin A2, 20 g 0741943</t>
  </si>
  <si>
    <t>ZS091</t>
  </si>
  <si>
    <t>Keramika IPS e.max Ceram Deep Dentin A4 20 g 8942DA4</t>
  </si>
  <si>
    <t>ZS092</t>
  </si>
  <si>
    <t>Keramika IPS e.max Ceram Deep Dentin B1 20 g 8942DB1</t>
  </si>
  <si>
    <t>ZS093</t>
  </si>
  <si>
    <t>Keramika IPS e.max Ceram Deep Dentin B4 20 g 8942DB4</t>
  </si>
  <si>
    <t>ZS094</t>
  </si>
  <si>
    <t>Keramika IPS e.max Ceram Deep Dentin C1 20 g 8942DC1</t>
  </si>
  <si>
    <t>ZS095</t>
  </si>
  <si>
    <t>Keramika IPS e.max Ceram Deep Dentin C2 20 g 8942DC2</t>
  </si>
  <si>
    <t>ZS096</t>
  </si>
  <si>
    <t>Keramika IPS e.max Ceram Deep Dentin C3 20 g 8942DC3</t>
  </si>
  <si>
    <t>ZS097</t>
  </si>
  <si>
    <t>Keramika IPS e.max Ceram Deep Dentin C4 20 g 8942DC4</t>
  </si>
  <si>
    <t>ZS098</t>
  </si>
  <si>
    <t>Keramika IPS e.max Ceram Deep Dentin D2 20 g 8942DD2</t>
  </si>
  <si>
    <t>ZS099</t>
  </si>
  <si>
    <t>Keramika IPS e.max Ceram Deep Dentin D3 20 g 8942DD3</t>
  </si>
  <si>
    <t>ZS100</t>
  </si>
  <si>
    <t>Keramika IPS e.max Ceram Deep Dentin D4 20 g 8942DD4</t>
  </si>
  <si>
    <t>ZS101</t>
  </si>
  <si>
    <t>Keramika IPS e.max Ceram Dentin A4   20 g 8941DA4</t>
  </si>
  <si>
    <t>ZO002</t>
  </si>
  <si>
    <t>Keramika IPS e.max Ceram dentin B2 20 g 596964</t>
  </si>
  <si>
    <t>ZS102</t>
  </si>
  <si>
    <t>Keramika IPS e.max Ceram Dentin B4 20 g 8941DB4</t>
  </si>
  <si>
    <t>ZS103</t>
  </si>
  <si>
    <t>Keramika IPS e.max Ceram Dentin C1 20 g 8941DC1</t>
  </si>
  <si>
    <t>ZS104</t>
  </si>
  <si>
    <t>Keramika IPS e.max Ceram Dentin C2 20 g 8941DC2</t>
  </si>
  <si>
    <t>ZS105</t>
  </si>
  <si>
    <t>Keramika IPS e.max Ceram Dentin C3 20 g 8941DC3</t>
  </si>
  <si>
    <t>ZS106</t>
  </si>
  <si>
    <t>Keramika IPS e.max Ceram Dentin C4 20 g 8941DC4</t>
  </si>
  <si>
    <t>ZR079</t>
  </si>
  <si>
    <t>Keramika IPS e.max Ceram Glaze and Stains Liquid allround, 15 ml 9024616</t>
  </si>
  <si>
    <t>ZS026</t>
  </si>
  <si>
    <t>Keramika IPS InLine Deep Dentin A-D 20g C1 0141987</t>
  </si>
  <si>
    <t>ZS027</t>
  </si>
  <si>
    <t>Keramika IPS InLine Deep Dentin A-D 20g C2 0141988</t>
  </si>
  <si>
    <t>ZS028</t>
  </si>
  <si>
    <t>Keramika IPS InLine Deep Dentin A-D 20g C3 0141989</t>
  </si>
  <si>
    <t>ZS029</t>
  </si>
  <si>
    <t>Keramika IPS InLine Deep Dentin A-D 20g C4 0141990</t>
  </si>
  <si>
    <t>ZS030</t>
  </si>
  <si>
    <t>Keramika IPS InLine Deep Dentin A-D 20g D4 0141992</t>
  </si>
  <si>
    <t>ZR843</t>
  </si>
  <si>
    <t>Keramika IPS InLine Deep Dentin A-D, B1, 20g 0141983</t>
  </si>
  <si>
    <t>ZS031</t>
  </si>
  <si>
    <t>Keramika IPS InLine Dentin A-D 20g C1 0241914</t>
  </si>
  <si>
    <t>ZS032</t>
  </si>
  <si>
    <t>Keramika IPS InLine Dentin A-D 20g C3 0241916</t>
  </si>
  <si>
    <t>ZS033</t>
  </si>
  <si>
    <t>Keramika IPS InLine Dentin A-D 20g C4 0241917</t>
  </si>
  <si>
    <t>ZR844</t>
  </si>
  <si>
    <t>Keramika IPS InLine Dentin A-D, A4, 20g 0241909</t>
  </si>
  <si>
    <t>ZM571</t>
  </si>
  <si>
    <t>Keramika IPS InLine Intensive - gingiva 1 á 20 g IV593295</t>
  </si>
  <si>
    <t>ZS024</t>
  </si>
  <si>
    <t>Keramika IPS InLine Opaquer A-D 3g C1 0141921</t>
  </si>
  <si>
    <t>ZD068</t>
  </si>
  <si>
    <t>Keramika IPS InLine PoM Opaquer A-D A2 IV593161</t>
  </si>
  <si>
    <t>ZD532</t>
  </si>
  <si>
    <t>Keramika IPS InLine PoM Opaquer A-D D3 IV593174</t>
  </si>
  <si>
    <t>ZL964</t>
  </si>
  <si>
    <t>Keramika IPS InLine Transpa - blue Ăˇ 20 g IV593284</t>
  </si>
  <si>
    <t>ZM570</t>
  </si>
  <si>
    <t>Keramika IPS InLine Transpa - brown Ăˇ 20 g IV600100</t>
  </si>
  <si>
    <t>ZE586</t>
  </si>
  <si>
    <t>Ketac cem easymix 56900</t>
  </si>
  <si>
    <t>ZI811</t>
  </si>
  <si>
    <t>KlĂ­nek derotaÄŤnĂ­ 400-301</t>
  </si>
  <si>
    <t>ZD420</t>
  </si>
  <si>
    <t>KlĂ­nek dĹ™evÄ›nĂ˝ interdentĂˇlnĂ­, anatomicky tvarovanĂ˝, z javorovĂ©ho dĹ™eva, rĹŻznĂ© vel. rĹŻĹľovĂˇ, modrĂˇ, zelenĂˇ, ĹľlutĂˇ,  bal. Ăˇ 400 ks 9002277</t>
  </si>
  <si>
    <t>ZC371</t>
  </si>
  <si>
    <t>KlĂ­nek mezizubnĂ­ (oranĹľ.) Ăˇ 100 ks 00116</t>
  </si>
  <si>
    <t>ZC372</t>
  </si>
  <si>
    <t>KlĂ­nek mezizubnĂ­ modrĂ˝, bal.Ăˇ 100 ks</t>
  </si>
  <si>
    <t>ZD201</t>
  </si>
  <si>
    <t>KlĂ­nky dĹ™evÄ›nĂ©, bal.Ăˇ 400 ks, PD5040</t>
  </si>
  <si>
    <t>Klínek derotační 400-301</t>
  </si>
  <si>
    <t>ZC423</t>
  </si>
  <si>
    <t>Klínek mezizubní bezbarvý, bal.á 100 ks 00115</t>
  </si>
  <si>
    <t>Klínek mezizubní modrý, bal.á 100 ks</t>
  </si>
  <si>
    <t>ZA977</t>
  </si>
  <si>
    <t>Klínek světlovodný tenký, měkký KE771 S</t>
  </si>
  <si>
    <t>Klínky dřevěné, bal.á 400 ks, PD5040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</si>
  <si>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</si>
  <si>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</si>
  <si>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KnoflĂ­k titanovĂ˝ s pozlacenĂ˝m Ĺ™etĂ­zkem GOLD EXTRUSION HOOK WITH CHAIN (14 KARAT), pro urychlenĂ­ proĹ™ezĂˇnĂ­ -  vytaĹľenĂ­, neproĹ™ezenĂ©ho zoubku, kulatĂˇ bĂˇze EXHK14K</t>
  </si>
  <si>
    <t>Knoflík titanový s pozlaceným řetízkem GOLD EXTRUSION HOOK WITH CHAIN (14 KARAT), pro urychlení prořezání -  vytažení, neprořezeného zoubku, kulatá báze EXHK14K</t>
  </si>
  <si>
    <t>ZL587</t>
  </si>
  <si>
    <t>Koferdam Medium</t>
  </si>
  <si>
    <t>ZF218</t>
  </si>
  <si>
    <t>Koferdam Medium 620003904</t>
  </si>
  <si>
    <t>ZF678</t>
  </si>
  <si>
    <t>Koncovka k nĂˇsadce topnĂ© k pĹ™Ă­stroji Waxletric II RE2155-0103</t>
  </si>
  <si>
    <t>ZD787</t>
  </si>
  <si>
    <t>Koncovka Ĺľl.intra oral tips,na mĂ­chacĂ­ kanylu 0088259</t>
  </si>
  <si>
    <t>Koncovka žl.intra oral tips,na míchací kanylu 0088259</t>
  </si>
  <si>
    <t>ZF020</t>
  </si>
  <si>
    <t>KotouÄŤ HP 22 mm bavlna BT292.1</t>
  </si>
  <si>
    <t>ZD581</t>
  </si>
  <si>
    <t>KotouÄŤ HP 22 mm drĂˇtÄ›nĂ˝ nerez BT277.1</t>
  </si>
  <si>
    <t>ZC308</t>
  </si>
  <si>
    <t>KotouÄŤ leĹˇtĂ­cĂ­ liskoid ER223205</t>
  </si>
  <si>
    <t>ZC309</t>
  </si>
  <si>
    <t>KotouÄŤ leĹˇtĂ­cĂ­ lisko-S ER223105</t>
  </si>
  <si>
    <t>ZD523</t>
  </si>
  <si>
    <t>KotouÄŤ Ĺ™ezacĂ­ pr.40/0,5 mm, Ăˇ 10 ks, 370000107</t>
  </si>
  <si>
    <t>ZQ718</t>
  </si>
  <si>
    <t>Kotouč leštící HP jelenice na kovy a pryskyřice 25 mm bal. á 6 ks IN0809</t>
  </si>
  <si>
    <t>ZC518</t>
  </si>
  <si>
    <t>Kromopan 100 450 g, 1/X2710</t>
  </si>
  <si>
    <t>ZR350</t>
  </si>
  <si>
    <t>KrouĹľek ortodontickĂ˝ MR2 1 st MOLAR  UR6, trojkanyla, nekonvertibilnĂ­, TPA velikost 16-24 540-000(UR6)</t>
  </si>
  <si>
    <t>ZR353</t>
  </si>
  <si>
    <t>KrouĹľek ortodontickĂ˝ MR2 1 st MOLAR LL6, dvojkanyla, nekonvertibilnĂ­, dvojhĂˇÄŤek,velikost 13-24 550-000(LL6)</t>
  </si>
  <si>
    <t>ZR352</t>
  </si>
  <si>
    <t>KrouĹľek ortodontickĂ˝ MR2 1 st MOLAR LR6, dvojkanyla, nekonvertibilnĂ­, dvojhĂˇÄŤek,velikost 13-24 550-000(LR6)</t>
  </si>
  <si>
    <t>ZR356</t>
  </si>
  <si>
    <t>KrouĹľek ortodontickĂ˝ MR2 2 nd MOLAR  LR7, jednokanyla, nekonvertibilnĂ­, dvojhĂˇÄŤek,velikost 14-24 610-000(LR7)</t>
  </si>
  <si>
    <t>ZR355</t>
  </si>
  <si>
    <t>KrouĹľek ortodontickĂ˝ MR2 2 nd MOLAR UL7, jednokanyla, nekonvertibilnĂ­, dvojhĂˇÄŤek,velikost 13-24 600-000(UL7)</t>
  </si>
  <si>
    <t>ZR354</t>
  </si>
  <si>
    <t>KrouĹľek ortodontickĂ˝ MR2 2 nd MOLAR UR7, jednokanyla, nekonvertibilnĂ­, dvojhĂˇÄŤek,velikost 13-24 600-000(UR7)</t>
  </si>
  <si>
    <t>ZH306</t>
  </si>
  <si>
    <t>Ĺ pendlĂ­k-spona 0,7 mm Ăˇ 100 ks 620-107 00</t>
  </si>
  <si>
    <t>ZH308</t>
  </si>
  <si>
    <t>Ĺ pendlĂ­k-spona 0,9 mm Ăˇ 100 ks 620-109 00</t>
  </si>
  <si>
    <t>ZR804</t>
  </si>
  <si>
    <t>Ĺ roub Mini Jeil, prĹŻm. 1,6 mm, dĂ©lka 8 mm 16-G2-008</t>
  </si>
  <si>
    <t>ZR802</t>
  </si>
  <si>
    <t>Ĺ roub Mini Jeil, prĹŻm. 1,6mm, dĂ©lka 6 mm 16-JD-006</t>
  </si>
  <si>
    <t>ZR803</t>
  </si>
  <si>
    <t>Ĺ roub Mini Jeil, prĹŻm. 1,6mm, dĂ©lka 8 mm 16-JD-008</t>
  </si>
  <si>
    <t>ZR806</t>
  </si>
  <si>
    <t>Ĺ roub Mini Jeil, prĹŻm. 2,0 mm, dĂ©lka 6 mm 20-JB-010</t>
  </si>
  <si>
    <t>ZR805</t>
  </si>
  <si>
    <t>Ĺ roub Mini Jeil, prĹŻm. 2,0 mm, dĂ©lka 8 mm 20-JB-008</t>
  </si>
  <si>
    <t>ZE858</t>
  </si>
  <si>
    <t>Ĺ roub ortodontickĂ˝ 600-300</t>
  </si>
  <si>
    <t>ZB044</t>
  </si>
  <si>
    <t>Ĺ roub ortodontickĂ˝ Bertoni 602-606-1</t>
  </si>
  <si>
    <t>ZB933</t>
  </si>
  <si>
    <t>Ĺ tÄ›teÄŤky aplikaÄŤnĂ­, Ăˇ 400 ks, SD8100123</t>
  </si>
  <si>
    <t>ZL622</t>
  </si>
  <si>
    <t>Ĺ tÄ›teÄŤky jednorĂˇzovĂ© bĂ­lĂ© mÄ›kkĂ©, Ăˇ 50 ks, DC702008</t>
  </si>
  <si>
    <t>ZK532</t>
  </si>
  <si>
    <t>LahviÄŤka na ortocryl 16210000</t>
  </si>
  <si>
    <t>Lahvička na ortocryl 16210000</t>
  </si>
  <si>
    <t>ZK602</t>
  </si>
  <si>
    <t>Lepidlo na perly INO372</t>
  </si>
  <si>
    <t>ZE738</t>
  </si>
  <si>
    <t>ĹetĂ­zek elast. ÄŤirĂ˝-light 400-317LF</t>
  </si>
  <si>
    <t>ZS271</t>
  </si>
  <si>
    <t>Ligatura elastickĂˇ na tyÄŤce vnÄ›jĹˇĂ­ prĹŻmÄ›r 3,07 mm, stĹ™Ă­brnĂˇ, bal. Ăˇ 100 tyÄŤek tj. 1000 ligatur J00359</t>
  </si>
  <si>
    <t>ZR496</t>
  </si>
  <si>
    <t>Ligatura elastickĂˇ na tyÄŤce, MINI, perleĹĄovĂˇ modrĂˇ bal. 100 tyÄŤek tj. 1000 ligatur J00338</t>
  </si>
  <si>
    <t>ZR495</t>
  </si>
  <si>
    <t>Ligatura elastickĂˇ na tyÄŤce, MINI, perleĹĄovĂˇ, bal. 100 tyÄŤek tj. 1000 ligatur J00337</t>
  </si>
  <si>
    <t>ZQ167</t>
  </si>
  <si>
    <t>Ligatura prefabrikovaná krátká Kobayashi Twists 100.014 bal. á 100 ks SHK014</t>
  </si>
  <si>
    <t>Ligatura prefabrikovanĂˇ krĂˇtkĂˇ Kobayashi Twists 100.014 bal. Ăˇ 100 ks SHK014</t>
  </si>
  <si>
    <t>ZF002</t>
  </si>
  <si>
    <t>Light bond primer 7cc LBS/7F</t>
  </si>
  <si>
    <t>ZD798</t>
  </si>
  <si>
    <t>Light bond stĹ™Ă­kaÄŤky Ăˇ 4 ks LBPPF</t>
  </si>
  <si>
    <t>Light bond stříkačky á 4 ks LBPPF</t>
  </si>
  <si>
    <t>ZL231</t>
  </si>
  <si>
    <t>LĹľĂ­ce otiskovacĂ­ Dentaurum dolnĂ­  /ÄŤervenĂˇ/, vel. L2, bal. Ăˇ 20 ks 150-222-00</t>
  </si>
  <si>
    <t>ZL232</t>
  </si>
  <si>
    <t>LĹľĂ­ce otiskovacĂ­ Dentaurum dolnĂ­  /modrĂˇ/, vel. L3, bal. Ăˇ 20 ks 150-223-00</t>
  </si>
  <si>
    <t>ZL233</t>
  </si>
  <si>
    <t>LĹľĂ­ce otiskovacĂ­ Dentaurum dolnĂ­  /zelenĂˇ/, vel. L4, bal. Ăˇ 20 ks 150-224-00</t>
  </si>
  <si>
    <t>ZL230</t>
  </si>
  <si>
    <t>LĹľĂ­ce otiskovacĂ­ Dentaurum dolnĂ­ /ĹľlutĂˇ/, vel. L1, bal. Ăˇ 20 ks 150-221-00</t>
  </si>
  <si>
    <t>ZL227</t>
  </si>
  <si>
    <t>LĹľĂ­ce otiskovacĂ­ Dentaurum hornĂ­  /ÄŤervenĂˇ/, vel. U2, bal. Ăˇ 20 ks 150-202-00</t>
  </si>
  <si>
    <t>ZL228</t>
  </si>
  <si>
    <t>LĹľĂ­ce otiskovacĂ­ Dentaurum hornĂ­  /modrĂˇ/, vel. U3, bal. Ăˇ 20 ks 150-203-00</t>
  </si>
  <si>
    <t>ZL226</t>
  </si>
  <si>
    <t>LĹľĂ­ce otiskovacĂ­ Dentaurum hornĂ­ /ĹľlutĂˇ/, vel. U1, bal. Ăˇ 20 ks 150-201-00</t>
  </si>
  <si>
    <t>ZL229</t>
  </si>
  <si>
    <t>LĹľĂ­ce otiskovacĂ­ Dentaurum hornĂ­ /zelenĂˇ/, vel. U4, bal. Ăˇ 20 ks 150-204-00</t>
  </si>
  <si>
    <t>ZD047</t>
  </si>
  <si>
    <t>Lopatka na cement 10 cm 121520010</t>
  </si>
  <si>
    <t>ZC539</t>
  </si>
  <si>
    <t>Lopatka na cement 18 cm 121520020</t>
  </si>
  <si>
    <t>ZD089</t>
  </si>
  <si>
    <t>MÄ›Ĺ™Ă­tko koĹ™enovĂ˝ch nĂˇstrojĹŻ 397144510120</t>
  </si>
  <si>
    <t>ZF915</t>
  </si>
  <si>
    <t>MÄ›Ĺ™idlo IWANSON na vosk HLS 246-00</t>
  </si>
  <si>
    <t>ZR715</t>
  </si>
  <si>
    <t>Mandrel paralleling  universal Bredent pro  vks-sg/sv 360 0115 1</t>
  </si>
  <si>
    <t>ZN774</t>
  </si>
  <si>
    <t>MateriĂˇl fotokompozitnĂ­ pro bezkovovĂ© nĂˇhrady Signum ceramis dentin A3 bal. 4g Her66022943</t>
  </si>
  <si>
    <t>ZN777</t>
  </si>
  <si>
    <t>MateriĂˇl fotokompozitnĂ­ pro bezkovovĂ© nĂˇhrady Signum ceramis dentin B3 bal. 4g Her66022948</t>
  </si>
  <si>
    <t>ZP112</t>
  </si>
  <si>
    <t>MateriĂˇl fotokompozitnĂ­ pro bezkovovĂ© nĂˇhrady Signum ceramis dentin B4 bal. 4g HK66022949</t>
  </si>
  <si>
    <t>ZN778</t>
  </si>
  <si>
    <t>MateriĂˇl fotokompozitnĂ­ pro bezkovovĂ© nĂˇhrady Signum ceramis dentin C2 bal. 4g Her66022951</t>
  </si>
  <si>
    <t>ZN779</t>
  </si>
  <si>
    <t>MateriĂˇl fotokompozitnĂ­ pro bezkovovĂ© nĂˇhrady Signum ceramis dentin C3 bal. 4g Her66022952</t>
  </si>
  <si>
    <t>ZN883</t>
  </si>
  <si>
    <t>MateriĂˇl fotokompozitnĂ­ pro bezkovovĂ© nĂˇhrady Signum ceramis dentin D2 bal. 4g Her66022954</t>
  </si>
  <si>
    <t>ZN884</t>
  </si>
  <si>
    <t>MateriĂˇl fotokompozitnĂ­ pro bezkovovĂ© nĂˇhrady Signum ceramis dentin EL bal. 4g Her66022957</t>
  </si>
  <si>
    <t>ZN885</t>
  </si>
  <si>
    <t>MateriĂˇl fotokompozitnĂ­ pro bezkovovĂ© nĂˇhrady Signum ceramis dentin EM bal. 4g Her66022958</t>
  </si>
  <si>
    <t>ZN781</t>
  </si>
  <si>
    <t>MateriĂˇl fotokompozitnĂ­ pro kovovĂ© i bezkovovĂ© nĂˇhrady Signum Matrix Opal Schneide OS1 bal. 4 g Her66019694</t>
  </si>
  <si>
    <t>ZN786</t>
  </si>
  <si>
    <t>MateriĂˇl fotokompozitnĂ­ pro kovovĂ© i bezkovovĂ© nĂˇhrady Signum Matrix Opal Transparent OTY bal. 4 g Her66019701</t>
  </si>
  <si>
    <t>ZN790</t>
  </si>
  <si>
    <t>MateriĂˇl fotokompozitnĂ­ pro kovovĂ© i bezkovovĂ© nĂˇhrady Signum Matrix SekundĂ¤r Dentin SD1 bal. 4 g Her66019693</t>
  </si>
  <si>
    <t>ZN791</t>
  </si>
  <si>
    <t>MateriĂˇl fotokompozitnĂ­ pro kovovĂ© i bezkovovĂ© nĂˇhrady Signum Matrix SekundĂ¤r Dentin SD2 bal. 4 g Her66030669( Her660196692)</t>
  </si>
  <si>
    <t>ZR793</t>
  </si>
  <si>
    <t>MateriĂˇl fotokompozitnĂ­ pro uĹˇlechtilĂ© i nĂˇhradnĂ­ slitiny nĂˇhrad Signum ceramis enamel ED bal. Ăˇ 4g HK66022959</t>
  </si>
  <si>
    <t>ZP114</t>
  </si>
  <si>
    <t>MateriĂˇl fotokompozitnĂ­ pro uĹˇlechtilĂ© i nĂˇhradnĂ­ slitiny nĂˇhrad Signum enamel ED bal. 4 g HK66020036</t>
  </si>
  <si>
    <t>ZR879</t>
  </si>
  <si>
    <t>MateriĂˇl glazovacĂ­ pro keramiku IPS, IPS Ivocolor mixing liquid Allround Ăˇ 15 ml IVV667694</t>
  </si>
  <si>
    <t>ZQ963</t>
  </si>
  <si>
    <t>MateriĂˇl kompozitnĂ­ bis-akrylĂˇtovĂ˝  pro vĂ˝robu provizor. nĂˇhrad Protemp 4 doplĹ.balenĂ­ A2 (1 x 50ml kartuĹˇe  A2, 16 x mĂ­chacĂ­ kanyly - modrĂ©) 9020139</t>
  </si>
  <si>
    <t>ZL469</t>
  </si>
  <si>
    <t>MateriĂˇl kompozitnĂ­ Filtek Ultimate A2-B 9025146</t>
  </si>
  <si>
    <t>ZL470</t>
  </si>
  <si>
    <t>MateriĂˇl kompozitnĂ­ Filtek ultimate A3-B 9025147</t>
  </si>
  <si>
    <t>ZL575</t>
  </si>
  <si>
    <t>MateriĂˇl kompozitnĂ­ Filtek ultimate Flowable A2  9025772</t>
  </si>
  <si>
    <t>ZL576</t>
  </si>
  <si>
    <t>MateriĂˇl kompozitnĂ­ Filtek ultimate Flowable A3 9025773</t>
  </si>
  <si>
    <t>ZR077</t>
  </si>
  <si>
    <t>Materiál fotokompozitní  Signum composite dentine OUW2, bal. á 3 g 66020082</t>
  </si>
  <si>
    <t>Materiál fotokompozitní pro bezkovové náhrady Signum ceramis dentin B4 bal. 4g HK66022949</t>
  </si>
  <si>
    <t>ZN780</t>
  </si>
  <si>
    <t>Materiál fotokompozitní pro bezkovové náhrady Signum ceramis dentin D3 bal. 4g Her66022955</t>
  </si>
  <si>
    <t>ZN882</t>
  </si>
  <si>
    <t>Materiál fotokompozitní pro bezkovové náhrady Signum ceramis dentin D4 bal. 4g Her66022945</t>
  </si>
  <si>
    <t>Materiál fotokompozitní pro bezkovové náhrady Signum ceramis dentin EM bal. 4g Her66022958</t>
  </si>
  <si>
    <t>Materiál fotokompozitní pro ušlechtilé i náhradní slitiny náhrad Signum enamel ED bal. 4 g HK66020036</t>
  </si>
  <si>
    <t>ZR076</t>
  </si>
  <si>
    <t>Materiál fotokompozitní Signum opaque F  OUW2, bal. á 3 g 66033468</t>
  </si>
  <si>
    <t>Materiál kompozitní bis-akrylátový  pro výrobu provizor. náhrad Protemp 4 doplň.balení A2 (1 x 50ml kartuše  A2, 16 x míchací kanyly - modré) 9020139</t>
  </si>
  <si>
    <t>ZQ962</t>
  </si>
  <si>
    <t>Materiál kompozitní bis-akrylátový  pro výrobu provizor. náhrad Protemp 4 zaváděcí balení A2 (1 x 50ml kartuše A2, 16 x míchací kanyly-modré, Garant dispenzer 10:1) 9020137</t>
  </si>
  <si>
    <t>ZQ105</t>
  </si>
  <si>
    <t>Materiál kompozitní Filtek ultimate A1-B tuba 4 g ES3920A1B</t>
  </si>
  <si>
    <t>Materiál kompozitní Filtek Ultimate A2-B 9025146</t>
  </si>
  <si>
    <t>ZQ883</t>
  </si>
  <si>
    <t>Materiál kompozitní Filtek Ultimate A2-D, bal. tuba 4g 9025137</t>
  </si>
  <si>
    <t>ZQ884</t>
  </si>
  <si>
    <t>Materiál kompozitní Filtek Ultimate A2-E, bal. tuba 4g 9025158</t>
  </si>
  <si>
    <t>Materiál kompozitní Filtek ultimate A3-B 9025147</t>
  </si>
  <si>
    <t>ZL942</t>
  </si>
  <si>
    <t>Materiál kompozitní Filtek Ultimate A3-D,  bal. tuba 4g 9025140</t>
  </si>
  <si>
    <t>ZQ885</t>
  </si>
  <si>
    <t>Materiál kompozitní Filtek Ultimate A3-E, bal. tuba 4g 9025159</t>
  </si>
  <si>
    <t>ZQ106</t>
  </si>
  <si>
    <t>Materiál kompozitní Filtek ultimate Flowable A1 tuby 2 x 2 g ES3930A1</t>
  </si>
  <si>
    <t>Materiál kompozitní Filtek ultimate Flowable A2  9025772</t>
  </si>
  <si>
    <t>Materiál kompozitní Filtek ultimate Flowable A3 9025773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</si>
  <si>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</si>
  <si>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</si>
  <si>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</si>
  <si>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</si>
  <si>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ZL520</t>
  </si>
  <si>
    <t>Materiál kostní výplňový R.T.R. 0056610</t>
  </si>
  <si>
    <t>ZR429</t>
  </si>
  <si>
    <t>Matice ke kondylĂˇtorĹŻm Gerber, UkotvenĂ­ ÄŤ. 502, mosaz, Ĺˇestihran bal. Ăˇ 20 ks 4599718</t>
  </si>
  <si>
    <t>ZH722</t>
  </si>
  <si>
    <t>Matrice Fender Wedge 58122XS</t>
  </si>
  <si>
    <t>ZL447</t>
  </si>
  <si>
    <t>Matrice Hawe adapt 0,038 mm bal. á 30 ks 581207</t>
  </si>
  <si>
    <t>Matrice Hawe adapt 0,038 mm bal. Ăˇ 30 ks 581207</t>
  </si>
  <si>
    <t>ZL444</t>
  </si>
  <si>
    <t>Matrice Hawe adapt 1202581202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</si>
  <si>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</si>
  <si>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</si>
  <si>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</si>
  <si>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</si>
  <si>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</si>
  <si>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</si>
  <si>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</si>
  <si>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</si>
  <si>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ZC336</t>
  </si>
  <si>
    <t>Matrice Hawe Striproll ĹˇĂ­Ĺ™ka 6 mm dĂ©lka 15 m transparentnĂ­ HW686</t>
  </si>
  <si>
    <t>ZC447</t>
  </si>
  <si>
    <t>Matrice Hawe Striproll ĹˇĂ­Ĺ™ka 8 mm dĂ©lka 15 m transparentnĂ­ HW685</t>
  </si>
  <si>
    <t>Matrice Hawe Striproll šířka 6 mm délka 15 m transparentní HW686</t>
  </si>
  <si>
    <t>ZS021</t>
  </si>
  <si>
    <t>Matrice pĂˇskovĂˇ Matrix Strip ST, 3m v kotouÄŤi, ĹˇĂ­Ĺ™ka 5 mm, tlouĹˇĹĄka 0,03 mm 9005786</t>
  </si>
  <si>
    <t>ZS020</t>
  </si>
  <si>
    <t>Matrice pĂˇskovĂˇ Matrix Strip ST, 3m v kotouÄŤi, ĹˇĂ­Ĺ™ka 6 mm, tlouĹˇĹĄka 0,03 mm 9005787</t>
  </si>
  <si>
    <t>ZS022</t>
  </si>
  <si>
    <t>Matrice pĂˇskovĂˇ Matrix Strip ST, 3m v kotouÄŤi, ĹˇĂ­Ĺ™ka 7 mm, tlouĹˇĹĄka 0,03 mm 9005788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</si>
  <si>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</si>
  <si>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</si>
  <si>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Matrice pro OT Equator, sada (1 x nerez pouzdro, 1 x laboratorní matrice -černá, 4 x retenční matrice -žlutá 0,6 kg, fialová 2,7 kg, bílá 1,8 kg, růžová 1,2 kg, 1 x ochranný disk) 993192ECE</t>
  </si>
  <si>
    <t>ZR083</t>
  </si>
  <si>
    <t>Matrice retenční OT Cap Rhein 83 micro, standardní, bílá  bal. á 6 ks 993040CRM</t>
  </si>
  <si>
    <t>ZQ191</t>
  </si>
  <si>
    <t>Matrice sekční Palodent V3 5,5 mm bal. á 50 ks 9032911</t>
  </si>
  <si>
    <t>ZQ192</t>
  </si>
  <si>
    <t>Matrice sekční Palodent V3 6,5 mm bal. á 50 ks 9032912</t>
  </si>
  <si>
    <t>ZQ899</t>
  </si>
  <si>
    <t>Matrice sekční Palodent V3 EZ 7,5 mm bal. á  50 ks 9032907</t>
  </si>
  <si>
    <t>ZQ687</t>
  </si>
  <si>
    <t>MembrĂˇna Bio-Gide Compressed 20x30mm AT500372</t>
  </si>
  <si>
    <t>Membrána Bio-Gide Compressed 20x30mm AT500372</t>
  </si>
  <si>
    <t>ZP863</t>
  </si>
  <si>
    <t>MikroĹˇroub s hlaviÄŤkou na jeden zub 6 mm bal. Ăˇ 10 ks LEA0665-06</t>
  </si>
  <si>
    <t>ZR082</t>
  </si>
  <si>
    <t>Mikropouzdro OT Cap Rhein 83,  nerez, prům. 1,8 mm, bal. á 2 ks 993041CAM</t>
  </si>
  <si>
    <t>ZF449</t>
  </si>
  <si>
    <t>MĹ™Ă­Ĺľka tvarovanĂˇ-pozlac.Ăˇ 10 ks DM 318-104</t>
  </si>
  <si>
    <t>Mřížka tvarovaná-pozlac.á 10 ks DM 318-104</t>
  </si>
  <si>
    <t>ZR807</t>
  </si>
  <si>
    <t>NĂˇsada do drĹľĂˇku pro Contra Angle Jeil, dĂ©lka 20 mm 113-MJ-203</t>
  </si>
  <si>
    <t>ZG935</t>
  </si>
  <si>
    <t>NĂˇsada do drĹľĂˇku pro Contra Angle Jeil, dĂ©lka 25 mm (ĹˇroubovĂˇk pro implantĂˇty) 113-JB-201</t>
  </si>
  <si>
    <t>ZC422</t>
  </si>
  <si>
    <t>NĂˇsadka topnĂˇ ÄŤervenĂˇ k Waxlectric II RE2154-0002</t>
  </si>
  <si>
    <t>ZC403</t>
  </si>
  <si>
    <t>NĂˇstroj na zubnĂ­ kĂˇmen srpkovĂ˝ 0,6 mm 155 mm 397147510030</t>
  </si>
  <si>
    <t>ZG518</t>
  </si>
  <si>
    <t>NĂˇvlek na senzor RVG  bal. Ăˇ 500 ks 582024</t>
  </si>
  <si>
    <t>ZQ010</t>
  </si>
  <si>
    <t>Nástroj kořenový ProTaper Gold SX 19 mm sterilní bal. á 6 ks 9035292</t>
  </si>
  <si>
    <t>ZQ837</t>
  </si>
  <si>
    <t>Nástroj kořenový ProTaper Gold SX-F3  31 mm sterilní, bal. á 6 ks 9035084</t>
  </si>
  <si>
    <t>ZQ124</t>
  </si>
  <si>
    <t>Nástroj leštící (guma) Occlupol pro kovy L 22,0 mm Size O 1/10 mm 030 střední ED1102UM</t>
  </si>
  <si>
    <t>ZN792</t>
  </si>
  <si>
    <t>Nástroje na opracování materiálu Signum tool kit (11ks) HER66015677</t>
  </si>
  <si>
    <t>ZC517</t>
  </si>
  <si>
    <t>Nit dentĂˇlnĂ­ BT485</t>
  </si>
  <si>
    <t>Nit dentální BT485</t>
  </si>
  <si>
    <t>ZI810</t>
  </si>
  <si>
    <t>Nit elastická kulatá hrubá J0388</t>
  </si>
  <si>
    <t>ZE685</t>
  </si>
  <si>
    <t>Nit elastickĂˇ ÄŤirĂˇ 18 x 18 ECM0695</t>
  </si>
  <si>
    <t>ZS215</t>
  </si>
  <si>
    <t>Nit zubnĂ­ Miraflos Big, bĂ­lĂˇ, nĂˇhradnĂ­ role, voskovanĂˇ, dĂ©lka 200 m 0122832</t>
  </si>
  <si>
    <t>ZE413</t>
  </si>
  <si>
    <t>Nůž na sádru 180 mm 121520050</t>
  </si>
  <si>
    <t>ZC922</t>
  </si>
  <si>
    <t>OÄŤko Opti-MIM 430-005</t>
  </si>
  <si>
    <t>ZC821</t>
  </si>
  <si>
    <t>Occlu spray zelenĂ˝ 75 ml 00093</t>
  </si>
  <si>
    <t>Occlu spray zelený 75 ml 00093</t>
  </si>
  <si>
    <t>ZA940</t>
  </si>
  <si>
    <t>Occlusal dentin orange á 20g IV593271</t>
  </si>
  <si>
    <t>Očko Opti-MIM 430-005</t>
  </si>
  <si>
    <t>ZN176</t>
  </si>
  <si>
    <t>Ochrana měkké tkáně 018 čirá 400-326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</si>
  <si>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</si>
  <si>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</si>
  <si>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</si>
  <si>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</si>
  <si>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</si>
  <si>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</si>
  <si>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</si>
  <si>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</si>
  <si>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ZC485</t>
  </si>
  <si>
    <t>Oralium 1000 g 1600/0</t>
  </si>
  <si>
    <t>ZD313</t>
  </si>
  <si>
    <t>Oranwash L 140 ml IX2877</t>
  </si>
  <si>
    <t>ZC451</t>
  </si>
  <si>
    <t>Orthocryl E Q prĂˇĹˇek transparent 1kg 160-300</t>
  </si>
  <si>
    <t>ZD386</t>
  </si>
  <si>
    <t>Orthocryl lig.ÄŤirĂ© 500 161-100</t>
  </si>
  <si>
    <t>ZA477</t>
  </si>
  <si>
    <t>Orthocryl neon 250ml oranž. 161-136</t>
  </si>
  <si>
    <t>ZC331</t>
  </si>
  <si>
    <t>Orthocryl neon 250ml pink. 161-137</t>
  </si>
  <si>
    <t>ZC316</t>
  </si>
  <si>
    <t>Orthocryl Neon oranž. 160-001</t>
  </si>
  <si>
    <t>ZG192</t>
  </si>
  <si>
    <t>PĂˇjka NiCr-Sold 1 Ăˇ 3 g 180000332</t>
  </si>
  <si>
    <t>ZD140</t>
  </si>
  <si>
    <t>PĂˇjka univerzĂˇlnĂ­ stĹ™Ă­brnĂˇ - 700Â°C 380-604-50</t>
  </si>
  <si>
    <t>ZC822</t>
  </si>
  <si>
    <t>PĂˇska brusnĂˇ 50 m zrnitost 120 IN0820</t>
  </si>
  <si>
    <t>ZG569</t>
  </si>
  <si>
    <t>PĂˇska brusnĂˇ 50 m zrnitost 180 IN0821</t>
  </si>
  <si>
    <t>ZR080</t>
  </si>
  <si>
    <t>PĂˇska diamantovĂˇ perf. PCXDS3 15Âµ/3,75mm, ĹľlutĂˇ, s pilkou bal. Ăˇ 10 ks 0307832</t>
  </si>
  <si>
    <t>ZS107</t>
  </si>
  <si>
    <t>PĂˇska Sof-Lex dokonÄŤovacĂ­ a leĹˇtĂ­cĂ­ pro leĹˇtÄ›nĂ­ kompozit, kompomerĹŻ a keramiky, pro aproximĂˇlnĂ­ oblasti jemnĂˇ/x-jemnĂˇ, bal. Ăˇ 120 ks 0016802</t>
  </si>
  <si>
    <t>ZS108</t>
  </si>
  <si>
    <t>PĂˇska Sof-Lex dokonÄŤovacĂ­ a leĹˇtĂ­cĂ­ pro leĹˇtÄ›nĂ­ kompozit, kompomerĹŻ a keramiky, pro aproximĂˇlnĂ­ oblastileĹˇtĂ­cĂ­ hrubĂˇ/stĹ™ednĂ­ ĂşzkĂˇ, bal. Ăˇ 100 ks 0016803</t>
  </si>
  <si>
    <t>ZH899</t>
  </si>
  <si>
    <t>PĂˇsky stripovacĂ­ jednostrannĂ© 106-220</t>
  </si>
  <si>
    <t>ZR371</t>
  </si>
  <si>
    <t>PĂˇsky stripovacĂ­ perforovanĂ© KOMET WS 37 A, diamant. abrazivum, autoklĂˇvovatelnĂ©, bal.Ăˇ 15 ks WS37A</t>
  </si>
  <si>
    <t>ZB984</t>
  </si>
  <si>
    <t>PĂˇtradlo zubnĂ­ lomenĂ©-krĂˇtkĂ© 397133510040</t>
  </si>
  <si>
    <t>ZK345</t>
  </si>
  <si>
    <t>Paletky míchací M+W jednorázové 0098500</t>
  </si>
  <si>
    <t>ZR841</t>
  </si>
  <si>
    <t>PapĂ­r artikulaÄŤnĂ­ Bausch BK15 mikrotenkĂ˝ 40 Âµ, modrĂ˝, role, ĹˇĂ­Ĺ™ka 22 mm, dĂ©lka 10 m 0008938</t>
  </si>
  <si>
    <t>ZC319</t>
  </si>
  <si>
    <t>PapĂ­r artikulaÄŤnĂ­ modroÄŤerv. l 12 x 10 listĹŻ 102</t>
  </si>
  <si>
    <t>PapĂ­r artikulaÄŤnĂ­ modroÄŤerv. l 12x10lis 102</t>
  </si>
  <si>
    <t>ZD357</t>
  </si>
  <si>
    <t>PapĂ­r artikulaÄŤnĂ­ modroÄŤerv. U 6 x 10 lis. 103</t>
  </si>
  <si>
    <t>Papír artikulační modročerv. l 12x10lis 102</t>
  </si>
  <si>
    <t>Papír artikulační modročerv. U 6 x 10 lis. 103</t>
  </si>
  <si>
    <t>ZC320</t>
  </si>
  <si>
    <t>PĂ­sek Cobra White 50 my 1 kg</t>
  </si>
  <si>
    <t>ZC508</t>
  </si>
  <si>
    <t>PĂ­sek do pĂ­skov. Korund-hnÄ›dĂ˝ ÄŤ. 46</t>
  </si>
  <si>
    <t>ZC462</t>
  </si>
  <si>
    <t>PĂ­sek Interalox 250 7 kg 00404</t>
  </si>
  <si>
    <t>ZH734</t>
  </si>
  <si>
    <t>Pásek matricový ocelový Hawe 6 mm 0,03 mm 3 m H399B 9005742</t>
  </si>
  <si>
    <t>ZG865</t>
  </si>
  <si>
    <t>Pásek strippingový 106-221</t>
  </si>
  <si>
    <t>Páska diamantová perf. PCXDS3 15µ/3,75mm, žlutá, s pilkou bal. á 10 ks 0307832</t>
  </si>
  <si>
    <t>ZC317</t>
  </si>
  <si>
    <t>Pásky dentapreg bridge PFU, bal.á 3 pásky, IXD-503</t>
  </si>
  <si>
    <t>Pásky stripovací jednostranné 106-220</t>
  </si>
  <si>
    <t>ZQ527</t>
  </si>
  <si>
    <t>Pásky voskové KKD Utility Wax Strips, hranaté, bílé, O 4,8mm, bal. á 350 g  -  tj. 55 ks 6423</t>
  </si>
  <si>
    <t>ZS213</t>
  </si>
  <si>
    <t>Pasta ApexCal pro pĹ™Ă­pravu vloĹľky dezinfekÄŤnĂ­ provizornĂ­, na bĂˇzi hydroxidu vĂˇpenatĂ©ho, balenĂ­ 2 x 2,5g stĹ™Ă­kaÄŤka, 15 x aplikaÄŤnĂ­ kanyla 0091330</t>
  </si>
  <si>
    <t>pasta Calxyd  2 x 3,5 g 4142120</t>
  </si>
  <si>
    <t>ZC300</t>
  </si>
  <si>
    <t>Pasta Depural Neo 60 g 4816210</t>
  </si>
  <si>
    <t>ZE019</t>
  </si>
  <si>
    <t>Pasta leĹˇtĂ­cĂ­ Opal 35 g 520.0000RE</t>
  </si>
  <si>
    <t>Pasta leštící Opal 35 g 520.0000RE</t>
  </si>
  <si>
    <t>ZJ765</t>
  </si>
  <si>
    <t>Pasta pro vypalovĂˇnĂ­ v keramickĂ© peci Ăˇ 12 g VIEFP12</t>
  </si>
  <si>
    <t>Pasta pro vypalování v keramické peci á 12 g VIEFP12</t>
  </si>
  <si>
    <t>ZC522</t>
  </si>
  <si>
    <t>Pasta Superpolish 1719</t>
  </si>
  <si>
    <t>ZD589</t>
  </si>
  <si>
    <t>Pattern Resin-prĂˇĹˇek 100 g GCREPR001</t>
  </si>
  <si>
    <t>Pattern Resin-prášek 100 g GCREPR001</t>
  </si>
  <si>
    <t>ZC477</t>
  </si>
  <si>
    <t>Pemza leĹˇtĂ­cĂ­  5kg 260000013</t>
  </si>
  <si>
    <t>ZQ890</t>
  </si>
  <si>
    <t>Perličky pro profylaxi Prophypearls, pro Prophyflex 3, příchť neutrání, bal. 80x15 g 0082890</t>
  </si>
  <si>
    <t>ZG718</t>
  </si>
  <si>
    <t>PilĂ­Ĺ™ attachment locator D3.7/L3 01210</t>
  </si>
  <si>
    <t>ZN212</t>
  </si>
  <si>
    <t>PilĂ­Ĺ™ Attachment LOCATOR IMPLADENT L5, prĹŻmÄ›r 3,7 mm 01212</t>
  </si>
  <si>
    <t>ZR785</t>
  </si>
  <si>
    <t>PilĂ­Ĺ™ Attachment LOCATOR QR/L2.0, prĹŻmÄ›r 3,85 mm 01286</t>
  </si>
  <si>
    <t>ZR051</t>
  </si>
  <si>
    <t>PilĂ­Ĺ™ Attachment LOCATOR QR/L3.0, prĹŻmÄ›r 3,85 mm 01287</t>
  </si>
  <si>
    <t>ZG717</t>
  </si>
  <si>
    <t>Pilíř attachment locator D3.7/L2 01209</t>
  </si>
  <si>
    <t>Pilíř attachment locator D3.7/L3 01210</t>
  </si>
  <si>
    <t>ZR049</t>
  </si>
  <si>
    <t>Pilíř Attachment LOCATOR L0,5 mm, průměr 3,85 mm 01289</t>
  </si>
  <si>
    <t>ZR050</t>
  </si>
  <si>
    <t>Pilíř Attachment LOCATOR L0,6 mm, průměr 3,85 mm 01290</t>
  </si>
  <si>
    <t>Pilíř Attachment LOCATOR QR/L3.0, průměr 3,85 mm 01287</t>
  </si>
  <si>
    <t>ZR052</t>
  </si>
  <si>
    <t>Pilíř Attachment LOCATOR QR/L4.0, průměr 3,85 mm 01288</t>
  </si>
  <si>
    <t>ZH843</t>
  </si>
  <si>
    <t>Pilíř locator attachmenty D3.7/L1 01208</t>
  </si>
  <si>
    <t>ZR538</t>
  </si>
  <si>
    <t>Pilka Jiffy proximĂˇlnĂ­, ĹˇĂ­Ĺ™ka 8 mm, sterilizovatelnĂˇ bal. Ăˇ 12 ks 9008337</t>
  </si>
  <si>
    <t>ZP877</t>
  </si>
  <si>
    <t>PilnĂ­k dĂ©lka 25 mm 025 025, ISO 025 bal. Ăˇ 60 ks</t>
  </si>
  <si>
    <t>ZJ754</t>
  </si>
  <si>
    <t>PilnĂ­k K - Files 029 015</t>
  </si>
  <si>
    <t>ZQ672</t>
  </si>
  <si>
    <t>PilnĂ­k K-File prĹŻmÄ›r 0,10 dĂ©lka 31 mm sada = 6 ks 397144519062</t>
  </si>
  <si>
    <t>ZP248</t>
  </si>
  <si>
    <t>Pilník Files 025 015 délka 25 mm ISO 015, bal. á 6 ks 006996</t>
  </si>
  <si>
    <t>ZK543</t>
  </si>
  <si>
    <t>Pilník K - File 397144518662</t>
  </si>
  <si>
    <t>ZQ673</t>
  </si>
  <si>
    <t>Pilník K-File průměr 0,15 délka 31 mm sada = 6 ks 397144519052</t>
  </si>
  <si>
    <t>Písek Cobra White 50 my 1 kg</t>
  </si>
  <si>
    <t>Písek Interalox 250 7 kg 00404</t>
  </si>
  <si>
    <t>ZL441</t>
  </si>
  <si>
    <t>PĹ™edvrtĂˇvaÄŤ ÄŤ. 02 FCO-050 Conial Drill FCO-050</t>
  </si>
  <si>
    <t>ZL442</t>
  </si>
  <si>
    <t>PĹ™edvrtĂˇvaÄŤ ÄŤ. 02 FCO-070 Conial Drill FCO-070</t>
  </si>
  <si>
    <t>ZL443</t>
  </si>
  <si>
    <t>PĹ™edvrtĂˇvaÄŤ ÄŤ. 03 FCO-090 Conial Drill FCO-090</t>
  </si>
  <si>
    <t>ZR873</t>
  </si>
  <si>
    <t>PĹ™edvrtĂˇvaÄŤ ÄŤ. 04 FCO- 110 Conial Drill FCO-110</t>
  </si>
  <si>
    <t>ZE945</t>
  </si>
  <si>
    <t>PolĂ­rka elastickĂˇ meisinger 9573S</t>
  </si>
  <si>
    <t>ZE944</t>
  </si>
  <si>
    <t>PolĂ­rka elastickĂˇ meisinger 9573U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</si>
  <si>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</si>
  <si>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</si>
  <si>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</si>
  <si>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</si>
  <si>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Pomůcka k odtažení rtů Optragate Regular bezlatexová bal. á 80 ks 0091611</t>
  </si>
  <si>
    <t>Pomůcka k odtažení rtů Optragate small bezlatexová bal. á 80 ks 0091612</t>
  </si>
  <si>
    <t>ZQ889</t>
  </si>
  <si>
    <t>PrĂˇĹˇek do pĂ­skovaÄŤe RondoFlex, k air-abrasion oĹˇetĹ™enĂ­, vel. ÄŤĂˇstic  50 Âµm, bal. Ăˇ 1000 g 0182004</t>
  </si>
  <si>
    <t>ZQ798</t>
  </si>
  <si>
    <t>Prášek  pro výrobu pryskyřičného těsta Leocryl powder polymer clear 1,0 kg LER6032-00</t>
  </si>
  <si>
    <t>Prášek do pískovače RondoFlex, k air-abrasion ošetření, vel. částic  50 µm, bal. á 1000 g 0182004</t>
  </si>
  <si>
    <t>ZD466</t>
  </si>
  <si>
    <t>Preci Post 50+50 AD2003L</t>
  </si>
  <si>
    <t>ZG406</t>
  </si>
  <si>
    <t>Preci-clix Female yellow á 6 ks 1231</t>
  </si>
  <si>
    <t>ZE020</t>
  </si>
  <si>
    <t>Preci-vertix P sada (6 ks patric 1813, 6 ks žlutých matric, 1 ks zavaděč) AD1811</t>
  </si>
  <si>
    <t>ZC360</t>
  </si>
  <si>
    <t>Premacryl liq.bezbarvĂ˝ 250 ml 4342921</t>
  </si>
  <si>
    <t>Premacryl liq.bezbarvý 250 ml 4342921</t>
  </si>
  <si>
    <t>ZC565</t>
  </si>
  <si>
    <t>Premacryl prĂˇĹˇek rĹŻĹľovĂ˝ 500 g 4342405</t>
  </si>
  <si>
    <t>Premacryl prášek růžový 500 g 4342405</t>
  </si>
  <si>
    <t>ZC453</t>
  </si>
  <si>
    <t>Prime-bond 60667240</t>
  </si>
  <si>
    <t>ZB277</t>
  </si>
  <si>
    <t>PronikaÄŤ K - File 063025015</t>
  </si>
  <si>
    <t>ZH124</t>
  </si>
  <si>
    <t>PronikaÄŤ K - File VDW063025010</t>
  </si>
  <si>
    <t>ZB278</t>
  </si>
  <si>
    <t>PronikaÄŤ K - Files 025 020</t>
  </si>
  <si>
    <t>ZR179</t>
  </si>
  <si>
    <t>PronikaÄŤ K-Reamer L31, prĹŻmÄ›r 0,30 mm, dĂ©lka 31 mm, sada = 6 ks 397144517812</t>
  </si>
  <si>
    <t>ZJ756</t>
  </si>
  <si>
    <t>PronikaÄŤ k-reamers 029015</t>
  </si>
  <si>
    <t>ZI095</t>
  </si>
  <si>
    <t>PronikaÄŤ k-reamers 053025010</t>
  </si>
  <si>
    <t>ZF935</t>
  </si>
  <si>
    <t>Pronikač 053025015</t>
  </si>
  <si>
    <t>Pronikač K - File 063025015</t>
  </si>
  <si>
    <t>Pronikač K - File VDW063025010</t>
  </si>
  <si>
    <t>ZP134</t>
  </si>
  <si>
    <t>Pronikač K-Reamer L25 průměr 0,80 mm délka 25 mm sada = 6 kusů 397144517502</t>
  </si>
  <si>
    <t>Pronikač K-Reamer L31, průměr 0,30 mm, délka 31 mm, sada = 6 ks 397144517812</t>
  </si>
  <si>
    <t>Pronikač k-reamers 053025010</t>
  </si>
  <si>
    <t>ZP874</t>
  </si>
  <si>
    <t>Pronikač MM délka 25 mm 025 030, ISO 030 bal. á 60 ks</t>
  </si>
  <si>
    <t>ZG856</t>
  </si>
  <si>
    <t>ProstĹ™edek na ÄŤiĹˇĹĄ. koĹ™en. kanĂˇlkĹŻ FileCare EDTA/vdw/ stĹ™Ă­kaÄŤky 5 x 3 ml 0858649</t>
  </si>
  <si>
    <t>ZB638</t>
  </si>
  <si>
    <t>ProtahovĂˇÄŤek HedstrĂ©m 073025010</t>
  </si>
  <si>
    <t>ZO132</t>
  </si>
  <si>
    <t>ProtahovĂˇÄŤek h-file 0,08 397144515832</t>
  </si>
  <si>
    <t>ZP364</t>
  </si>
  <si>
    <t>ProtahovĂˇÄŤek H-File 025 dĂ©lka 31 mm ÄŤervenĂ˝ bal. Ăˇ 6 ks 397144515432</t>
  </si>
  <si>
    <t>ZI098</t>
  </si>
  <si>
    <t>ProtahovĂˇÄŤek h-file 073025030</t>
  </si>
  <si>
    <t>ZI100</t>
  </si>
  <si>
    <t>ProtahovĂˇÄŤek h-file 073025040</t>
  </si>
  <si>
    <t>ZC928</t>
  </si>
  <si>
    <t>Protahováček Hedstrém 073025015</t>
  </si>
  <si>
    <t>ZC417</t>
  </si>
  <si>
    <t>Protemp 3 Garant 1 x 50 ml A3</t>
  </si>
  <si>
    <t>ZK658</t>
  </si>
  <si>
    <t>Protemp 4 50 ml A3 ES46957</t>
  </si>
  <si>
    <t>ZC921</t>
  </si>
  <si>
    <t>PruĹľina open v cĂ­vce (100-751) F00062</t>
  </si>
  <si>
    <t>Pružina open v cívce (100-751) F00062</t>
  </si>
  <si>
    <t>ZJ766</t>
  </si>
  <si>
    <t>PryskyĹ™ice LC Block-out resin sada UD240</t>
  </si>
  <si>
    <t>ZC533</t>
  </si>
  <si>
    <t>Relyx temp NE001</t>
  </si>
  <si>
    <t>ZJ369</t>
  </si>
  <si>
    <t>Remanium 2000+ kovová slitina á 1000g 102-600-10</t>
  </si>
  <si>
    <t>ZC312</t>
  </si>
  <si>
    <t>Remanium CS 1 kg, 102-403</t>
  </si>
  <si>
    <t>ZG423</t>
  </si>
  <si>
    <t>Remanium g-weich Ăˇ 1000g 100-001</t>
  </si>
  <si>
    <t>ZC313</t>
  </si>
  <si>
    <t>Repin 800 g orig. 4241110</t>
  </si>
  <si>
    <t>ZQ059</t>
  </si>
  <si>
    <t>Roztok k ochranÄ› gigivy Rubber Dam Liquid - tekutĂ˝ kofferdam, bal. 1 x 1,2 ml 9033141</t>
  </si>
  <si>
    <t>Roztok k ochraně gigivy Rubber Dam Liquid - tekutý kofferdam, bal. 1 x 1,2 ml 9033141</t>
  </si>
  <si>
    <t>ZM729</t>
  </si>
  <si>
    <t>Roztok na otiskovacĂ­ hmotu VPS Tray Adhezivum ES7307</t>
  </si>
  <si>
    <t>ZE676</t>
  </si>
  <si>
    <t>Řetízek elastický, dlouhý, délka  4,572 m (CLEAR LIGHT FORCE CHAIN 15' LONG ) 400-318LF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</si>
  <si>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</si>
  <si>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</si>
  <si>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</si>
  <si>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</si>
  <si>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</si>
  <si>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</si>
  <si>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</si>
  <si>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</si>
  <si>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</si>
  <si>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</si>
  <si>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</si>
  <si>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</si>
  <si>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ZC949</t>
  </si>
  <si>
    <t>Sada Gingivamoil DC03053</t>
  </si>
  <si>
    <t>ZQ829</t>
  </si>
  <si>
    <t>Sada Lasak BioniQ - Protetická plánovací včetně plastových pilířů á 4 ks každého druhu pilíře (celkem 124 ks) 2822.00</t>
  </si>
  <si>
    <t>ZL506</t>
  </si>
  <si>
    <t>Sada na leptĂˇnĂ­ porcelain etch silane 9007952</t>
  </si>
  <si>
    <t>Sada na leptání porcelain etch silane 9007952</t>
  </si>
  <si>
    <t>ZC561</t>
  </si>
  <si>
    <t>Sada na leštění amalgam. výplní (2 ks Amalgam reducerů, 5 ks Alphaflex hnědé, 5 ks Alphaflex zelené) 9000288</t>
  </si>
  <si>
    <t>ZG719</t>
  </si>
  <si>
    <t>Sada protetická locator á 2 ks 08519-2</t>
  </si>
  <si>
    <t>Sada protetickĂˇ locator Ăˇ 2 ks 08519-2</t>
  </si>
  <si>
    <t>ZC484</t>
  </si>
  <si>
    <t>Sada vestogum ES86020</t>
  </si>
  <si>
    <t>Sádra alabastr. 0301/25 á 25 kg</t>
  </si>
  <si>
    <t>Sádra efektor otisk 25 kg 4251135</t>
  </si>
  <si>
    <t>Sádra Hinristone zelený 25 kg 0612/25</t>
  </si>
  <si>
    <t>Sádra Hinristone zlatoh. 25 kg 0613/25</t>
  </si>
  <si>
    <t>Sádra marmodent 0208/25 á 25 kg</t>
  </si>
  <si>
    <t>ZQ678</t>
  </si>
  <si>
    <t>Savka Hygovac V 1000G zelenĂ©, PP, dĂ©lka 140 mm konce 45Â° a S autoklĂˇvovatelnĂ© bal. Ăˇ 100 ks V1000G</t>
  </si>
  <si>
    <t>ZQ988</t>
  </si>
  <si>
    <t>Savka M+W pro dÄ›ti, zelenĂˇ, dĂ©lka 10,8 cm, ĹˇĂ­Ĺ™ka 1 cm, spojka o prĹŻmÄ›ru 16 mm, autoklĂˇvovatelnĂˇ, bal. Ăˇ 10 ks 0300612</t>
  </si>
  <si>
    <t>Savka M+W pro děti, zelená, délka 10,8 cm, šířka 1 cm, spojka o průměru 16 mm, autoklávovatelná, bal. á 10 ks 0300612</t>
  </si>
  <si>
    <t>ZQ987</t>
  </si>
  <si>
    <t>Savka M+W pro dospÄ›lĂ©, modrĂˇ, dĂ©lka 12,4 cm, ĹˇĂ­Ĺ™ka 1,5 cm, spojka o prĹŻmÄ›ru 16 mm, autoklĂˇvovatelnĂˇ, bal. Ăˇ 10 ks 0300603</t>
  </si>
  <si>
    <t>Savka M+W pro dospělé, modrá, délka 12,4 cm, šířka 1,5 cm, spojka o průměru 16 mm, autoklávovatelná, bal. á 10 ks 0300603</t>
  </si>
  <si>
    <t>ZL468</t>
  </si>
  <si>
    <t>Savka s odnĂ­m.koncovkou - transp. bal.Ăˇ 100 ks,  MSF6007</t>
  </si>
  <si>
    <t>Savka s odním.koncovkou - transp. bal.á 100 ks,  MSF6007</t>
  </si>
  <si>
    <t>ZB986</t>
  </si>
  <si>
    <t>Seal Protect  606.04.700</t>
  </si>
  <si>
    <t>ZD005</t>
  </si>
  <si>
    <t>Separating fluid 500 ml 1/V3651</t>
  </si>
  <si>
    <t>ZB927</t>
  </si>
  <si>
    <t>Set no. 106 CON106</t>
  </si>
  <si>
    <t>ZR539</t>
  </si>
  <si>
    <t>Set zkuĹˇebnĂ­ Relyx Ultimate Clicker - A1 (obsahuje 1x1,5ml Single Bond Universal, 1x3ml leptacĂ­ gel, 1x4,5g RelyX Ultimate Clicker A1, pĹ™Ă­sluĹˇenstvĂ­) 5346ZA1</t>
  </si>
  <si>
    <t>ZA850</t>
  </si>
  <si>
    <t>Signum - connector 5ml, HK64714211</t>
  </si>
  <si>
    <t>ZF735</t>
  </si>
  <si>
    <t>Signum ceramis margin M2 4g HK66031432</t>
  </si>
  <si>
    <t>ZF267</t>
  </si>
  <si>
    <t>Signum Dentin 1x4g A3 HK66020008 (4950994A)</t>
  </si>
  <si>
    <t>ZF058</t>
  </si>
  <si>
    <t>Signum Dentin 1x4g D3 HK66020020 (4951000A)</t>
  </si>
  <si>
    <t>ZD114</t>
  </si>
  <si>
    <t>Signum Dentin á 4 g HK660200 (4950993A)</t>
  </si>
  <si>
    <t>Signum Dentin Ăˇ 4 g HK660200 (4950993A)</t>
  </si>
  <si>
    <t>ZC466</t>
  </si>
  <si>
    <t>Signum enamel 4 g EM  HK66020021 (HK64714737)</t>
  </si>
  <si>
    <t>ZD115</t>
  </si>
  <si>
    <t>Signum Margin Ăˇ 4 g SM4001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</si>
  <si>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</si>
  <si>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</si>
  <si>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</si>
  <si>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</si>
  <si>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</si>
  <si>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</si>
  <si>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</si>
  <si>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</si>
  <si>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</si>
  <si>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</si>
  <si>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ZC416</t>
  </si>
  <si>
    <t>Sof-lex mandrel 2 ks 8695CA</t>
  </si>
  <si>
    <t>ZC457</t>
  </si>
  <si>
    <t>Solitine (Kerr) 60084</t>
  </si>
  <si>
    <t>ZD351</t>
  </si>
  <si>
    <t>Speedex Universal Aktivator 1 x 60 ml - 60 g IX4990</t>
  </si>
  <si>
    <t>ZC471</t>
  </si>
  <si>
    <t>Spofacryl orig. 100g O 4318200</t>
  </si>
  <si>
    <t>ZR719</t>
  </si>
  <si>
    <t>Spoj zĂˇsuvnĂ˝  Matrix Duplicating Bredent white vs 3 mini sv bal. Ăˇ 8 ks 430 0734 1</t>
  </si>
  <si>
    <t>ZR718</t>
  </si>
  <si>
    <t>Spoj zĂˇsuvnĂ˝ Matrix Bredent yellow vs 3 mini sv bal. bal. Ăˇ 8 ks 430 0733 3</t>
  </si>
  <si>
    <t>ZR717</t>
  </si>
  <si>
    <t>Spoj zĂˇsuvnĂ˝ Patrix Bredent blue vs 3 mini sv bal. Ăˇ 8 ks 430 0734 3</t>
  </si>
  <si>
    <t>ZC373</t>
  </si>
  <si>
    <t>Sprej cognoscin orig. 120 g 1IX1140</t>
  </si>
  <si>
    <t>ZL577</t>
  </si>
  <si>
    <t>Sprej Kavo 4119640KA</t>
  </si>
  <si>
    <t>ZH467</t>
  </si>
  <si>
    <t>Sprej Kavo QUATTROCARE á 6 ks (6 lahví) KaVo QUATTROcare spreje a 500 ml 1.011.5720</t>
  </si>
  <si>
    <t>Sprej Kavo QUATTROCARE Ăˇ 6 ks (6 lahvĂ­) KaVo QUATTROcare spreje a 500 ml 1.011.5720</t>
  </si>
  <si>
    <t>ZM898</t>
  </si>
  <si>
    <t>Sprej pro skenovĂˇnĂ­ 3D bal. Ăˇ 400 ml Laserscanning Anti-clare-spray 119990001</t>
  </si>
  <si>
    <t>ZC388</t>
  </si>
  <si>
    <t>Steribox DD355139</t>
  </si>
  <si>
    <t>ZE013</t>
  </si>
  <si>
    <t>StojĂˇnek na vrtĂˇÄŤky 142911002 RA</t>
  </si>
  <si>
    <t>ZM904</t>
  </si>
  <si>
    <t>Stojánek keramický G VIB009</t>
  </si>
  <si>
    <t>ZC359</t>
  </si>
  <si>
    <t>Stomaflex lak 140 g 600056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</si>
  <si>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</si>
  <si>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</si>
  <si>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</si>
  <si>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</si>
  <si>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</si>
  <si>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</si>
  <si>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</si>
  <si>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</si>
  <si>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</si>
  <si>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</si>
  <si>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</si>
  <si>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SystĂ©m adhezivnĂ­ F-Splint-Aid (1x lahviÄŤka s pĂˇskou a bondem ĹˇĂ­Ĺ™ka 4 mm, dĂ©lka 12 cm + 5x aplikaÄŤnĂ­ svorka)</t>
  </si>
  <si>
    <t>Systém adhezivní F-Splint-Aid (1x lahvička s páskou a bondem šířka 4 mm, délka 12 cm + 5x aplikační svorka)</t>
  </si>
  <si>
    <t>ZP886</t>
  </si>
  <si>
    <t>Šroub kotevní Dia Jeil 1,4 x 8 mm 14-G1-008</t>
  </si>
  <si>
    <t>ZR188</t>
  </si>
  <si>
    <t>Šroub kotevní Dia Jeil 1,6 x 10 mm 16-G1-010</t>
  </si>
  <si>
    <t>ZR189</t>
  </si>
  <si>
    <t>Šroub kotevní Dia Jeil 2,0 x 8 mm 20-G1-008</t>
  </si>
  <si>
    <t>Šroub ortodontický Bertoni 602-606-1</t>
  </si>
  <si>
    <t>ZP388</t>
  </si>
  <si>
    <t>Šroubovák dlouhý Bioniq hex I.25/32 2406.00</t>
  </si>
  <si>
    <t>ZM662</t>
  </si>
  <si>
    <t>Šroubovák hex krátký I.25/L23 2405.00</t>
  </si>
  <si>
    <t>Štětečky aplikační, á 400 ks, SD8100123</t>
  </si>
  <si>
    <t>ZF481</t>
  </si>
  <si>
    <t>Tah gumový intraor.-medium 1/4" 407-041S</t>
  </si>
  <si>
    <t>ZF689</t>
  </si>
  <si>
    <t>Tahy gumovĂ© intraor.-medium 1/8" 407-021S</t>
  </si>
  <si>
    <t>ZD390</t>
  </si>
  <si>
    <t>Tahy gumovĂ© intraor.-medium 3/16" 407-031S</t>
  </si>
  <si>
    <t>Tahy gumové intraor.-medium 1/8" 407-021S</t>
  </si>
  <si>
    <t>Tahy gumové intraor.-medium 3/16" 407-031S</t>
  </si>
  <si>
    <t>ZL705</t>
  </si>
  <si>
    <t>Tekutina Build-UP liquid IV593352</t>
  </si>
  <si>
    <t>ZD095</t>
  </si>
  <si>
    <t>Tekutina expanznĂ­ sheraifina 1l 1501SH</t>
  </si>
  <si>
    <t>Tekutina expanzní sheraifina 1l 1501SH</t>
  </si>
  <si>
    <t>ZG079</t>
  </si>
  <si>
    <t>Tekutina Invex liquid 1000 ml ivo597064</t>
  </si>
  <si>
    <t>ZD217</t>
  </si>
  <si>
    <t>Tekutina Pattern Resin lig. LS</t>
  </si>
  <si>
    <t>ZQ795</t>
  </si>
  <si>
    <t>Tekutina pro výrobu pryskyřičného těsta Leocryl liquid E purple 0,5 l LER6135-00</t>
  </si>
  <si>
    <t>ZQ796</t>
  </si>
  <si>
    <t>Tekutina pro výrobu pryskyřičného těsta Leocryl liquid F magenta 0,5 l LER6136-00</t>
  </si>
  <si>
    <t>ZQ797</t>
  </si>
  <si>
    <t>Tekutina pro výrobu pryskyřičného těsta Leocryl liquid monomer A clear 1,0 l LER6142-02</t>
  </si>
  <si>
    <t>ZR075</t>
  </si>
  <si>
    <t>Tekutina pro výrobu pryskyřičného těsta Leocryl liquid monomer L turquoise 0,5 l LER6140-00</t>
  </si>
  <si>
    <t>ZR074</t>
  </si>
  <si>
    <t>Tekutina pro výrobu pryskyřičného těsta Leocryl liquid monomer M blue 0,5 l LER6141-00</t>
  </si>
  <si>
    <t>ZD290</t>
  </si>
  <si>
    <t>Tetric Evo 2g Flow A2</t>
  </si>
  <si>
    <t>ZC563</t>
  </si>
  <si>
    <t>Tokuso rebase 1/X7045</t>
  </si>
  <si>
    <t>ZK601</t>
  </si>
  <si>
    <t>Top Gloss sortiment ED1945</t>
  </si>
  <si>
    <t>ZL965</t>
  </si>
  <si>
    <t>Transpa incizal TI 1 Ăˇ 20 g IV593262</t>
  </si>
  <si>
    <t>ZL966</t>
  </si>
  <si>
    <t>Transpa incizal TI 2 á 20 g IV593263</t>
  </si>
  <si>
    <t>ZL967</t>
  </si>
  <si>
    <t>Transpa incizal TI 3 á 20 g IV593264</t>
  </si>
  <si>
    <t>ZI924</t>
  </si>
  <si>
    <t>Tryska rozpraĹˇovacĂ­ na Orthocryl 162-751-00</t>
  </si>
  <si>
    <t>ZB842</t>
  </si>
  <si>
    <t>UpravovaÄŤ voskovĂ˝ch valĹŻ (9102607) 69600010</t>
  </si>
  <si>
    <t>ZM531</t>
  </si>
  <si>
    <t>VĂˇleÄŤek vhojovacĂ­ QR/d5.2/L4 ĹˇirokĂ˝ 2110.04</t>
  </si>
  <si>
    <t>ZM532</t>
  </si>
  <si>
    <t>VĂˇleÄŤek vhojovacĂ­ QR/d5.2/L6 ĹˇirokĂ˝ 2110.06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</si>
  <si>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</si>
  <si>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</si>
  <si>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</si>
  <si>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</si>
  <si>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ZR187</t>
  </si>
  <si>
    <t>Váleček vhojovací Dentsply 3.0, prům. 4 mm, výška 6 mm, cem.práce, titanium, sterilní 25017</t>
  </si>
  <si>
    <t>Váleček zubní DENTALPAD vel. 2 prům. 10 mm bal. á 750 ks 1320200503</t>
  </si>
  <si>
    <t>ZC577</t>
  </si>
  <si>
    <t>VlĂˇkno retraÄŤnĂ­ Ultrapak ÄŤ.000 UD9331</t>
  </si>
  <si>
    <t>ZC952</t>
  </si>
  <si>
    <t>VlĂˇkno retrakÄŤnĂ­ Ultrapack 1 UD9334</t>
  </si>
  <si>
    <t>ZI732</t>
  </si>
  <si>
    <t>VlĂˇkno retrakÄŤnĂ­ Ultrapak ÄŤ.00 dĂ©lka vlĂˇkna v lahviÄŤce 244 cm ĹľlutĂ© UD9332</t>
  </si>
  <si>
    <t>ZC850</t>
  </si>
  <si>
    <t>VlĂˇkno Ultrapak ÄŤ. 0 509333</t>
  </si>
  <si>
    <t>ZG158</t>
  </si>
  <si>
    <t>VlĂˇkno wedjets na kofferdam 2,1 m barva ĹľlutĂˇ 0035117</t>
  </si>
  <si>
    <t>ZN191</t>
  </si>
  <si>
    <t>VlĂˇkno zubnĂ­ Mira floss bĂ­lĂ© voskovanĂ© nĂˇhradnĂ­ role 0122833</t>
  </si>
  <si>
    <t>ZN018</t>
  </si>
  <si>
    <t>VlĂˇkno zubnĂ­ Mira floss zĂˇsobnĂ­k Big 605735</t>
  </si>
  <si>
    <t>ZL943</t>
  </si>
  <si>
    <t>VlĂˇkno zubnĂ­ super floss 0098890</t>
  </si>
  <si>
    <t>Vlákno retrakční Ultrapack 1 UD9334</t>
  </si>
  <si>
    <t>ZF154</t>
  </si>
  <si>
    <t>Vlákno Ultrapak č. 1 509334</t>
  </si>
  <si>
    <t>ZF145</t>
  </si>
  <si>
    <t>Vlákno Ultrapak č. 2 509335</t>
  </si>
  <si>
    <t>Vlákno wedjets na kofferdam 2,1 m barva žlutá 0035117</t>
  </si>
  <si>
    <t>Vlákno zubní super floss 0098890</t>
  </si>
  <si>
    <t>ZC555</t>
  </si>
  <si>
    <t>Vosk mÄ›kkĂ˝ modelovacĂ­ ceradent 1000 g vosku v destiÄŤkĂˇch 155 x 75 mm s tlouĹˇĹĄkou 1,2 - 1,4 mm 4411115</t>
  </si>
  <si>
    <t>Vosk měkký modelovací ceradent 1000 g vosku v destičkách 155 x 75 mm s tloušťkou 1,2 - 1,4 mm 4411115</t>
  </si>
  <si>
    <t>ZG695</t>
  </si>
  <si>
    <t>Vosk modelovacĂ­ - speciĂˇl letnĂ­ 1,5 mm 2500 g 9001516</t>
  </si>
  <si>
    <t>Vosk modelovací - speciál letní 1,5 mm 2500 g 9001516</t>
  </si>
  <si>
    <t>ZH076</t>
  </si>
  <si>
    <t>Vosk samolepĂ­cĂ­ foliovĂ˝ pr. 0,5 mm, 10 x 10 cm, Ăˇ 32 ks RE445.3005</t>
  </si>
  <si>
    <t>ZH075</t>
  </si>
  <si>
    <t>Vosk samolepĂ­cĂ­ foliovĂ˝ pr. 0,6 mm, 10 x 10 cm, Ăˇ 32 ks RE445.3006</t>
  </si>
  <si>
    <t>ZK722</t>
  </si>
  <si>
    <t>Vosk vykrĂ˝vacĂ­ bĂ­lĂ˝ 50g IN0194</t>
  </si>
  <si>
    <t>Vosk vykrývací bílý 50g IN0194</t>
  </si>
  <si>
    <t>ZP247</t>
  </si>
  <si>
    <t>VrtĂˇÄŤek tvrdokovovĂ˝ bal. Ăˇ 5 ks HM1SQ016314BB</t>
  </si>
  <si>
    <t>ZG444</t>
  </si>
  <si>
    <t>VrtĂˇÄŤek tvrdokovovĂ˝ HM1018316C</t>
  </si>
  <si>
    <t>ZR986</t>
  </si>
  <si>
    <t>VrtĂˇÄŤek tvrdokovovĂ˝ kuliÄŤka RA 500.204.0 01.102.023 bal. Ăˇ 5 ks 397142518263</t>
  </si>
  <si>
    <t>ZR984</t>
  </si>
  <si>
    <t>VrtĂˇÄŤek tvrdokovovĂ˝ kuliÄŤka RA US7 500.2 04.001.001.021 bal. Ăˇ 5 ks 397142511083</t>
  </si>
  <si>
    <t>ZR985</t>
  </si>
  <si>
    <t>VrtĂˇÄŤek tvrdokovovĂ˝ kuliÄŤka RA US8 500.2 04.001.001.023 bal. Ăˇ 5 ks 397142511093</t>
  </si>
  <si>
    <t>ZJ769</t>
  </si>
  <si>
    <t>VrtĂˇk spirĂˇlovĂ˝ HSS prĹŻm.1,0mm bal. 3 ks ER110876</t>
  </si>
  <si>
    <t>ZR190</t>
  </si>
  <si>
    <t>Vrták kulový BioniQ LASAK d 1.8 2443.00</t>
  </si>
  <si>
    <t>ZR191</t>
  </si>
  <si>
    <t>Vrták pilotní BioniQ LASAK d 1.5 2446.00</t>
  </si>
  <si>
    <t>ZD292</t>
  </si>
  <si>
    <t>VzornĂ­k Vitapan VIB027C (pĹŻv.k.ÄŤ. VI9970)</t>
  </si>
  <si>
    <t>ZK415</t>
  </si>
  <si>
    <t>Vzorník primodent PO1612</t>
  </si>
  <si>
    <t>ZC301</t>
  </si>
  <si>
    <t>Ypeen 800 g dĂłza 100066</t>
  </si>
  <si>
    <t>Ypeen 800 g dóza 100066</t>
  </si>
  <si>
    <t>ZC920</t>
  </si>
  <si>
    <t>ZĂˇmky elite medium twin set. 022 707-398</t>
  </si>
  <si>
    <t>ZR370</t>
  </si>
  <si>
    <t>ZĂˇmky keramickĂ© Crystal Clear Bracket, transparentnĂ­, vĂ˝Ĺˇka 2 mm, kompatibilnĂ­ s jakĂ˝mkoliv ortodontickĂ˝m lepidlem, mikrokrystalickĂˇ struktura bĂˇze, zaoblenĂ© tvary, snadnĂ˝ identifikaÄŤnĂ­ systĂ©m 700-221</t>
  </si>
  <si>
    <t>ZN016</t>
  </si>
  <si>
    <t>ZĂˇtka pro ÄŤepy BiPin bal. Ăˇ 500 ks RE322000</t>
  </si>
  <si>
    <t>Zámky elite medium twin set. 022 707-398</t>
  </si>
  <si>
    <t>ZD946</t>
  </si>
  <si>
    <t>ZavadÄ›ÄŤ pilĂ­Ĺ™e LASAK  pro ĹˇroubovanĂ© nĂˇhrady krĂˇtkĂ˝ D3.7 (D2.9)/L5/L17 7113.3</t>
  </si>
  <si>
    <t>ZR780</t>
  </si>
  <si>
    <t>ZavadÄ›ÄŤ pilĂ­Ĺ™e LASAK pro ĹˇroubovanĂ© nĂˇhrady dlouhĂ˝ D3.7 (D2.9)/L10/L22 70113.3</t>
  </si>
  <si>
    <t>ZR842</t>
  </si>
  <si>
    <t>ZrcĂˇtko zubnĂ­ kĹ™iĹˇtĂˇlovĂ© Relax FS Ultra Hahnenkratt 5, prĹŻmÄ›r 24 mm, set (1 x bĂ­lĂ©, 1 x antracitovĂ©, 1 x ĹľlutĂ©, 1 x modrĂ©, 2 x levandulovĂ©, 2 x mĂˇtovĂ©, 2 x rĹŻĹľovĂ©), autoklĂˇvovatelnĂ© set. Ăˇ 10 ks 7310</t>
  </si>
  <si>
    <t>ZE025</t>
  </si>
  <si>
    <t>Zuby primodent pĹ™ednĂ­ PO609</t>
  </si>
  <si>
    <t>Zuby primodent přední PO609</t>
  </si>
  <si>
    <t>ZD528</t>
  </si>
  <si>
    <t>Zuby primodent zadnĂ­ PO610</t>
  </si>
  <si>
    <t>Zuby primodent zadní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</si>
  <si>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</si>
  <si>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</si>
  <si>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</si>
  <si>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</si>
  <si>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</si>
  <si>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</si>
  <si>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</si>
  <si>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</si>
  <si>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</si>
  <si>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</si>
  <si>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</si>
  <si>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</si>
  <si>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</si>
  <si>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</si>
  <si>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</si>
  <si>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</si>
  <si>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</si>
  <si>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</si>
  <si>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</si>
  <si>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</si>
  <si>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</si>
  <si>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</si>
  <si>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</si>
  <si>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</si>
  <si>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</si>
  <si>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</si>
  <si>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</si>
  <si>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</si>
  <si>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</si>
  <si>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</si>
  <si>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</si>
  <si>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</si>
  <si>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</si>
  <si>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</si>
  <si>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</si>
  <si>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</si>
  <si>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</si>
  <si>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</si>
  <si>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</si>
  <si>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</si>
  <si>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</si>
  <si>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</si>
  <si>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</si>
  <si>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</si>
  <si>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</si>
  <si>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</si>
  <si>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</si>
  <si>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</si>
  <si>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</si>
  <si>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</si>
  <si>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</si>
  <si>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</si>
  <si>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</si>
  <si>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</si>
  <si>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</si>
  <si>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</si>
  <si>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</si>
  <si>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</si>
  <si>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</si>
  <si>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</si>
  <si>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</si>
  <si>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</si>
  <si>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</si>
  <si>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</si>
  <si>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</si>
  <si>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</si>
  <si>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</si>
  <si>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</si>
  <si>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</si>
  <si>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</si>
  <si>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</si>
  <si>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</si>
  <si>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</si>
  <si>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</si>
  <si>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</si>
  <si>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</si>
  <si>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</si>
  <si>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</si>
  <si>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</si>
  <si>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</si>
  <si>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</si>
  <si>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</si>
  <si>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</si>
  <si>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</si>
  <si>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0082353</t>
  </si>
  <si>
    <t>0081203</t>
  </si>
  <si>
    <t>0081032</t>
  </si>
  <si>
    <t>0082032</t>
  </si>
  <si>
    <t>0071102</t>
  </si>
  <si>
    <t>0082205</t>
  </si>
  <si>
    <t>0171132</t>
  </si>
  <si>
    <t>0081521</t>
  </si>
  <si>
    <t>0081212</t>
  </si>
  <si>
    <t>0181203</t>
  </si>
  <si>
    <t>0081201</t>
  </si>
  <si>
    <t>0082021</t>
  </si>
  <si>
    <t>0081041</t>
  </si>
  <si>
    <t>0082104</t>
  </si>
  <si>
    <t>0082351</t>
  </si>
  <si>
    <t>0082214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</si>
  <si>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</si>
  <si>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</si>
  <si>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</si>
  <si>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</si>
  <si>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</si>
  <si>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</si>
  <si>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</si>
  <si>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</si>
  <si>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</si>
  <si>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</si>
  <si>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</si>
  <si>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</si>
  <si>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</si>
  <si>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00921</t>
  </si>
  <si>
    <t>OŠETŘENÍ STÁLÉHO ZUBU PLASTICKOU VÝPLNÍ</t>
  </si>
  <si>
    <t>00925</t>
  </si>
  <si>
    <t>ENDODONTICKÉ OŠETŘENÍ - STÁLÝ ZUB - V ROZSAHU ŘEZÁ</t>
  </si>
  <si>
    <t>00931</t>
  </si>
  <si>
    <t>KOMPLEXNÍ LÉČBA CHRONICKÝCH ONEMOCNĚNÍ PARODONTU V</t>
  </si>
  <si>
    <t>00935</t>
  </si>
  <si>
    <t>SUBGINGIVÁLNÍ OŠETŘENÍ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</si>
  <si>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</si>
  <si>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</si>
  <si>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</si>
  <si>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</si>
  <si>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</si>
  <si>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</si>
  <si>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</si>
  <si>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</si>
  <si>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</si>
  <si>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</si>
  <si>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</si>
  <si>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</si>
  <si>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</si>
  <si>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</si>
  <si>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</si>
  <si>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</si>
  <si>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</si>
  <si>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</si>
  <si>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</si>
  <si>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</si>
  <si>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</si>
  <si>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</si>
  <si>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</si>
  <si>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</si>
  <si>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ORTOPANTOMOGRAMU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</si>
  <si>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</si>
  <si>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</si>
  <si>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</si>
  <si>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</si>
  <si>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</si>
  <si>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</si>
  <si>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00923</t>
  </si>
  <si>
    <t>00922</t>
  </si>
  <si>
    <t>OŠETŘENÍ DOČASNÉHO ZUBU PLASTICKOU VÝPLNÍ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</si>
  <si>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</si>
  <si>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</si>
  <si>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</si>
  <si>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</si>
  <si>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</si>
  <si>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</si>
  <si>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</si>
  <si>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</si>
  <si>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</si>
  <si>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</si>
  <si>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</si>
  <si>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</si>
  <si>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</si>
  <si>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</si>
  <si>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</si>
  <si>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</si>
  <si>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</si>
  <si>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</si>
  <si>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00920</t>
  </si>
  <si>
    <t>OŠETŘENÍ STÁLÉHO ZUBU FOTOKOMPOZITNÍ VÝPLNÍ</t>
  </si>
  <si>
    <t>00945</t>
  </si>
  <si>
    <t>00949</t>
  </si>
  <si>
    <t>BĚŽNÁ EXTRAKCE DOČASNÉHO ZUBU</t>
  </si>
  <si>
    <t>00907</t>
  </si>
  <si>
    <t xml:space="preserve">STOMATOLOGICKÉ OŠETŘENÍ REGISTROVANÉHO POJIŠTĚNCE </t>
  </si>
  <si>
    <t>00933</t>
  </si>
  <si>
    <t>CHIRURGICKÁ LÉČBA ONEMOCNĚNÍ PARODONTU MALÉHO ROZS</t>
  </si>
  <si>
    <t>00902</t>
  </si>
  <si>
    <t>PÉČE O REGISTROVANÉHO POJIŠTĚNCE NAD 18 LET VĚKU</t>
  </si>
  <si>
    <t>00918</t>
  </si>
  <si>
    <t>00976</t>
  </si>
  <si>
    <t>STOMATOLOGICKÉ VYŠETŘENÍ A OŠETŘENÍ POJIŠTĚNCE S P</t>
  </si>
  <si>
    <t>00924</t>
  </si>
  <si>
    <t>ENDODONTICKÉ OŠETŘENÍ - DOČASNÝ ZUB</t>
  </si>
  <si>
    <t>00926</t>
  </si>
  <si>
    <t>ENDODONTICKÉ OŠETŘENÍ - STÁLÝ ZUB - V ROZSAHU MOLÁ</t>
  </si>
  <si>
    <t>0072001</t>
  </si>
  <si>
    <t>0072041</t>
  </si>
  <si>
    <t>0070011</t>
  </si>
  <si>
    <t>0071111</t>
  </si>
  <si>
    <t>00940</t>
  </si>
  <si>
    <t>KOMPLEXNÍ VYŠETŘENÍ A NÁVRH LÉČBY ONEMOCNĚNÍ ÚSTNÍ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</si>
  <si>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</si>
  <si>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</si>
  <si>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</si>
  <si>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</si>
  <si>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</si>
  <si>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</si>
  <si>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</si>
  <si>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00979</t>
  </si>
  <si>
    <t>SEDACE NEZLETILÉHO POJIŠTĚNCE OXIDEM DUSNÝM PŘI AM</t>
  </si>
  <si>
    <t>00936</t>
  </si>
  <si>
    <t>ODEBRÁNÍ A ZAJIŠTĚNÍ PŘENOSU TRANSPLANTÁTU</t>
  </si>
  <si>
    <t>00941</t>
  </si>
  <si>
    <t>KONTROLNÍ VYŠETŘENÍ A LÉČBA ONEMOCNĚNÍ ÚSTNÍ SLIZN</t>
  </si>
  <si>
    <t>09547</t>
  </si>
  <si>
    <t>(VZP) SIGNÁLNÍ VÝKON REGULAČNÍ POPLATEK - POJIŠTĚN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</si>
  <si>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</si>
  <si>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</si>
  <si>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</si>
  <si>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</si>
  <si>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</si>
  <si>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</si>
  <si>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</si>
  <si>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</si>
  <si>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</si>
  <si>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</si>
  <si>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</si>
  <si>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</si>
  <si>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</si>
  <si>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</si>
  <si>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</si>
  <si>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</si>
  <si>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</si>
  <si>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</si>
  <si>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</si>
  <si>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</si>
  <si>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</si>
  <si>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</si>
  <si>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</si>
  <si>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</si>
  <si>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</si>
  <si>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</si>
  <si>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</si>
  <si>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</si>
  <si>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</si>
  <si>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0086081</t>
  </si>
  <si>
    <t>0086030</t>
  </si>
  <si>
    <t>0070002</t>
  </si>
  <si>
    <t>0070004</t>
  </si>
  <si>
    <t>0084034</t>
  </si>
  <si>
    <t>0074034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</si>
  <si>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</si>
  <si>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</si>
  <si>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</si>
  <si>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</si>
  <si>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</si>
  <si>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</si>
  <si>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</si>
  <si>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</si>
  <si>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</si>
  <si>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</si>
  <si>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</si>
  <si>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</si>
  <si>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</si>
  <si>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</si>
  <si>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99999</t>
  </si>
  <si>
    <t>Nespecifikovany vykon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</si>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</sst>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54" fillId="0" borderId="0" xfId="1" applyFont="1"/>
    <xf numFmtId="0" fontId="60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0.60466738120317376</c:v>
                </c:pt>
                <c:pt idx="1">
                  <c:v>0.56124691667996662</c:v>
                </c:pt>
                <c:pt idx="2">
                  <c:v>0.47515540211081397</c:v>
                </c:pt>
                <c:pt idx="3">
                  <c:v>0.40528674813305843</c:v>
                </c:pt>
                <c:pt idx="4">
                  <c:v>0.3845799464392835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9" tableBorderDxfId="78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4" totalsRowShown="0">
  <autoFilter ref="C3:S7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415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71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537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9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2171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2193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2202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2444</v>
      </c>
      <c r="C23" s="47" t="s">
        <v>106</v>
      </c>
    </row>
    <row r="24" spans="1:3" ht="14.45" customHeight="1" x14ac:dyDescent="0.25">
      <c r="A24" s="242" t="str">
        <f>HYPERLINK("#'"&amp;C24&amp;"'!A1",C24)</f>
        <v>ZV Vykáz.-A Det.Lék.</v>
      </c>
      <c r="B24" s="76" t="s">
        <v>2445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3D531B1A-071D-402B-A8D7-2F8D8DAA50A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9" customWidth="1"/>
    <col min="7" max="7" width="10" style="189" customWidth="1"/>
    <col min="8" max="8" width="6.7109375" style="192" bestFit="1" customWidth="1"/>
    <col min="9" max="9" width="6.7109375" style="189" customWidth="1"/>
    <col min="10" max="10" width="10.85546875" style="189" customWidth="1"/>
    <col min="11" max="11" width="6.7109375" style="192" bestFit="1" customWidth="1"/>
    <col min="12" max="12" width="6.7109375" style="189" customWidth="1"/>
    <col min="13" max="13" width="10.85546875" style="189" customWidth="1"/>
    <col min="14" max="16384" width="8.85546875" style="114"/>
  </cols>
  <sheetData>
    <row r="1" spans="1:13" ht="18.600000000000001" customHeight="1" thickBot="1" x14ac:dyDescent="0.35">
      <c r="A1" s="343" t="s">
        <v>537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415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113.75</v>
      </c>
      <c r="K3" s="44">
        <f>IF(M3=0,0,J3/M3)</f>
        <v>1</v>
      </c>
      <c r="L3" s="43">
        <f>SUBTOTAL(9,L6:L1048576)</f>
        <v>1</v>
      </c>
      <c r="M3" s="45">
        <f>SUBTOTAL(9,M6:M1048576)</f>
        <v>113.75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6" t="s">
        <v>110</v>
      </c>
      <c r="B5" s="472" t="s">
        <v>111</v>
      </c>
      <c r="C5" s="472" t="s">
        <v>57</v>
      </c>
      <c r="D5" s="472" t="s">
        <v>112</v>
      </c>
      <c r="E5" s="472" t="s">
        <v>113</v>
      </c>
      <c r="F5" s="473" t="s">
        <v>15</v>
      </c>
      <c r="G5" s="473" t="s">
        <v>14</v>
      </c>
      <c r="H5" s="458" t="s">
        <v>114</v>
      </c>
      <c r="I5" s="457" t="s">
        <v>15</v>
      </c>
      <c r="J5" s="473" t="s">
        <v>14</v>
      </c>
      <c r="K5" s="458" t="s">
        <v>114</v>
      </c>
      <c r="L5" s="457" t="s">
        <v>15</v>
      </c>
      <c r="M5" s="474" t="s">
        <v>14</v>
      </c>
    </row>
    <row r="6" spans="1:13" ht="14.45" customHeight="1" thickBot="1" x14ac:dyDescent="0.25">
      <c r="A6" s="463" t="s">
        <v>439</v>
      </c>
      <c r="B6" s="475" t="s">
        <v>534</v>
      </c>
      <c r="C6" s="475" t="s">
        <v>535</v>
      </c>
      <c r="D6" s="475" t="s">
        <v>525</v>
      </c>
      <c r="E6" s="475" t="s">
        <v>536</v>
      </c>
      <c r="F6" s="464"/>
      <c r="G6" s="464"/>
      <c r="H6" s="223">
        <v>0</v>
      </c>
      <c r="I6" s="464">
        <v>1</v>
      </c>
      <c r="J6" s="464">
        <v>113.75</v>
      </c>
      <c r="K6" s="223">
        <v>1</v>
      </c>
      <c r="L6" s="464">
        <v>1</v>
      </c>
      <c r="M6" s="465">
        <v>113.75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B4528D4E-2166-4D5C-96EF-A1B48D656DB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3" customWidth="1"/>
    <col min="2" max="2" width="5.42578125" style="189" bestFit="1" customWidth="1"/>
    <col min="3" max="3" width="6.140625" style="189" bestFit="1" customWidth="1"/>
    <col min="4" max="4" width="7.42578125" style="189" bestFit="1" customWidth="1"/>
    <col min="5" max="5" width="6.28515625" style="189" bestFit="1" customWidth="1"/>
    <col min="6" max="6" width="6.28515625" style="192" bestFit="1" customWidth="1"/>
    <col min="7" max="7" width="6.140625" style="192" bestFit="1" customWidth="1"/>
    <col min="8" max="8" width="7.42578125" style="192" bestFit="1" customWidth="1"/>
    <col min="9" max="9" width="6.28515625" style="192" bestFit="1" customWidth="1"/>
    <col min="10" max="10" width="5.42578125" style="189" bestFit="1" customWidth="1"/>
    <col min="11" max="11" width="6.140625" style="189" bestFit="1" customWidth="1"/>
    <col min="12" max="12" width="7.42578125" style="189" bestFit="1" customWidth="1"/>
    <col min="13" max="13" width="6.28515625" style="189" bestFit="1" customWidth="1"/>
    <col min="14" max="14" width="5.28515625" style="192" bestFit="1" customWidth="1"/>
    <col min="15" max="15" width="6.140625" style="192" bestFit="1" customWidth="1"/>
    <col min="16" max="16" width="7.42578125" style="192" bestFit="1" customWidth="1"/>
    <col min="17" max="17" width="6.28515625" style="192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415" t="s">
        <v>242</v>
      </c>
      <c r="B2" s="196"/>
      <c r="C2" s="196"/>
      <c r="D2" s="196"/>
      <c r="E2" s="196"/>
    </row>
    <row r="3" spans="1:17" ht="14.45" customHeight="1" thickBot="1" x14ac:dyDescent="0.25">
      <c r="A3" s="222" t="s">
        <v>3</v>
      </c>
      <c r="B3" s="226">
        <f>SUM(B6:B1048576)</f>
        <v>377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73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5" customHeight="1" thickBot="1" x14ac:dyDescent="0.2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6" t="s">
        <v>169</v>
      </c>
      <c r="B5" s="477" t="s">
        <v>171</v>
      </c>
      <c r="C5" s="477" t="s">
        <v>172</v>
      </c>
      <c r="D5" s="477" t="s">
        <v>173</v>
      </c>
      <c r="E5" s="478" t="s">
        <v>174</v>
      </c>
      <c r="F5" s="479" t="s">
        <v>171</v>
      </c>
      <c r="G5" s="480" t="s">
        <v>172</v>
      </c>
      <c r="H5" s="480" t="s">
        <v>173</v>
      </c>
      <c r="I5" s="481" t="s">
        <v>174</v>
      </c>
      <c r="J5" s="477" t="s">
        <v>171</v>
      </c>
      <c r="K5" s="477" t="s">
        <v>172</v>
      </c>
      <c r="L5" s="477" t="s">
        <v>173</v>
      </c>
      <c r="M5" s="478" t="s">
        <v>174</v>
      </c>
      <c r="N5" s="479" t="s">
        <v>171</v>
      </c>
      <c r="O5" s="480" t="s">
        <v>172</v>
      </c>
      <c r="P5" s="480" t="s">
        <v>173</v>
      </c>
      <c r="Q5" s="481" t="s">
        <v>174</v>
      </c>
    </row>
    <row r="6" spans="1:17" ht="14.45" customHeight="1" x14ac:dyDescent="0.2">
      <c r="A6" s="484" t="s">
        <v>538</v>
      </c>
      <c r="B6" s="488"/>
      <c r="C6" s="440"/>
      <c r="D6" s="440"/>
      <c r="E6" s="441"/>
      <c r="F6" s="486"/>
      <c r="G6" s="461"/>
      <c r="H6" s="461"/>
      <c r="I6" s="490"/>
      <c r="J6" s="488"/>
      <c r="K6" s="440"/>
      <c r="L6" s="440"/>
      <c r="M6" s="441"/>
      <c r="N6" s="486"/>
      <c r="O6" s="461"/>
      <c r="P6" s="461"/>
      <c r="Q6" s="482"/>
    </row>
    <row r="7" spans="1:17" ht="14.45" customHeight="1" thickBot="1" x14ac:dyDescent="0.25">
      <c r="A7" s="485" t="s">
        <v>539</v>
      </c>
      <c r="B7" s="489">
        <v>377</v>
      </c>
      <c r="C7" s="454"/>
      <c r="D7" s="454"/>
      <c r="E7" s="455"/>
      <c r="F7" s="487">
        <v>1</v>
      </c>
      <c r="G7" s="462">
        <v>0</v>
      </c>
      <c r="H7" s="462">
        <v>0</v>
      </c>
      <c r="I7" s="491">
        <v>0</v>
      </c>
      <c r="J7" s="489">
        <v>73</v>
      </c>
      <c r="K7" s="454"/>
      <c r="L7" s="454"/>
      <c r="M7" s="455"/>
      <c r="N7" s="487">
        <v>1</v>
      </c>
      <c r="O7" s="462">
        <v>0</v>
      </c>
      <c r="P7" s="462">
        <v>0</v>
      </c>
      <c r="Q7" s="48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0B791DDC-8F17-4196-BD8E-BE341A0B5DD3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415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13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2" t="s">
        <v>432</v>
      </c>
      <c r="B5" s="423" t="s">
        <v>433</v>
      </c>
      <c r="C5" s="424" t="s">
        <v>243</v>
      </c>
      <c r="D5" s="424" t="s">
        <v>243</v>
      </c>
      <c r="E5" s="424"/>
      <c r="F5" s="424" t="s">
        <v>243</v>
      </c>
      <c r="G5" s="424" t="s">
        <v>243</v>
      </c>
      <c r="H5" s="424" t="s">
        <v>243</v>
      </c>
      <c r="I5" s="425" t="s">
        <v>243</v>
      </c>
      <c r="J5" s="426" t="s">
        <v>55</v>
      </c>
    </row>
    <row r="6" spans="1:10" ht="14.45" customHeight="1" x14ac:dyDescent="0.2">
      <c r="A6" s="422" t="s">
        <v>432</v>
      </c>
      <c r="B6" s="423" t="s">
        <v>540</v>
      </c>
      <c r="C6" s="424">
        <v>0</v>
      </c>
      <c r="D6" s="424">
        <v>0.24137</v>
      </c>
      <c r="E6" s="424"/>
      <c r="F6" s="424">
        <v>0</v>
      </c>
      <c r="G6" s="424">
        <v>0</v>
      </c>
      <c r="H6" s="424">
        <v>0</v>
      </c>
      <c r="I6" s="425" t="s">
        <v>243</v>
      </c>
      <c r="J6" s="426" t="s">
        <v>1</v>
      </c>
    </row>
    <row r="7" spans="1:10" ht="14.45" customHeight="1" x14ac:dyDescent="0.2">
      <c r="A7" s="422" t="s">
        <v>432</v>
      </c>
      <c r="B7" s="423" t="s">
        <v>541</v>
      </c>
      <c r="C7" s="424">
        <v>0.50301000000000007</v>
      </c>
      <c r="D7" s="424">
        <v>0</v>
      </c>
      <c r="E7" s="424"/>
      <c r="F7" s="424">
        <v>0</v>
      </c>
      <c r="G7" s="424">
        <v>0</v>
      </c>
      <c r="H7" s="424">
        <v>0</v>
      </c>
      <c r="I7" s="425" t="s">
        <v>243</v>
      </c>
      <c r="J7" s="426" t="s">
        <v>1</v>
      </c>
    </row>
    <row r="8" spans="1:10" ht="14.45" customHeight="1" x14ac:dyDescent="0.2">
      <c r="A8" s="422" t="s">
        <v>432</v>
      </c>
      <c r="B8" s="423" t="s">
        <v>542</v>
      </c>
      <c r="C8" s="424">
        <v>16.830899999999996</v>
      </c>
      <c r="D8" s="424">
        <v>12.55179</v>
      </c>
      <c r="E8" s="424"/>
      <c r="F8" s="424">
        <v>8.4200300000000023</v>
      </c>
      <c r="G8" s="424">
        <v>0</v>
      </c>
      <c r="H8" s="424">
        <v>8.4200300000000023</v>
      </c>
      <c r="I8" s="425" t="s">
        <v>243</v>
      </c>
      <c r="J8" s="426" t="s">
        <v>1</v>
      </c>
    </row>
    <row r="9" spans="1:10" ht="14.45" customHeight="1" x14ac:dyDescent="0.2">
      <c r="A9" s="422" t="s">
        <v>432</v>
      </c>
      <c r="B9" s="423" t="s">
        <v>543</v>
      </c>
      <c r="C9" s="424">
        <v>40.224759999999996</v>
      </c>
      <c r="D9" s="424">
        <v>25.311409999999995</v>
      </c>
      <c r="E9" s="424"/>
      <c r="F9" s="424">
        <v>21.060469999999999</v>
      </c>
      <c r="G9" s="424">
        <v>0</v>
      </c>
      <c r="H9" s="424">
        <v>21.060469999999999</v>
      </c>
      <c r="I9" s="425" t="s">
        <v>243</v>
      </c>
      <c r="J9" s="426" t="s">
        <v>1</v>
      </c>
    </row>
    <row r="10" spans="1:10" ht="14.45" customHeight="1" x14ac:dyDescent="0.2">
      <c r="A10" s="422" t="s">
        <v>432</v>
      </c>
      <c r="B10" s="423" t="s">
        <v>544</v>
      </c>
      <c r="C10" s="424">
        <v>22.693200000000001</v>
      </c>
      <c r="D10" s="424">
        <v>33.360480000000003</v>
      </c>
      <c r="E10" s="424"/>
      <c r="F10" s="424">
        <v>13.687340000000001</v>
      </c>
      <c r="G10" s="424">
        <v>0</v>
      </c>
      <c r="H10" s="424">
        <v>13.687340000000001</v>
      </c>
      <c r="I10" s="425" t="s">
        <v>243</v>
      </c>
      <c r="J10" s="426" t="s">
        <v>1</v>
      </c>
    </row>
    <row r="11" spans="1:10" ht="14.45" customHeight="1" x14ac:dyDescent="0.2">
      <c r="A11" s="422" t="s">
        <v>432</v>
      </c>
      <c r="B11" s="423" t="s">
        <v>545</v>
      </c>
      <c r="C11" s="424">
        <v>5.1479999999999997</v>
      </c>
      <c r="D11" s="424">
        <v>5.7182599999999999</v>
      </c>
      <c r="E11" s="424"/>
      <c r="F11" s="424">
        <v>4.1243899999999991</v>
      </c>
      <c r="G11" s="424">
        <v>0</v>
      </c>
      <c r="H11" s="424">
        <v>4.1243899999999991</v>
      </c>
      <c r="I11" s="425" t="s">
        <v>243</v>
      </c>
      <c r="J11" s="426" t="s">
        <v>1</v>
      </c>
    </row>
    <row r="12" spans="1:10" ht="14.45" customHeight="1" x14ac:dyDescent="0.2">
      <c r="A12" s="422" t="s">
        <v>432</v>
      </c>
      <c r="B12" s="423" t="s">
        <v>546</v>
      </c>
      <c r="C12" s="424">
        <v>68.573050000000009</v>
      </c>
      <c r="D12" s="424">
        <v>63.951509999999999</v>
      </c>
      <c r="E12" s="424"/>
      <c r="F12" s="424">
        <v>52.222940000000001</v>
      </c>
      <c r="G12" s="424">
        <v>0</v>
      </c>
      <c r="H12" s="424">
        <v>52.222940000000001</v>
      </c>
      <c r="I12" s="425" t="s">
        <v>243</v>
      </c>
      <c r="J12" s="426" t="s">
        <v>1</v>
      </c>
    </row>
    <row r="13" spans="1:10" ht="14.45" customHeight="1" x14ac:dyDescent="0.2">
      <c r="A13" s="422" t="s">
        <v>432</v>
      </c>
      <c r="B13" s="423" t="s">
        <v>547</v>
      </c>
      <c r="C13" s="424">
        <v>0.81474000000000002</v>
      </c>
      <c r="D13" s="424">
        <v>0</v>
      </c>
      <c r="E13" s="424"/>
      <c r="F13" s="424">
        <v>0</v>
      </c>
      <c r="G13" s="424">
        <v>0</v>
      </c>
      <c r="H13" s="424">
        <v>0</v>
      </c>
      <c r="I13" s="425" t="s">
        <v>243</v>
      </c>
      <c r="J13" s="426" t="s">
        <v>1</v>
      </c>
    </row>
    <row r="14" spans="1:10" ht="14.45" customHeight="1" x14ac:dyDescent="0.2">
      <c r="A14" s="422" t="s">
        <v>432</v>
      </c>
      <c r="B14" s="423" t="s">
        <v>548</v>
      </c>
      <c r="C14" s="424">
        <v>1281.7819700000002</v>
      </c>
      <c r="D14" s="424">
        <v>1195.3886500000001</v>
      </c>
      <c r="E14" s="424"/>
      <c r="F14" s="424">
        <v>810.19323999999995</v>
      </c>
      <c r="G14" s="424">
        <v>0</v>
      </c>
      <c r="H14" s="424">
        <v>810.19323999999995</v>
      </c>
      <c r="I14" s="425" t="s">
        <v>243</v>
      </c>
      <c r="J14" s="426" t="s">
        <v>1</v>
      </c>
    </row>
    <row r="15" spans="1:10" ht="14.45" customHeight="1" x14ac:dyDescent="0.2">
      <c r="A15" s="422" t="s">
        <v>432</v>
      </c>
      <c r="B15" s="423" t="s">
        <v>437</v>
      </c>
      <c r="C15" s="424">
        <v>1436.5696300000002</v>
      </c>
      <c r="D15" s="424">
        <v>1336.5234700000001</v>
      </c>
      <c r="E15" s="424"/>
      <c r="F15" s="424">
        <v>909.70840999999996</v>
      </c>
      <c r="G15" s="424">
        <v>0</v>
      </c>
      <c r="H15" s="424">
        <v>909.70840999999996</v>
      </c>
      <c r="I15" s="425" t="s">
        <v>243</v>
      </c>
      <c r="J15" s="426" t="s">
        <v>438</v>
      </c>
    </row>
    <row r="17" spans="1:10" ht="14.45" customHeight="1" x14ac:dyDescent="0.2">
      <c r="A17" s="422" t="s">
        <v>432</v>
      </c>
      <c r="B17" s="423" t="s">
        <v>433</v>
      </c>
      <c r="C17" s="424" t="s">
        <v>243</v>
      </c>
      <c r="D17" s="424" t="s">
        <v>243</v>
      </c>
      <c r="E17" s="424"/>
      <c r="F17" s="424" t="s">
        <v>243</v>
      </c>
      <c r="G17" s="424" t="s">
        <v>243</v>
      </c>
      <c r="H17" s="424" t="s">
        <v>243</v>
      </c>
      <c r="I17" s="425" t="s">
        <v>243</v>
      </c>
      <c r="J17" s="426" t="s">
        <v>55</v>
      </c>
    </row>
    <row r="18" spans="1:10" ht="14.45" customHeight="1" x14ac:dyDescent="0.2">
      <c r="A18" s="422" t="s">
        <v>439</v>
      </c>
      <c r="B18" s="423" t="s">
        <v>440</v>
      </c>
      <c r="C18" s="424" t="s">
        <v>243</v>
      </c>
      <c r="D18" s="424" t="s">
        <v>243</v>
      </c>
      <c r="E18" s="424"/>
      <c r="F18" s="424" t="s">
        <v>243</v>
      </c>
      <c r="G18" s="424" t="s">
        <v>243</v>
      </c>
      <c r="H18" s="424" t="s">
        <v>243</v>
      </c>
      <c r="I18" s="425" t="s">
        <v>243</v>
      </c>
      <c r="J18" s="426" t="s">
        <v>0</v>
      </c>
    </row>
    <row r="19" spans="1:10" ht="14.45" customHeight="1" x14ac:dyDescent="0.2">
      <c r="A19" s="422" t="s">
        <v>439</v>
      </c>
      <c r="B19" s="423" t="s">
        <v>540</v>
      </c>
      <c r="C19" s="424">
        <v>0</v>
      </c>
      <c r="D19" s="424">
        <v>0.24137</v>
      </c>
      <c r="E19" s="424"/>
      <c r="F19" s="424">
        <v>0</v>
      </c>
      <c r="G19" s="424">
        <v>0</v>
      </c>
      <c r="H19" s="424">
        <v>0</v>
      </c>
      <c r="I19" s="425" t="s">
        <v>243</v>
      </c>
      <c r="J19" s="426" t="s">
        <v>1</v>
      </c>
    </row>
    <row r="20" spans="1:10" ht="14.45" customHeight="1" x14ac:dyDescent="0.2">
      <c r="A20" s="422" t="s">
        <v>439</v>
      </c>
      <c r="B20" s="423" t="s">
        <v>541</v>
      </c>
      <c r="C20" s="424">
        <v>0.50301000000000007</v>
      </c>
      <c r="D20" s="424">
        <v>0</v>
      </c>
      <c r="E20" s="424"/>
      <c r="F20" s="424">
        <v>0</v>
      </c>
      <c r="G20" s="424">
        <v>0</v>
      </c>
      <c r="H20" s="424">
        <v>0</v>
      </c>
      <c r="I20" s="425" t="s">
        <v>243</v>
      </c>
      <c r="J20" s="426" t="s">
        <v>1</v>
      </c>
    </row>
    <row r="21" spans="1:10" ht="14.45" customHeight="1" x14ac:dyDescent="0.2">
      <c r="A21" s="422" t="s">
        <v>439</v>
      </c>
      <c r="B21" s="423" t="s">
        <v>542</v>
      </c>
      <c r="C21" s="424">
        <v>16.830899999999996</v>
      </c>
      <c r="D21" s="424">
        <v>12.55179</v>
      </c>
      <c r="E21" s="424"/>
      <c r="F21" s="424">
        <v>8.4200300000000023</v>
      </c>
      <c r="G21" s="424">
        <v>0</v>
      </c>
      <c r="H21" s="424">
        <v>8.4200300000000023</v>
      </c>
      <c r="I21" s="425" t="s">
        <v>243</v>
      </c>
      <c r="J21" s="426" t="s">
        <v>1</v>
      </c>
    </row>
    <row r="22" spans="1:10" ht="14.45" customHeight="1" x14ac:dyDescent="0.2">
      <c r="A22" s="422" t="s">
        <v>439</v>
      </c>
      <c r="B22" s="423" t="s">
        <v>543</v>
      </c>
      <c r="C22" s="424">
        <v>40.224759999999996</v>
      </c>
      <c r="D22" s="424">
        <v>25.311409999999995</v>
      </c>
      <c r="E22" s="424"/>
      <c r="F22" s="424">
        <v>21.060469999999999</v>
      </c>
      <c r="G22" s="424">
        <v>0</v>
      </c>
      <c r="H22" s="424">
        <v>21.060469999999999</v>
      </c>
      <c r="I22" s="425" t="s">
        <v>243</v>
      </c>
      <c r="J22" s="426" t="s">
        <v>1</v>
      </c>
    </row>
    <row r="23" spans="1:10" ht="14.45" customHeight="1" x14ac:dyDescent="0.2">
      <c r="A23" s="422" t="s">
        <v>439</v>
      </c>
      <c r="B23" s="423" t="s">
        <v>544</v>
      </c>
      <c r="C23" s="424">
        <v>22.693200000000001</v>
      </c>
      <c r="D23" s="424">
        <v>33.360480000000003</v>
      </c>
      <c r="E23" s="424"/>
      <c r="F23" s="424">
        <v>13.687340000000001</v>
      </c>
      <c r="G23" s="424">
        <v>0</v>
      </c>
      <c r="H23" s="424">
        <v>13.687340000000001</v>
      </c>
      <c r="I23" s="425" t="s">
        <v>243</v>
      </c>
      <c r="J23" s="426" t="s">
        <v>1</v>
      </c>
    </row>
    <row r="24" spans="1:10" ht="14.45" customHeight="1" x14ac:dyDescent="0.2">
      <c r="A24" s="422" t="s">
        <v>439</v>
      </c>
      <c r="B24" s="423" t="s">
        <v>545</v>
      </c>
      <c r="C24" s="424">
        <v>5.1479999999999997</v>
      </c>
      <c r="D24" s="424">
        <v>5.7182599999999999</v>
      </c>
      <c r="E24" s="424"/>
      <c r="F24" s="424">
        <v>4.1243899999999991</v>
      </c>
      <c r="G24" s="424">
        <v>0</v>
      </c>
      <c r="H24" s="424">
        <v>4.1243899999999991</v>
      </c>
      <c r="I24" s="425" t="s">
        <v>243</v>
      </c>
      <c r="J24" s="426" t="s">
        <v>1</v>
      </c>
    </row>
    <row r="25" spans="1:10" ht="14.45" customHeight="1" x14ac:dyDescent="0.2">
      <c r="A25" s="422" t="s">
        <v>439</v>
      </c>
      <c r="B25" s="423" t="s">
        <v>546</v>
      </c>
      <c r="C25" s="424">
        <v>68.573050000000009</v>
      </c>
      <c r="D25" s="424">
        <v>63.951509999999999</v>
      </c>
      <c r="E25" s="424"/>
      <c r="F25" s="424">
        <v>52.222940000000001</v>
      </c>
      <c r="G25" s="424">
        <v>0</v>
      </c>
      <c r="H25" s="424">
        <v>52.222940000000001</v>
      </c>
      <c r="I25" s="425" t="s">
        <v>243</v>
      </c>
      <c r="J25" s="426" t="s">
        <v>1</v>
      </c>
    </row>
    <row r="26" spans="1:10" ht="14.45" customHeight="1" x14ac:dyDescent="0.2">
      <c r="A26" s="422" t="s">
        <v>439</v>
      </c>
      <c r="B26" s="423" t="s">
        <v>547</v>
      </c>
      <c r="C26" s="424">
        <v>0.81474000000000002</v>
      </c>
      <c r="D26" s="424">
        <v>0</v>
      </c>
      <c r="E26" s="424"/>
      <c r="F26" s="424">
        <v>0</v>
      </c>
      <c r="G26" s="424">
        <v>0</v>
      </c>
      <c r="H26" s="424">
        <v>0</v>
      </c>
      <c r="I26" s="425" t="s">
        <v>243</v>
      </c>
      <c r="J26" s="426" t="s">
        <v>1</v>
      </c>
    </row>
    <row r="27" spans="1:10" ht="14.45" customHeight="1" x14ac:dyDescent="0.2">
      <c r="A27" s="422" t="s">
        <v>439</v>
      </c>
      <c r="B27" s="423" t="s">
        <v>548</v>
      </c>
      <c r="C27" s="424">
        <v>1281.7819700000002</v>
      </c>
      <c r="D27" s="424">
        <v>1195.3886500000001</v>
      </c>
      <c r="E27" s="424"/>
      <c r="F27" s="424">
        <v>810.19323999999995</v>
      </c>
      <c r="G27" s="424">
        <v>0</v>
      </c>
      <c r="H27" s="424">
        <v>810.19323999999995</v>
      </c>
      <c r="I27" s="425" t="s">
        <v>243</v>
      </c>
      <c r="J27" s="426" t="s">
        <v>1</v>
      </c>
    </row>
    <row r="28" spans="1:10" ht="14.45" customHeight="1" x14ac:dyDescent="0.2">
      <c r="A28" s="422" t="s">
        <v>439</v>
      </c>
      <c r="B28" s="423" t="s">
        <v>441</v>
      </c>
      <c r="C28" s="424">
        <v>1436.5696300000002</v>
      </c>
      <c r="D28" s="424">
        <v>1336.5234700000001</v>
      </c>
      <c r="E28" s="424"/>
      <c r="F28" s="424">
        <v>909.70840999999996</v>
      </c>
      <c r="G28" s="424">
        <v>0</v>
      </c>
      <c r="H28" s="424">
        <v>909.70840999999996</v>
      </c>
      <c r="I28" s="425" t="s">
        <v>243</v>
      </c>
      <c r="J28" s="426" t="s">
        <v>442</v>
      </c>
    </row>
    <row r="29" spans="1:10" ht="14.45" customHeight="1" x14ac:dyDescent="0.2">
      <c r="A29" s="422" t="s">
        <v>243</v>
      </c>
      <c r="B29" s="423" t="s">
        <v>243</v>
      </c>
      <c r="C29" s="424" t="s">
        <v>243</v>
      </c>
      <c r="D29" s="424" t="s">
        <v>243</v>
      </c>
      <c r="E29" s="424"/>
      <c r="F29" s="424" t="s">
        <v>243</v>
      </c>
      <c r="G29" s="424" t="s">
        <v>243</v>
      </c>
      <c r="H29" s="424" t="s">
        <v>243</v>
      </c>
      <c r="I29" s="425" t="s">
        <v>243</v>
      </c>
      <c r="J29" s="426" t="s">
        <v>443</v>
      </c>
    </row>
    <row r="30" spans="1:10" ht="14.45" customHeight="1" x14ac:dyDescent="0.2">
      <c r="A30" s="422" t="s">
        <v>432</v>
      </c>
      <c r="B30" s="423" t="s">
        <v>437</v>
      </c>
      <c r="C30" s="424">
        <v>1436.5696300000002</v>
      </c>
      <c r="D30" s="424">
        <v>1336.5234700000001</v>
      </c>
      <c r="E30" s="424"/>
      <c r="F30" s="424">
        <v>909.70840999999996</v>
      </c>
      <c r="G30" s="424">
        <v>0</v>
      </c>
      <c r="H30" s="424">
        <v>909.70840999999996</v>
      </c>
      <c r="I30" s="425" t="s">
        <v>243</v>
      </c>
      <c r="J30" s="426" t="s">
        <v>438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08B460CD-9B7A-460C-B871-8DE385E54E94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9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191" bestFit="1" customWidth="1"/>
    <col min="6" max="6" width="18.7109375" style="195" customWidth="1"/>
    <col min="7" max="7" width="12.42578125" style="191" hidden="1" customWidth="1" outlineLevel="1"/>
    <col min="8" max="8" width="25.7109375" style="191" customWidth="1" collapsed="1"/>
    <col min="9" max="9" width="7.7109375" style="189" customWidth="1"/>
    <col min="10" max="10" width="10" style="189" customWidth="1"/>
    <col min="11" max="11" width="11.140625" style="189" customWidth="1"/>
    <col min="12" max="16384" width="8.85546875" style="114"/>
  </cols>
  <sheetData>
    <row r="1" spans="1:11" ht="18.600000000000001" customHeight="1" thickBot="1" x14ac:dyDescent="0.35">
      <c r="A1" s="341" t="s">
        <v>2171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415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8.5284198454981581</v>
      </c>
      <c r="J3" s="84">
        <f>SUBTOTAL(9,J5:J1048576)</f>
        <v>478187</v>
      </c>
      <c r="K3" s="85">
        <f>SUBTOTAL(9,K5:K1048576)</f>
        <v>4078179.5006592274</v>
      </c>
    </row>
    <row r="4" spans="1:11" s="190" customFormat="1" ht="14.45" customHeight="1" thickBot="1" x14ac:dyDescent="0.2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57</v>
      </c>
      <c r="H4" s="430" t="s">
        <v>11</v>
      </c>
      <c r="I4" s="431" t="s">
        <v>121</v>
      </c>
      <c r="J4" s="431" t="s">
        <v>13</v>
      </c>
      <c r="K4" s="432" t="s">
        <v>132</v>
      </c>
    </row>
    <row r="5" spans="1:11" ht="14.45" customHeight="1" x14ac:dyDescent="0.2">
      <c r="A5" s="435" t="s">
        <v>432</v>
      </c>
      <c r="B5" s="436" t="s">
        <v>433</v>
      </c>
      <c r="C5" s="437" t="s">
        <v>439</v>
      </c>
      <c r="D5" s="438" t="s">
        <v>440</v>
      </c>
      <c r="E5" s="437" t="s">
        <v>549</v>
      </c>
      <c r="F5" s="438" t="s">
        <v>550</v>
      </c>
      <c r="G5" s="437" t="s">
        <v>551</v>
      </c>
      <c r="H5" s="437" t="s">
        <v>552</v>
      </c>
      <c r="I5" s="440">
        <v>69.75</v>
      </c>
      <c r="J5" s="440">
        <v>7</v>
      </c>
      <c r="K5" s="441">
        <v>488.260009765625</v>
      </c>
    </row>
    <row r="6" spans="1:11" ht="14.45" customHeight="1" x14ac:dyDescent="0.2">
      <c r="A6" s="442" t="s">
        <v>432</v>
      </c>
      <c r="B6" s="443" t="s">
        <v>433</v>
      </c>
      <c r="C6" s="444" t="s">
        <v>439</v>
      </c>
      <c r="D6" s="445" t="s">
        <v>440</v>
      </c>
      <c r="E6" s="444" t="s">
        <v>549</v>
      </c>
      <c r="F6" s="445" t="s">
        <v>550</v>
      </c>
      <c r="G6" s="444" t="s">
        <v>553</v>
      </c>
      <c r="H6" s="444" t="s">
        <v>554</v>
      </c>
      <c r="I6" s="447">
        <v>91.699996948242188</v>
      </c>
      <c r="J6" s="447">
        <v>6</v>
      </c>
      <c r="K6" s="448">
        <v>550.19999694824219</v>
      </c>
    </row>
    <row r="7" spans="1:11" ht="14.45" customHeight="1" x14ac:dyDescent="0.2">
      <c r="A7" s="442" t="s">
        <v>432</v>
      </c>
      <c r="B7" s="443" t="s">
        <v>433</v>
      </c>
      <c r="C7" s="444" t="s">
        <v>439</v>
      </c>
      <c r="D7" s="445" t="s">
        <v>440</v>
      </c>
      <c r="E7" s="444" t="s">
        <v>549</v>
      </c>
      <c r="F7" s="445" t="s">
        <v>550</v>
      </c>
      <c r="G7" s="444" t="s">
        <v>555</v>
      </c>
      <c r="H7" s="444" t="s">
        <v>556</v>
      </c>
      <c r="I7" s="447">
        <v>98.110000610351563</v>
      </c>
      <c r="J7" s="447">
        <v>2</v>
      </c>
      <c r="K7" s="448">
        <v>196.22000122070313</v>
      </c>
    </row>
    <row r="8" spans="1:11" ht="14.45" customHeight="1" x14ac:dyDescent="0.2">
      <c r="A8" s="442" t="s">
        <v>432</v>
      </c>
      <c r="B8" s="443" t="s">
        <v>433</v>
      </c>
      <c r="C8" s="444" t="s">
        <v>439</v>
      </c>
      <c r="D8" s="445" t="s">
        <v>440</v>
      </c>
      <c r="E8" s="444" t="s">
        <v>557</v>
      </c>
      <c r="F8" s="445" t="s">
        <v>558</v>
      </c>
      <c r="G8" s="444" t="s">
        <v>559</v>
      </c>
      <c r="H8" s="444" t="s">
        <v>560</v>
      </c>
      <c r="I8" s="447">
        <v>7.9240000724792479</v>
      </c>
      <c r="J8" s="447">
        <v>260</v>
      </c>
      <c r="K8" s="448">
        <v>2060.8299865722656</v>
      </c>
    </row>
    <row r="9" spans="1:11" ht="14.45" customHeight="1" x14ac:dyDescent="0.2">
      <c r="A9" s="442" t="s">
        <v>432</v>
      </c>
      <c r="B9" s="443" t="s">
        <v>433</v>
      </c>
      <c r="C9" s="444" t="s">
        <v>439</v>
      </c>
      <c r="D9" s="445" t="s">
        <v>440</v>
      </c>
      <c r="E9" s="444" t="s">
        <v>557</v>
      </c>
      <c r="F9" s="445" t="s">
        <v>558</v>
      </c>
      <c r="G9" s="444" t="s">
        <v>561</v>
      </c>
      <c r="H9" s="444" t="s">
        <v>562</v>
      </c>
      <c r="I9" s="447">
        <v>0.63999998569488525</v>
      </c>
      <c r="J9" s="447">
        <v>2000</v>
      </c>
      <c r="K9" s="448">
        <v>1276.5</v>
      </c>
    </row>
    <row r="10" spans="1:11" ht="14.45" customHeight="1" x14ac:dyDescent="0.2">
      <c r="A10" s="442" t="s">
        <v>432</v>
      </c>
      <c r="B10" s="443" t="s">
        <v>433</v>
      </c>
      <c r="C10" s="444" t="s">
        <v>439</v>
      </c>
      <c r="D10" s="445" t="s">
        <v>440</v>
      </c>
      <c r="E10" s="444" t="s">
        <v>557</v>
      </c>
      <c r="F10" s="445" t="s">
        <v>558</v>
      </c>
      <c r="G10" s="444" t="s">
        <v>563</v>
      </c>
      <c r="H10" s="444" t="s">
        <v>564</v>
      </c>
      <c r="I10" s="447">
        <v>0.58833330869674683</v>
      </c>
      <c r="J10" s="447">
        <v>15000</v>
      </c>
      <c r="K10" s="448">
        <v>8825</v>
      </c>
    </row>
    <row r="11" spans="1:11" ht="14.45" customHeight="1" x14ac:dyDescent="0.2">
      <c r="A11" s="442" t="s">
        <v>432</v>
      </c>
      <c r="B11" s="443" t="s">
        <v>433</v>
      </c>
      <c r="C11" s="444" t="s">
        <v>439</v>
      </c>
      <c r="D11" s="445" t="s">
        <v>440</v>
      </c>
      <c r="E11" s="444" t="s">
        <v>557</v>
      </c>
      <c r="F11" s="445" t="s">
        <v>558</v>
      </c>
      <c r="G11" s="444" t="s">
        <v>565</v>
      </c>
      <c r="H11" s="444" t="s">
        <v>566</v>
      </c>
      <c r="I11" s="447">
        <v>0.15000000596046448</v>
      </c>
      <c r="J11" s="447">
        <v>500</v>
      </c>
      <c r="K11" s="448">
        <v>75</v>
      </c>
    </row>
    <row r="12" spans="1:11" ht="14.45" customHeight="1" x14ac:dyDescent="0.2">
      <c r="A12" s="442" t="s">
        <v>432</v>
      </c>
      <c r="B12" s="443" t="s">
        <v>433</v>
      </c>
      <c r="C12" s="444" t="s">
        <v>439</v>
      </c>
      <c r="D12" s="445" t="s">
        <v>440</v>
      </c>
      <c r="E12" s="444" t="s">
        <v>557</v>
      </c>
      <c r="F12" s="445" t="s">
        <v>558</v>
      </c>
      <c r="G12" s="444" t="s">
        <v>567</v>
      </c>
      <c r="H12" s="444" t="s">
        <v>568</v>
      </c>
      <c r="I12" s="447">
        <v>0.41999998688697815</v>
      </c>
      <c r="J12" s="447">
        <v>1000</v>
      </c>
      <c r="K12" s="448">
        <v>419.75</v>
      </c>
    </row>
    <row r="13" spans="1:11" ht="14.45" customHeight="1" x14ac:dyDescent="0.2">
      <c r="A13" s="442" t="s">
        <v>432</v>
      </c>
      <c r="B13" s="443" t="s">
        <v>433</v>
      </c>
      <c r="C13" s="444" t="s">
        <v>439</v>
      </c>
      <c r="D13" s="445" t="s">
        <v>440</v>
      </c>
      <c r="E13" s="444" t="s">
        <v>557</v>
      </c>
      <c r="F13" s="445" t="s">
        <v>558</v>
      </c>
      <c r="G13" s="444" t="s">
        <v>561</v>
      </c>
      <c r="H13" s="444" t="s">
        <v>569</v>
      </c>
      <c r="I13" s="447">
        <v>0.63999998569488525</v>
      </c>
      <c r="J13" s="447">
        <v>3000</v>
      </c>
      <c r="K13" s="448">
        <v>1914.75</v>
      </c>
    </row>
    <row r="14" spans="1:11" ht="14.45" customHeight="1" x14ac:dyDescent="0.2">
      <c r="A14" s="442" t="s">
        <v>432</v>
      </c>
      <c r="B14" s="443" t="s">
        <v>433</v>
      </c>
      <c r="C14" s="444" t="s">
        <v>439</v>
      </c>
      <c r="D14" s="445" t="s">
        <v>440</v>
      </c>
      <c r="E14" s="444" t="s">
        <v>557</v>
      </c>
      <c r="F14" s="445" t="s">
        <v>558</v>
      </c>
      <c r="G14" s="444" t="s">
        <v>563</v>
      </c>
      <c r="H14" s="444" t="s">
        <v>570</v>
      </c>
      <c r="I14" s="447">
        <v>0.58599997758865352</v>
      </c>
      <c r="J14" s="447">
        <v>6700</v>
      </c>
      <c r="K14" s="448">
        <v>3948</v>
      </c>
    </row>
    <row r="15" spans="1:11" ht="14.45" customHeight="1" x14ac:dyDescent="0.2">
      <c r="A15" s="442" t="s">
        <v>432</v>
      </c>
      <c r="B15" s="443" t="s">
        <v>433</v>
      </c>
      <c r="C15" s="444" t="s">
        <v>439</v>
      </c>
      <c r="D15" s="445" t="s">
        <v>440</v>
      </c>
      <c r="E15" s="444" t="s">
        <v>557</v>
      </c>
      <c r="F15" s="445" t="s">
        <v>558</v>
      </c>
      <c r="G15" s="444" t="s">
        <v>571</v>
      </c>
      <c r="H15" s="444" t="s">
        <v>572</v>
      </c>
      <c r="I15" s="447">
        <v>1.1699999570846558</v>
      </c>
      <c r="J15" s="447">
        <v>500</v>
      </c>
      <c r="K15" s="448">
        <v>585</v>
      </c>
    </row>
    <row r="16" spans="1:11" ht="14.45" customHeight="1" x14ac:dyDescent="0.2">
      <c r="A16" s="442" t="s">
        <v>432</v>
      </c>
      <c r="B16" s="443" t="s">
        <v>433</v>
      </c>
      <c r="C16" s="444" t="s">
        <v>439</v>
      </c>
      <c r="D16" s="445" t="s">
        <v>440</v>
      </c>
      <c r="E16" s="444" t="s">
        <v>557</v>
      </c>
      <c r="F16" s="445" t="s">
        <v>558</v>
      </c>
      <c r="G16" s="444" t="s">
        <v>573</v>
      </c>
      <c r="H16" s="444" t="s">
        <v>574</v>
      </c>
      <c r="I16" s="447">
        <v>18.399999618530273</v>
      </c>
      <c r="J16" s="447">
        <v>250</v>
      </c>
      <c r="K16" s="448">
        <v>4600</v>
      </c>
    </row>
    <row r="17" spans="1:11" ht="14.45" customHeight="1" x14ac:dyDescent="0.2">
      <c r="A17" s="442" t="s">
        <v>432</v>
      </c>
      <c r="B17" s="443" t="s">
        <v>433</v>
      </c>
      <c r="C17" s="444" t="s">
        <v>439</v>
      </c>
      <c r="D17" s="445" t="s">
        <v>440</v>
      </c>
      <c r="E17" s="444" t="s">
        <v>557</v>
      </c>
      <c r="F17" s="445" t="s">
        <v>558</v>
      </c>
      <c r="G17" s="444" t="s">
        <v>573</v>
      </c>
      <c r="H17" s="444" t="s">
        <v>575</v>
      </c>
      <c r="I17" s="447">
        <v>18.399999618530273</v>
      </c>
      <c r="J17" s="447">
        <v>50</v>
      </c>
      <c r="K17" s="448">
        <v>919.80999755859375</v>
      </c>
    </row>
    <row r="18" spans="1:11" ht="14.45" customHeight="1" x14ac:dyDescent="0.2">
      <c r="A18" s="442" t="s">
        <v>432</v>
      </c>
      <c r="B18" s="443" t="s">
        <v>433</v>
      </c>
      <c r="C18" s="444" t="s">
        <v>439</v>
      </c>
      <c r="D18" s="445" t="s">
        <v>440</v>
      </c>
      <c r="E18" s="444" t="s">
        <v>557</v>
      </c>
      <c r="F18" s="445" t="s">
        <v>558</v>
      </c>
      <c r="G18" s="444" t="s">
        <v>576</v>
      </c>
      <c r="H18" s="444" t="s">
        <v>577</v>
      </c>
      <c r="I18" s="447">
        <v>1.3799999952316284</v>
      </c>
      <c r="J18" s="447">
        <v>120</v>
      </c>
      <c r="K18" s="448">
        <v>165.60000038146973</v>
      </c>
    </row>
    <row r="19" spans="1:11" ht="14.45" customHeight="1" x14ac:dyDescent="0.2">
      <c r="A19" s="442" t="s">
        <v>432</v>
      </c>
      <c r="B19" s="443" t="s">
        <v>433</v>
      </c>
      <c r="C19" s="444" t="s">
        <v>439</v>
      </c>
      <c r="D19" s="445" t="s">
        <v>440</v>
      </c>
      <c r="E19" s="444" t="s">
        <v>557</v>
      </c>
      <c r="F19" s="445" t="s">
        <v>558</v>
      </c>
      <c r="G19" s="444" t="s">
        <v>578</v>
      </c>
      <c r="H19" s="444" t="s">
        <v>579</v>
      </c>
      <c r="I19" s="447">
        <v>13.017500400543213</v>
      </c>
      <c r="J19" s="447">
        <v>16</v>
      </c>
      <c r="K19" s="448">
        <v>208.27000427246094</v>
      </c>
    </row>
    <row r="20" spans="1:11" ht="14.45" customHeight="1" x14ac:dyDescent="0.2">
      <c r="A20" s="442" t="s">
        <v>432</v>
      </c>
      <c r="B20" s="443" t="s">
        <v>433</v>
      </c>
      <c r="C20" s="444" t="s">
        <v>439</v>
      </c>
      <c r="D20" s="445" t="s">
        <v>440</v>
      </c>
      <c r="E20" s="444" t="s">
        <v>557</v>
      </c>
      <c r="F20" s="445" t="s">
        <v>558</v>
      </c>
      <c r="G20" s="444" t="s">
        <v>580</v>
      </c>
      <c r="H20" s="444" t="s">
        <v>581</v>
      </c>
      <c r="I20" s="447">
        <v>46.319999694824219</v>
      </c>
      <c r="J20" s="447">
        <v>12</v>
      </c>
      <c r="K20" s="448">
        <v>555.84002685546875</v>
      </c>
    </row>
    <row r="21" spans="1:11" ht="14.45" customHeight="1" x14ac:dyDescent="0.2">
      <c r="A21" s="442" t="s">
        <v>432</v>
      </c>
      <c r="B21" s="443" t="s">
        <v>433</v>
      </c>
      <c r="C21" s="444" t="s">
        <v>439</v>
      </c>
      <c r="D21" s="445" t="s">
        <v>440</v>
      </c>
      <c r="E21" s="444" t="s">
        <v>557</v>
      </c>
      <c r="F21" s="445" t="s">
        <v>558</v>
      </c>
      <c r="G21" s="444" t="s">
        <v>582</v>
      </c>
      <c r="H21" s="444" t="s">
        <v>583</v>
      </c>
      <c r="I21" s="447">
        <v>0.37999999523162842</v>
      </c>
      <c r="J21" s="447">
        <v>50</v>
      </c>
      <c r="K21" s="448">
        <v>19</v>
      </c>
    </row>
    <row r="22" spans="1:11" ht="14.45" customHeight="1" x14ac:dyDescent="0.2">
      <c r="A22" s="442" t="s">
        <v>432</v>
      </c>
      <c r="B22" s="443" t="s">
        <v>433</v>
      </c>
      <c r="C22" s="444" t="s">
        <v>439</v>
      </c>
      <c r="D22" s="445" t="s">
        <v>440</v>
      </c>
      <c r="E22" s="444" t="s">
        <v>557</v>
      </c>
      <c r="F22" s="445" t="s">
        <v>558</v>
      </c>
      <c r="G22" s="444" t="s">
        <v>584</v>
      </c>
      <c r="H22" s="444" t="s">
        <v>585</v>
      </c>
      <c r="I22" s="447">
        <v>13.079999923706055</v>
      </c>
      <c r="J22" s="447">
        <v>12</v>
      </c>
      <c r="K22" s="448">
        <v>156.96000671386719</v>
      </c>
    </row>
    <row r="23" spans="1:11" ht="14.45" customHeight="1" x14ac:dyDescent="0.2">
      <c r="A23" s="442" t="s">
        <v>432</v>
      </c>
      <c r="B23" s="443" t="s">
        <v>433</v>
      </c>
      <c r="C23" s="444" t="s">
        <v>439</v>
      </c>
      <c r="D23" s="445" t="s">
        <v>440</v>
      </c>
      <c r="E23" s="444" t="s">
        <v>557</v>
      </c>
      <c r="F23" s="445" t="s">
        <v>558</v>
      </c>
      <c r="G23" s="444" t="s">
        <v>578</v>
      </c>
      <c r="H23" s="444" t="s">
        <v>586</v>
      </c>
      <c r="I23" s="447">
        <v>13.020000457763672</v>
      </c>
      <c r="J23" s="447">
        <v>3</v>
      </c>
      <c r="K23" s="448">
        <v>39.060001373291016</v>
      </c>
    </row>
    <row r="24" spans="1:11" ht="14.45" customHeight="1" x14ac:dyDescent="0.2">
      <c r="A24" s="442" t="s">
        <v>432</v>
      </c>
      <c r="B24" s="443" t="s">
        <v>433</v>
      </c>
      <c r="C24" s="444" t="s">
        <v>439</v>
      </c>
      <c r="D24" s="445" t="s">
        <v>440</v>
      </c>
      <c r="E24" s="444" t="s">
        <v>557</v>
      </c>
      <c r="F24" s="445" t="s">
        <v>558</v>
      </c>
      <c r="G24" s="444" t="s">
        <v>587</v>
      </c>
      <c r="H24" s="444" t="s">
        <v>588</v>
      </c>
      <c r="I24" s="447">
        <v>7.5900001525878906</v>
      </c>
      <c r="J24" s="447">
        <v>5</v>
      </c>
      <c r="K24" s="448">
        <v>37.950000762939453</v>
      </c>
    </row>
    <row r="25" spans="1:11" ht="14.45" customHeight="1" x14ac:dyDescent="0.2">
      <c r="A25" s="442" t="s">
        <v>432</v>
      </c>
      <c r="B25" s="443" t="s">
        <v>433</v>
      </c>
      <c r="C25" s="444" t="s">
        <v>439</v>
      </c>
      <c r="D25" s="445" t="s">
        <v>440</v>
      </c>
      <c r="E25" s="444" t="s">
        <v>557</v>
      </c>
      <c r="F25" s="445" t="s">
        <v>558</v>
      </c>
      <c r="G25" s="444" t="s">
        <v>589</v>
      </c>
      <c r="H25" s="444" t="s">
        <v>590</v>
      </c>
      <c r="I25" s="447">
        <v>10.520000457763672</v>
      </c>
      <c r="J25" s="447">
        <v>2</v>
      </c>
      <c r="K25" s="448">
        <v>21.040000915527344</v>
      </c>
    </row>
    <row r="26" spans="1:11" ht="14.45" customHeight="1" x14ac:dyDescent="0.2">
      <c r="A26" s="442" t="s">
        <v>432</v>
      </c>
      <c r="B26" s="443" t="s">
        <v>433</v>
      </c>
      <c r="C26" s="444" t="s">
        <v>439</v>
      </c>
      <c r="D26" s="445" t="s">
        <v>440</v>
      </c>
      <c r="E26" s="444" t="s">
        <v>557</v>
      </c>
      <c r="F26" s="445" t="s">
        <v>558</v>
      </c>
      <c r="G26" s="444" t="s">
        <v>591</v>
      </c>
      <c r="H26" s="444" t="s">
        <v>592</v>
      </c>
      <c r="I26" s="447">
        <v>7.1000001430511475</v>
      </c>
      <c r="J26" s="447">
        <v>8</v>
      </c>
      <c r="K26" s="448">
        <v>56.760000228881836</v>
      </c>
    </row>
    <row r="27" spans="1:11" ht="14.45" customHeight="1" x14ac:dyDescent="0.2">
      <c r="A27" s="442" t="s">
        <v>432</v>
      </c>
      <c r="B27" s="443" t="s">
        <v>433</v>
      </c>
      <c r="C27" s="444" t="s">
        <v>439</v>
      </c>
      <c r="D27" s="445" t="s">
        <v>440</v>
      </c>
      <c r="E27" s="444" t="s">
        <v>557</v>
      </c>
      <c r="F27" s="445" t="s">
        <v>558</v>
      </c>
      <c r="G27" s="444" t="s">
        <v>593</v>
      </c>
      <c r="H27" s="444" t="s">
        <v>594</v>
      </c>
      <c r="I27" s="447">
        <v>9.5900001525878906</v>
      </c>
      <c r="J27" s="447">
        <v>2</v>
      </c>
      <c r="K27" s="448">
        <v>19.180000305175781</v>
      </c>
    </row>
    <row r="28" spans="1:11" ht="14.45" customHeight="1" x14ac:dyDescent="0.2">
      <c r="A28" s="442" t="s">
        <v>432</v>
      </c>
      <c r="B28" s="443" t="s">
        <v>433</v>
      </c>
      <c r="C28" s="444" t="s">
        <v>439</v>
      </c>
      <c r="D28" s="445" t="s">
        <v>440</v>
      </c>
      <c r="E28" s="444" t="s">
        <v>557</v>
      </c>
      <c r="F28" s="445" t="s">
        <v>558</v>
      </c>
      <c r="G28" s="444" t="s">
        <v>595</v>
      </c>
      <c r="H28" s="444" t="s">
        <v>596</v>
      </c>
      <c r="I28" s="447">
        <v>28.870000839233398</v>
      </c>
      <c r="J28" s="447">
        <v>2</v>
      </c>
      <c r="K28" s="448">
        <v>57.729999542236328</v>
      </c>
    </row>
    <row r="29" spans="1:11" ht="14.45" customHeight="1" x14ac:dyDescent="0.2">
      <c r="A29" s="442" t="s">
        <v>432</v>
      </c>
      <c r="B29" s="443" t="s">
        <v>433</v>
      </c>
      <c r="C29" s="444" t="s">
        <v>439</v>
      </c>
      <c r="D29" s="445" t="s">
        <v>440</v>
      </c>
      <c r="E29" s="444" t="s">
        <v>557</v>
      </c>
      <c r="F29" s="445" t="s">
        <v>558</v>
      </c>
      <c r="G29" s="444" t="s">
        <v>597</v>
      </c>
      <c r="H29" s="444" t="s">
        <v>598</v>
      </c>
      <c r="I29" s="447">
        <v>1500.010009765625</v>
      </c>
      <c r="J29" s="447">
        <v>2</v>
      </c>
      <c r="K29" s="448">
        <v>3000.010009765625</v>
      </c>
    </row>
    <row r="30" spans="1:11" ht="14.45" customHeight="1" x14ac:dyDescent="0.2">
      <c r="A30" s="442" t="s">
        <v>432</v>
      </c>
      <c r="B30" s="443" t="s">
        <v>433</v>
      </c>
      <c r="C30" s="444" t="s">
        <v>439</v>
      </c>
      <c r="D30" s="445" t="s">
        <v>440</v>
      </c>
      <c r="E30" s="444" t="s">
        <v>557</v>
      </c>
      <c r="F30" s="445" t="s">
        <v>558</v>
      </c>
      <c r="G30" s="444" t="s">
        <v>599</v>
      </c>
      <c r="H30" s="444" t="s">
        <v>600</v>
      </c>
      <c r="I30" s="447">
        <v>19.969999313354492</v>
      </c>
      <c r="J30" s="447">
        <v>2</v>
      </c>
      <c r="K30" s="448">
        <v>39.939998626708984</v>
      </c>
    </row>
    <row r="31" spans="1:11" ht="14.45" customHeight="1" x14ac:dyDescent="0.2">
      <c r="A31" s="442" t="s">
        <v>432</v>
      </c>
      <c r="B31" s="443" t="s">
        <v>433</v>
      </c>
      <c r="C31" s="444" t="s">
        <v>439</v>
      </c>
      <c r="D31" s="445" t="s">
        <v>440</v>
      </c>
      <c r="E31" s="444" t="s">
        <v>557</v>
      </c>
      <c r="F31" s="445" t="s">
        <v>558</v>
      </c>
      <c r="G31" s="444" t="s">
        <v>601</v>
      </c>
      <c r="H31" s="444" t="s">
        <v>602</v>
      </c>
      <c r="I31" s="447">
        <v>2.7400000095367432</v>
      </c>
      <c r="J31" s="447">
        <v>12</v>
      </c>
      <c r="K31" s="448">
        <v>32.880001068115234</v>
      </c>
    </row>
    <row r="32" spans="1:11" ht="14.45" customHeight="1" x14ac:dyDescent="0.2">
      <c r="A32" s="442" t="s">
        <v>432</v>
      </c>
      <c r="B32" s="443" t="s">
        <v>433</v>
      </c>
      <c r="C32" s="444" t="s">
        <v>439</v>
      </c>
      <c r="D32" s="445" t="s">
        <v>440</v>
      </c>
      <c r="E32" s="444" t="s">
        <v>557</v>
      </c>
      <c r="F32" s="445" t="s">
        <v>558</v>
      </c>
      <c r="G32" s="444" t="s">
        <v>603</v>
      </c>
      <c r="H32" s="444" t="s">
        <v>604</v>
      </c>
      <c r="I32" s="447">
        <v>1.9299999475479126</v>
      </c>
      <c r="J32" s="447">
        <v>100</v>
      </c>
      <c r="K32" s="448">
        <v>193.19999694824219</v>
      </c>
    </row>
    <row r="33" spans="1:11" ht="14.45" customHeight="1" x14ac:dyDescent="0.2">
      <c r="A33" s="442" t="s">
        <v>432</v>
      </c>
      <c r="B33" s="443" t="s">
        <v>433</v>
      </c>
      <c r="C33" s="444" t="s">
        <v>439</v>
      </c>
      <c r="D33" s="445" t="s">
        <v>440</v>
      </c>
      <c r="E33" s="444" t="s">
        <v>557</v>
      </c>
      <c r="F33" s="445" t="s">
        <v>558</v>
      </c>
      <c r="G33" s="444" t="s">
        <v>603</v>
      </c>
      <c r="H33" s="444" t="s">
        <v>605</v>
      </c>
      <c r="I33" s="447">
        <v>1.9299999475479126</v>
      </c>
      <c r="J33" s="447">
        <v>200</v>
      </c>
      <c r="K33" s="448">
        <v>386.39999389648438</v>
      </c>
    </row>
    <row r="34" spans="1:11" ht="14.45" customHeight="1" x14ac:dyDescent="0.2">
      <c r="A34" s="442" t="s">
        <v>432</v>
      </c>
      <c r="B34" s="443" t="s">
        <v>433</v>
      </c>
      <c r="C34" s="444" t="s">
        <v>439</v>
      </c>
      <c r="D34" s="445" t="s">
        <v>440</v>
      </c>
      <c r="E34" s="444" t="s">
        <v>557</v>
      </c>
      <c r="F34" s="445" t="s">
        <v>558</v>
      </c>
      <c r="G34" s="444" t="s">
        <v>606</v>
      </c>
      <c r="H34" s="444" t="s">
        <v>607</v>
      </c>
      <c r="I34" s="447">
        <v>1.2100000381469727</v>
      </c>
      <c r="J34" s="447">
        <v>1000</v>
      </c>
      <c r="K34" s="448">
        <v>1210</v>
      </c>
    </row>
    <row r="35" spans="1:11" ht="14.45" customHeight="1" x14ac:dyDescent="0.2">
      <c r="A35" s="442" t="s">
        <v>432</v>
      </c>
      <c r="B35" s="443" t="s">
        <v>433</v>
      </c>
      <c r="C35" s="444" t="s">
        <v>439</v>
      </c>
      <c r="D35" s="445" t="s">
        <v>440</v>
      </c>
      <c r="E35" s="444" t="s">
        <v>557</v>
      </c>
      <c r="F35" s="445" t="s">
        <v>558</v>
      </c>
      <c r="G35" s="444" t="s">
        <v>608</v>
      </c>
      <c r="H35" s="444" t="s">
        <v>609</v>
      </c>
      <c r="I35" s="447">
        <v>30.506666819254558</v>
      </c>
      <c r="J35" s="447">
        <v>39</v>
      </c>
      <c r="K35" s="448">
        <v>1189.739990234375</v>
      </c>
    </row>
    <row r="36" spans="1:11" ht="14.45" customHeight="1" x14ac:dyDescent="0.2">
      <c r="A36" s="442" t="s">
        <v>432</v>
      </c>
      <c r="B36" s="443" t="s">
        <v>433</v>
      </c>
      <c r="C36" s="444" t="s">
        <v>439</v>
      </c>
      <c r="D36" s="445" t="s">
        <v>440</v>
      </c>
      <c r="E36" s="444" t="s">
        <v>557</v>
      </c>
      <c r="F36" s="445" t="s">
        <v>558</v>
      </c>
      <c r="G36" s="444" t="s">
        <v>610</v>
      </c>
      <c r="H36" s="444" t="s">
        <v>611</v>
      </c>
      <c r="I36" s="447">
        <v>29.879999160766602</v>
      </c>
      <c r="J36" s="447">
        <v>5</v>
      </c>
      <c r="K36" s="448">
        <v>149.39999771118164</v>
      </c>
    </row>
    <row r="37" spans="1:11" ht="14.45" customHeight="1" x14ac:dyDescent="0.2">
      <c r="A37" s="442" t="s">
        <v>432</v>
      </c>
      <c r="B37" s="443" t="s">
        <v>433</v>
      </c>
      <c r="C37" s="444" t="s">
        <v>439</v>
      </c>
      <c r="D37" s="445" t="s">
        <v>440</v>
      </c>
      <c r="E37" s="444" t="s">
        <v>557</v>
      </c>
      <c r="F37" s="445" t="s">
        <v>558</v>
      </c>
      <c r="G37" s="444" t="s">
        <v>608</v>
      </c>
      <c r="H37" s="444" t="s">
        <v>612</v>
      </c>
      <c r="I37" s="447">
        <v>30.049999872843426</v>
      </c>
      <c r="J37" s="447">
        <v>42</v>
      </c>
      <c r="K37" s="448">
        <v>1264.2599792480469</v>
      </c>
    </row>
    <row r="38" spans="1:11" ht="14.45" customHeight="1" x14ac:dyDescent="0.2">
      <c r="A38" s="442" t="s">
        <v>432</v>
      </c>
      <c r="B38" s="443" t="s">
        <v>433</v>
      </c>
      <c r="C38" s="444" t="s">
        <v>439</v>
      </c>
      <c r="D38" s="445" t="s">
        <v>440</v>
      </c>
      <c r="E38" s="444" t="s">
        <v>557</v>
      </c>
      <c r="F38" s="445" t="s">
        <v>558</v>
      </c>
      <c r="G38" s="444" t="s">
        <v>610</v>
      </c>
      <c r="H38" s="444" t="s">
        <v>613</v>
      </c>
      <c r="I38" s="447">
        <v>29.814999580383301</v>
      </c>
      <c r="J38" s="447">
        <v>7</v>
      </c>
      <c r="K38" s="448">
        <v>208.77999877929688</v>
      </c>
    </row>
    <row r="39" spans="1:11" ht="14.45" customHeight="1" x14ac:dyDescent="0.2">
      <c r="A39" s="442" t="s">
        <v>432</v>
      </c>
      <c r="B39" s="443" t="s">
        <v>433</v>
      </c>
      <c r="C39" s="444" t="s">
        <v>439</v>
      </c>
      <c r="D39" s="445" t="s">
        <v>440</v>
      </c>
      <c r="E39" s="444" t="s">
        <v>557</v>
      </c>
      <c r="F39" s="445" t="s">
        <v>558</v>
      </c>
      <c r="G39" s="444" t="s">
        <v>614</v>
      </c>
      <c r="H39" s="444" t="s">
        <v>615</v>
      </c>
      <c r="I39" s="447">
        <v>260.29998779296875</v>
      </c>
      <c r="J39" s="447">
        <v>3</v>
      </c>
      <c r="K39" s="448">
        <v>780.9000244140625</v>
      </c>
    </row>
    <row r="40" spans="1:11" ht="14.45" customHeight="1" x14ac:dyDescent="0.2">
      <c r="A40" s="442" t="s">
        <v>432</v>
      </c>
      <c r="B40" s="443" t="s">
        <v>433</v>
      </c>
      <c r="C40" s="444" t="s">
        <v>439</v>
      </c>
      <c r="D40" s="445" t="s">
        <v>440</v>
      </c>
      <c r="E40" s="444" t="s">
        <v>557</v>
      </c>
      <c r="F40" s="445" t="s">
        <v>558</v>
      </c>
      <c r="G40" s="444" t="s">
        <v>616</v>
      </c>
      <c r="H40" s="444" t="s">
        <v>617</v>
      </c>
      <c r="I40" s="447">
        <v>10.350000381469727</v>
      </c>
      <c r="J40" s="447">
        <v>6</v>
      </c>
      <c r="K40" s="448">
        <v>62.100000381469727</v>
      </c>
    </row>
    <row r="41" spans="1:11" ht="14.45" customHeight="1" x14ac:dyDescent="0.2">
      <c r="A41" s="442" t="s">
        <v>432</v>
      </c>
      <c r="B41" s="443" t="s">
        <v>433</v>
      </c>
      <c r="C41" s="444" t="s">
        <v>439</v>
      </c>
      <c r="D41" s="445" t="s">
        <v>440</v>
      </c>
      <c r="E41" s="444" t="s">
        <v>618</v>
      </c>
      <c r="F41" s="445" t="s">
        <v>619</v>
      </c>
      <c r="G41" s="444" t="s">
        <v>620</v>
      </c>
      <c r="H41" s="444" t="s">
        <v>621</v>
      </c>
      <c r="I41" s="447">
        <v>2.9000000953674316</v>
      </c>
      <c r="J41" s="447">
        <v>100</v>
      </c>
      <c r="K41" s="448">
        <v>290.39999389648438</v>
      </c>
    </row>
    <row r="42" spans="1:11" ht="14.45" customHeight="1" x14ac:dyDescent="0.2">
      <c r="A42" s="442" t="s">
        <v>432</v>
      </c>
      <c r="B42" s="443" t="s">
        <v>433</v>
      </c>
      <c r="C42" s="444" t="s">
        <v>439</v>
      </c>
      <c r="D42" s="445" t="s">
        <v>440</v>
      </c>
      <c r="E42" s="444" t="s">
        <v>618</v>
      </c>
      <c r="F42" s="445" t="s">
        <v>619</v>
      </c>
      <c r="G42" s="444" t="s">
        <v>622</v>
      </c>
      <c r="H42" s="444" t="s">
        <v>623</v>
      </c>
      <c r="I42" s="447">
        <v>2.9050000905990601</v>
      </c>
      <c r="J42" s="447">
        <v>700</v>
      </c>
      <c r="K42" s="448">
        <v>2034</v>
      </c>
    </row>
    <row r="43" spans="1:11" ht="14.45" customHeight="1" x14ac:dyDescent="0.2">
      <c r="A43" s="442" t="s">
        <v>432</v>
      </c>
      <c r="B43" s="443" t="s">
        <v>433</v>
      </c>
      <c r="C43" s="444" t="s">
        <v>439</v>
      </c>
      <c r="D43" s="445" t="s">
        <v>440</v>
      </c>
      <c r="E43" s="444" t="s">
        <v>618</v>
      </c>
      <c r="F43" s="445" t="s">
        <v>619</v>
      </c>
      <c r="G43" s="444" t="s">
        <v>624</v>
      </c>
      <c r="H43" s="444" t="s">
        <v>625</v>
      </c>
      <c r="I43" s="447">
        <v>3.630000114440918</v>
      </c>
      <c r="J43" s="447">
        <v>100</v>
      </c>
      <c r="K43" s="448">
        <v>363</v>
      </c>
    </row>
    <row r="44" spans="1:11" ht="14.45" customHeight="1" x14ac:dyDescent="0.2">
      <c r="A44" s="442" t="s">
        <v>432</v>
      </c>
      <c r="B44" s="443" t="s">
        <v>433</v>
      </c>
      <c r="C44" s="444" t="s">
        <v>439</v>
      </c>
      <c r="D44" s="445" t="s">
        <v>440</v>
      </c>
      <c r="E44" s="444" t="s">
        <v>618</v>
      </c>
      <c r="F44" s="445" t="s">
        <v>619</v>
      </c>
      <c r="G44" s="444" t="s">
        <v>626</v>
      </c>
      <c r="H44" s="444" t="s">
        <v>627</v>
      </c>
      <c r="I44" s="447">
        <v>2.3599998950958252</v>
      </c>
      <c r="J44" s="447">
        <v>5</v>
      </c>
      <c r="K44" s="448">
        <v>11.800000190734863</v>
      </c>
    </row>
    <row r="45" spans="1:11" ht="14.45" customHeight="1" x14ac:dyDescent="0.2">
      <c r="A45" s="442" t="s">
        <v>432</v>
      </c>
      <c r="B45" s="443" t="s">
        <v>433</v>
      </c>
      <c r="C45" s="444" t="s">
        <v>439</v>
      </c>
      <c r="D45" s="445" t="s">
        <v>440</v>
      </c>
      <c r="E45" s="444" t="s">
        <v>618</v>
      </c>
      <c r="F45" s="445" t="s">
        <v>619</v>
      </c>
      <c r="G45" s="444" t="s">
        <v>622</v>
      </c>
      <c r="H45" s="444" t="s">
        <v>628</v>
      </c>
      <c r="I45" s="447">
        <v>2.9050000905990601</v>
      </c>
      <c r="J45" s="447">
        <v>200</v>
      </c>
      <c r="K45" s="448">
        <v>581</v>
      </c>
    </row>
    <row r="46" spans="1:11" ht="14.45" customHeight="1" x14ac:dyDescent="0.2">
      <c r="A46" s="442" t="s">
        <v>432</v>
      </c>
      <c r="B46" s="443" t="s">
        <v>433</v>
      </c>
      <c r="C46" s="444" t="s">
        <v>439</v>
      </c>
      <c r="D46" s="445" t="s">
        <v>440</v>
      </c>
      <c r="E46" s="444" t="s">
        <v>618</v>
      </c>
      <c r="F46" s="445" t="s">
        <v>619</v>
      </c>
      <c r="G46" s="444" t="s">
        <v>624</v>
      </c>
      <c r="H46" s="444" t="s">
        <v>629</v>
      </c>
      <c r="I46" s="447">
        <v>3.630000114440918</v>
      </c>
      <c r="J46" s="447">
        <v>100</v>
      </c>
      <c r="K46" s="448">
        <v>363</v>
      </c>
    </row>
    <row r="47" spans="1:11" ht="14.45" customHeight="1" x14ac:dyDescent="0.2">
      <c r="A47" s="442" t="s">
        <v>432</v>
      </c>
      <c r="B47" s="443" t="s">
        <v>433</v>
      </c>
      <c r="C47" s="444" t="s">
        <v>439</v>
      </c>
      <c r="D47" s="445" t="s">
        <v>440</v>
      </c>
      <c r="E47" s="444" t="s">
        <v>618</v>
      </c>
      <c r="F47" s="445" t="s">
        <v>619</v>
      </c>
      <c r="G47" s="444" t="s">
        <v>630</v>
      </c>
      <c r="H47" s="444" t="s">
        <v>631</v>
      </c>
      <c r="I47" s="447">
        <v>33.880001068115234</v>
      </c>
      <c r="J47" s="447">
        <v>4</v>
      </c>
      <c r="K47" s="448">
        <v>135.52000427246094</v>
      </c>
    </row>
    <row r="48" spans="1:11" ht="14.45" customHeight="1" x14ac:dyDescent="0.2">
      <c r="A48" s="442" t="s">
        <v>432</v>
      </c>
      <c r="B48" s="443" t="s">
        <v>433</v>
      </c>
      <c r="C48" s="444" t="s">
        <v>439</v>
      </c>
      <c r="D48" s="445" t="s">
        <v>440</v>
      </c>
      <c r="E48" s="444" t="s">
        <v>618</v>
      </c>
      <c r="F48" s="445" t="s">
        <v>619</v>
      </c>
      <c r="G48" s="444" t="s">
        <v>632</v>
      </c>
      <c r="H48" s="444" t="s">
        <v>633</v>
      </c>
      <c r="I48" s="447">
        <v>1629.1700439453125</v>
      </c>
      <c r="J48" s="447">
        <v>3</v>
      </c>
      <c r="K48" s="448">
        <v>4887.5101318359375</v>
      </c>
    </row>
    <row r="49" spans="1:11" ht="14.45" customHeight="1" x14ac:dyDescent="0.2">
      <c r="A49" s="442" t="s">
        <v>432</v>
      </c>
      <c r="B49" s="443" t="s">
        <v>433</v>
      </c>
      <c r="C49" s="444" t="s">
        <v>439</v>
      </c>
      <c r="D49" s="445" t="s">
        <v>440</v>
      </c>
      <c r="E49" s="444" t="s">
        <v>618</v>
      </c>
      <c r="F49" s="445" t="s">
        <v>619</v>
      </c>
      <c r="G49" s="444" t="s">
        <v>634</v>
      </c>
      <c r="H49" s="444" t="s">
        <v>635</v>
      </c>
      <c r="I49" s="447">
        <v>1332.93994140625</v>
      </c>
      <c r="J49" s="447">
        <v>1</v>
      </c>
      <c r="K49" s="448">
        <v>1332.93994140625</v>
      </c>
    </row>
    <row r="50" spans="1:11" ht="14.45" customHeight="1" x14ac:dyDescent="0.2">
      <c r="A50" s="442" t="s">
        <v>432</v>
      </c>
      <c r="B50" s="443" t="s">
        <v>433</v>
      </c>
      <c r="C50" s="444" t="s">
        <v>439</v>
      </c>
      <c r="D50" s="445" t="s">
        <v>440</v>
      </c>
      <c r="E50" s="444" t="s">
        <v>618</v>
      </c>
      <c r="F50" s="445" t="s">
        <v>619</v>
      </c>
      <c r="G50" s="444" t="s">
        <v>636</v>
      </c>
      <c r="H50" s="444" t="s">
        <v>637</v>
      </c>
      <c r="I50" s="447">
        <v>5651.91015625</v>
      </c>
      <c r="J50" s="447">
        <v>1</v>
      </c>
      <c r="K50" s="448">
        <v>5651.91015625</v>
      </c>
    </row>
    <row r="51" spans="1:11" ht="14.45" customHeight="1" x14ac:dyDescent="0.2">
      <c r="A51" s="442" t="s">
        <v>432</v>
      </c>
      <c r="B51" s="443" t="s">
        <v>433</v>
      </c>
      <c r="C51" s="444" t="s">
        <v>439</v>
      </c>
      <c r="D51" s="445" t="s">
        <v>440</v>
      </c>
      <c r="E51" s="444" t="s">
        <v>618</v>
      </c>
      <c r="F51" s="445" t="s">
        <v>619</v>
      </c>
      <c r="G51" s="444" t="s">
        <v>638</v>
      </c>
      <c r="H51" s="444" t="s">
        <v>639</v>
      </c>
      <c r="I51" s="447">
        <v>3.1500000953674316</v>
      </c>
      <c r="J51" s="447">
        <v>50</v>
      </c>
      <c r="K51" s="448">
        <v>157.5</v>
      </c>
    </row>
    <row r="52" spans="1:11" ht="14.45" customHeight="1" x14ac:dyDescent="0.2">
      <c r="A52" s="442" t="s">
        <v>432</v>
      </c>
      <c r="B52" s="443" t="s">
        <v>433</v>
      </c>
      <c r="C52" s="444" t="s">
        <v>439</v>
      </c>
      <c r="D52" s="445" t="s">
        <v>440</v>
      </c>
      <c r="E52" s="444" t="s">
        <v>618</v>
      </c>
      <c r="F52" s="445" t="s">
        <v>619</v>
      </c>
      <c r="G52" s="444" t="s">
        <v>640</v>
      </c>
      <c r="H52" s="444" t="s">
        <v>641</v>
      </c>
      <c r="I52" s="447">
        <v>66.550003051757813</v>
      </c>
      <c r="J52" s="447">
        <v>215</v>
      </c>
      <c r="K52" s="448">
        <v>14308.25</v>
      </c>
    </row>
    <row r="53" spans="1:11" ht="14.45" customHeight="1" x14ac:dyDescent="0.2">
      <c r="A53" s="442" t="s">
        <v>432</v>
      </c>
      <c r="B53" s="443" t="s">
        <v>433</v>
      </c>
      <c r="C53" s="444" t="s">
        <v>439</v>
      </c>
      <c r="D53" s="445" t="s">
        <v>440</v>
      </c>
      <c r="E53" s="444" t="s">
        <v>618</v>
      </c>
      <c r="F53" s="445" t="s">
        <v>619</v>
      </c>
      <c r="G53" s="444" t="s">
        <v>642</v>
      </c>
      <c r="H53" s="444" t="s">
        <v>643</v>
      </c>
      <c r="I53" s="447">
        <v>11.737499713897705</v>
      </c>
      <c r="J53" s="447">
        <v>87</v>
      </c>
      <c r="K53" s="448">
        <v>1021.2200164794922</v>
      </c>
    </row>
    <row r="54" spans="1:11" ht="14.45" customHeight="1" x14ac:dyDescent="0.2">
      <c r="A54" s="442" t="s">
        <v>432</v>
      </c>
      <c r="B54" s="443" t="s">
        <v>433</v>
      </c>
      <c r="C54" s="444" t="s">
        <v>439</v>
      </c>
      <c r="D54" s="445" t="s">
        <v>440</v>
      </c>
      <c r="E54" s="444" t="s">
        <v>618</v>
      </c>
      <c r="F54" s="445" t="s">
        <v>619</v>
      </c>
      <c r="G54" s="444" t="s">
        <v>644</v>
      </c>
      <c r="H54" s="444" t="s">
        <v>645</v>
      </c>
      <c r="I54" s="447">
        <v>13.310000419616699</v>
      </c>
      <c r="J54" s="447">
        <v>24</v>
      </c>
      <c r="K54" s="448">
        <v>319.44001007080078</v>
      </c>
    </row>
    <row r="55" spans="1:11" ht="14.45" customHeight="1" x14ac:dyDescent="0.2">
      <c r="A55" s="442" t="s">
        <v>432</v>
      </c>
      <c r="B55" s="443" t="s">
        <v>433</v>
      </c>
      <c r="C55" s="444" t="s">
        <v>439</v>
      </c>
      <c r="D55" s="445" t="s">
        <v>440</v>
      </c>
      <c r="E55" s="444" t="s">
        <v>618</v>
      </c>
      <c r="F55" s="445" t="s">
        <v>619</v>
      </c>
      <c r="G55" s="444" t="s">
        <v>642</v>
      </c>
      <c r="H55" s="444" t="s">
        <v>646</v>
      </c>
      <c r="I55" s="447">
        <v>11.733332951863607</v>
      </c>
      <c r="J55" s="447">
        <v>40</v>
      </c>
      <c r="K55" s="448">
        <v>469.35000610351563</v>
      </c>
    </row>
    <row r="56" spans="1:11" ht="14.45" customHeight="1" x14ac:dyDescent="0.2">
      <c r="A56" s="442" t="s">
        <v>432</v>
      </c>
      <c r="B56" s="443" t="s">
        <v>433</v>
      </c>
      <c r="C56" s="444" t="s">
        <v>439</v>
      </c>
      <c r="D56" s="445" t="s">
        <v>440</v>
      </c>
      <c r="E56" s="444" t="s">
        <v>618</v>
      </c>
      <c r="F56" s="445" t="s">
        <v>619</v>
      </c>
      <c r="G56" s="444" t="s">
        <v>644</v>
      </c>
      <c r="H56" s="444" t="s">
        <v>647</v>
      </c>
      <c r="I56" s="447">
        <v>13.310000419616699</v>
      </c>
      <c r="J56" s="447">
        <v>16</v>
      </c>
      <c r="K56" s="448">
        <v>212.96000671386719</v>
      </c>
    </row>
    <row r="57" spans="1:11" ht="14.45" customHeight="1" x14ac:dyDescent="0.2">
      <c r="A57" s="442" t="s">
        <v>432</v>
      </c>
      <c r="B57" s="443" t="s">
        <v>433</v>
      </c>
      <c r="C57" s="444" t="s">
        <v>439</v>
      </c>
      <c r="D57" s="445" t="s">
        <v>440</v>
      </c>
      <c r="E57" s="444" t="s">
        <v>618</v>
      </c>
      <c r="F57" s="445" t="s">
        <v>619</v>
      </c>
      <c r="G57" s="444" t="s">
        <v>640</v>
      </c>
      <c r="H57" s="444" t="s">
        <v>648</v>
      </c>
      <c r="I57" s="447">
        <v>66.550003051757813</v>
      </c>
      <c r="J57" s="447">
        <v>175</v>
      </c>
      <c r="K57" s="448">
        <v>11646.25</v>
      </c>
    </row>
    <row r="58" spans="1:11" ht="14.45" customHeight="1" x14ac:dyDescent="0.2">
      <c r="A58" s="442" t="s">
        <v>432</v>
      </c>
      <c r="B58" s="443" t="s">
        <v>433</v>
      </c>
      <c r="C58" s="444" t="s">
        <v>439</v>
      </c>
      <c r="D58" s="445" t="s">
        <v>440</v>
      </c>
      <c r="E58" s="444" t="s">
        <v>618</v>
      </c>
      <c r="F58" s="445" t="s">
        <v>619</v>
      </c>
      <c r="G58" s="444" t="s">
        <v>649</v>
      </c>
      <c r="H58" s="444" t="s">
        <v>650</v>
      </c>
      <c r="I58" s="447">
        <v>311.67999267578125</v>
      </c>
      <c r="J58" s="447">
        <v>5</v>
      </c>
      <c r="K58" s="448">
        <v>1558.3999633789063</v>
      </c>
    </row>
    <row r="59" spans="1:11" ht="14.45" customHeight="1" x14ac:dyDescent="0.2">
      <c r="A59" s="442" t="s">
        <v>432</v>
      </c>
      <c r="B59" s="443" t="s">
        <v>433</v>
      </c>
      <c r="C59" s="444" t="s">
        <v>439</v>
      </c>
      <c r="D59" s="445" t="s">
        <v>440</v>
      </c>
      <c r="E59" s="444" t="s">
        <v>618</v>
      </c>
      <c r="F59" s="445" t="s">
        <v>619</v>
      </c>
      <c r="G59" s="444" t="s">
        <v>651</v>
      </c>
      <c r="H59" s="444" t="s">
        <v>652</v>
      </c>
      <c r="I59" s="447">
        <v>184.58000183105469</v>
      </c>
      <c r="J59" s="447">
        <v>5</v>
      </c>
      <c r="K59" s="448">
        <v>922.89999389648438</v>
      </c>
    </row>
    <row r="60" spans="1:11" ht="14.45" customHeight="1" x14ac:dyDescent="0.2">
      <c r="A60" s="442" t="s">
        <v>432</v>
      </c>
      <c r="B60" s="443" t="s">
        <v>433</v>
      </c>
      <c r="C60" s="444" t="s">
        <v>439</v>
      </c>
      <c r="D60" s="445" t="s">
        <v>440</v>
      </c>
      <c r="E60" s="444" t="s">
        <v>618</v>
      </c>
      <c r="F60" s="445" t="s">
        <v>619</v>
      </c>
      <c r="G60" s="444" t="s">
        <v>653</v>
      </c>
      <c r="H60" s="444" t="s">
        <v>654</v>
      </c>
      <c r="I60" s="447">
        <v>214.00999450683594</v>
      </c>
      <c r="J60" s="447">
        <v>3</v>
      </c>
      <c r="K60" s="448">
        <v>642.030029296875</v>
      </c>
    </row>
    <row r="61" spans="1:11" ht="14.45" customHeight="1" x14ac:dyDescent="0.2">
      <c r="A61" s="442" t="s">
        <v>432</v>
      </c>
      <c r="B61" s="443" t="s">
        <v>433</v>
      </c>
      <c r="C61" s="444" t="s">
        <v>439</v>
      </c>
      <c r="D61" s="445" t="s">
        <v>440</v>
      </c>
      <c r="E61" s="444" t="s">
        <v>618</v>
      </c>
      <c r="F61" s="445" t="s">
        <v>619</v>
      </c>
      <c r="G61" s="444" t="s">
        <v>655</v>
      </c>
      <c r="H61" s="444" t="s">
        <v>656</v>
      </c>
      <c r="I61" s="447">
        <v>316.81001281738281</v>
      </c>
      <c r="J61" s="447">
        <v>20</v>
      </c>
      <c r="K61" s="448">
        <v>6336.169921875</v>
      </c>
    </row>
    <row r="62" spans="1:11" ht="14.45" customHeight="1" x14ac:dyDescent="0.2">
      <c r="A62" s="442" t="s">
        <v>432</v>
      </c>
      <c r="B62" s="443" t="s">
        <v>433</v>
      </c>
      <c r="C62" s="444" t="s">
        <v>439</v>
      </c>
      <c r="D62" s="445" t="s">
        <v>440</v>
      </c>
      <c r="E62" s="444" t="s">
        <v>618</v>
      </c>
      <c r="F62" s="445" t="s">
        <v>619</v>
      </c>
      <c r="G62" s="444" t="s">
        <v>657</v>
      </c>
      <c r="H62" s="444" t="s">
        <v>658</v>
      </c>
      <c r="I62" s="447">
        <v>726</v>
      </c>
      <c r="J62" s="447">
        <v>2</v>
      </c>
      <c r="K62" s="448">
        <v>1452</v>
      </c>
    </row>
    <row r="63" spans="1:11" ht="14.45" customHeight="1" x14ac:dyDescent="0.2">
      <c r="A63" s="442" t="s">
        <v>432</v>
      </c>
      <c r="B63" s="443" t="s">
        <v>433</v>
      </c>
      <c r="C63" s="444" t="s">
        <v>439</v>
      </c>
      <c r="D63" s="445" t="s">
        <v>440</v>
      </c>
      <c r="E63" s="444" t="s">
        <v>618</v>
      </c>
      <c r="F63" s="445" t="s">
        <v>619</v>
      </c>
      <c r="G63" s="444" t="s">
        <v>659</v>
      </c>
      <c r="H63" s="444" t="s">
        <v>660</v>
      </c>
      <c r="I63" s="447">
        <v>444.49332682291669</v>
      </c>
      <c r="J63" s="447">
        <v>14</v>
      </c>
      <c r="K63" s="448">
        <v>6219.39990234375</v>
      </c>
    </row>
    <row r="64" spans="1:11" ht="14.45" customHeight="1" x14ac:dyDescent="0.2">
      <c r="A64" s="442" t="s">
        <v>432</v>
      </c>
      <c r="B64" s="443" t="s">
        <v>433</v>
      </c>
      <c r="C64" s="444" t="s">
        <v>439</v>
      </c>
      <c r="D64" s="445" t="s">
        <v>440</v>
      </c>
      <c r="E64" s="444" t="s">
        <v>618</v>
      </c>
      <c r="F64" s="445" t="s">
        <v>619</v>
      </c>
      <c r="G64" s="444" t="s">
        <v>661</v>
      </c>
      <c r="H64" s="444" t="s">
        <v>662</v>
      </c>
      <c r="I64" s="447">
        <v>1.0850000381469727</v>
      </c>
      <c r="J64" s="447">
        <v>300</v>
      </c>
      <c r="K64" s="448">
        <v>326</v>
      </c>
    </row>
    <row r="65" spans="1:11" ht="14.45" customHeight="1" x14ac:dyDescent="0.2">
      <c r="A65" s="442" t="s">
        <v>432</v>
      </c>
      <c r="B65" s="443" t="s">
        <v>433</v>
      </c>
      <c r="C65" s="444" t="s">
        <v>439</v>
      </c>
      <c r="D65" s="445" t="s">
        <v>440</v>
      </c>
      <c r="E65" s="444" t="s">
        <v>618</v>
      </c>
      <c r="F65" s="445" t="s">
        <v>619</v>
      </c>
      <c r="G65" s="444" t="s">
        <v>663</v>
      </c>
      <c r="H65" s="444" t="s">
        <v>664</v>
      </c>
      <c r="I65" s="447">
        <v>0.43333333730697632</v>
      </c>
      <c r="J65" s="447">
        <v>2300</v>
      </c>
      <c r="K65" s="448">
        <v>997</v>
      </c>
    </row>
    <row r="66" spans="1:11" ht="14.45" customHeight="1" x14ac:dyDescent="0.2">
      <c r="A66" s="442" t="s">
        <v>432</v>
      </c>
      <c r="B66" s="443" t="s">
        <v>433</v>
      </c>
      <c r="C66" s="444" t="s">
        <v>439</v>
      </c>
      <c r="D66" s="445" t="s">
        <v>440</v>
      </c>
      <c r="E66" s="444" t="s">
        <v>618</v>
      </c>
      <c r="F66" s="445" t="s">
        <v>619</v>
      </c>
      <c r="G66" s="444" t="s">
        <v>665</v>
      </c>
      <c r="H66" s="444" t="s">
        <v>666</v>
      </c>
      <c r="I66" s="447">
        <v>0.4699999988079071</v>
      </c>
      <c r="J66" s="447">
        <v>600</v>
      </c>
      <c r="K66" s="448">
        <v>282</v>
      </c>
    </row>
    <row r="67" spans="1:11" ht="14.45" customHeight="1" x14ac:dyDescent="0.2">
      <c r="A67" s="442" t="s">
        <v>432</v>
      </c>
      <c r="B67" s="443" t="s">
        <v>433</v>
      </c>
      <c r="C67" s="444" t="s">
        <v>439</v>
      </c>
      <c r="D67" s="445" t="s">
        <v>440</v>
      </c>
      <c r="E67" s="444" t="s">
        <v>618</v>
      </c>
      <c r="F67" s="445" t="s">
        <v>619</v>
      </c>
      <c r="G67" s="444" t="s">
        <v>665</v>
      </c>
      <c r="H67" s="444" t="s">
        <v>667</v>
      </c>
      <c r="I67" s="447">
        <v>0.47999998927116394</v>
      </c>
      <c r="J67" s="447">
        <v>600</v>
      </c>
      <c r="K67" s="448">
        <v>288</v>
      </c>
    </row>
    <row r="68" spans="1:11" ht="14.45" customHeight="1" x14ac:dyDescent="0.2">
      <c r="A68" s="442" t="s">
        <v>432</v>
      </c>
      <c r="B68" s="443" t="s">
        <v>433</v>
      </c>
      <c r="C68" s="444" t="s">
        <v>439</v>
      </c>
      <c r="D68" s="445" t="s">
        <v>440</v>
      </c>
      <c r="E68" s="444" t="s">
        <v>618</v>
      </c>
      <c r="F68" s="445" t="s">
        <v>619</v>
      </c>
      <c r="G68" s="444" t="s">
        <v>665</v>
      </c>
      <c r="H68" s="444" t="s">
        <v>668</v>
      </c>
      <c r="I68" s="447">
        <v>0.4699999988079071</v>
      </c>
      <c r="J68" s="447">
        <v>300</v>
      </c>
      <c r="K68" s="448">
        <v>141</v>
      </c>
    </row>
    <row r="69" spans="1:11" ht="14.45" customHeight="1" x14ac:dyDescent="0.2">
      <c r="A69" s="442" t="s">
        <v>432</v>
      </c>
      <c r="B69" s="443" t="s">
        <v>433</v>
      </c>
      <c r="C69" s="444" t="s">
        <v>439</v>
      </c>
      <c r="D69" s="445" t="s">
        <v>440</v>
      </c>
      <c r="E69" s="444" t="s">
        <v>618</v>
      </c>
      <c r="F69" s="445" t="s">
        <v>619</v>
      </c>
      <c r="G69" s="444" t="s">
        <v>665</v>
      </c>
      <c r="H69" s="444" t="s">
        <v>669</v>
      </c>
      <c r="I69" s="447">
        <v>0.4699999988079071</v>
      </c>
      <c r="J69" s="447">
        <v>1000</v>
      </c>
      <c r="K69" s="448">
        <v>470</v>
      </c>
    </row>
    <row r="70" spans="1:11" ht="14.45" customHeight="1" x14ac:dyDescent="0.2">
      <c r="A70" s="442" t="s">
        <v>432</v>
      </c>
      <c r="B70" s="443" t="s">
        <v>433</v>
      </c>
      <c r="C70" s="444" t="s">
        <v>439</v>
      </c>
      <c r="D70" s="445" t="s">
        <v>440</v>
      </c>
      <c r="E70" s="444" t="s">
        <v>618</v>
      </c>
      <c r="F70" s="445" t="s">
        <v>619</v>
      </c>
      <c r="G70" s="444" t="s">
        <v>665</v>
      </c>
      <c r="H70" s="444" t="s">
        <v>670</v>
      </c>
      <c r="I70" s="447">
        <v>0.47999998927116394</v>
      </c>
      <c r="J70" s="447">
        <v>300</v>
      </c>
      <c r="K70" s="448">
        <v>144</v>
      </c>
    </row>
    <row r="71" spans="1:11" ht="14.45" customHeight="1" x14ac:dyDescent="0.2">
      <c r="A71" s="442" t="s">
        <v>432</v>
      </c>
      <c r="B71" s="443" t="s">
        <v>433</v>
      </c>
      <c r="C71" s="444" t="s">
        <v>439</v>
      </c>
      <c r="D71" s="445" t="s">
        <v>440</v>
      </c>
      <c r="E71" s="444" t="s">
        <v>618</v>
      </c>
      <c r="F71" s="445" t="s">
        <v>619</v>
      </c>
      <c r="G71" s="444" t="s">
        <v>671</v>
      </c>
      <c r="H71" s="444" t="s">
        <v>672</v>
      </c>
      <c r="I71" s="447">
        <v>0.58124998211860657</v>
      </c>
      <c r="J71" s="447">
        <v>4800</v>
      </c>
      <c r="K71" s="448">
        <v>2791</v>
      </c>
    </row>
    <row r="72" spans="1:11" ht="14.45" customHeight="1" x14ac:dyDescent="0.2">
      <c r="A72" s="442" t="s">
        <v>432</v>
      </c>
      <c r="B72" s="443" t="s">
        <v>433</v>
      </c>
      <c r="C72" s="444" t="s">
        <v>439</v>
      </c>
      <c r="D72" s="445" t="s">
        <v>440</v>
      </c>
      <c r="E72" s="444" t="s">
        <v>618</v>
      </c>
      <c r="F72" s="445" t="s">
        <v>619</v>
      </c>
      <c r="G72" s="444" t="s">
        <v>673</v>
      </c>
      <c r="H72" s="444" t="s">
        <v>674</v>
      </c>
      <c r="I72" s="447">
        <v>0.67000001668930054</v>
      </c>
      <c r="J72" s="447">
        <v>2900</v>
      </c>
      <c r="K72" s="448">
        <v>1943</v>
      </c>
    </row>
    <row r="73" spans="1:11" ht="14.45" customHeight="1" x14ac:dyDescent="0.2">
      <c r="A73" s="442" t="s">
        <v>432</v>
      </c>
      <c r="B73" s="443" t="s">
        <v>433</v>
      </c>
      <c r="C73" s="444" t="s">
        <v>439</v>
      </c>
      <c r="D73" s="445" t="s">
        <v>440</v>
      </c>
      <c r="E73" s="444" t="s">
        <v>618</v>
      </c>
      <c r="F73" s="445" t="s">
        <v>619</v>
      </c>
      <c r="G73" s="444" t="s">
        <v>673</v>
      </c>
      <c r="H73" s="444" t="s">
        <v>675</v>
      </c>
      <c r="I73" s="447">
        <v>0.67000001668930054</v>
      </c>
      <c r="J73" s="447">
        <v>1600</v>
      </c>
      <c r="K73" s="448">
        <v>1072</v>
      </c>
    </row>
    <row r="74" spans="1:11" ht="14.45" customHeight="1" x14ac:dyDescent="0.2">
      <c r="A74" s="442" t="s">
        <v>432</v>
      </c>
      <c r="B74" s="443" t="s">
        <v>433</v>
      </c>
      <c r="C74" s="444" t="s">
        <v>439</v>
      </c>
      <c r="D74" s="445" t="s">
        <v>440</v>
      </c>
      <c r="E74" s="444" t="s">
        <v>618</v>
      </c>
      <c r="F74" s="445" t="s">
        <v>619</v>
      </c>
      <c r="G74" s="444" t="s">
        <v>676</v>
      </c>
      <c r="H74" s="444" t="s">
        <v>677</v>
      </c>
      <c r="I74" s="447">
        <v>6.309999942779541</v>
      </c>
      <c r="J74" s="447">
        <v>100</v>
      </c>
      <c r="K74" s="448">
        <v>631.16998291015625</v>
      </c>
    </row>
    <row r="75" spans="1:11" ht="14.45" customHeight="1" x14ac:dyDescent="0.2">
      <c r="A75" s="442" t="s">
        <v>432</v>
      </c>
      <c r="B75" s="443" t="s">
        <v>433</v>
      </c>
      <c r="C75" s="444" t="s">
        <v>439</v>
      </c>
      <c r="D75" s="445" t="s">
        <v>440</v>
      </c>
      <c r="E75" s="444" t="s">
        <v>618</v>
      </c>
      <c r="F75" s="445" t="s">
        <v>619</v>
      </c>
      <c r="G75" s="444" t="s">
        <v>661</v>
      </c>
      <c r="H75" s="444" t="s">
        <v>678</v>
      </c>
      <c r="I75" s="447">
        <v>1.0900000333786011</v>
      </c>
      <c r="J75" s="447">
        <v>300</v>
      </c>
      <c r="K75" s="448">
        <v>327</v>
      </c>
    </row>
    <row r="76" spans="1:11" ht="14.45" customHeight="1" x14ac:dyDescent="0.2">
      <c r="A76" s="442" t="s">
        <v>432</v>
      </c>
      <c r="B76" s="443" t="s">
        <v>433</v>
      </c>
      <c r="C76" s="444" t="s">
        <v>439</v>
      </c>
      <c r="D76" s="445" t="s">
        <v>440</v>
      </c>
      <c r="E76" s="444" t="s">
        <v>618</v>
      </c>
      <c r="F76" s="445" t="s">
        <v>619</v>
      </c>
      <c r="G76" s="444" t="s">
        <v>665</v>
      </c>
      <c r="H76" s="444" t="s">
        <v>679</v>
      </c>
      <c r="I76" s="447">
        <v>0.47333332896232605</v>
      </c>
      <c r="J76" s="447">
        <v>2900</v>
      </c>
      <c r="K76" s="448">
        <v>1370</v>
      </c>
    </row>
    <row r="77" spans="1:11" ht="14.45" customHeight="1" x14ac:dyDescent="0.2">
      <c r="A77" s="442" t="s">
        <v>432</v>
      </c>
      <c r="B77" s="443" t="s">
        <v>433</v>
      </c>
      <c r="C77" s="444" t="s">
        <v>439</v>
      </c>
      <c r="D77" s="445" t="s">
        <v>440</v>
      </c>
      <c r="E77" s="444" t="s">
        <v>618</v>
      </c>
      <c r="F77" s="445" t="s">
        <v>619</v>
      </c>
      <c r="G77" s="444" t="s">
        <v>673</v>
      </c>
      <c r="H77" s="444" t="s">
        <v>680</v>
      </c>
      <c r="I77" s="447">
        <v>0.67000001668930054</v>
      </c>
      <c r="J77" s="447">
        <v>6300</v>
      </c>
      <c r="K77" s="448">
        <v>4221</v>
      </c>
    </row>
    <row r="78" spans="1:11" ht="14.45" customHeight="1" x14ac:dyDescent="0.2">
      <c r="A78" s="442" t="s">
        <v>432</v>
      </c>
      <c r="B78" s="443" t="s">
        <v>433</v>
      </c>
      <c r="C78" s="444" t="s">
        <v>439</v>
      </c>
      <c r="D78" s="445" t="s">
        <v>440</v>
      </c>
      <c r="E78" s="444" t="s">
        <v>618</v>
      </c>
      <c r="F78" s="445" t="s">
        <v>619</v>
      </c>
      <c r="G78" s="444" t="s">
        <v>681</v>
      </c>
      <c r="H78" s="444" t="s">
        <v>682</v>
      </c>
      <c r="I78" s="447">
        <v>21.234999656677246</v>
      </c>
      <c r="J78" s="447">
        <v>100</v>
      </c>
      <c r="K78" s="448">
        <v>2123.5</v>
      </c>
    </row>
    <row r="79" spans="1:11" ht="14.45" customHeight="1" x14ac:dyDescent="0.2">
      <c r="A79" s="442" t="s">
        <v>432</v>
      </c>
      <c r="B79" s="443" t="s">
        <v>433</v>
      </c>
      <c r="C79" s="444" t="s">
        <v>439</v>
      </c>
      <c r="D79" s="445" t="s">
        <v>440</v>
      </c>
      <c r="E79" s="444" t="s">
        <v>618</v>
      </c>
      <c r="F79" s="445" t="s">
        <v>619</v>
      </c>
      <c r="G79" s="444" t="s">
        <v>681</v>
      </c>
      <c r="H79" s="444" t="s">
        <v>683</v>
      </c>
      <c r="I79" s="447">
        <v>21.233999633789061</v>
      </c>
      <c r="J79" s="447">
        <v>250</v>
      </c>
      <c r="K79" s="448">
        <v>5308.5</v>
      </c>
    </row>
    <row r="80" spans="1:11" ht="14.45" customHeight="1" x14ac:dyDescent="0.2">
      <c r="A80" s="442" t="s">
        <v>432</v>
      </c>
      <c r="B80" s="443" t="s">
        <v>433</v>
      </c>
      <c r="C80" s="444" t="s">
        <v>439</v>
      </c>
      <c r="D80" s="445" t="s">
        <v>440</v>
      </c>
      <c r="E80" s="444" t="s">
        <v>618</v>
      </c>
      <c r="F80" s="445" t="s">
        <v>619</v>
      </c>
      <c r="G80" s="444" t="s">
        <v>681</v>
      </c>
      <c r="H80" s="444" t="s">
        <v>684</v>
      </c>
      <c r="I80" s="447">
        <v>21.239999771118164</v>
      </c>
      <c r="J80" s="447">
        <v>150</v>
      </c>
      <c r="K80" s="448">
        <v>3186</v>
      </c>
    </row>
    <row r="81" spans="1:11" ht="14.45" customHeight="1" x14ac:dyDescent="0.2">
      <c r="A81" s="442" t="s">
        <v>432</v>
      </c>
      <c r="B81" s="443" t="s">
        <v>433</v>
      </c>
      <c r="C81" s="444" t="s">
        <v>439</v>
      </c>
      <c r="D81" s="445" t="s">
        <v>440</v>
      </c>
      <c r="E81" s="444" t="s">
        <v>618</v>
      </c>
      <c r="F81" s="445" t="s">
        <v>619</v>
      </c>
      <c r="G81" s="444" t="s">
        <v>685</v>
      </c>
      <c r="H81" s="444" t="s">
        <v>686</v>
      </c>
      <c r="I81" s="447">
        <v>41.139999389648438</v>
      </c>
      <c r="J81" s="447">
        <v>72</v>
      </c>
      <c r="K81" s="448">
        <v>2962.080078125</v>
      </c>
    </row>
    <row r="82" spans="1:11" ht="14.45" customHeight="1" x14ac:dyDescent="0.2">
      <c r="A82" s="442" t="s">
        <v>432</v>
      </c>
      <c r="B82" s="443" t="s">
        <v>433</v>
      </c>
      <c r="C82" s="444" t="s">
        <v>439</v>
      </c>
      <c r="D82" s="445" t="s">
        <v>440</v>
      </c>
      <c r="E82" s="444" t="s">
        <v>618</v>
      </c>
      <c r="F82" s="445" t="s">
        <v>619</v>
      </c>
      <c r="G82" s="444" t="s">
        <v>685</v>
      </c>
      <c r="H82" s="444" t="s">
        <v>687</v>
      </c>
      <c r="I82" s="447">
        <v>41.139999389648438</v>
      </c>
      <c r="J82" s="447">
        <v>36</v>
      </c>
      <c r="K82" s="448">
        <v>1481.0400390625</v>
      </c>
    </row>
    <row r="83" spans="1:11" ht="14.45" customHeight="1" x14ac:dyDescent="0.2">
      <c r="A83" s="442" t="s">
        <v>432</v>
      </c>
      <c r="B83" s="443" t="s">
        <v>433</v>
      </c>
      <c r="C83" s="444" t="s">
        <v>439</v>
      </c>
      <c r="D83" s="445" t="s">
        <v>440</v>
      </c>
      <c r="E83" s="444" t="s">
        <v>688</v>
      </c>
      <c r="F83" s="445" t="s">
        <v>689</v>
      </c>
      <c r="G83" s="444" t="s">
        <v>690</v>
      </c>
      <c r="H83" s="444" t="s">
        <v>691</v>
      </c>
      <c r="I83" s="447">
        <v>37.720001220703125</v>
      </c>
      <c r="J83" s="447">
        <v>216</v>
      </c>
      <c r="K83" s="448">
        <v>8147.520263671875</v>
      </c>
    </row>
    <row r="84" spans="1:11" ht="14.45" customHeight="1" x14ac:dyDescent="0.2">
      <c r="A84" s="442" t="s">
        <v>432</v>
      </c>
      <c r="B84" s="443" t="s">
        <v>433</v>
      </c>
      <c r="C84" s="444" t="s">
        <v>439</v>
      </c>
      <c r="D84" s="445" t="s">
        <v>440</v>
      </c>
      <c r="E84" s="444" t="s">
        <v>688</v>
      </c>
      <c r="F84" s="445" t="s">
        <v>689</v>
      </c>
      <c r="G84" s="444" t="s">
        <v>692</v>
      </c>
      <c r="H84" s="444" t="s">
        <v>693</v>
      </c>
      <c r="I84" s="447">
        <v>96.30999755859375</v>
      </c>
      <c r="J84" s="447">
        <v>192</v>
      </c>
      <c r="K84" s="448">
        <v>18492</v>
      </c>
    </row>
    <row r="85" spans="1:11" ht="14.45" customHeight="1" x14ac:dyDescent="0.2">
      <c r="A85" s="442" t="s">
        <v>432</v>
      </c>
      <c r="B85" s="443" t="s">
        <v>433</v>
      </c>
      <c r="C85" s="444" t="s">
        <v>439</v>
      </c>
      <c r="D85" s="445" t="s">
        <v>440</v>
      </c>
      <c r="E85" s="444" t="s">
        <v>688</v>
      </c>
      <c r="F85" s="445" t="s">
        <v>689</v>
      </c>
      <c r="G85" s="444" t="s">
        <v>694</v>
      </c>
      <c r="H85" s="444" t="s">
        <v>695</v>
      </c>
      <c r="I85" s="447">
        <v>67.419998168945313</v>
      </c>
      <c r="J85" s="447">
        <v>24</v>
      </c>
      <c r="K85" s="448">
        <v>1618.18994140625</v>
      </c>
    </row>
    <row r="86" spans="1:11" ht="14.45" customHeight="1" x14ac:dyDescent="0.2">
      <c r="A86" s="442" t="s">
        <v>432</v>
      </c>
      <c r="B86" s="443" t="s">
        <v>433</v>
      </c>
      <c r="C86" s="444" t="s">
        <v>439</v>
      </c>
      <c r="D86" s="445" t="s">
        <v>440</v>
      </c>
      <c r="E86" s="444" t="s">
        <v>688</v>
      </c>
      <c r="F86" s="445" t="s">
        <v>689</v>
      </c>
      <c r="G86" s="444" t="s">
        <v>696</v>
      </c>
      <c r="H86" s="444" t="s">
        <v>697</v>
      </c>
      <c r="I86" s="447">
        <v>113.08000183105469</v>
      </c>
      <c r="J86" s="447">
        <v>36</v>
      </c>
      <c r="K86" s="448">
        <v>4071</v>
      </c>
    </row>
    <row r="87" spans="1:11" ht="14.45" customHeight="1" x14ac:dyDescent="0.2">
      <c r="A87" s="442" t="s">
        <v>432</v>
      </c>
      <c r="B87" s="443" t="s">
        <v>433</v>
      </c>
      <c r="C87" s="444" t="s">
        <v>439</v>
      </c>
      <c r="D87" s="445" t="s">
        <v>440</v>
      </c>
      <c r="E87" s="444" t="s">
        <v>688</v>
      </c>
      <c r="F87" s="445" t="s">
        <v>689</v>
      </c>
      <c r="G87" s="444" t="s">
        <v>698</v>
      </c>
      <c r="H87" s="444" t="s">
        <v>699</v>
      </c>
      <c r="I87" s="447">
        <v>74.160003662109375</v>
      </c>
      <c r="J87" s="447">
        <v>72</v>
      </c>
      <c r="K87" s="448">
        <v>5339.22021484375</v>
      </c>
    </row>
    <row r="88" spans="1:11" ht="14.45" customHeight="1" x14ac:dyDescent="0.2">
      <c r="A88" s="442" t="s">
        <v>432</v>
      </c>
      <c r="B88" s="443" t="s">
        <v>433</v>
      </c>
      <c r="C88" s="444" t="s">
        <v>439</v>
      </c>
      <c r="D88" s="445" t="s">
        <v>440</v>
      </c>
      <c r="E88" s="444" t="s">
        <v>688</v>
      </c>
      <c r="F88" s="445" t="s">
        <v>689</v>
      </c>
      <c r="G88" s="444" t="s">
        <v>700</v>
      </c>
      <c r="H88" s="444" t="s">
        <v>701</v>
      </c>
      <c r="I88" s="447">
        <v>72.69000244140625</v>
      </c>
      <c r="J88" s="447">
        <v>36</v>
      </c>
      <c r="K88" s="448">
        <v>2616.830078125</v>
      </c>
    </row>
    <row r="89" spans="1:11" ht="14.45" customHeight="1" x14ac:dyDescent="0.2">
      <c r="A89" s="442" t="s">
        <v>432</v>
      </c>
      <c r="B89" s="443" t="s">
        <v>433</v>
      </c>
      <c r="C89" s="444" t="s">
        <v>439</v>
      </c>
      <c r="D89" s="445" t="s">
        <v>440</v>
      </c>
      <c r="E89" s="444" t="s">
        <v>688</v>
      </c>
      <c r="F89" s="445" t="s">
        <v>689</v>
      </c>
      <c r="G89" s="444" t="s">
        <v>702</v>
      </c>
      <c r="H89" s="444" t="s">
        <v>703</v>
      </c>
      <c r="I89" s="447">
        <v>62.889999389648438</v>
      </c>
      <c r="J89" s="447">
        <v>72</v>
      </c>
      <c r="K89" s="448">
        <v>4527.9000244140625</v>
      </c>
    </row>
    <row r="90" spans="1:11" ht="14.45" customHeight="1" x14ac:dyDescent="0.2">
      <c r="A90" s="442" t="s">
        <v>432</v>
      </c>
      <c r="B90" s="443" t="s">
        <v>433</v>
      </c>
      <c r="C90" s="444" t="s">
        <v>439</v>
      </c>
      <c r="D90" s="445" t="s">
        <v>440</v>
      </c>
      <c r="E90" s="444" t="s">
        <v>688</v>
      </c>
      <c r="F90" s="445" t="s">
        <v>689</v>
      </c>
      <c r="G90" s="444" t="s">
        <v>704</v>
      </c>
      <c r="H90" s="444" t="s">
        <v>705</v>
      </c>
      <c r="I90" s="447">
        <v>62.900001525878906</v>
      </c>
      <c r="J90" s="447">
        <v>24</v>
      </c>
      <c r="K90" s="448">
        <v>1509.5</v>
      </c>
    </row>
    <row r="91" spans="1:11" ht="14.45" customHeight="1" x14ac:dyDescent="0.2">
      <c r="A91" s="442" t="s">
        <v>432</v>
      </c>
      <c r="B91" s="443" t="s">
        <v>433</v>
      </c>
      <c r="C91" s="444" t="s">
        <v>439</v>
      </c>
      <c r="D91" s="445" t="s">
        <v>440</v>
      </c>
      <c r="E91" s="444" t="s">
        <v>688</v>
      </c>
      <c r="F91" s="445" t="s">
        <v>689</v>
      </c>
      <c r="G91" s="444" t="s">
        <v>690</v>
      </c>
      <c r="H91" s="444" t="s">
        <v>706</v>
      </c>
      <c r="I91" s="447">
        <v>37.720001220703125</v>
      </c>
      <c r="J91" s="447">
        <v>36</v>
      </c>
      <c r="K91" s="448">
        <v>1357.9200439453125</v>
      </c>
    </row>
    <row r="92" spans="1:11" ht="14.45" customHeight="1" x14ac:dyDescent="0.2">
      <c r="A92" s="442" t="s">
        <v>432</v>
      </c>
      <c r="B92" s="443" t="s">
        <v>433</v>
      </c>
      <c r="C92" s="444" t="s">
        <v>439</v>
      </c>
      <c r="D92" s="445" t="s">
        <v>440</v>
      </c>
      <c r="E92" s="444" t="s">
        <v>688</v>
      </c>
      <c r="F92" s="445" t="s">
        <v>689</v>
      </c>
      <c r="G92" s="444" t="s">
        <v>707</v>
      </c>
      <c r="H92" s="444" t="s">
        <v>708</v>
      </c>
      <c r="I92" s="447">
        <v>39.680000305175781</v>
      </c>
      <c r="J92" s="447">
        <v>36</v>
      </c>
      <c r="K92" s="448">
        <v>1428.300048828125</v>
      </c>
    </row>
    <row r="93" spans="1:11" ht="14.45" customHeight="1" x14ac:dyDescent="0.2">
      <c r="A93" s="442" t="s">
        <v>432</v>
      </c>
      <c r="B93" s="443" t="s">
        <v>433</v>
      </c>
      <c r="C93" s="444" t="s">
        <v>439</v>
      </c>
      <c r="D93" s="445" t="s">
        <v>440</v>
      </c>
      <c r="E93" s="444" t="s">
        <v>688</v>
      </c>
      <c r="F93" s="445" t="s">
        <v>689</v>
      </c>
      <c r="G93" s="444" t="s">
        <v>692</v>
      </c>
      <c r="H93" s="444" t="s">
        <v>709</v>
      </c>
      <c r="I93" s="447">
        <v>96.313331604003906</v>
      </c>
      <c r="J93" s="447">
        <v>96</v>
      </c>
      <c r="K93" s="448">
        <v>9246.179931640625</v>
      </c>
    </row>
    <row r="94" spans="1:11" ht="14.45" customHeight="1" x14ac:dyDescent="0.2">
      <c r="A94" s="442" t="s">
        <v>432</v>
      </c>
      <c r="B94" s="443" t="s">
        <v>433</v>
      </c>
      <c r="C94" s="444" t="s">
        <v>439</v>
      </c>
      <c r="D94" s="445" t="s">
        <v>440</v>
      </c>
      <c r="E94" s="444" t="s">
        <v>688</v>
      </c>
      <c r="F94" s="445" t="s">
        <v>689</v>
      </c>
      <c r="G94" s="444" t="s">
        <v>694</v>
      </c>
      <c r="H94" s="444" t="s">
        <v>710</v>
      </c>
      <c r="I94" s="447">
        <v>67.419998168945313</v>
      </c>
      <c r="J94" s="447">
        <v>24</v>
      </c>
      <c r="K94" s="448">
        <v>1618.1099853515625</v>
      </c>
    </row>
    <row r="95" spans="1:11" ht="14.45" customHeight="1" x14ac:dyDescent="0.2">
      <c r="A95" s="442" t="s">
        <v>432</v>
      </c>
      <c r="B95" s="443" t="s">
        <v>433</v>
      </c>
      <c r="C95" s="444" t="s">
        <v>439</v>
      </c>
      <c r="D95" s="445" t="s">
        <v>440</v>
      </c>
      <c r="E95" s="444" t="s">
        <v>688</v>
      </c>
      <c r="F95" s="445" t="s">
        <v>689</v>
      </c>
      <c r="G95" s="444" t="s">
        <v>696</v>
      </c>
      <c r="H95" s="444" t="s">
        <v>711</v>
      </c>
      <c r="I95" s="447">
        <v>113.08000183105469</v>
      </c>
      <c r="J95" s="447">
        <v>72</v>
      </c>
      <c r="K95" s="448">
        <v>8142</v>
      </c>
    </row>
    <row r="96" spans="1:11" ht="14.45" customHeight="1" x14ac:dyDescent="0.2">
      <c r="A96" s="442" t="s">
        <v>432</v>
      </c>
      <c r="B96" s="443" t="s">
        <v>433</v>
      </c>
      <c r="C96" s="444" t="s">
        <v>439</v>
      </c>
      <c r="D96" s="445" t="s">
        <v>440</v>
      </c>
      <c r="E96" s="444" t="s">
        <v>688</v>
      </c>
      <c r="F96" s="445" t="s">
        <v>689</v>
      </c>
      <c r="G96" s="444" t="s">
        <v>704</v>
      </c>
      <c r="H96" s="444" t="s">
        <v>712</v>
      </c>
      <c r="I96" s="447">
        <v>60.380001068115234</v>
      </c>
      <c r="J96" s="447">
        <v>24</v>
      </c>
      <c r="K96" s="448">
        <v>1449</v>
      </c>
    </row>
    <row r="97" spans="1:11" ht="14.45" customHeight="1" x14ac:dyDescent="0.2">
      <c r="A97" s="442" t="s">
        <v>432</v>
      </c>
      <c r="B97" s="443" t="s">
        <v>433</v>
      </c>
      <c r="C97" s="444" t="s">
        <v>439</v>
      </c>
      <c r="D97" s="445" t="s">
        <v>440</v>
      </c>
      <c r="E97" s="444" t="s">
        <v>688</v>
      </c>
      <c r="F97" s="445" t="s">
        <v>689</v>
      </c>
      <c r="G97" s="444" t="s">
        <v>713</v>
      </c>
      <c r="H97" s="444" t="s">
        <v>714</v>
      </c>
      <c r="I97" s="447">
        <v>40.139999389648438</v>
      </c>
      <c r="J97" s="447">
        <v>72</v>
      </c>
      <c r="K97" s="448">
        <v>2890.179931640625</v>
      </c>
    </row>
    <row r="98" spans="1:11" ht="14.45" customHeight="1" x14ac:dyDescent="0.2">
      <c r="A98" s="442" t="s">
        <v>432</v>
      </c>
      <c r="B98" s="443" t="s">
        <v>433</v>
      </c>
      <c r="C98" s="444" t="s">
        <v>439</v>
      </c>
      <c r="D98" s="445" t="s">
        <v>440</v>
      </c>
      <c r="E98" s="444" t="s">
        <v>688</v>
      </c>
      <c r="F98" s="445" t="s">
        <v>689</v>
      </c>
      <c r="G98" s="444" t="s">
        <v>715</v>
      </c>
      <c r="H98" s="444" t="s">
        <v>716</v>
      </c>
      <c r="I98" s="447">
        <v>30.200000762939453</v>
      </c>
      <c r="J98" s="447">
        <v>36</v>
      </c>
      <c r="K98" s="448">
        <v>1087.2099609375</v>
      </c>
    </row>
    <row r="99" spans="1:11" ht="14.45" customHeight="1" x14ac:dyDescent="0.2">
      <c r="A99" s="442" t="s">
        <v>432</v>
      </c>
      <c r="B99" s="443" t="s">
        <v>433</v>
      </c>
      <c r="C99" s="444" t="s">
        <v>439</v>
      </c>
      <c r="D99" s="445" t="s">
        <v>440</v>
      </c>
      <c r="E99" s="444" t="s">
        <v>688</v>
      </c>
      <c r="F99" s="445" t="s">
        <v>689</v>
      </c>
      <c r="G99" s="444" t="s">
        <v>717</v>
      </c>
      <c r="H99" s="444" t="s">
        <v>718</v>
      </c>
      <c r="I99" s="447">
        <v>42.099998474121094</v>
      </c>
      <c r="J99" s="447">
        <v>108</v>
      </c>
      <c r="K99" s="448">
        <v>4547.10009765625</v>
      </c>
    </row>
    <row r="100" spans="1:11" ht="14.45" customHeight="1" x14ac:dyDescent="0.2">
      <c r="A100" s="442" t="s">
        <v>432</v>
      </c>
      <c r="B100" s="443" t="s">
        <v>433</v>
      </c>
      <c r="C100" s="444" t="s">
        <v>439</v>
      </c>
      <c r="D100" s="445" t="s">
        <v>440</v>
      </c>
      <c r="E100" s="444" t="s">
        <v>688</v>
      </c>
      <c r="F100" s="445" t="s">
        <v>689</v>
      </c>
      <c r="G100" s="444" t="s">
        <v>719</v>
      </c>
      <c r="H100" s="444" t="s">
        <v>720</v>
      </c>
      <c r="I100" s="447">
        <v>41.290000915527344</v>
      </c>
      <c r="J100" s="447">
        <v>36</v>
      </c>
      <c r="K100" s="448">
        <v>1486.3800048828125</v>
      </c>
    </row>
    <row r="101" spans="1:11" ht="14.45" customHeight="1" x14ac:dyDescent="0.2">
      <c r="A101" s="442" t="s">
        <v>432</v>
      </c>
      <c r="B101" s="443" t="s">
        <v>433</v>
      </c>
      <c r="C101" s="444" t="s">
        <v>439</v>
      </c>
      <c r="D101" s="445" t="s">
        <v>440</v>
      </c>
      <c r="E101" s="444" t="s">
        <v>688</v>
      </c>
      <c r="F101" s="445" t="s">
        <v>689</v>
      </c>
      <c r="G101" s="444" t="s">
        <v>721</v>
      </c>
      <c r="H101" s="444" t="s">
        <v>722</v>
      </c>
      <c r="I101" s="447">
        <v>40.200000762939453</v>
      </c>
      <c r="J101" s="447">
        <v>72</v>
      </c>
      <c r="K101" s="448">
        <v>2894.320068359375</v>
      </c>
    </row>
    <row r="102" spans="1:11" ht="14.45" customHeight="1" x14ac:dyDescent="0.2">
      <c r="A102" s="442" t="s">
        <v>432</v>
      </c>
      <c r="B102" s="443" t="s">
        <v>433</v>
      </c>
      <c r="C102" s="444" t="s">
        <v>439</v>
      </c>
      <c r="D102" s="445" t="s">
        <v>440</v>
      </c>
      <c r="E102" s="444" t="s">
        <v>723</v>
      </c>
      <c r="F102" s="445" t="s">
        <v>724</v>
      </c>
      <c r="G102" s="444" t="s">
        <v>725</v>
      </c>
      <c r="H102" s="444" t="s">
        <v>726</v>
      </c>
      <c r="I102" s="447">
        <v>0.47999998927116394</v>
      </c>
      <c r="J102" s="447">
        <v>300</v>
      </c>
      <c r="K102" s="448">
        <v>144</v>
      </c>
    </row>
    <row r="103" spans="1:11" ht="14.45" customHeight="1" x14ac:dyDescent="0.2">
      <c r="A103" s="442" t="s">
        <v>432</v>
      </c>
      <c r="B103" s="443" t="s">
        <v>433</v>
      </c>
      <c r="C103" s="444" t="s">
        <v>439</v>
      </c>
      <c r="D103" s="445" t="s">
        <v>440</v>
      </c>
      <c r="E103" s="444" t="s">
        <v>723</v>
      </c>
      <c r="F103" s="445" t="s">
        <v>724</v>
      </c>
      <c r="G103" s="444" t="s">
        <v>727</v>
      </c>
      <c r="H103" s="444" t="s">
        <v>728</v>
      </c>
      <c r="I103" s="447">
        <v>0.30200001001358034</v>
      </c>
      <c r="J103" s="447">
        <v>3100</v>
      </c>
      <c r="K103" s="448">
        <v>945</v>
      </c>
    </row>
    <row r="104" spans="1:11" ht="14.45" customHeight="1" x14ac:dyDescent="0.2">
      <c r="A104" s="442" t="s">
        <v>432</v>
      </c>
      <c r="B104" s="443" t="s">
        <v>433</v>
      </c>
      <c r="C104" s="444" t="s">
        <v>439</v>
      </c>
      <c r="D104" s="445" t="s">
        <v>440</v>
      </c>
      <c r="E104" s="444" t="s">
        <v>723</v>
      </c>
      <c r="F104" s="445" t="s">
        <v>724</v>
      </c>
      <c r="G104" s="444" t="s">
        <v>729</v>
      </c>
      <c r="H104" s="444" t="s">
        <v>730</v>
      </c>
      <c r="I104" s="447">
        <v>0.30444445212682086</v>
      </c>
      <c r="J104" s="447">
        <v>4600</v>
      </c>
      <c r="K104" s="448">
        <v>1404</v>
      </c>
    </row>
    <row r="105" spans="1:11" ht="14.45" customHeight="1" x14ac:dyDescent="0.2">
      <c r="A105" s="442" t="s">
        <v>432</v>
      </c>
      <c r="B105" s="443" t="s">
        <v>433</v>
      </c>
      <c r="C105" s="444" t="s">
        <v>439</v>
      </c>
      <c r="D105" s="445" t="s">
        <v>440</v>
      </c>
      <c r="E105" s="444" t="s">
        <v>723</v>
      </c>
      <c r="F105" s="445" t="s">
        <v>724</v>
      </c>
      <c r="G105" s="444" t="s">
        <v>731</v>
      </c>
      <c r="H105" s="444" t="s">
        <v>732</v>
      </c>
      <c r="I105" s="447">
        <v>0.54000002145767212</v>
      </c>
      <c r="J105" s="447">
        <v>100</v>
      </c>
      <c r="K105" s="448">
        <v>54</v>
      </c>
    </row>
    <row r="106" spans="1:11" ht="14.45" customHeight="1" x14ac:dyDescent="0.2">
      <c r="A106" s="442" t="s">
        <v>432</v>
      </c>
      <c r="B106" s="443" t="s">
        <v>433</v>
      </c>
      <c r="C106" s="444" t="s">
        <v>439</v>
      </c>
      <c r="D106" s="445" t="s">
        <v>440</v>
      </c>
      <c r="E106" s="444" t="s">
        <v>723</v>
      </c>
      <c r="F106" s="445" t="s">
        <v>724</v>
      </c>
      <c r="G106" s="444" t="s">
        <v>727</v>
      </c>
      <c r="H106" s="444" t="s">
        <v>733</v>
      </c>
      <c r="I106" s="447">
        <v>0.30400000810623168</v>
      </c>
      <c r="J106" s="447">
        <v>2300</v>
      </c>
      <c r="K106" s="448">
        <v>700</v>
      </c>
    </row>
    <row r="107" spans="1:11" ht="14.45" customHeight="1" x14ac:dyDescent="0.2">
      <c r="A107" s="442" t="s">
        <v>432</v>
      </c>
      <c r="B107" s="443" t="s">
        <v>433</v>
      </c>
      <c r="C107" s="444" t="s">
        <v>439</v>
      </c>
      <c r="D107" s="445" t="s">
        <v>440</v>
      </c>
      <c r="E107" s="444" t="s">
        <v>723</v>
      </c>
      <c r="F107" s="445" t="s">
        <v>724</v>
      </c>
      <c r="G107" s="444" t="s">
        <v>729</v>
      </c>
      <c r="H107" s="444" t="s">
        <v>734</v>
      </c>
      <c r="I107" s="447">
        <v>0.30200001001358034</v>
      </c>
      <c r="J107" s="447">
        <v>2500</v>
      </c>
      <c r="K107" s="448">
        <v>755</v>
      </c>
    </row>
    <row r="108" spans="1:11" ht="14.45" customHeight="1" x14ac:dyDescent="0.2">
      <c r="A108" s="442" t="s">
        <v>432</v>
      </c>
      <c r="B108" s="443" t="s">
        <v>433</v>
      </c>
      <c r="C108" s="444" t="s">
        <v>439</v>
      </c>
      <c r="D108" s="445" t="s">
        <v>440</v>
      </c>
      <c r="E108" s="444" t="s">
        <v>723</v>
      </c>
      <c r="F108" s="445" t="s">
        <v>724</v>
      </c>
      <c r="G108" s="444" t="s">
        <v>735</v>
      </c>
      <c r="H108" s="444" t="s">
        <v>736</v>
      </c>
      <c r="I108" s="447">
        <v>3.9350000619888306</v>
      </c>
      <c r="J108" s="447">
        <v>400</v>
      </c>
      <c r="K108" s="448">
        <v>1574.3599853515625</v>
      </c>
    </row>
    <row r="109" spans="1:11" ht="14.45" customHeight="1" x14ac:dyDescent="0.2">
      <c r="A109" s="442" t="s">
        <v>432</v>
      </c>
      <c r="B109" s="443" t="s">
        <v>433</v>
      </c>
      <c r="C109" s="444" t="s">
        <v>439</v>
      </c>
      <c r="D109" s="445" t="s">
        <v>440</v>
      </c>
      <c r="E109" s="444" t="s">
        <v>723</v>
      </c>
      <c r="F109" s="445" t="s">
        <v>724</v>
      </c>
      <c r="G109" s="444" t="s">
        <v>735</v>
      </c>
      <c r="H109" s="444" t="s">
        <v>737</v>
      </c>
      <c r="I109" s="447">
        <v>3.8399999141693115</v>
      </c>
      <c r="J109" s="447">
        <v>300</v>
      </c>
      <c r="K109" s="448">
        <v>1152.02001953125</v>
      </c>
    </row>
    <row r="110" spans="1:11" ht="14.45" customHeight="1" x14ac:dyDescent="0.2">
      <c r="A110" s="442" t="s">
        <v>432</v>
      </c>
      <c r="B110" s="443" t="s">
        <v>433</v>
      </c>
      <c r="C110" s="444" t="s">
        <v>439</v>
      </c>
      <c r="D110" s="445" t="s">
        <v>440</v>
      </c>
      <c r="E110" s="444" t="s">
        <v>723</v>
      </c>
      <c r="F110" s="445" t="s">
        <v>724</v>
      </c>
      <c r="G110" s="444" t="s">
        <v>738</v>
      </c>
      <c r="H110" s="444" t="s">
        <v>739</v>
      </c>
      <c r="I110" s="447">
        <v>0.96727274222807447</v>
      </c>
      <c r="J110" s="447">
        <v>6200</v>
      </c>
      <c r="K110" s="448">
        <v>5990</v>
      </c>
    </row>
    <row r="111" spans="1:11" ht="14.45" customHeight="1" x14ac:dyDescent="0.2">
      <c r="A111" s="442" t="s">
        <v>432</v>
      </c>
      <c r="B111" s="443" t="s">
        <v>433</v>
      </c>
      <c r="C111" s="444" t="s">
        <v>439</v>
      </c>
      <c r="D111" s="445" t="s">
        <v>440</v>
      </c>
      <c r="E111" s="444" t="s">
        <v>723</v>
      </c>
      <c r="F111" s="445" t="s">
        <v>724</v>
      </c>
      <c r="G111" s="444" t="s">
        <v>738</v>
      </c>
      <c r="H111" s="444" t="s">
        <v>740</v>
      </c>
      <c r="I111" s="447">
        <v>0.96857145002910072</v>
      </c>
      <c r="J111" s="447">
        <v>4094</v>
      </c>
      <c r="K111" s="448">
        <v>3968.239990234375</v>
      </c>
    </row>
    <row r="112" spans="1:11" ht="14.45" customHeight="1" x14ac:dyDescent="0.2">
      <c r="A112" s="442" t="s">
        <v>432</v>
      </c>
      <c r="B112" s="443" t="s">
        <v>433</v>
      </c>
      <c r="C112" s="444" t="s">
        <v>439</v>
      </c>
      <c r="D112" s="445" t="s">
        <v>440</v>
      </c>
      <c r="E112" s="444" t="s">
        <v>741</v>
      </c>
      <c r="F112" s="445" t="s">
        <v>742</v>
      </c>
      <c r="G112" s="444" t="s">
        <v>743</v>
      </c>
      <c r="H112" s="444" t="s">
        <v>744</v>
      </c>
      <c r="I112" s="447">
        <v>7.0100002288818359</v>
      </c>
      <c r="J112" s="447">
        <v>50</v>
      </c>
      <c r="K112" s="448">
        <v>350.5</v>
      </c>
    </row>
    <row r="113" spans="1:11" ht="14.45" customHeight="1" x14ac:dyDescent="0.2">
      <c r="A113" s="442" t="s">
        <v>432</v>
      </c>
      <c r="B113" s="443" t="s">
        <v>433</v>
      </c>
      <c r="C113" s="444" t="s">
        <v>439</v>
      </c>
      <c r="D113" s="445" t="s">
        <v>440</v>
      </c>
      <c r="E113" s="444" t="s">
        <v>741</v>
      </c>
      <c r="F113" s="445" t="s">
        <v>742</v>
      </c>
      <c r="G113" s="444" t="s">
        <v>745</v>
      </c>
      <c r="H113" s="444" t="s">
        <v>746</v>
      </c>
      <c r="I113" s="447">
        <v>7.0199999809265137</v>
      </c>
      <c r="J113" s="447">
        <v>100</v>
      </c>
      <c r="K113" s="448">
        <v>702</v>
      </c>
    </row>
    <row r="114" spans="1:11" ht="14.45" customHeight="1" x14ac:dyDescent="0.2">
      <c r="A114" s="442" t="s">
        <v>432</v>
      </c>
      <c r="B114" s="443" t="s">
        <v>433</v>
      </c>
      <c r="C114" s="444" t="s">
        <v>439</v>
      </c>
      <c r="D114" s="445" t="s">
        <v>440</v>
      </c>
      <c r="E114" s="444" t="s">
        <v>741</v>
      </c>
      <c r="F114" s="445" t="s">
        <v>742</v>
      </c>
      <c r="G114" s="444" t="s">
        <v>747</v>
      </c>
      <c r="H114" s="444" t="s">
        <v>748</v>
      </c>
      <c r="I114" s="447">
        <v>7.0100002288818359</v>
      </c>
      <c r="J114" s="447">
        <v>100</v>
      </c>
      <c r="K114" s="448">
        <v>701</v>
      </c>
    </row>
    <row r="115" spans="1:11" ht="14.45" customHeight="1" x14ac:dyDescent="0.2">
      <c r="A115" s="442" t="s">
        <v>432</v>
      </c>
      <c r="B115" s="443" t="s">
        <v>433</v>
      </c>
      <c r="C115" s="444" t="s">
        <v>439</v>
      </c>
      <c r="D115" s="445" t="s">
        <v>440</v>
      </c>
      <c r="E115" s="444" t="s">
        <v>741</v>
      </c>
      <c r="F115" s="445" t="s">
        <v>742</v>
      </c>
      <c r="G115" s="444" t="s">
        <v>749</v>
      </c>
      <c r="H115" s="444" t="s">
        <v>750</v>
      </c>
      <c r="I115" s="447">
        <v>7.0199999809265137</v>
      </c>
      <c r="J115" s="447">
        <v>150</v>
      </c>
      <c r="K115" s="448">
        <v>1053</v>
      </c>
    </row>
    <row r="116" spans="1:11" ht="14.45" customHeight="1" x14ac:dyDescent="0.2">
      <c r="A116" s="442" t="s">
        <v>432</v>
      </c>
      <c r="B116" s="443" t="s">
        <v>433</v>
      </c>
      <c r="C116" s="444" t="s">
        <v>439</v>
      </c>
      <c r="D116" s="445" t="s">
        <v>440</v>
      </c>
      <c r="E116" s="444" t="s">
        <v>741</v>
      </c>
      <c r="F116" s="445" t="s">
        <v>742</v>
      </c>
      <c r="G116" s="444" t="s">
        <v>751</v>
      </c>
      <c r="H116" s="444" t="s">
        <v>752</v>
      </c>
      <c r="I116" s="447">
        <v>7.0100002288818359</v>
      </c>
      <c r="J116" s="447">
        <v>50</v>
      </c>
      <c r="K116" s="448">
        <v>350.5</v>
      </c>
    </row>
    <row r="117" spans="1:11" ht="14.45" customHeight="1" x14ac:dyDescent="0.2">
      <c r="A117" s="442" t="s">
        <v>432</v>
      </c>
      <c r="B117" s="443" t="s">
        <v>433</v>
      </c>
      <c r="C117" s="444" t="s">
        <v>439</v>
      </c>
      <c r="D117" s="445" t="s">
        <v>440</v>
      </c>
      <c r="E117" s="444" t="s">
        <v>741</v>
      </c>
      <c r="F117" s="445" t="s">
        <v>742</v>
      </c>
      <c r="G117" s="444" t="s">
        <v>743</v>
      </c>
      <c r="H117" s="444" t="s">
        <v>753</v>
      </c>
      <c r="I117" s="447">
        <v>7.0199999809265137</v>
      </c>
      <c r="J117" s="447">
        <v>100</v>
      </c>
      <c r="K117" s="448">
        <v>702</v>
      </c>
    </row>
    <row r="118" spans="1:11" ht="14.45" customHeight="1" x14ac:dyDescent="0.2">
      <c r="A118" s="442" t="s">
        <v>432</v>
      </c>
      <c r="B118" s="443" t="s">
        <v>433</v>
      </c>
      <c r="C118" s="444" t="s">
        <v>439</v>
      </c>
      <c r="D118" s="445" t="s">
        <v>440</v>
      </c>
      <c r="E118" s="444" t="s">
        <v>741</v>
      </c>
      <c r="F118" s="445" t="s">
        <v>742</v>
      </c>
      <c r="G118" s="444" t="s">
        <v>747</v>
      </c>
      <c r="H118" s="444" t="s">
        <v>754</v>
      </c>
      <c r="I118" s="447">
        <v>7.0100002288818359</v>
      </c>
      <c r="J118" s="447">
        <v>50</v>
      </c>
      <c r="K118" s="448">
        <v>350.5</v>
      </c>
    </row>
    <row r="119" spans="1:11" ht="14.45" customHeight="1" x14ac:dyDescent="0.2">
      <c r="A119" s="442" t="s">
        <v>432</v>
      </c>
      <c r="B119" s="443" t="s">
        <v>433</v>
      </c>
      <c r="C119" s="444" t="s">
        <v>439</v>
      </c>
      <c r="D119" s="445" t="s">
        <v>440</v>
      </c>
      <c r="E119" s="444" t="s">
        <v>741</v>
      </c>
      <c r="F119" s="445" t="s">
        <v>742</v>
      </c>
      <c r="G119" s="444" t="s">
        <v>749</v>
      </c>
      <c r="H119" s="444" t="s">
        <v>755</v>
      </c>
      <c r="I119" s="447">
        <v>7.0100002288818359</v>
      </c>
      <c r="J119" s="447">
        <v>50</v>
      </c>
      <c r="K119" s="448">
        <v>350.5</v>
      </c>
    </row>
    <row r="120" spans="1:11" ht="14.45" customHeight="1" x14ac:dyDescent="0.2">
      <c r="A120" s="442" t="s">
        <v>432</v>
      </c>
      <c r="B120" s="443" t="s">
        <v>433</v>
      </c>
      <c r="C120" s="444" t="s">
        <v>439</v>
      </c>
      <c r="D120" s="445" t="s">
        <v>440</v>
      </c>
      <c r="E120" s="444" t="s">
        <v>741</v>
      </c>
      <c r="F120" s="445" t="s">
        <v>742</v>
      </c>
      <c r="G120" s="444" t="s">
        <v>751</v>
      </c>
      <c r="H120" s="444" t="s">
        <v>756</v>
      </c>
      <c r="I120" s="447">
        <v>7.0199999809265137</v>
      </c>
      <c r="J120" s="447">
        <v>50</v>
      </c>
      <c r="K120" s="448">
        <v>351</v>
      </c>
    </row>
    <row r="121" spans="1:11" ht="14.45" customHeight="1" x14ac:dyDescent="0.2">
      <c r="A121" s="442" t="s">
        <v>432</v>
      </c>
      <c r="B121" s="443" t="s">
        <v>433</v>
      </c>
      <c r="C121" s="444" t="s">
        <v>439</v>
      </c>
      <c r="D121" s="445" t="s">
        <v>440</v>
      </c>
      <c r="E121" s="444" t="s">
        <v>741</v>
      </c>
      <c r="F121" s="445" t="s">
        <v>742</v>
      </c>
      <c r="G121" s="444" t="s">
        <v>757</v>
      </c>
      <c r="H121" s="444" t="s">
        <v>758</v>
      </c>
      <c r="I121" s="447">
        <v>1.2200000286102295</v>
      </c>
      <c r="J121" s="447">
        <v>5000</v>
      </c>
      <c r="K121" s="448">
        <v>6095.64990234375</v>
      </c>
    </row>
    <row r="122" spans="1:11" ht="14.45" customHeight="1" x14ac:dyDescent="0.2">
      <c r="A122" s="442" t="s">
        <v>432</v>
      </c>
      <c r="B122" s="443" t="s">
        <v>433</v>
      </c>
      <c r="C122" s="444" t="s">
        <v>439</v>
      </c>
      <c r="D122" s="445" t="s">
        <v>440</v>
      </c>
      <c r="E122" s="444" t="s">
        <v>741</v>
      </c>
      <c r="F122" s="445" t="s">
        <v>742</v>
      </c>
      <c r="G122" s="444" t="s">
        <v>759</v>
      </c>
      <c r="H122" s="444" t="s">
        <v>760</v>
      </c>
      <c r="I122" s="447">
        <v>0.93999999761581421</v>
      </c>
      <c r="J122" s="447">
        <v>3000</v>
      </c>
      <c r="K122" s="448">
        <v>2813.25</v>
      </c>
    </row>
    <row r="123" spans="1:11" ht="14.45" customHeight="1" x14ac:dyDescent="0.2">
      <c r="A123" s="442" t="s">
        <v>432</v>
      </c>
      <c r="B123" s="443" t="s">
        <v>433</v>
      </c>
      <c r="C123" s="444" t="s">
        <v>439</v>
      </c>
      <c r="D123" s="445" t="s">
        <v>440</v>
      </c>
      <c r="E123" s="444" t="s">
        <v>741</v>
      </c>
      <c r="F123" s="445" t="s">
        <v>742</v>
      </c>
      <c r="G123" s="444" t="s">
        <v>761</v>
      </c>
      <c r="H123" s="444" t="s">
        <v>762</v>
      </c>
      <c r="I123" s="447">
        <v>1.2200000286102295</v>
      </c>
      <c r="J123" s="447">
        <v>2000</v>
      </c>
      <c r="K123" s="448">
        <v>2436.070068359375</v>
      </c>
    </row>
    <row r="124" spans="1:11" ht="14.45" customHeight="1" x14ac:dyDescent="0.2">
      <c r="A124" s="442" t="s">
        <v>432</v>
      </c>
      <c r="B124" s="443" t="s">
        <v>433</v>
      </c>
      <c r="C124" s="444" t="s">
        <v>439</v>
      </c>
      <c r="D124" s="445" t="s">
        <v>440</v>
      </c>
      <c r="E124" s="444" t="s">
        <v>741</v>
      </c>
      <c r="F124" s="445" t="s">
        <v>742</v>
      </c>
      <c r="G124" s="444" t="s">
        <v>763</v>
      </c>
      <c r="H124" s="444" t="s">
        <v>764</v>
      </c>
      <c r="I124" s="447">
        <v>0.81000000238418579</v>
      </c>
      <c r="J124" s="447">
        <v>1500</v>
      </c>
      <c r="K124" s="448">
        <v>1210.6100158691406</v>
      </c>
    </row>
    <row r="125" spans="1:11" ht="14.45" customHeight="1" x14ac:dyDescent="0.2">
      <c r="A125" s="442" t="s">
        <v>432</v>
      </c>
      <c r="B125" s="443" t="s">
        <v>433</v>
      </c>
      <c r="C125" s="444" t="s">
        <v>439</v>
      </c>
      <c r="D125" s="445" t="s">
        <v>440</v>
      </c>
      <c r="E125" s="444" t="s">
        <v>741</v>
      </c>
      <c r="F125" s="445" t="s">
        <v>742</v>
      </c>
      <c r="G125" s="444" t="s">
        <v>765</v>
      </c>
      <c r="H125" s="444" t="s">
        <v>766</v>
      </c>
      <c r="I125" s="447">
        <v>0.81999999284744263</v>
      </c>
      <c r="J125" s="447">
        <v>9000</v>
      </c>
      <c r="K125" s="448">
        <v>7402.3999633789063</v>
      </c>
    </row>
    <row r="126" spans="1:11" ht="14.45" customHeight="1" x14ac:dyDescent="0.2">
      <c r="A126" s="442" t="s">
        <v>432</v>
      </c>
      <c r="B126" s="443" t="s">
        <v>433</v>
      </c>
      <c r="C126" s="444" t="s">
        <v>439</v>
      </c>
      <c r="D126" s="445" t="s">
        <v>440</v>
      </c>
      <c r="E126" s="444" t="s">
        <v>741</v>
      </c>
      <c r="F126" s="445" t="s">
        <v>742</v>
      </c>
      <c r="G126" s="444" t="s">
        <v>767</v>
      </c>
      <c r="H126" s="444" t="s">
        <v>768</v>
      </c>
      <c r="I126" s="447">
        <v>0.81999999284744263</v>
      </c>
      <c r="J126" s="447">
        <v>5000</v>
      </c>
      <c r="K126" s="448">
        <v>4113.9999389648438</v>
      </c>
    </row>
    <row r="127" spans="1:11" ht="14.45" customHeight="1" x14ac:dyDescent="0.2">
      <c r="A127" s="442" t="s">
        <v>432</v>
      </c>
      <c r="B127" s="443" t="s">
        <v>433</v>
      </c>
      <c r="C127" s="444" t="s">
        <v>439</v>
      </c>
      <c r="D127" s="445" t="s">
        <v>440</v>
      </c>
      <c r="E127" s="444" t="s">
        <v>741</v>
      </c>
      <c r="F127" s="445" t="s">
        <v>742</v>
      </c>
      <c r="G127" s="444" t="s">
        <v>769</v>
      </c>
      <c r="H127" s="444" t="s">
        <v>770</v>
      </c>
      <c r="I127" s="447">
        <v>0.63999999761581416</v>
      </c>
      <c r="J127" s="447">
        <v>30000</v>
      </c>
      <c r="K127" s="448">
        <v>19000</v>
      </c>
    </row>
    <row r="128" spans="1:11" ht="14.45" customHeight="1" x14ac:dyDescent="0.2">
      <c r="A128" s="442" t="s">
        <v>432</v>
      </c>
      <c r="B128" s="443" t="s">
        <v>433</v>
      </c>
      <c r="C128" s="444" t="s">
        <v>439</v>
      </c>
      <c r="D128" s="445" t="s">
        <v>440</v>
      </c>
      <c r="E128" s="444" t="s">
        <v>741</v>
      </c>
      <c r="F128" s="445" t="s">
        <v>742</v>
      </c>
      <c r="G128" s="444" t="s">
        <v>771</v>
      </c>
      <c r="H128" s="444" t="s">
        <v>772</v>
      </c>
      <c r="I128" s="447">
        <v>0.63909090648997913</v>
      </c>
      <c r="J128" s="447">
        <v>62000</v>
      </c>
      <c r="K128" s="448">
        <v>39440</v>
      </c>
    </row>
    <row r="129" spans="1:11" ht="14.45" customHeight="1" x14ac:dyDescent="0.2">
      <c r="A129" s="442" t="s">
        <v>432</v>
      </c>
      <c r="B129" s="443" t="s">
        <v>433</v>
      </c>
      <c r="C129" s="444" t="s">
        <v>439</v>
      </c>
      <c r="D129" s="445" t="s">
        <v>440</v>
      </c>
      <c r="E129" s="444" t="s">
        <v>741</v>
      </c>
      <c r="F129" s="445" t="s">
        <v>742</v>
      </c>
      <c r="G129" s="444" t="s">
        <v>773</v>
      </c>
      <c r="H129" s="444" t="s">
        <v>774</v>
      </c>
      <c r="I129" s="447">
        <v>0.63666666216320467</v>
      </c>
      <c r="J129" s="447">
        <v>42000</v>
      </c>
      <c r="K129" s="448">
        <v>26540</v>
      </c>
    </row>
    <row r="130" spans="1:11" ht="14.45" customHeight="1" x14ac:dyDescent="0.2">
      <c r="A130" s="442" t="s">
        <v>432</v>
      </c>
      <c r="B130" s="443" t="s">
        <v>433</v>
      </c>
      <c r="C130" s="444" t="s">
        <v>439</v>
      </c>
      <c r="D130" s="445" t="s">
        <v>440</v>
      </c>
      <c r="E130" s="444" t="s">
        <v>741</v>
      </c>
      <c r="F130" s="445" t="s">
        <v>742</v>
      </c>
      <c r="G130" s="444" t="s">
        <v>775</v>
      </c>
      <c r="H130" s="444" t="s">
        <v>776</v>
      </c>
      <c r="I130" s="447">
        <v>0.62874999642372131</v>
      </c>
      <c r="J130" s="447">
        <v>9010</v>
      </c>
      <c r="K130" s="448">
        <v>5659.2999572753906</v>
      </c>
    </row>
    <row r="131" spans="1:11" ht="14.45" customHeight="1" x14ac:dyDescent="0.2">
      <c r="A131" s="442" t="s">
        <v>432</v>
      </c>
      <c r="B131" s="443" t="s">
        <v>433</v>
      </c>
      <c r="C131" s="444" t="s">
        <v>439</v>
      </c>
      <c r="D131" s="445" t="s">
        <v>440</v>
      </c>
      <c r="E131" s="444" t="s">
        <v>741</v>
      </c>
      <c r="F131" s="445" t="s">
        <v>742</v>
      </c>
      <c r="G131" s="444" t="s">
        <v>777</v>
      </c>
      <c r="H131" s="444" t="s">
        <v>778</v>
      </c>
      <c r="I131" s="447">
        <v>0.63999998569488525</v>
      </c>
      <c r="J131" s="447">
        <v>2000</v>
      </c>
      <c r="K131" s="448">
        <v>1282.5999755859375</v>
      </c>
    </row>
    <row r="132" spans="1:11" ht="14.45" customHeight="1" x14ac:dyDescent="0.2">
      <c r="A132" s="442" t="s">
        <v>432</v>
      </c>
      <c r="B132" s="443" t="s">
        <v>433</v>
      </c>
      <c r="C132" s="444" t="s">
        <v>439</v>
      </c>
      <c r="D132" s="445" t="s">
        <v>440</v>
      </c>
      <c r="E132" s="444" t="s">
        <v>741</v>
      </c>
      <c r="F132" s="445" t="s">
        <v>742</v>
      </c>
      <c r="G132" s="444" t="s">
        <v>779</v>
      </c>
      <c r="H132" s="444" t="s">
        <v>780</v>
      </c>
      <c r="I132" s="447">
        <v>0.7120000004768372</v>
      </c>
      <c r="J132" s="447">
        <v>5600</v>
      </c>
      <c r="K132" s="448">
        <v>3949.4400634765625</v>
      </c>
    </row>
    <row r="133" spans="1:11" ht="14.45" customHeight="1" x14ac:dyDescent="0.2">
      <c r="A133" s="442" t="s">
        <v>432</v>
      </c>
      <c r="B133" s="443" t="s">
        <v>433</v>
      </c>
      <c r="C133" s="444" t="s">
        <v>439</v>
      </c>
      <c r="D133" s="445" t="s">
        <v>440</v>
      </c>
      <c r="E133" s="444" t="s">
        <v>741</v>
      </c>
      <c r="F133" s="445" t="s">
        <v>742</v>
      </c>
      <c r="G133" s="444" t="s">
        <v>781</v>
      </c>
      <c r="H133" s="444" t="s">
        <v>782</v>
      </c>
      <c r="I133" s="447">
        <v>0.73500001430511475</v>
      </c>
      <c r="J133" s="447">
        <v>1200</v>
      </c>
      <c r="K133" s="448">
        <v>878.45999145507813</v>
      </c>
    </row>
    <row r="134" spans="1:11" ht="14.45" customHeight="1" x14ac:dyDescent="0.2">
      <c r="A134" s="442" t="s">
        <v>432</v>
      </c>
      <c r="B134" s="443" t="s">
        <v>433</v>
      </c>
      <c r="C134" s="444" t="s">
        <v>439</v>
      </c>
      <c r="D134" s="445" t="s">
        <v>440</v>
      </c>
      <c r="E134" s="444" t="s">
        <v>741</v>
      </c>
      <c r="F134" s="445" t="s">
        <v>742</v>
      </c>
      <c r="G134" s="444" t="s">
        <v>757</v>
      </c>
      <c r="H134" s="444" t="s">
        <v>783</v>
      </c>
      <c r="I134" s="447">
        <v>1.2200000286102295</v>
      </c>
      <c r="J134" s="447">
        <v>3000</v>
      </c>
      <c r="K134" s="448">
        <v>3657.4300537109375</v>
      </c>
    </row>
    <row r="135" spans="1:11" ht="14.45" customHeight="1" x14ac:dyDescent="0.2">
      <c r="A135" s="442" t="s">
        <v>432</v>
      </c>
      <c r="B135" s="443" t="s">
        <v>433</v>
      </c>
      <c r="C135" s="444" t="s">
        <v>439</v>
      </c>
      <c r="D135" s="445" t="s">
        <v>440</v>
      </c>
      <c r="E135" s="444" t="s">
        <v>741</v>
      </c>
      <c r="F135" s="445" t="s">
        <v>742</v>
      </c>
      <c r="G135" s="444" t="s">
        <v>759</v>
      </c>
      <c r="H135" s="444" t="s">
        <v>784</v>
      </c>
      <c r="I135" s="447">
        <v>0.93999999761581421</v>
      </c>
      <c r="J135" s="447">
        <v>1000</v>
      </c>
      <c r="K135" s="448">
        <v>937.75</v>
      </c>
    </row>
    <row r="136" spans="1:11" ht="14.45" customHeight="1" x14ac:dyDescent="0.2">
      <c r="A136" s="442" t="s">
        <v>432</v>
      </c>
      <c r="B136" s="443" t="s">
        <v>433</v>
      </c>
      <c r="C136" s="444" t="s">
        <v>439</v>
      </c>
      <c r="D136" s="445" t="s">
        <v>440</v>
      </c>
      <c r="E136" s="444" t="s">
        <v>741</v>
      </c>
      <c r="F136" s="445" t="s">
        <v>742</v>
      </c>
      <c r="G136" s="444" t="s">
        <v>763</v>
      </c>
      <c r="H136" s="444" t="s">
        <v>785</v>
      </c>
      <c r="I136" s="447">
        <v>0.81000000238418579</v>
      </c>
      <c r="J136" s="447">
        <v>1000</v>
      </c>
      <c r="K136" s="448">
        <v>807.16998291015625</v>
      </c>
    </row>
    <row r="137" spans="1:11" ht="14.45" customHeight="1" x14ac:dyDescent="0.2">
      <c r="A137" s="442" t="s">
        <v>432</v>
      </c>
      <c r="B137" s="443" t="s">
        <v>433</v>
      </c>
      <c r="C137" s="444" t="s">
        <v>439</v>
      </c>
      <c r="D137" s="445" t="s">
        <v>440</v>
      </c>
      <c r="E137" s="444" t="s">
        <v>741</v>
      </c>
      <c r="F137" s="445" t="s">
        <v>742</v>
      </c>
      <c r="G137" s="444" t="s">
        <v>765</v>
      </c>
      <c r="H137" s="444" t="s">
        <v>786</v>
      </c>
      <c r="I137" s="447">
        <v>0.81999999284744263</v>
      </c>
      <c r="J137" s="447">
        <v>1000</v>
      </c>
      <c r="K137" s="448">
        <v>822.79998779296875</v>
      </c>
    </row>
    <row r="138" spans="1:11" ht="14.45" customHeight="1" x14ac:dyDescent="0.2">
      <c r="A138" s="442" t="s">
        <v>432</v>
      </c>
      <c r="B138" s="443" t="s">
        <v>433</v>
      </c>
      <c r="C138" s="444" t="s">
        <v>439</v>
      </c>
      <c r="D138" s="445" t="s">
        <v>440</v>
      </c>
      <c r="E138" s="444" t="s">
        <v>741</v>
      </c>
      <c r="F138" s="445" t="s">
        <v>742</v>
      </c>
      <c r="G138" s="444" t="s">
        <v>767</v>
      </c>
      <c r="H138" s="444" t="s">
        <v>787</v>
      </c>
      <c r="I138" s="447">
        <v>0.81999999284744263</v>
      </c>
      <c r="J138" s="447">
        <v>2000</v>
      </c>
      <c r="K138" s="448">
        <v>1645.6099853515625</v>
      </c>
    </row>
    <row r="139" spans="1:11" ht="14.45" customHeight="1" x14ac:dyDescent="0.2">
      <c r="A139" s="442" t="s">
        <v>432</v>
      </c>
      <c r="B139" s="443" t="s">
        <v>433</v>
      </c>
      <c r="C139" s="444" t="s">
        <v>439</v>
      </c>
      <c r="D139" s="445" t="s">
        <v>440</v>
      </c>
      <c r="E139" s="444" t="s">
        <v>741</v>
      </c>
      <c r="F139" s="445" t="s">
        <v>742</v>
      </c>
      <c r="G139" s="444" t="s">
        <v>769</v>
      </c>
      <c r="H139" s="444" t="s">
        <v>788</v>
      </c>
      <c r="I139" s="447">
        <v>0.62666666507720947</v>
      </c>
      <c r="J139" s="447">
        <v>19000</v>
      </c>
      <c r="K139" s="448">
        <v>11910</v>
      </c>
    </row>
    <row r="140" spans="1:11" ht="14.45" customHeight="1" x14ac:dyDescent="0.2">
      <c r="A140" s="442" t="s">
        <v>432</v>
      </c>
      <c r="B140" s="443" t="s">
        <v>433</v>
      </c>
      <c r="C140" s="444" t="s">
        <v>439</v>
      </c>
      <c r="D140" s="445" t="s">
        <v>440</v>
      </c>
      <c r="E140" s="444" t="s">
        <v>741</v>
      </c>
      <c r="F140" s="445" t="s">
        <v>742</v>
      </c>
      <c r="G140" s="444" t="s">
        <v>771</v>
      </c>
      <c r="H140" s="444" t="s">
        <v>789</v>
      </c>
      <c r="I140" s="447">
        <v>0.62999999523162842</v>
      </c>
      <c r="J140" s="447">
        <v>36000</v>
      </c>
      <c r="K140" s="448">
        <v>22680</v>
      </c>
    </row>
    <row r="141" spans="1:11" ht="14.45" customHeight="1" x14ac:dyDescent="0.2">
      <c r="A141" s="442" t="s">
        <v>432</v>
      </c>
      <c r="B141" s="443" t="s">
        <v>433</v>
      </c>
      <c r="C141" s="444" t="s">
        <v>439</v>
      </c>
      <c r="D141" s="445" t="s">
        <v>440</v>
      </c>
      <c r="E141" s="444" t="s">
        <v>741</v>
      </c>
      <c r="F141" s="445" t="s">
        <v>742</v>
      </c>
      <c r="G141" s="444" t="s">
        <v>773</v>
      </c>
      <c r="H141" s="444" t="s">
        <v>790</v>
      </c>
      <c r="I141" s="447">
        <v>0.62666666507720947</v>
      </c>
      <c r="J141" s="447">
        <v>36000</v>
      </c>
      <c r="K141" s="448">
        <v>22540</v>
      </c>
    </row>
    <row r="142" spans="1:11" ht="14.45" customHeight="1" x14ac:dyDescent="0.2">
      <c r="A142" s="442" t="s">
        <v>432</v>
      </c>
      <c r="B142" s="443" t="s">
        <v>433</v>
      </c>
      <c r="C142" s="444" t="s">
        <v>439</v>
      </c>
      <c r="D142" s="445" t="s">
        <v>440</v>
      </c>
      <c r="E142" s="444" t="s">
        <v>741</v>
      </c>
      <c r="F142" s="445" t="s">
        <v>742</v>
      </c>
      <c r="G142" s="444" t="s">
        <v>775</v>
      </c>
      <c r="H142" s="444" t="s">
        <v>791</v>
      </c>
      <c r="I142" s="447">
        <v>0.62999999523162842</v>
      </c>
      <c r="J142" s="447">
        <v>3230</v>
      </c>
      <c r="K142" s="448">
        <v>2034.8999633789063</v>
      </c>
    </row>
    <row r="143" spans="1:11" ht="14.45" customHeight="1" x14ac:dyDescent="0.2">
      <c r="A143" s="442" t="s">
        <v>432</v>
      </c>
      <c r="B143" s="443" t="s">
        <v>433</v>
      </c>
      <c r="C143" s="444" t="s">
        <v>439</v>
      </c>
      <c r="D143" s="445" t="s">
        <v>440</v>
      </c>
      <c r="E143" s="444" t="s">
        <v>741</v>
      </c>
      <c r="F143" s="445" t="s">
        <v>742</v>
      </c>
      <c r="G143" s="444" t="s">
        <v>777</v>
      </c>
      <c r="H143" s="444" t="s">
        <v>792</v>
      </c>
      <c r="I143" s="447">
        <v>0.62999999523162842</v>
      </c>
      <c r="J143" s="447">
        <v>2000</v>
      </c>
      <c r="K143" s="448">
        <v>1258.4000244140625</v>
      </c>
    </row>
    <row r="144" spans="1:11" ht="14.45" customHeight="1" x14ac:dyDescent="0.2">
      <c r="A144" s="442" t="s">
        <v>432</v>
      </c>
      <c r="B144" s="443" t="s">
        <v>433</v>
      </c>
      <c r="C144" s="444" t="s">
        <v>439</v>
      </c>
      <c r="D144" s="445" t="s">
        <v>440</v>
      </c>
      <c r="E144" s="444" t="s">
        <v>741</v>
      </c>
      <c r="F144" s="445" t="s">
        <v>742</v>
      </c>
      <c r="G144" s="444" t="s">
        <v>779</v>
      </c>
      <c r="H144" s="444" t="s">
        <v>793</v>
      </c>
      <c r="I144" s="447">
        <v>0.68999999761581421</v>
      </c>
      <c r="J144" s="447">
        <v>6600</v>
      </c>
      <c r="K144" s="448">
        <v>4552.0200805664063</v>
      </c>
    </row>
    <row r="145" spans="1:11" ht="14.45" customHeight="1" x14ac:dyDescent="0.2">
      <c r="A145" s="442" t="s">
        <v>432</v>
      </c>
      <c r="B145" s="443" t="s">
        <v>433</v>
      </c>
      <c r="C145" s="444" t="s">
        <v>439</v>
      </c>
      <c r="D145" s="445" t="s">
        <v>440</v>
      </c>
      <c r="E145" s="444" t="s">
        <v>741</v>
      </c>
      <c r="F145" s="445" t="s">
        <v>742</v>
      </c>
      <c r="G145" s="444" t="s">
        <v>781</v>
      </c>
      <c r="H145" s="444" t="s">
        <v>794</v>
      </c>
      <c r="I145" s="447">
        <v>0.74000000953674316</v>
      </c>
      <c r="J145" s="447">
        <v>1800</v>
      </c>
      <c r="K145" s="448">
        <v>1329.5299682617188</v>
      </c>
    </row>
    <row r="146" spans="1:11" ht="14.45" customHeight="1" x14ac:dyDescent="0.2">
      <c r="A146" s="442" t="s">
        <v>432</v>
      </c>
      <c r="B146" s="443" t="s">
        <v>433</v>
      </c>
      <c r="C146" s="444" t="s">
        <v>439</v>
      </c>
      <c r="D146" s="445" t="s">
        <v>440</v>
      </c>
      <c r="E146" s="444" t="s">
        <v>795</v>
      </c>
      <c r="F146" s="445" t="s">
        <v>796</v>
      </c>
      <c r="G146" s="444" t="s">
        <v>797</v>
      </c>
      <c r="H146" s="444" t="s">
        <v>798</v>
      </c>
      <c r="I146" s="447">
        <v>335.41000366210938</v>
      </c>
      <c r="J146" s="447">
        <v>1</v>
      </c>
      <c r="K146" s="448">
        <v>335.41000366210938</v>
      </c>
    </row>
    <row r="147" spans="1:11" ht="14.45" customHeight="1" x14ac:dyDescent="0.2">
      <c r="A147" s="442" t="s">
        <v>432</v>
      </c>
      <c r="B147" s="443" t="s">
        <v>433</v>
      </c>
      <c r="C147" s="444" t="s">
        <v>439</v>
      </c>
      <c r="D147" s="445" t="s">
        <v>440</v>
      </c>
      <c r="E147" s="444" t="s">
        <v>795</v>
      </c>
      <c r="F147" s="445" t="s">
        <v>796</v>
      </c>
      <c r="G147" s="444" t="s">
        <v>799</v>
      </c>
      <c r="H147" s="444" t="s">
        <v>800</v>
      </c>
      <c r="I147" s="447">
        <v>278.60000610351563</v>
      </c>
      <c r="J147" s="447">
        <v>1</v>
      </c>
      <c r="K147" s="448">
        <v>278.60000610351563</v>
      </c>
    </row>
    <row r="148" spans="1:11" ht="14.45" customHeight="1" x14ac:dyDescent="0.2">
      <c r="A148" s="442" t="s">
        <v>432</v>
      </c>
      <c r="B148" s="443" t="s">
        <v>433</v>
      </c>
      <c r="C148" s="444" t="s">
        <v>439</v>
      </c>
      <c r="D148" s="445" t="s">
        <v>440</v>
      </c>
      <c r="E148" s="444" t="s">
        <v>795</v>
      </c>
      <c r="F148" s="445" t="s">
        <v>796</v>
      </c>
      <c r="G148" s="444" t="s">
        <v>801</v>
      </c>
      <c r="H148" s="444" t="s">
        <v>802</v>
      </c>
      <c r="I148" s="447">
        <v>278.59333292643231</v>
      </c>
      <c r="J148" s="447">
        <v>4</v>
      </c>
      <c r="K148" s="448">
        <v>1114.3699951171875</v>
      </c>
    </row>
    <row r="149" spans="1:11" ht="14.45" customHeight="1" x14ac:dyDescent="0.2">
      <c r="A149" s="442" t="s">
        <v>432</v>
      </c>
      <c r="B149" s="443" t="s">
        <v>433</v>
      </c>
      <c r="C149" s="444" t="s">
        <v>439</v>
      </c>
      <c r="D149" s="445" t="s">
        <v>440</v>
      </c>
      <c r="E149" s="444" t="s">
        <v>795</v>
      </c>
      <c r="F149" s="445" t="s">
        <v>796</v>
      </c>
      <c r="G149" s="444" t="s">
        <v>803</v>
      </c>
      <c r="H149" s="444" t="s">
        <v>804</v>
      </c>
      <c r="I149" s="447">
        <v>2699.9060546874998</v>
      </c>
      <c r="J149" s="447">
        <v>7</v>
      </c>
      <c r="K149" s="448">
        <v>18896.650390625</v>
      </c>
    </row>
    <row r="150" spans="1:11" ht="14.45" customHeight="1" x14ac:dyDescent="0.2">
      <c r="A150" s="442" t="s">
        <v>432</v>
      </c>
      <c r="B150" s="443" t="s">
        <v>433</v>
      </c>
      <c r="C150" s="444" t="s">
        <v>439</v>
      </c>
      <c r="D150" s="445" t="s">
        <v>440</v>
      </c>
      <c r="E150" s="444" t="s">
        <v>795</v>
      </c>
      <c r="F150" s="445" t="s">
        <v>796</v>
      </c>
      <c r="G150" s="444" t="s">
        <v>803</v>
      </c>
      <c r="H150" s="444" t="s">
        <v>805</v>
      </c>
      <c r="I150" s="447">
        <v>2691.840087890625</v>
      </c>
      <c r="J150" s="447">
        <v>3</v>
      </c>
      <c r="K150" s="448">
        <v>8075.520263671875</v>
      </c>
    </row>
    <row r="151" spans="1:11" ht="14.45" customHeight="1" x14ac:dyDescent="0.2">
      <c r="A151" s="442" t="s">
        <v>432</v>
      </c>
      <c r="B151" s="443" t="s">
        <v>433</v>
      </c>
      <c r="C151" s="444" t="s">
        <v>439</v>
      </c>
      <c r="D151" s="445" t="s">
        <v>440</v>
      </c>
      <c r="E151" s="444" t="s">
        <v>795</v>
      </c>
      <c r="F151" s="445" t="s">
        <v>796</v>
      </c>
      <c r="G151" s="444" t="s">
        <v>806</v>
      </c>
      <c r="H151" s="444" t="s">
        <v>807</v>
      </c>
      <c r="I151" s="447">
        <v>1935.9371512276787</v>
      </c>
      <c r="J151" s="447">
        <v>8</v>
      </c>
      <c r="K151" s="448">
        <v>15487.56005859375</v>
      </c>
    </row>
    <row r="152" spans="1:11" ht="14.45" customHeight="1" x14ac:dyDescent="0.2">
      <c r="A152" s="442" t="s">
        <v>432</v>
      </c>
      <c r="B152" s="443" t="s">
        <v>433</v>
      </c>
      <c r="C152" s="444" t="s">
        <v>439</v>
      </c>
      <c r="D152" s="445" t="s">
        <v>440</v>
      </c>
      <c r="E152" s="444" t="s">
        <v>795</v>
      </c>
      <c r="F152" s="445" t="s">
        <v>796</v>
      </c>
      <c r="G152" s="444" t="s">
        <v>808</v>
      </c>
      <c r="H152" s="444" t="s">
        <v>809</v>
      </c>
      <c r="I152" s="447">
        <v>940.3900146484375</v>
      </c>
      <c r="J152" s="447">
        <v>1</v>
      </c>
      <c r="K152" s="448">
        <v>940.3900146484375</v>
      </c>
    </row>
    <row r="153" spans="1:11" ht="14.45" customHeight="1" x14ac:dyDescent="0.2">
      <c r="A153" s="442" t="s">
        <v>432</v>
      </c>
      <c r="B153" s="443" t="s">
        <v>433</v>
      </c>
      <c r="C153" s="444" t="s">
        <v>439</v>
      </c>
      <c r="D153" s="445" t="s">
        <v>440</v>
      </c>
      <c r="E153" s="444" t="s">
        <v>795</v>
      </c>
      <c r="F153" s="445" t="s">
        <v>796</v>
      </c>
      <c r="G153" s="444" t="s">
        <v>810</v>
      </c>
      <c r="H153" s="444" t="s">
        <v>811</v>
      </c>
      <c r="I153" s="447">
        <v>1567.635009765625</v>
      </c>
      <c r="J153" s="447">
        <v>3</v>
      </c>
      <c r="K153" s="448">
        <v>4702.9000244140625</v>
      </c>
    </row>
    <row r="154" spans="1:11" ht="14.45" customHeight="1" x14ac:dyDescent="0.2">
      <c r="A154" s="442" t="s">
        <v>432</v>
      </c>
      <c r="B154" s="443" t="s">
        <v>433</v>
      </c>
      <c r="C154" s="444" t="s">
        <v>439</v>
      </c>
      <c r="D154" s="445" t="s">
        <v>440</v>
      </c>
      <c r="E154" s="444" t="s">
        <v>795</v>
      </c>
      <c r="F154" s="445" t="s">
        <v>796</v>
      </c>
      <c r="G154" s="444" t="s">
        <v>812</v>
      </c>
      <c r="H154" s="444" t="s">
        <v>813</v>
      </c>
      <c r="I154" s="447">
        <v>826.17999267578125</v>
      </c>
      <c r="J154" s="447">
        <v>3</v>
      </c>
      <c r="K154" s="448">
        <v>2478.550048828125</v>
      </c>
    </row>
    <row r="155" spans="1:11" ht="14.45" customHeight="1" x14ac:dyDescent="0.2">
      <c r="A155" s="442" t="s">
        <v>432</v>
      </c>
      <c r="B155" s="443" t="s">
        <v>433</v>
      </c>
      <c r="C155" s="444" t="s">
        <v>439</v>
      </c>
      <c r="D155" s="445" t="s">
        <v>440</v>
      </c>
      <c r="E155" s="444" t="s">
        <v>795</v>
      </c>
      <c r="F155" s="445" t="s">
        <v>796</v>
      </c>
      <c r="G155" s="444" t="s">
        <v>810</v>
      </c>
      <c r="H155" s="444" t="s">
        <v>814</v>
      </c>
      <c r="I155" s="447">
        <v>1128.8199462890625</v>
      </c>
      <c r="J155" s="447">
        <v>3</v>
      </c>
      <c r="K155" s="448">
        <v>3386.449951171875</v>
      </c>
    </row>
    <row r="156" spans="1:11" ht="14.45" customHeight="1" x14ac:dyDescent="0.2">
      <c r="A156" s="442" t="s">
        <v>432</v>
      </c>
      <c r="B156" s="443" t="s">
        <v>433</v>
      </c>
      <c r="C156" s="444" t="s">
        <v>439</v>
      </c>
      <c r="D156" s="445" t="s">
        <v>440</v>
      </c>
      <c r="E156" s="444" t="s">
        <v>795</v>
      </c>
      <c r="F156" s="445" t="s">
        <v>796</v>
      </c>
      <c r="G156" s="444" t="s">
        <v>815</v>
      </c>
      <c r="H156" s="444" t="s">
        <v>816</v>
      </c>
      <c r="I156" s="447">
        <v>590.46998596191406</v>
      </c>
      <c r="J156" s="447">
        <v>4</v>
      </c>
      <c r="K156" s="448">
        <v>2361.8799438476563</v>
      </c>
    </row>
    <row r="157" spans="1:11" ht="14.45" customHeight="1" x14ac:dyDescent="0.2">
      <c r="A157" s="442" t="s">
        <v>432</v>
      </c>
      <c r="B157" s="443" t="s">
        <v>433</v>
      </c>
      <c r="C157" s="444" t="s">
        <v>439</v>
      </c>
      <c r="D157" s="445" t="s">
        <v>440</v>
      </c>
      <c r="E157" s="444" t="s">
        <v>795</v>
      </c>
      <c r="F157" s="445" t="s">
        <v>796</v>
      </c>
      <c r="G157" s="444" t="s">
        <v>812</v>
      </c>
      <c r="H157" s="444" t="s">
        <v>817</v>
      </c>
      <c r="I157" s="447">
        <v>826.17999267578125</v>
      </c>
      <c r="J157" s="447">
        <v>1</v>
      </c>
      <c r="K157" s="448">
        <v>826.17999267578125</v>
      </c>
    </row>
    <row r="158" spans="1:11" ht="14.45" customHeight="1" x14ac:dyDescent="0.2">
      <c r="A158" s="442" t="s">
        <v>432</v>
      </c>
      <c r="B158" s="443" t="s">
        <v>433</v>
      </c>
      <c r="C158" s="444" t="s">
        <v>439</v>
      </c>
      <c r="D158" s="445" t="s">
        <v>440</v>
      </c>
      <c r="E158" s="444" t="s">
        <v>795</v>
      </c>
      <c r="F158" s="445" t="s">
        <v>796</v>
      </c>
      <c r="G158" s="444" t="s">
        <v>818</v>
      </c>
      <c r="H158" s="444" t="s">
        <v>819</v>
      </c>
      <c r="I158" s="447">
        <v>224.30889044867621</v>
      </c>
      <c r="J158" s="447">
        <v>36</v>
      </c>
      <c r="K158" s="448">
        <v>7794.159912109375</v>
      </c>
    </row>
    <row r="159" spans="1:11" ht="14.45" customHeight="1" x14ac:dyDescent="0.2">
      <c r="A159" s="442" t="s">
        <v>432</v>
      </c>
      <c r="B159" s="443" t="s">
        <v>433</v>
      </c>
      <c r="C159" s="444" t="s">
        <v>439</v>
      </c>
      <c r="D159" s="445" t="s">
        <v>440</v>
      </c>
      <c r="E159" s="444" t="s">
        <v>795</v>
      </c>
      <c r="F159" s="445" t="s">
        <v>796</v>
      </c>
      <c r="G159" s="444" t="s">
        <v>820</v>
      </c>
      <c r="H159" s="444" t="s">
        <v>821</v>
      </c>
      <c r="I159" s="447">
        <v>219.23874664306641</v>
      </c>
      <c r="J159" s="447">
        <v>41</v>
      </c>
      <c r="K159" s="448">
        <v>8472.6298828125</v>
      </c>
    </row>
    <row r="160" spans="1:11" ht="14.45" customHeight="1" x14ac:dyDescent="0.2">
      <c r="A160" s="442" t="s">
        <v>432</v>
      </c>
      <c r="B160" s="443" t="s">
        <v>433</v>
      </c>
      <c r="C160" s="444" t="s">
        <v>439</v>
      </c>
      <c r="D160" s="445" t="s">
        <v>440</v>
      </c>
      <c r="E160" s="444" t="s">
        <v>795</v>
      </c>
      <c r="F160" s="445" t="s">
        <v>796</v>
      </c>
      <c r="G160" s="444" t="s">
        <v>820</v>
      </c>
      <c r="H160" s="444" t="s">
        <v>822</v>
      </c>
      <c r="I160" s="447">
        <v>264.95249176025391</v>
      </c>
      <c r="J160" s="447">
        <v>20</v>
      </c>
      <c r="K160" s="448">
        <v>5298.97998046875</v>
      </c>
    </row>
    <row r="161" spans="1:11" ht="14.45" customHeight="1" x14ac:dyDescent="0.2">
      <c r="A161" s="442" t="s">
        <v>432</v>
      </c>
      <c r="B161" s="443" t="s">
        <v>433</v>
      </c>
      <c r="C161" s="444" t="s">
        <v>439</v>
      </c>
      <c r="D161" s="445" t="s">
        <v>440</v>
      </c>
      <c r="E161" s="444" t="s">
        <v>795</v>
      </c>
      <c r="F161" s="445" t="s">
        <v>796</v>
      </c>
      <c r="G161" s="444" t="s">
        <v>818</v>
      </c>
      <c r="H161" s="444" t="s">
        <v>823</v>
      </c>
      <c r="I161" s="447">
        <v>264.95714460100447</v>
      </c>
      <c r="J161" s="447">
        <v>21</v>
      </c>
      <c r="K161" s="448">
        <v>5564.2100830078125</v>
      </c>
    </row>
    <row r="162" spans="1:11" ht="14.45" customHeight="1" x14ac:dyDescent="0.2">
      <c r="A162" s="442" t="s">
        <v>432</v>
      </c>
      <c r="B162" s="443" t="s">
        <v>433</v>
      </c>
      <c r="C162" s="444" t="s">
        <v>439</v>
      </c>
      <c r="D162" s="445" t="s">
        <v>440</v>
      </c>
      <c r="E162" s="444" t="s">
        <v>795</v>
      </c>
      <c r="F162" s="445" t="s">
        <v>796</v>
      </c>
      <c r="G162" s="444" t="s">
        <v>824</v>
      </c>
      <c r="H162" s="444" t="s">
        <v>825</v>
      </c>
      <c r="I162" s="447">
        <v>2288.5630615234377</v>
      </c>
      <c r="J162" s="447">
        <v>14</v>
      </c>
      <c r="K162" s="448">
        <v>32039.8203125</v>
      </c>
    </row>
    <row r="163" spans="1:11" ht="14.45" customHeight="1" x14ac:dyDescent="0.2">
      <c r="A163" s="442" t="s">
        <v>432</v>
      </c>
      <c r="B163" s="443" t="s">
        <v>433</v>
      </c>
      <c r="C163" s="444" t="s">
        <v>439</v>
      </c>
      <c r="D163" s="445" t="s">
        <v>440</v>
      </c>
      <c r="E163" s="444" t="s">
        <v>795</v>
      </c>
      <c r="F163" s="445" t="s">
        <v>796</v>
      </c>
      <c r="G163" s="444" t="s">
        <v>824</v>
      </c>
      <c r="H163" s="444" t="s">
        <v>826</v>
      </c>
      <c r="I163" s="447">
        <v>2288.5</v>
      </c>
      <c r="J163" s="447">
        <v>6</v>
      </c>
      <c r="K163" s="448">
        <v>13731</v>
      </c>
    </row>
    <row r="164" spans="1:11" ht="14.45" customHeight="1" x14ac:dyDescent="0.2">
      <c r="A164" s="442" t="s">
        <v>432</v>
      </c>
      <c r="B164" s="443" t="s">
        <v>433</v>
      </c>
      <c r="C164" s="444" t="s">
        <v>439</v>
      </c>
      <c r="D164" s="445" t="s">
        <v>440</v>
      </c>
      <c r="E164" s="444" t="s">
        <v>795</v>
      </c>
      <c r="F164" s="445" t="s">
        <v>796</v>
      </c>
      <c r="G164" s="444" t="s">
        <v>827</v>
      </c>
      <c r="H164" s="444" t="s">
        <v>828</v>
      </c>
      <c r="I164" s="447">
        <v>13918.6298828125</v>
      </c>
      <c r="J164" s="447">
        <v>2</v>
      </c>
      <c r="K164" s="448">
        <v>27837.259765625</v>
      </c>
    </row>
    <row r="165" spans="1:11" ht="14.45" customHeight="1" x14ac:dyDescent="0.2">
      <c r="A165" s="442" t="s">
        <v>432</v>
      </c>
      <c r="B165" s="443" t="s">
        <v>433</v>
      </c>
      <c r="C165" s="444" t="s">
        <v>439</v>
      </c>
      <c r="D165" s="445" t="s">
        <v>440</v>
      </c>
      <c r="E165" s="444" t="s">
        <v>795</v>
      </c>
      <c r="F165" s="445" t="s">
        <v>796</v>
      </c>
      <c r="G165" s="444" t="s">
        <v>829</v>
      </c>
      <c r="H165" s="444" t="s">
        <v>830</v>
      </c>
      <c r="I165" s="447">
        <v>3974.85009765625</v>
      </c>
      <c r="J165" s="447">
        <v>4</v>
      </c>
      <c r="K165" s="448">
        <v>15899.400390625</v>
      </c>
    </row>
    <row r="166" spans="1:11" ht="14.45" customHeight="1" x14ac:dyDescent="0.2">
      <c r="A166" s="442" t="s">
        <v>432</v>
      </c>
      <c r="B166" s="443" t="s">
        <v>433</v>
      </c>
      <c r="C166" s="444" t="s">
        <v>439</v>
      </c>
      <c r="D166" s="445" t="s">
        <v>440</v>
      </c>
      <c r="E166" s="444" t="s">
        <v>795</v>
      </c>
      <c r="F166" s="445" t="s">
        <v>796</v>
      </c>
      <c r="G166" s="444" t="s">
        <v>831</v>
      </c>
      <c r="H166" s="444" t="s">
        <v>832</v>
      </c>
      <c r="I166" s="447">
        <v>1585.0999755859375</v>
      </c>
      <c r="J166" s="447">
        <v>1</v>
      </c>
      <c r="K166" s="448">
        <v>1585.0999755859375</v>
      </c>
    </row>
    <row r="167" spans="1:11" ht="14.45" customHeight="1" x14ac:dyDescent="0.2">
      <c r="A167" s="442" t="s">
        <v>432</v>
      </c>
      <c r="B167" s="443" t="s">
        <v>433</v>
      </c>
      <c r="C167" s="444" t="s">
        <v>439</v>
      </c>
      <c r="D167" s="445" t="s">
        <v>440</v>
      </c>
      <c r="E167" s="444" t="s">
        <v>795</v>
      </c>
      <c r="F167" s="445" t="s">
        <v>796</v>
      </c>
      <c r="G167" s="444" t="s">
        <v>833</v>
      </c>
      <c r="H167" s="444" t="s">
        <v>834</v>
      </c>
      <c r="I167" s="447">
        <v>1.3700000047683716</v>
      </c>
      <c r="J167" s="447">
        <v>200</v>
      </c>
      <c r="K167" s="448">
        <v>273.95999145507813</v>
      </c>
    </row>
    <row r="168" spans="1:11" ht="14.45" customHeight="1" x14ac:dyDescent="0.2">
      <c r="A168" s="442" t="s">
        <v>432</v>
      </c>
      <c r="B168" s="443" t="s">
        <v>433</v>
      </c>
      <c r="C168" s="444" t="s">
        <v>439</v>
      </c>
      <c r="D168" s="445" t="s">
        <v>440</v>
      </c>
      <c r="E168" s="444" t="s">
        <v>795</v>
      </c>
      <c r="F168" s="445" t="s">
        <v>796</v>
      </c>
      <c r="G168" s="444" t="s">
        <v>835</v>
      </c>
      <c r="H168" s="444" t="s">
        <v>836</v>
      </c>
      <c r="I168" s="447">
        <v>1.3700000047683716</v>
      </c>
      <c r="J168" s="447">
        <v>200</v>
      </c>
      <c r="K168" s="448">
        <v>273.989990234375</v>
      </c>
    </row>
    <row r="169" spans="1:11" ht="14.45" customHeight="1" x14ac:dyDescent="0.2">
      <c r="A169" s="442" t="s">
        <v>432</v>
      </c>
      <c r="B169" s="443" t="s">
        <v>433</v>
      </c>
      <c r="C169" s="444" t="s">
        <v>439</v>
      </c>
      <c r="D169" s="445" t="s">
        <v>440</v>
      </c>
      <c r="E169" s="444" t="s">
        <v>795</v>
      </c>
      <c r="F169" s="445" t="s">
        <v>796</v>
      </c>
      <c r="G169" s="444" t="s">
        <v>837</v>
      </c>
      <c r="H169" s="444" t="s">
        <v>838</v>
      </c>
      <c r="I169" s="447">
        <v>1.3700000047683716</v>
      </c>
      <c r="J169" s="447">
        <v>200</v>
      </c>
      <c r="K169" s="448">
        <v>273.95999145507813</v>
      </c>
    </row>
    <row r="170" spans="1:11" ht="14.45" customHeight="1" x14ac:dyDescent="0.2">
      <c r="A170" s="442" t="s">
        <v>432</v>
      </c>
      <c r="B170" s="443" t="s">
        <v>433</v>
      </c>
      <c r="C170" s="444" t="s">
        <v>439</v>
      </c>
      <c r="D170" s="445" t="s">
        <v>440</v>
      </c>
      <c r="E170" s="444" t="s">
        <v>795</v>
      </c>
      <c r="F170" s="445" t="s">
        <v>796</v>
      </c>
      <c r="G170" s="444" t="s">
        <v>839</v>
      </c>
      <c r="H170" s="444" t="s">
        <v>840</v>
      </c>
      <c r="I170" s="447">
        <v>1.3700000047683716</v>
      </c>
      <c r="J170" s="447">
        <v>300</v>
      </c>
      <c r="K170" s="448">
        <v>411.1099853515625</v>
      </c>
    </row>
    <row r="171" spans="1:11" ht="14.45" customHeight="1" x14ac:dyDescent="0.2">
      <c r="A171" s="442" t="s">
        <v>432</v>
      </c>
      <c r="B171" s="443" t="s">
        <v>433</v>
      </c>
      <c r="C171" s="444" t="s">
        <v>439</v>
      </c>
      <c r="D171" s="445" t="s">
        <v>440</v>
      </c>
      <c r="E171" s="444" t="s">
        <v>795</v>
      </c>
      <c r="F171" s="445" t="s">
        <v>796</v>
      </c>
      <c r="G171" s="444" t="s">
        <v>841</v>
      </c>
      <c r="H171" s="444" t="s">
        <v>842</v>
      </c>
      <c r="I171" s="447">
        <v>1.3700000047683716</v>
      </c>
      <c r="J171" s="447">
        <v>900</v>
      </c>
      <c r="K171" s="448">
        <v>1232.969970703125</v>
      </c>
    </row>
    <row r="172" spans="1:11" ht="14.45" customHeight="1" x14ac:dyDescent="0.2">
      <c r="A172" s="442" t="s">
        <v>432</v>
      </c>
      <c r="B172" s="443" t="s">
        <v>433</v>
      </c>
      <c r="C172" s="444" t="s">
        <v>439</v>
      </c>
      <c r="D172" s="445" t="s">
        <v>440</v>
      </c>
      <c r="E172" s="444" t="s">
        <v>795</v>
      </c>
      <c r="F172" s="445" t="s">
        <v>796</v>
      </c>
      <c r="G172" s="444" t="s">
        <v>843</v>
      </c>
      <c r="H172" s="444" t="s">
        <v>844</v>
      </c>
      <c r="I172" s="447">
        <v>1.3700000047683716</v>
      </c>
      <c r="J172" s="447">
        <v>1000</v>
      </c>
      <c r="K172" s="448">
        <v>1369.97998046875</v>
      </c>
    </row>
    <row r="173" spans="1:11" ht="14.45" customHeight="1" x14ac:dyDescent="0.2">
      <c r="A173" s="442" t="s">
        <v>432</v>
      </c>
      <c r="B173" s="443" t="s">
        <v>433</v>
      </c>
      <c r="C173" s="444" t="s">
        <v>439</v>
      </c>
      <c r="D173" s="445" t="s">
        <v>440</v>
      </c>
      <c r="E173" s="444" t="s">
        <v>795</v>
      </c>
      <c r="F173" s="445" t="s">
        <v>796</v>
      </c>
      <c r="G173" s="444" t="s">
        <v>845</v>
      </c>
      <c r="H173" s="444" t="s">
        <v>846</v>
      </c>
      <c r="I173" s="447">
        <v>1.3700000047683716</v>
      </c>
      <c r="J173" s="447">
        <v>1300</v>
      </c>
      <c r="K173" s="448">
        <v>1780.9499816894531</v>
      </c>
    </row>
    <row r="174" spans="1:11" ht="14.45" customHeight="1" x14ac:dyDescent="0.2">
      <c r="A174" s="442" t="s">
        <v>432</v>
      </c>
      <c r="B174" s="443" t="s">
        <v>433</v>
      </c>
      <c r="C174" s="444" t="s">
        <v>439</v>
      </c>
      <c r="D174" s="445" t="s">
        <v>440</v>
      </c>
      <c r="E174" s="444" t="s">
        <v>795</v>
      </c>
      <c r="F174" s="445" t="s">
        <v>796</v>
      </c>
      <c r="G174" s="444" t="s">
        <v>847</v>
      </c>
      <c r="H174" s="444" t="s">
        <v>848</v>
      </c>
      <c r="I174" s="447">
        <v>1.3700000047683716</v>
      </c>
      <c r="J174" s="447">
        <v>900</v>
      </c>
      <c r="K174" s="448">
        <v>1232.9599914550781</v>
      </c>
    </row>
    <row r="175" spans="1:11" ht="14.45" customHeight="1" x14ac:dyDescent="0.2">
      <c r="A175" s="442" t="s">
        <v>432</v>
      </c>
      <c r="B175" s="443" t="s">
        <v>433</v>
      </c>
      <c r="C175" s="444" t="s">
        <v>439</v>
      </c>
      <c r="D175" s="445" t="s">
        <v>440</v>
      </c>
      <c r="E175" s="444" t="s">
        <v>795</v>
      </c>
      <c r="F175" s="445" t="s">
        <v>796</v>
      </c>
      <c r="G175" s="444" t="s">
        <v>849</v>
      </c>
      <c r="H175" s="444" t="s">
        <v>850</v>
      </c>
      <c r="I175" s="447">
        <v>1.3700000047683716</v>
      </c>
      <c r="J175" s="447">
        <v>700</v>
      </c>
      <c r="K175" s="448">
        <v>958.91000366210938</v>
      </c>
    </row>
    <row r="176" spans="1:11" ht="14.45" customHeight="1" x14ac:dyDescent="0.2">
      <c r="A176" s="442" t="s">
        <v>432</v>
      </c>
      <c r="B176" s="443" t="s">
        <v>433</v>
      </c>
      <c r="C176" s="444" t="s">
        <v>439</v>
      </c>
      <c r="D176" s="445" t="s">
        <v>440</v>
      </c>
      <c r="E176" s="444" t="s">
        <v>795</v>
      </c>
      <c r="F176" s="445" t="s">
        <v>796</v>
      </c>
      <c r="G176" s="444" t="s">
        <v>851</v>
      </c>
      <c r="H176" s="444" t="s">
        <v>852</v>
      </c>
      <c r="I176" s="447">
        <v>1.3700000047683716</v>
      </c>
      <c r="J176" s="447">
        <v>100</v>
      </c>
      <c r="K176" s="448">
        <v>137</v>
      </c>
    </row>
    <row r="177" spans="1:11" ht="14.45" customHeight="1" x14ac:dyDescent="0.2">
      <c r="A177" s="442" t="s">
        <v>432</v>
      </c>
      <c r="B177" s="443" t="s">
        <v>433</v>
      </c>
      <c r="C177" s="444" t="s">
        <v>439</v>
      </c>
      <c r="D177" s="445" t="s">
        <v>440</v>
      </c>
      <c r="E177" s="444" t="s">
        <v>795</v>
      </c>
      <c r="F177" s="445" t="s">
        <v>796</v>
      </c>
      <c r="G177" s="444" t="s">
        <v>853</v>
      </c>
      <c r="H177" s="444" t="s">
        <v>854</v>
      </c>
      <c r="I177" s="447">
        <v>1.3700000047683716</v>
      </c>
      <c r="J177" s="447">
        <v>100</v>
      </c>
      <c r="K177" s="448">
        <v>137</v>
      </c>
    </row>
    <row r="178" spans="1:11" ht="14.45" customHeight="1" x14ac:dyDescent="0.2">
      <c r="A178" s="442" t="s">
        <v>432</v>
      </c>
      <c r="B178" s="443" t="s">
        <v>433</v>
      </c>
      <c r="C178" s="444" t="s">
        <v>439</v>
      </c>
      <c r="D178" s="445" t="s">
        <v>440</v>
      </c>
      <c r="E178" s="444" t="s">
        <v>795</v>
      </c>
      <c r="F178" s="445" t="s">
        <v>796</v>
      </c>
      <c r="G178" s="444" t="s">
        <v>855</v>
      </c>
      <c r="H178" s="444" t="s">
        <v>856</v>
      </c>
      <c r="I178" s="447">
        <v>2.619999885559082</v>
      </c>
      <c r="J178" s="447">
        <v>180</v>
      </c>
      <c r="K178" s="448">
        <v>471</v>
      </c>
    </row>
    <row r="179" spans="1:11" ht="14.45" customHeight="1" x14ac:dyDescent="0.2">
      <c r="A179" s="442" t="s">
        <v>432</v>
      </c>
      <c r="B179" s="443" t="s">
        <v>433</v>
      </c>
      <c r="C179" s="444" t="s">
        <v>439</v>
      </c>
      <c r="D179" s="445" t="s">
        <v>440</v>
      </c>
      <c r="E179" s="444" t="s">
        <v>795</v>
      </c>
      <c r="F179" s="445" t="s">
        <v>796</v>
      </c>
      <c r="G179" s="444" t="s">
        <v>857</v>
      </c>
      <c r="H179" s="444" t="s">
        <v>858</v>
      </c>
      <c r="I179" s="447">
        <v>286.35000610351563</v>
      </c>
      <c r="J179" s="447">
        <v>2</v>
      </c>
      <c r="K179" s="448">
        <v>572.70001220703125</v>
      </c>
    </row>
    <row r="180" spans="1:11" ht="14.45" customHeight="1" x14ac:dyDescent="0.2">
      <c r="A180" s="442" t="s">
        <v>432</v>
      </c>
      <c r="B180" s="443" t="s">
        <v>433</v>
      </c>
      <c r="C180" s="444" t="s">
        <v>439</v>
      </c>
      <c r="D180" s="445" t="s">
        <v>440</v>
      </c>
      <c r="E180" s="444" t="s">
        <v>795</v>
      </c>
      <c r="F180" s="445" t="s">
        <v>796</v>
      </c>
      <c r="G180" s="444" t="s">
        <v>859</v>
      </c>
      <c r="H180" s="444" t="s">
        <v>860</v>
      </c>
      <c r="I180" s="447">
        <v>2.619999885559082</v>
      </c>
      <c r="J180" s="447">
        <v>180</v>
      </c>
      <c r="K180" s="448">
        <v>470.989990234375</v>
      </c>
    </row>
    <row r="181" spans="1:11" ht="14.45" customHeight="1" x14ac:dyDescent="0.2">
      <c r="A181" s="442" t="s">
        <v>432</v>
      </c>
      <c r="B181" s="443" t="s">
        <v>433</v>
      </c>
      <c r="C181" s="444" t="s">
        <v>439</v>
      </c>
      <c r="D181" s="445" t="s">
        <v>440</v>
      </c>
      <c r="E181" s="444" t="s">
        <v>795</v>
      </c>
      <c r="F181" s="445" t="s">
        <v>796</v>
      </c>
      <c r="G181" s="444" t="s">
        <v>861</v>
      </c>
      <c r="H181" s="444" t="s">
        <v>862</v>
      </c>
      <c r="I181" s="447">
        <v>1.5700000524520874</v>
      </c>
      <c r="J181" s="447">
        <v>200</v>
      </c>
      <c r="K181" s="448">
        <v>314</v>
      </c>
    </row>
    <row r="182" spans="1:11" ht="14.45" customHeight="1" x14ac:dyDescent="0.2">
      <c r="A182" s="442" t="s">
        <v>432</v>
      </c>
      <c r="B182" s="443" t="s">
        <v>433</v>
      </c>
      <c r="C182" s="444" t="s">
        <v>439</v>
      </c>
      <c r="D182" s="445" t="s">
        <v>440</v>
      </c>
      <c r="E182" s="444" t="s">
        <v>795</v>
      </c>
      <c r="F182" s="445" t="s">
        <v>796</v>
      </c>
      <c r="G182" s="444" t="s">
        <v>863</v>
      </c>
      <c r="H182" s="444" t="s">
        <v>864</v>
      </c>
      <c r="I182" s="447">
        <v>2.619999885559082</v>
      </c>
      <c r="J182" s="447">
        <v>60</v>
      </c>
      <c r="K182" s="448">
        <v>157.08999633789063</v>
      </c>
    </row>
    <row r="183" spans="1:11" ht="14.45" customHeight="1" x14ac:dyDescent="0.2">
      <c r="A183" s="442" t="s">
        <v>432</v>
      </c>
      <c r="B183" s="443" t="s">
        <v>433</v>
      </c>
      <c r="C183" s="444" t="s">
        <v>439</v>
      </c>
      <c r="D183" s="445" t="s">
        <v>440</v>
      </c>
      <c r="E183" s="444" t="s">
        <v>795</v>
      </c>
      <c r="F183" s="445" t="s">
        <v>796</v>
      </c>
      <c r="G183" s="444" t="s">
        <v>865</v>
      </c>
      <c r="H183" s="444" t="s">
        <v>866</v>
      </c>
      <c r="I183" s="447">
        <v>12.909999847412109</v>
      </c>
      <c r="J183" s="447">
        <v>120</v>
      </c>
      <c r="K183" s="448">
        <v>1549.4000244140625</v>
      </c>
    </row>
    <row r="184" spans="1:11" ht="14.45" customHeight="1" x14ac:dyDescent="0.2">
      <c r="A184" s="442" t="s">
        <v>432</v>
      </c>
      <c r="B184" s="443" t="s">
        <v>433</v>
      </c>
      <c r="C184" s="444" t="s">
        <v>439</v>
      </c>
      <c r="D184" s="445" t="s">
        <v>440</v>
      </c>
      <c r="E184" s="444" t="s">
        <v>795</v>
      </c>
      <c r="F184" s="445" t="s">
        <v>796</v>
      </c>
      <c r="G184" s="444" t="s">
        <v>867</v>
      </c>
      <c r="H184" s="444" t="s">
        <v>868</v>
      </c>
      <c r="I184" s="447">
        <v>506.8800048828125</v>
      </c>
      <c r="J184" s="447">
        <v>3</v>
      </c>
      <c r="K184" s="448">
        <v>1520.6500244140625</v>
      </c>
    </row>
    <row r="185" spans="1:11" ht="14.45" customHeight="1" x14ac:dyDescent="0.2">
      <c r="A185" s="442" t="s">
        <v>432</v>
      </c>
      <c r="B185" s="443" t="s">
        <v>433</v>
      </c>
      <c r="C185" s="444" t="s">
        <v>439</v>
      </c>
      <c r="D185" s="445" t="s">
        <v>440</v>
      </c>
      <c r="E185" s="444" t="s">
        <v>795</v>
      </c>
      <c r="F185" s="445" t="s">
        <v>796</v>
      </c>
      <c r="G185" s="444" t="s">
        <v>869</v>
      </c>
      <c r="H185" s="444" t="s">
        <v>870</v>
      </c>
      <c r="I185" s="447">
        <v>228.70500183105469</v>
      </c>
      <c r="J185" s="447">
        <v>2</v>
      </c>
      <c r="K185" s="448">
        <v>457.41000366210938</v>
      </c>
    </row>
    <row r="186" spans="1:11" ht="14.45" customHeight="1" x14ac:dyDescent="0.2">
      <c r="A186" s="442" t="s">
        <v>432</v>
      </c>
      <c r="B186" s="443" t="s">
        <v>433</v>
      </c>
      <c r="C186" s="444" t="s">
        <v>439</v>
      </c>
      <c r="D186" s="445" t="s">
        <v>440</v>
      </c>
      <c r="E186" s="444" t="s">
        <v>795</v>
      </c>
      <c r="F186" s="445" t="s">
        <v>796</v>
      </c>
      <c r="G186" s="444" t="s">
        <v>871</v>
      </c>
      <c r="H186" s="444" t="s">
        <v>872</v>
      </c>
      <c r="I186" s="447">
        <v>228.69000244140625</v>
      </c>
      <c r="J186" s="447">
        <v>2</v>
      </c>
      <c r="K186" s="448">
        <v>457.3800048828125</v>
      </c>
    </row>
    <row r="187" spans="1:11" ht="14.45" customHeight="1" x14ac:dyDescent="0.2">
      <c r="A187" s="442" t="s">
        <v>432</v>
      </c>
      <c r="B187" s="443" t="s">
        <v>433</v>
      </c>
      <c r="C187" s="444" t="s">
        <v>439</v>
      </c>
      <c r="D187" s="445" t="s">
        <v>440</v>
      </c>
      <c r="E187" s="444" t="s">
        <v>795</v>
      </c>
      <c r="F187" s="445" t="s">
        <v>796</v>
      </c>
      <c r="G187" s="444" t="s">
        <v>873</v>
      </c>
      <c r="H187" s="444" t="s">
        <v>874</v>
      </c>
      <c r="I187" s="447">
        <v>228.69000244140625</v>
      </c>
      <c r="J187" s="447">
        <v>2</v>
      </c>
      <c r="K187" s="448">
        <v>457.3800048828125</v>
      </c>
    </row>
    <row r="188" spans="1:11" ht="14.45" customHeight="1" x14ac:dyDescent="0.2">
      <c r="A188" s="442" t="s">
        <v>432</v>
      </c>
      <c r="B188" s="443" t="s">
        <v>433</v>
      </c>
      <c r="C188" s="444" t="s">
        <v>439</v>
      </c>
      <c r="D188" s="445" t="s">
        <v>440</v>
      </c>
      <c r="E188" s="444" t="s">
        <v>795</v>
      </c>
      <c r="F188" s="445" t="s">
        <v>796</v>
      </c>
      <c r="G188" s="444" t="s">
        <v>875</v>
      </c>
      <c r="H188" s="444" t="s">
        <v>876</v>
      </c>
      <c r="I188" s="447">
        <v>228.69000244140625</v>
      </c>
      <c r="J188" s="447">
        <v>2</v>
      </c>
      <c r="K188" s="448">
        <v>457.3800048828125</v>
      </c>
    </row>
    <row r="189" spans="1:11" ht="14.45" customHeight="1" x14ac:dyDescent="0.2">
      <c r="A189" s="442" t="s">
        <v>432</v>
      </c>
      <c r="B189" s="443" t="s">
        <v>433</v>
      </c>
      <c r="C189" s="444" t="s">
        <v>439</v>
      </c>
      <c r="D189" s="445" t="s">
        <v>440</v>
      </c>
      <c r="E189" s="444" t="s">
        <v>795</v>
      </c>
      <c r="F189" s="445" t="s">
        <v>796</v>
      </c>
      <c r="G189" s="444" t="s">
        <v>877</v>
      </c>
      <c r="H189" s="444" t="s">
        <v>878</v>
      </c>
      <c r="I189" s="447">
        <v>228.69000244140625</v>
      </c>
      <c r="J189" s="447">
        <v>2</v>
      </c>
      <c r="K189" s="448">
        <v>457.3800048828125</v>
      </c>
    </row>
    <row r="190" spans="1:11" ht="14.45" customHeight="1" x14ac:dyDescent="0.2">
      <c r="A190" s="442" t="s">
        <v>432</v>
      </c>
      <c r="B190" s="443" t="s">
        <v>433</v>
      </c>
      <c r="C190" s="444" t="s">
        <v>439</v>
      </c>
      <c r="D190" s="445" t="s">
        <v>440</v>
      </c>
      <c r="E190" s="444" t="s">
        <v>795</v>
      </c>
      <c r="F190" s="445" t="s">
        <v>796</v>
      </c>
      <c r="G190" s="444" t="s">
        <v>879</v>
      </c>
      <c r="H190" s="444" t="s">
        <v>880</v>
      </c>
      <c r="I190" s="447">
        <v>159.71000671386719</v>
      </c>
      <c r="J190" s="447">
        <v>3</v>
      </c>
      <c r="K190" s="448">
        <v>479.1199951171875</v>
      </c>
    </row>
    <row r="191" spans="1:11" ht="14.45" customHeight="1" x14ac:dyDescent="0.2">
      <c r="A191" s="442" t="s">
        <v>432</v>
      </c>
      <c r="B191" s="443" t="s">
        <v>433</v>
      </c>
      <c r="C191" s="444" t="s">
        <v>439</v>
      </c>
      <c r="D191" s="445" t="s">
        <v>440</v>
      </c>
      <c r="E191" s="444" t="s">
        <v>795</v>
      </c>
      <c r="F191" s="445" t="s">
        <v>796</v>
      </c>
      <c r="G191" s="444" t="s">
        <v>881</v>
      </c>
      <c r="H191" s="444" t="s">
        <v>882</v>
      </c>
      <c r="I191" s="447">
        <v>194.35000610351563</v>
      </c>
      <c r="J191" s="447">
        <v>20</v>
      </c>
      <c r="K191" s="448">
        <v>3887</v>
      </c>
    </row>
    <row r="192" spans="1:11" ht="14.45" customHeight="1" x14ac:dyDescent="0.2">
      <c r="A192" s="442" t="s">
        <v>432</v>
      </c>
      <c r="B192" s="443" t="s">
        <v>433</v>
      </c>
      <c r="C192" s="444" t="s">
        <v>439</v>
      </c>
      <c r="D192" s="445" t="s">
        <v>440</v>
      </c>
      <c r="E192" s="444" t="s">
        <v>795</v>
      </c>
      <c r="F192" s="445" t="s">
        <v>796</v>
      </c>
      <c r="G192" s="444" t="s">
        <v>883</v>
      </c>
      <c r="H192" s="444" t="s">
        <v>884</v>
      </c>
      <c r="I192" s="447">
        <v>194.35000610351563</v>
      </c>
      <c r="J192" s="447">
        <v>10</v>
      </c>
      <c r="K192" s="448">
        <v>1943.5</v>
      </c>
    </row>
    <row r="193" spans="1:11" ht="14.45" customHeight="1" x14ac:dyDescent="0.2">
      <c r="A193" s="442" t="s">
        <v>432</v>
      </c>
      <c r="B193" s="443" t="s">
        <v>433</v>
      </c>
      <c r="C193" s="444" t="s">
        <v>439</v>
      </c>
      <c r="D193" s="445" t="s">
        <v>440</v>
      </c>
      <c r="E193" s="444" t="s">
        <v>795</v>
      </c>
      <c r="F193" s="445" t="s">
        <v>796</v>
      </c>
      <c r="G193" s="444" t="s">
        <v>885</v>
      </c>
      <c r="H193" s="444" t="s">
        <v>886</v>
      </c>
      <c r="I193" s="447">
        <v>194.35000610351563</v>
      </c>
      <c r="J193" s="447">
        <v>10</v>
      </c>
      <c r="K193" s="448">
        <v>1943.5</v>
      </c>
    </row>
    <row r="194" spans="1:11" ht="14.45" customHeight="1" x14ac:dyDescent="0.2">
      <c r="A194" s="442" t="s">
        <v>432</v>
      </c>
      <c r="B194" s="443" t="s">
        <v>433</v>
      </c>
      <c r="C194" s="444" t="s">
        <v>439</v>
      </c>
      <c r="D194" s="445" t="s">
        <v>440</v>
      </c>
      <c r="E194" s="444" t="s">
        <v>795</v>
      </c>
      <c r="F194" s="445" t="s">
        <v>796</v>
      </c>
      <c r="G194" s="444" t="s">
        <v>887</v>
      </c>
      <c r="H194" s="444" t="s">
        <v>888</v>
      </c>
      <c r="I194" s="447">
        <v>194.35000610351563</v>
      </c>
      <c r="J194" s="447">
        <v>10</v>
      </c>
      <c r="K194" s="448">
        <v>1943.5</v>
      </c>
    </row>
    <row r="195" spans="1:11" ht="14.45" customHeight="1" x14ac:dyDescent="0.2">
      <c r="A195" s="442" t="s">
        <v>432</v>
      </c>
      <c r="B195" s="443" t="s">
        <v>433</v>
      </c>
      <c r="C195" s="444" t="s">
        <v>439</v>
      </c>
      <c r="D195" s="445" t="s">
        <v>440</v>
      </c>
      <c r="E195" s="444" t="s">
        <v>795</v>
      </c>
      <c r="F195" s="445" t="s">
        <v>796</v>
      </c>
      <c r="G195" s="444" t="s">
        <v>889</v>
      </c>
      <c r="H195" s="444" t="s">
        <v>890</v>
      </c>
      <c r="I195" s="447">
        <v>2.380000114440918</v>
      </c>
      <c r="J195" s="447">
        <v>500</v>
      </c>
      <c r="K195" s="448">
        <v>1191.8000030517578</v>
      </c>
    </row>
    <row r="196" spans="1:11" ht="14.45" customHeight="1" x14ac:dyDescent="0.2">
      <c r="A196" s="442" t="s">
        <v>432</v>
      </c>
      <c r="B196" s="443" t="s">
        <v>433</v>
      </c>
      <c r="C196" s="444" t="s">
        <v>439</v>
      </c>
      <c r="D196" s="445" t="s">
        <v>440</v>
      </c>
      <c r="E196" s="444" t="s">
        <v>795</v>
      </c>
      <c r="F196" s="445" t="s">
        <v>796</v>
      </c>
      <c r="G196" s="444" t="s">
        <v>891</v>
      </c>
      <c r="H196" s="444" t="s">
        <v>892</v>
      </c>
      <c r="I196" s="447">
        <v>838.04998779296875</v>
      </c>
      <c r="J196" s="447">
        <v>5</v>
      </c>
      <c r="K196" s="448">
        <v>4190.25</v>
      </c>
    </row>
    <row r="197" spans="1:11" ht="14.45" customHeight="1" x14ac:dyDescent="0.2">
      <c r="A197" s="442" t="s">
        <v>432</v>
      </c>
      <c r="B197" s="443" t="s">
        <v>433</v>
      </c>
      <c r="C197" s="444" t="s">
        <v>439</v>
      </c>
      <c r="D197" s="445" t="s">
        <v>440</v>
      </c>
      <c r="E197" s="444" t="s">
        <v>795</v>
      </c>
      <c r="F197" s="445" t="s">
        <v>796</v>
      </c>
      <c r="G197" s="444" t="s">
        <v>893</v>
      </c>
      <c r="H197" s="444" t="s">
        <v>894</v>
      </c>
      <c r="I197" s="447">
        <v>838.04998779296875</v>
      </c>
      <c r="J197" s="447">
        <v>5</v>
      </c>
      <c r="K197" s="448">
        <v>4190.259765625</v>
      </c>
    </row>
    <row r="198" spans="1:11" ht="14.45" customHeight="1" x14ac:dyDescent="0.2">
      <c r="A198" s="442" t="s">
        <v>432</v>
      </c>
      <c r="B198" s="443" t="s">
        <v>433</v>
      </c>
      <c r="C198" s="444" t="s">
        <v>439</v>
      </c>
      <c r="D198" s="445" t="s">
        <v>440</v>
      </c>
      <c r="E198" s="444" t="s">
        <v>795</v>
      </c>
      <c r="F198" s="445" t="s">
        <v>796</v>
      </c>
      <c r="G198" s="444" t="s">
        <v>895</v>
      </c>
      <c r="H198" s="444" t="s">
        <v>896</v>
      </c>
      <c r="I198" s="447">
        <v>2081.1400146484375</v>
      </c>
      <c r="J198" s="447">
        <v>3</v>
      </c>
      <c r="K198" s="448">
        <v>6243.47998046875</v>
      </c>
    </row>
    <row r="199" spans="1:11" ht="14.45" customHeight="1" x14ac:dyDescent="0.2">
      <c r="A199" s="442" t="s">
        <v>432</v>
      </c>
      <c r="B199" s="443" t="s">
        <v>433</v>
      </c>
      <c r="C199" s="444" t="s">
        <v>439</v>
      </c>
      <c r="D199" s="445" t="s">
        <v>440</v>
      </c>
      <c r="E199" s="444" t="s">
        <v>795</v>
      </c>
      <c r="F199" s="445" t="s">
        <v>796</v>
      </c>
      <c r="G199" s="444" t="s">
        <v>897</v>
      </c>
      <c r="H199" s="444" t="s">
        <v>898</v>
      </c>
      <c r="I199" s="447">
        <v>76.230003356933594</v>
      </c>
      <c r="J199" s="447">
        <v>5</v>
      </c>
      <c r="K199" s="448">
        <v>381.14999389648438</v>
      </c>
    </row>
    <row r="200" spans="1:11" ht="14.45" customHeight="1" x14ac:dyDescent="0.2">
      <c r="A200" s="442" t="s">
        <v>432</v>
      </c>
      <c r="B200" s="443" t="s">
        <v>433</v>
      </c>
      <c r="C200" s="444" t="s">
        <v>439</v>
      </c>
      <c r="D200" s="445" t="s">
        <v>440</v>
      </c>
      <c r="E200" s="444" t="s">
        <v>795</v>
      </c>
      <c r="F200" s="445" t="s">
        <v>796</v>
      </c>
      <c r="G200" s="444" t="s">
        <v>899</v>
      </c>
      <c r="H200" s="444" t="s">
        <v>900</v>
      </c>
      <c r="I200" s="447">
        <v>72.599998474121094</v>
      </c>
      <c r="J200" s="447">
        <v>5</v>
      </c>
      <c r="K200" s="448">
        <v>363</v>
      </c>
    </row>
    <row r="201" spans="1:11" ht="14.45" customHeight="1" x14ac:dyDescent="0.2">
      <c r="A201" s="442" t="s">
        <v>432</v>
      </c>
      <c r="B201" s="443" t="s">
        <v>433</v>
      </c>
      <c r="C201" s="444" t="s">
        <v>439</v>
      </c>
      <c r="D201" s="445" t="s">
        <v>440</v>
      </c>
      <c r="E201" s="444" t="s">
        <v>795</v>
      </c>
      <c r="F201" s="445" t="s">
        <v>796</v>
      </c>
      <c r="G201" s="444" t="s">
        <v>899</v>
      </c>
      <c r="H201" s="444" t="s">
        <v>901</v>
      </c>
      <c r="I201" s="447">
        <v>76.230003356933594</v>
      </c>
      <c r="J201" s="447">
        <v>5</v>
      </c>
      <c r="K201" s="448">
        <v>381.14999389648438</v>
      </c>
    </row>
    <row r="202" spans="1:11" ht="14.45" customHeight="1" x14ac:dyDescent="0.2">
      <c r="A202" s="442" t="s">
        <v>432</v>
      </c>
      <c r="B202" s="443" t="s">
        <v>433</v>
      </c>
      <c r="C202" s="444" t="s">
        <v>439</v>
      </c>
      <c r="D202" s="445" t="s">
        <v>440</v>
      </c>
      <c r="E202" s="444" t="s">
        <v>795</v>
      </c>
      <c r="F202" s="445" t="s">
        <v>796</v>
      </c>
      <c r="G202" s="444" t="s">
        <v>902</v>
      </c>
      <c r="H202" s="444" t="s">
        <v>903</v>
      </c>
      <c r="I202" s="447">
        <v>72.599998474121094</v>
      </c>
      <c r="J202" s="447">
        <v>5</v>
      </c>
      <c r="K202" s="448">
        <v>363</v>
      </c>
    </row>
    <row r="203" spans="1:11" ht="14.45" customHeight="1" x14ac:dyDescent="0.2">
      <c r="A203" s="442" t="s">
        <v>432</v>
      </c>
      <c r="B203" s="443" t="s">
        <v>433</v>
      </c>
      <c r="C203" s="444" t="s">
        <v>439</v>
      </c>
      <c r="D203" s="445" t="s">
        <v>440</v>
      </c>
      <c r="E203" s="444" t="s">
        <v>795</v>
      </c>
      <c r="F203" s="445" t="s">
        <v>796</v>
      </c>
      <c r="G203" s="444" t="s">
        <v>902</v>
      </c>
      <c r="H203" s="444" t="s">
        <v>904</v>
      </c>
      <c r="I203" s="447">
        <v>76.230003356933594</v>
      </c>
      <c r="J203" s="447">
        <v>5</v>
      </c>
      <c r="K203" s="448">
        <v>381.14999389648438</v>
      </c>
    </row>
    <row r="204" spans="1:11" ht="14.45" customHeight="1" x14ac:dyDescent="0.2">
      <c r="A204" s="442" t="s">
        <v>432</v>
      </c>
      <c r="B204" s="443" t="s">
        <v>433</v>
      </c>
      <c r="C204" s="444" t="s">
        <v>439</v>
      </c>
      <c r="D204" s="445" t="s">
        <v>440</v>
      </c>
      <c r="E204" s="444" t="s">
        <v>795</v>
      </c>
      <c r="F204" s="445" t="s">
        <v>796</v>
      </c>
      <c r="G204" s="444" t="s">
        <v>905</v>
      </c>
      <c r="H204" s="444" t="s">
        <v>906</v>
      </c>
      <c r="I204" s="447">
        <v>95.589996337890625</v>
      </c>
      <c r="J204" s="447">
        <v>45</v>
      </c>
      <c r="K204" s="448">
        <v>4301.550048828125</v>
      </c>
    </row>
    <row r="205" spans="1:11" ht="14.45" customHeight="1" x14ac:dyDescent="0.2">
      <c r="A205" s="442" t="s">
        <v>432</v>
      </c>
      <c r="B205" s="443" t="s">
        <v>433</v>
      </c>
      <c r="C205" s="444" t="s">
        <v>439</v>
      </c>
      <c r="D205" s="445" t="s">
        <v>440</v>
      </c>
      <c r="E205" s="444" t="s">
        <v>795</v>
      </c>
      <c r="F205" s="445" t="s">
        <v>796</v>
      </c>
      <c r="G205" s="444" t="s">
        <v>905</v>
      </c>
      <c r="H205" s="444" t="s">
        <v>907</v>
      </c>
      <c r="I205" s="447">
        <v>95.589996337890625</v>
      </c>
      <c r="J205" s="447">
        <v>15</v>
      </c>
      <c r="K205" s="448">
        <v>1433.8499755859375</v>
      </c>
    </row>
    <row r="206" spans="1:11" ht="14.45" customHeight="1" x14ac:dyDescent="0.2">
      <c r="A206" s="442" t="s">
        <v>432</v>
      </c>
      <c r="B206" s="443" t="s">
        <v>433</v>
      </c>
      <c r="C206" s="444" t="s">
        <v>439</v>
      </c>
      <c r="D206" s="445" t="s">
        <v>440</v>
      </c>
      <c r="E206" s="444" t="s">
        <v>795</v>
      </c>
      <c r="F206" s="445" t="s">
        <v>796</v>
      </c>
      <c r="G206" s="444" t="s">
        <v>908</v>
      </c>
      <c r="H206" s="444" t="s">
        <v>909</v>
      </c>
      <c r="I206" s="447">
        <v>181.36222161187067</v>
      </c>
      <c r="J206" s="447">
        <v>37</v>
      </c>
      <c r="K206" s="448">
        <v>6710.2300415039063</v>
      </c>
    </row>
    <row r="207" spans="1:11" ht="14.45" customHeight="1" x14ac:dyDescent="0.2">
      <c r="A207" s="442" t="s">
        <v>432</v>
      </c>
      <c r="B207" s="443" t="s">
        <v>433</v>
      </c>
      <c r="C207" s="444" t="s">
        <v>439</v>
      </c>
      <c r="D207" s="445" t="s">
        <v>440</v>
      </c>
      <c r="E207" s="444" t="s">
        <v>795</v>
      </c>
      <c r="F207" s="445" t="s">
        <v>796</v>
      </c>
      <c r="G207" s="444" t="s">
        <v>910</v>
      </c>
      <c r="H207" s="444" t="s">
        <v>911</v>
      </c>
      <c r="I207" s="447">
        <v>1070.8099975585938</v>
      </c>
      <c r="J207" s="447">
        <v>4</v>
      </c>
      <c r="K207" s="448">
        <v>4283.22998046875</v>
      </c>
    </row>
    <row r="208" spans="1:11" ht="14.45" customHeight="1" x14ac:dyDescent="0.2">
      <c r="A208" s="442" t="s">
        <v>432</v>
      </c>
      <c r="B208" s="443" t="s">
        <v>433</v>
      </c>
      <c r="C208" s="444" t="s">
        <v>439</v>
      </c>
      <c r="D208" s="445" t="s">
        <v>440</v>
      </c>
      <c r="E208" s="444" t="s">
        <v>795</v>
      </c>
      <c r="F208" s="445" t="s">
        <v>796</v>
      </c>
      <c r="G208" s="444" t="s">
        <v>912</v>
      </c>
      <c r="H208" s="444" t="s">
        <v>913</v>
      </c>
      <c r="I208" s="447">
        <v>3664.330078125</v>
      </c>
      <c r="J208" s="447">
        <v>1</v>
      </c>
      <c r="K208" s="448">
        <v>3664.330078125</v>
      </c>
    </row>
    <row r="209" spans="1:11" ht="14.45" customHeight="1" x14ac:dyDescent="0.2">
      <c r="A209" s="442" t="s">
        <v>432</v>
      </c>
      <c r="B209" s="443" t="s">
        <v>433</v>
      </c>
      <c r="C209" s="444" t="s">
        <v>439</v>
      </c>
      <c r="D209" s="445" t="s">
        <v>440</v>
      </c>
      <c r="E209" s="444" t="s">
        <v>795</v>
      </c>
      <c r="F209" s="445" t="s">
        <v>796</v>
      </c>
      <c r="G209" s="444" t="s">
        <v>912</v>
      </c>
      <c r="H209" s="444" t="s">
        <v>914</v>
      </c>
      <c r="I209" s="447">
        <v>4055.9599609375</v>
      </c>
      <c r="J209" s="447">
        <v>3</v>
      </c>
      <c r="K209" s="448">
        <v>12167.919677734375</v>
      </c>
    </row>
    <row r="210" spans="1:11" ht="14.45" customHeight="1" x14ac:dyDescent="0.2">
      <c r="A210" s="442" t="s">
        <v>432</v>
      </c>
      <c r="B210" s="443" t="s">
        <v>433</v>
      </c>
      <c r="C210" s="444" t="s">
        <v>439</v>
      </c>
      <c r="D210" s="445" t="s">
        <v>440</v>
      </c>
      <c r="E210" s="444" t="s">
        <v>795</v>
      </c>
      <c r="F210" s="445" t="s">
        <v>796</v>
      </c>
      <c r="G210" s="444" t="s">
        <v>915</v>
      </c>
      <c r="H210" s="444" t="s">
        <v>916</v>
      </c>
      <c r="I210" s="447">
        <v>531</v>
      </c>
      <c r="J210" s="447">
        <v>3</v>
      </c>
      <c r="K210" s="448">
        <v>1592.989990234375</v>
      </c>
    </row>
    <row r="211" spans="1:11" ht="14.45" customHeight="1" x14ac:dyDescent="0.2">
      <c r="A211" s="442" t="s">
        <v>432</v>
      </c>
      <c r="B211" s="443" t="s">
        <v>433</v>
      </c>
      <c r="C211" s="444" t="s">
        <v>439</v>
      </c>
      <c r="D211" s="445" t="s">
        <v>440</v>
      </c>
      <c r="E211" s="444" t="s">
        <v>795</v>
      </c>
      <c r="F211" s="445" t="s">
        <v>796</v>
      </c>
      <c r="G211" s="444" t="s">
        <v>917</v>
      </c>
      <c r="H211" s="444" t="s">
        <v>918</v>
      </c>
      <c r="I211" s="447">
        <v>3635</v>
      </c>
      <c r="J211" s="447">
        <v>1</v>
      </c>
      <c r="K211" s="448">
        <v>3635</v>
      </c>
    </row>
    <row r="212" spans="1:11" ht="14.45" customHeight="1" x14ac:dyDescent="0.2">
      <c r="A212" s="442" t="s">
        <v>432</v>
      </c>
      <c r="B212" s="443" t="s">
        <v>433</v>
      </c>
      <c r="C212" s="444" t="s">
        <v>439</v>
      </c>
      <c r="D212" s="445" t="s">
        <v>440</v>
      </c>
      <c r="E212" s="444" t="s">
        <v>795</v>
      </c>
      <c r="F212" s="445" t="s">
        <v>796</v>
      </c>
      <c r="G212" s="444" t="s">
        <v>919</v>
      </c>
      <c r="H212" s="444" t="s">
        <v>920</v>
      </c>
      <c r="I212" s="447">
        <v>160.55000305175781</v>
      </c>
      <c r="J212" s="447">
        <v>2</v>
      </c>
      <c r="K212" s="448">
        <v>321.10000610351563</v>
      </c>
    </row>
    <row r="213" spans="1:11" ht="14.45" customHeight="1" x14ac:dyDescent="0.2">
      <c r="A213" s="442" t="s">
        <v>432</v>
      </c>
      <c r="B213" s="443" t="s">
        <v>433</v>
      </c>
      <c r="C213" s="444" t="s">
        <v>439</v>
      </c>
      <c r="D213" s="445" t="s">
        <v>440</v>
      </c>
      <c r="E213" s="444" t="s">
        <v>795</v>
      </c>
      <c r="F213" s="445" t="s">
        <v>796</v>
      </c>
      <c r="G213" s="444" t="s">
        <v>921</v>
      </c>
      <c r="H213" s="444" t="s">
        <v>922</v>
      </c>
      <c r="I213" s="447">
        <v>4128.009765625</v>
      </c>
      <c r="J213" s="447">
        <v>1</v>
      </c>
      <c r="K213" s="448">
        <v>4128.009765625</v>
      </c>
    </row>
    <row r="214" spans="1:11" ht="14.45" customHeight="1" x14ac:dyDescent="0.2">
      <c r="A214" s="442" t="s">
        <v>432</v>
      </c>
      <c r="B214" s="443" t="s">
        <v>433</v>
      </c>
      <c r="C214" s="444" t="s">
        <v>439</v>
      </c>
      <c r="D214" s="445" t="s">
        <v>440</v>
      </c>
      <c r="E214" s="444" t="s">
        <v>795</v>
      </c>
      <c r="F214" s="445" t="s">
        <v>796</v>
      </c>
      <c r="G214" s="444" t="s">
        <v>919</v>
      </c>
      <c r="H214" s="444" t="s">
        <v>923</v>
      </c>
      <c r="I214" s="447">
        <v>167.24428231375558</v>
      </c>
      <c r="J214" s="447">
        <v>17</v>
      </c>
      <c r="K214" s="448">
        <v>2848.4099731445313</v>
      </c>
    </row>
    <row r="215" spans="1:11" ht="14.45" customHeight="1" x14ac:dyDescent="0.2">
      <c r="A215" s="442" t="s">
        <v>432</v>
      </c>
      <c r="B215" s="443" t="s">
        <v>433</v>
      </c>
      <c r="C215" s="444" t="s">
        <v>439</v>
      </c>
      <c r="D215" s="445" t="s">
        <v>440</v>
      </c>
      <c r="E215" s="444" t="s">
        <v>795</v>
      </c>
      <c r="F215" s="445" t="s">
        <v>796</v>
      </c>
      <c r="G215" s="444" t="s">
        <v>924</v>
      </c>
      <c r="H215" s="444" t="s">
        <v>925</v>
      </c>
      <c r="I215" s="447">
        <v>1424.1600036621094</v>
      </c>
      <c r="J215" s="447">
        <v>4</v>
      </c>
      <c r="K215" s="448">
        <v>5696.6400146484375</v>
      </c>
    </row>
    <row r="216" spans="1:11" ht="14.45" customHeight="1" x14ac:dyDescent="0.2">
      <c r="A216" s="442" t="s">
        <v>432</v>
      </c>
      <c r="B216" s="443" t="s">
        <v>433</v>
      </c>
      <c r="C216" s="444" t="s">
        <v>439</v>
      </c>
      <c r="D216" s="445" t="s">
        <v>440</v>
      </c>
      <c r="E216" s="444" t="s">
        <v>795</v>
      </c>
      <c r="F216" s="445" t="s">
        <v>796</v>
      </c>
      <c r="G216" s="444" t="s">
        <v>924</v>
      </c>
      <c r="H216" s="444" t="s">
        <v>926</v>
      </c>
      <c r="I216" s="447">
        <v>1398.393310546875</v>
      </c>
      <c r="J216" s="447">
        <v>4</v>
      </c>
      <c r="K216" s="448">
        <v>5564.139892578125</v>
      </c>
    </row>
    <row r="217" spans="1:11" ht="14.45" customHeight="1" x14ac:dyDescent="0.2">
      <c r="A217" s="442" t="s">
        <v>432</v>
      </c>
      <c r="B217" s="443" t="s">
        <v>433</v>
      </c>
      <c r="C217" s="444" t="s">
        <v>439</v>
      </c>
      <c r="D217" s="445" t="s">
        <v>440</v>
      </c>
      <c r="E217" s="444" t="s">
        <v>795</v>
      </c>
      <c r="F217" s="445" t="s">
        <v>796</v>
      </c>
      <c r="G217" s="444" t="s">
        <v>927</v>
      </c>
      <c r="H217" s="444" t="s">
        <v>928</v>
      </c>
      <c r="I217" s="447">
        <v>147.25</v>
      </c>
      <c r="J217" s="447">
        <v>10</v>
      </c>
      <c r="K217" s="448">
        <v>1472.510009765625</v>
      </c>
    </row>
    <row r="218" spans="1:11" ht="14.45" customHeight="1" x14ac:dyDescent="0.2">
      <c r="A218" s="442" t="s">
        <v>432</v>
      </c>
      <c r="B218" s="443" t="s">
        <v>433</v>
      </c>
      <c r="C218" s="444" t="s">
        <v>439</v>
      </c>
      <c r="D218" s="445" t="s">
        <v>440</v>
      </c>
      <c r="E218" s="444" t="s">
        <v>795</v>
      </c>
      <c r="F218" s="445" t="s">
        <v>796</v>
      </c>
      <c r="G218" s="444" t="s">
        <v>833</v>
      </c>
      <c r="H218" s="444" t="s">
        <v>929</v>
      </c>
      <c r="I218" s="447">
        <v>1.3700000047683716</v>
      </c>
      <c r="J218" s="447">
        <v>200</v>
      </c>
      <c r="K218" s="448">
        <v>274</v>
      </c>
    </row>
    <row r="219" spans="1:11" ht="14.45" customHeight="1" x14ac:dyDescent="0.2">
      <c r="A219" s="442" t="s">
        <v>432</v>
      </c>
      <c r="B219" s="443" t="s">
        <v>433</v>
      </c>
      <c r="C219" s="444" t="s">
        <v>439</v>
      </c>
      <c r="D219" s="445" t="s">
        <v>440</v>
      </c>
      <c r="E219" s="444" t="s">
        <v>795</v>
      </c>
      <c r="F219" s="445" t="s">
        <v>796</v>
      </c>
      <c r="G219" s="444" t="s">
        <v>837</v>
      </c>
      <c r="H219" s="444" t="s">
        <v>930</v>
      </c>
      <c r="I219" s="447">
        <v>1.3700000047683716</v>
      </c>
      <c r="J219" s="447">
        <v>200</v>
      </c>
      <c r="K219" s="448">
        <v>274</v>
      </c>
    </row>
    <row r="220" spans="1:11" ht="14.45" customHeight="1" x14ac:dyDescent="0.2">
      <c r="A220" s="442" t="s">
        <v>432</v>
      </c>
      <c r="B220" s="443" t="s">
        <v>433</v>
      </c>
      <c r="C220" s="444" t="s">
        <v>439</v>
      </c>
      <c r="D220" s="445" t="s">
        <v>440</v>
      </c>
      <c r="E220" s="444" t="s">
        <v>795</v>
      </c>
      <c r="F220" s="445" t="s">
        <v>796</v>
      </c>
      <c r="G220" s="444" t="s">
        <v>931</v>
      </c>
      <c r="H220" s="444" t="s">
        <v>932</v>
      </c>
      <c r="I220" s="447">
        <v>1.3700000047683716</v>
      </c>
      <c r="J220" s="447">
        <v>300</v>
      </c>
      <c r="K220" s="448">
        <v>411</v>
      </c>
    </row>
    <row r="221" spans="1:11" ht="14.45" customHeight="1" x14ac:dyDescent="0.2">
      <c r="A221" s="442" t="s">
        <v>432</v>
      </c>
      <c r="B221" s="443" t="s">
        <v>433</v>
      </c>
      <c r="C221" s="444" t="s">
        <v>439</v>
      </c>
      <c r="D221" s="445" t="s">
        <v>440</v>
      </c>
      <c r="E221" s="444" t="s">
        <v>795</v>
      </c>
      <c r="F221" s="445" t="s">
        <v>796</v>
      </c>
      <c r="G221" s="444" t="s">
        <v>839</v>
      </c>
      <c r="H221" s="444" t="s">
        <v>933</v>
      </c>
      <c r="I221" s="447">
        <v>1.3700000047683716</v>
      </c>
      <c r="J221" s="447">
        <v>600</v>
      </c>
      <c r="K221" s="448">
        <v>822.0899658203125</v>
      </c>
    </row>
    <row r="222" spans="1:11" ht="14.45" customHeight="1" x14ac:dyDescent="0.2">
      <c r="A222" s="442" t="s">
        <v>432</v>
      </c>
      <c r="B222" s="443" t="s">
        <v>433</v>
      </c>
      <c r="C222" s="444" t="s">
        <v>439</v>
      </c>
      <c r="D222" s="445" t="s">
        <v>440</v>
      </c>
      <c r="E222" s="444" t="s">
        <v>795</v>
      </c>
      <c r="F222" s="445" t="s">
        <v>796</v>
      </c>
      <c r="G222" s="444" t="s">
        <v>841</v>
      </c>
      <c r="H222" s="444" t="s">
        <v>934</v>
      </c>
      <c r="I222" s="447">
        <v>1.5266666809717815</v>
      </c>
      <c r="J222" s="447">
        <v>600</v>
      </c>
      <c r="K222" s="448">
        <v>916.8399658203125</v>
      </c>
    </row>
    <row r="223" spans="1:11" ht="14.45" customHeight="1" x14ac:dyDescent="0.2">
      <c r="A223" s="442" t="s">
        <v>432</v>
      </c>
      <c r="B223" s="443" t="s">
        <v>433</v>
      </c>
      <c r="C223" s="444" t="s">
        <v>439</v>
      </c>
      <c r="D223" s="445" t="s">
        <v>440</v>
      </c>
      <c r="E223" s="444" t="s">
        <v>795</v>
      </c>
      <c r="F223" s="445" t="s">
        <v>796</v>
      </c>
      <c r="G223" s="444" t="s">
        <v>843</v>
      </c>
      <c r="H223" s="444" t="s">
        <v>935</v>
      </c>
      <c r="I223" s="447">
        <v>1.6050000190734863</v>
      </c>
      <c r="J223" s="447">
        <v>800</v>
      </c>
      <c r="K223" s="448">
        <v>1285.47998046875</v>
      </c>
    </row>
    <row r="224" spans="1:11" ht="14.45" customHeight="1" x14ac:dyDescent="0.2">
      <c r="A224" s="442" t="s">
        <v>432</v>
      </c>
      <c r="B224" s="443" t="s">
        <v>433</v>
      </c>
      <c r="C224" s="444" t="s">
        <v>439</v>
      </c>
      <c r="D224" s="445" t="s">
        <v>440</v>
      </c>
      <c r="E224" s="444" t="s">
        <v>795</v>
      </c>
      <c r="F224" s="445" t="s">
        <v>796</v>
      </c>
      <c r="G224" s="444" t="s">
        <v>845</v>
      </c>
      <c r="H224" s="444" t="s">
        <v>936</v>
      </c>
      <c r="I224" s="447">
        <v>1.5580000162124634</v>
      </c>
      <c r="J224" s="447">
        <v>1100</v>
      </c>
      <c r="K224" s="448">
        <v>1743.5899658203125</v>
      </c>
    </row>
    <row r="225" spans="1:11" ht="14.45" customHeight="1" x14ac:dyDescent="0.2">
      <c r="A225" s="442" t="s">
        <v>432</v>
      </c>
      <c r="B225" s="443" t="s">
        <v>433</v>
      </c>
      <c r="C225" s="444" t="s">
        <v>439</v>
      </c>
      <c r="D225" s="445" t="s">
        <v>440</v>
      </c>
      <c r="E225" s="444" t="s">
        <v>795</v>
      </c>
      <c r="F225" s="445" t="s">
        <v>796</v>
      </c>
      <c r="G225" s="444" t="s">
        <v>847</v>
      </c>
      <c r="H225" s="444" t="s">
        <v>937</v>
      </c>
      <c r="I225" s="447">
        <v>1.6050000190734863</v>
      </c>
      <c r="J225" s="447">
        <v>500</v>
      </c>
      <c r="K225" s="448">
        <v>826.9599609375</v>
      </c>
    </row>
    <row r="226" spans="1:11" ht="14.45" customHeight="1" x14ac:dyDescent="0.2">
      <c r="A226" s="442" t="s">
        <v>432</v>
      </c>
      <c r="B226" s="443" t="s">
        <v>433</v>
      </c>
      <c r="C226" s="444" t="s">
        <v>439</v>
      </c>
      <c r="D226" s="445" t="s">
        <v>440</v>
      </c>
      <c r="E226" s="444" t="s">
        <v>795</v>
      </c>
      <c r="F226" s="445" t="s">
        <v>796</v>
      </c>
      <c r="G226" s="444" t="s">
        <v>849</v>
      </c>
      <c r="H226" s="444" t="s">
        <v>938</v>
      </c>
      <c r="I226" s="447">
        <v>1.6050000190734863</v>
      </c>
      <c r="J226" s="447">
        <v>500</v>
      </c>
      <c r="K226" s="448">
        <v>826.96002197265625</v>
      </c>
    </row>
    <row r="227" spans="1:11" ht="14.45" customHeight="1" x14ac:dyDescent="0.2">
      <c r="A227" s="442" t="s">
        <v>432</v>
      </c>
      <c r="B227" s="443" t="s">
        <v>433</v>
      </c>
      <c r="C227" s="444" t="s">
        <v>439</v>
      </c>
      <c r="D227" s="445" t="s">
        <v>440</v>
      </c>
      <c r="E227" s="444" t="s">
        <v>795</v>
      </c>
      <c r="F227" s="445" t="s">
        <v>796</v>
      </c>
      <c r="G227" s="444" t="s">
        <v>939</v>
      </c>
      <c r="H227" s="444" t="s">
        <v>940</v>
      </c>
      <c r="I227" s="447">
        <v>3.9200000762939453</v>
      </c>
      <c r="J227" s="447">
        <v>180</v>
      </c>
      <c r="K227" s="448">
        <v>705.82000732421875</v>
      </c>
    </row>
    <row r="228" spans="1:11" ht="14.45" customHeight="1" x14ac:dyDescent="0.2">
      <c r="A228" s="442" t="s">
        <v>432</v>
      </c>
      <c r="B228" s="443" t="s">
        <v>433</v>
      </c>
      <c r="C228" s="444" t="s">
        <v>439</v>
      </c>
      <c r="D228" s="445" t="s">
        <v>440</v>
      </c>
      <c r="E228" s="444" t="s">
        <v>795</v>
      </c>
      <c r="F228" s="445" t="s">
        <v>796</v>
      </c>
      <c r="G228" s="444" t="s">
        <v>863</v>
      </c>
      <c r="H228" s="444" t="s">
        <v>941</v>
      </c>
      <c r="I228" s="447">
        <v>2.619999885559082</v>
      </c>
      <c r="J228" s="447">
        <v>120</v>
      </c>
      <c r="K228" s="448">
        <v>314</v>
      </c>
    </row>
    <row r="229" spans="1:11" ht="14.45" customHeight="1" x14ac:dyDescent="0.2">
      <c r="A229" s="442" t="s">
        <v>432</v>
      </c>
      <c r="B229" s="443" t="s">
        <v>433</v>
      </c>
      <c r="C229" s="444" t="s">
        <v>439</v>
      </c>
      <c r="D229" s="445" t="s">
        <v>440</v>
      </c>
      <c r="E229" s="444" t="s">
        <v>795</v>
      </c>
      <c r="F229" s="445" t="s">
        <v>796</v>
      </c>
      <c r="G229" s="444" t="s">
        <v>865</v>
      </c>
      <c r="H229" s="444" t="s">
        <v>942</v>
      </c>
      <c r="I229" s="447">
        <v>11.949999809265137</v>
      </c>
      <c r="J229" s="447">
        <v>180</v>
      </c>
      <c r="K229" s="448">
        <v>2151.340087890625</v>
      </c>
    </row>
    <row r="230" spans="1:11" ht="14.45" customHeight="1" x14ac:dyDescent="0.2">
      <c r="A230" s="442" t="s">
        <v>432</v>
      </c>
      <c r="B230" s="443" t="s">
        <v>433</v>
      </c>
      <c r="C230" s="444" t="s">
        <v>439</v>
      </c>
      <c r="D230" s="445" t="s">
        <v>440</v>
      </c>
      <c r="E230" s="444" t="s">
        <v>795</v>
      </c>
      <c r="F230" s="445" t="s">
        <v>796</v>
      </c>
      <c r="G230" s="444" t="s">
        <v>871</v>
      </c>
      <c r="H230" s="444" t="s">
        <v>943</v>
      </c>
      <c r="I230" s="447">
        <v>228.69000244140625</v>
      </c>
      <c r="J230" s="447">
        <v>2</v>
      </c>
      <c r="K230" s="448">
        <v>457.3800048828125</v>
      </c>
    </row>
    <row r="231" spans="1:11" ht="14.45" customHeight="1" x14ac:dyDescent="0.2">
      <c r="A231" s="442" t="s">
        <v>432</v>
      </c>
      <c r="B231" s="443" t="s">
        <v>433</v>
      </c>
      <c r="C231" s="444" t="s">
        <v>439</v>
      </c>
      <c r="D231" s="445" t="s">
        <v>440</v>
      </c>
      <c r="E231" s="444" t="s">
        <v>795</v>
      </c>
      <c r="F231" s="445" t="s">
        <v>796</v>
      </c>
      <c r="G231" s="444" t="s">
        <v>873</v>
      </c>
      <c r="H231" s="444" t="s">
        <v>944</v>
      </c>
      <c r="I231" s="447">
        <v>228.69000244140625</v>
      </c>
      <c r="J231" s="447">
        <v>2</v>
      </c>
      <c r="K231" s="448">
        <v>457.3800048828125</v>
      </c>
    </row>
    <row r="232" spans="1:11" ht="14.45" customHeight="1" x14ac:dyDescent="0.2">
      <c r="A232" s="442" t="s">
        <v>432</v>
      </c>
      <c r="B232" s="443" t="s">
        <v>433</v>
      </c>
      <c r="C232" s="444" t="s">
        <v>439</v>
      </c>
      <c r="D232" s="445" t="s">
        <v>440</v>
      </c>
      <c r="E232" s="444" t="s">
        <v>795</v>
      </c>
      <c r="F232" s="445" t="s">
        <v>796</v>
      </c>
      <c r="G232" s="444" t="s">
        <v>879</v>
      </c>
      <c r="H232" s="444" t="s">
        <v>945</v>
      </c>
      <c r="I232" s="447">
        <v>159.72000122070313</v>
      </c>
      <c r="J232" s="447">
        <v>2</v>
      </c>
      <c r="K232" s="448">
        <v>319.44000244140625</v>
      </c>
    </row>
    <row r="233" spans="1:11" ht="14.45" customHeight="1" x14ac:dyDescent="0.2">
      <c r="A233" s="442" t="s">
        <v>432</v>
      </c>
      <c r="B233" s="443" t="s">
        <v>433</v>
      </c>
      <c r="C233" s="444" t="s">
        <v>439</v>
      </c>
      <c r="D233" s="445" t="s">
        <v>440</v>
      </c>
      <c r="E233" s="444" t="s">
        <v>795</v>
      </c>
      <c r="F233" s="445" t="s">
        <v>796</v>
      </c>
      <c r="G233" s="444" t="s">
        <v>946</v>
      </c>
      <c r="H233" s="444" t="s">
        <v>947</v>
      </c>
      <c r="I233" s="447">
        <v>48.5</v>
      </c>
      <c r="J233" s="447">
        <v>20</v>
      </c>
      <c r="K233" s="448">
        <v>970</v>
      </c>
    </row>
    <row r="234" spans="1:11" ht="14.45" customHeight="1" x14ac:dyDescent="0.2">
      <c r="A234" s="442" t="s">
        <v>432</v>
      </c>
      <c r="B234" s="443" t="s">
        <v>433</v>
      </c>
      <c r="C234" s="444" t="s">
        <v>439</v>
      </c>
      <c r="D234" s="445" t="s">
        <v>440</v>
      </c>
      <c r="E234" s="444" t="s">
        <v>795</v>
      </c>
      <c r="F234" s="445" t="s">
        <v>796</v>
      </c>
      <c r="G234" s="444" t="s">
        <v>889</v>
      </c>
      <c r="H234" s="444" t="s">
        <v>948</v>
      </c>
      <c r="I234" s="447">
        <v>2.5550000667572021</v>
      </c>
      <c r="J234" s="447">
        <v>200</v>
      </c>
      <c r="K234" s="448">
        <v>511.82998657226563</v>
      </c>
    </row>
    <row r="235" spans="1:11" ht="14.45" customHeight="1" x14ac:dyDescent="0.2">
      <c r="A235" s="442" t="s">
        <v>432</v>
      </c>
      <c r="B235" s="443" t="s">
        <v>433</v>
      </c>
      <c r="C235" s="444" t="s">
        <v>439</v>
      </c>
      <c r="D235" s="445" t="s">
        <v>440</v>
      </c>
      <c r="E235" s="444" t="s">
        <v>795</v>
      </c>
      <c r="F235" s="445" t="s">
        <v>796</v>
      </c>
      <c r="G235" s="444" t="s">
        <v>949</v>
      </c>
      <c r="H235" s="444" t="s">
        <v>950</v>
      </c>
      <c r="I235" s="447">
        <v>762.67999267578125</v>
      </c>
      <c r="J235" s="447">
        <v>1</v>
      </c>
      <c r="K235" s="448">
        <v>762.67999267578125</v>
      </c>
    </row>
    <row r="236" spans="1:11" ht="14.45" customHeight="1" x14ac:dyDescent="0.2">
      <c r="A236" s="442" t="s">
        <v>432</v>
      </c>
      <c r="B236" s="443" t="s">
        <v>433</v>
      </c>
      <c r="C236" s="444" t="s">
        <v>439</v>
      </c>
      <c r="D236" s="445" t="s">
        <v>440</v>
      </c>
      <c r="E236" s="444" t="s">
        <v>795</v>
      </c>
      <c r="F236" s="445" t="s">
        <v>796</v>
      </c>
      <c r="G236" s="444" t="s">
        <v>951</v>
      </c>
      <c r="H236" s="444" t="s">
        <v>952</v>
      </c>
      <c r="I236" s="447">
        <v>890.510009765625</v>
      </c>
      <c r="J236" s="447">
        <v>1</v>
      </c>
      <c r="K236" s="448">
        <v>890.510009765625</v>
      </c>
    </row>
    <row r="237" spans="1:11" ht="14.45" customHeight="1" x14ac:dyDescent="0.2">
      <c r="A237" s="442" t="s">
        <v>432</v>
      </c>
      <c r="B237" s="443" t="s">
        <v>433</v>
      </c>
      <c r="C237" s="444" t="s">
        <v>439</v>
      </c>
      <c r="D237" s="445" t="s">
        <v>440</v>
      </c>
      <c r="E237" s="444" t="s">
        <v>795</v>
      </c>
      <c r="F237" s="445" t="s">
        <v>796</v>
      </c>
      <c r="G237" s="444" t="s">
        <v>953</v>
      </c>
      <c r="H237" s="444" t="s">
        <v>954</v>
      </c>
      <c r="I237" s="447">
        <v>890.55999755859375</v>
      </c>
      <c r="J237" s="447">
        <v>1</v>
      </c>
      <c r="K237" s="448">
        <v>890.55999755859375</v>
      </c>
    </row>
    <row r="238" spans="1:11" ht="14.45" customHeight="1" x14ac:dyDescent="0.2">
      <c r="A238" s="442" t="s">
        <v>432</v>
      </c>
      <c r="B238" s="443" t="s">
        <v>433</v>
      </c>
      <c r="C238" s="444" t="s">
        <v>439</v>
      </c>
      <c r="D238" s="445" t="s">
        <v>440</v>
      </c>
      <c r="E238" s="444" t="s">
        <v>795</v>
      </c>
      <c r="F238" s="445" t="s">
        <v>796</v>
      </c>
      <c r="G238" s="444" t="s">
        <v>955</v>
      </c>
      <c r="H238" s="444" t="s">
        <v>956</v>
      </c>
      <c r="I238" s="447">
        <v>874.780029296875</v>
      </c>
      <c r="J238" s="447">
        <v>1</v>
      </c>
      <c r="K238" s="448">
        <v>874.780029296875</v>
      </c>
    </row>
    <row r="239" spans="1:11" ht="14.45" customHeight="1" x14ac:dyDescent="0.2">
      <c r="A239" s="442" t="s">
        <v>432</v>
      </c>
      <c r="B239" s="443" t="s">
        <v>433</v>
      </c>
      <c r="C239" s="444" t="s">
        <v>439</v>
      </c>
      <c r="D239" s="445" t="s">
        <v>440</v>
      </c>
      <c r="E239" s="444" t="s">
        <v>795</v>
      </c>
      <c r="F239" s="445" t="s">
        <v>796</v>
      </c>
      <c r="G239" s="444" t="s">
        <v>957</v>
      </c>
      <c r="H239" s="444" t="s">
        <v>958</v>
      </c>
      <c r="I239" s="447">
        <v>865.1500244140625</v>
      </c>
      <c r="J239" s="447">
        <v>1</v>
      </c>
      <c r="K239" s="448">
        <v>865.1500244140625</v>
      </c>
    </row>
    <row r="240" spans="1:11" ht="14.45" customHeight="1" x14ac:dyDescent="0.2">
      <c r="A240" s="442" t="s">
        <v>432</v>
      </c>
      <c r="B240" s="443" t="s">
        <v>433</v>
      </c>
      <c r="C240" s="444" t="s">
        <v>439</v>
      </c>
      <c r="D240" s="445" t="s">
        <v>440</v>
      </c>
      <c r="E240" s="444" t="s">
        <v>795</v>
      </c>
      <c r="F240" s="445" t="s">
        <v>796</v>
      </c>
      <c r="G240" s="444" t="s">
        <v>957</v>
      </c>
      <c r="H240" s="444" t="s">
        <v>959</v>
      </c>
      <c r="I240" s="447">
        <v>865.0999755859375</v>
      </c>
      <c r="J240" s="447">
        <v>1</v>
      </c>
      <c r="K240" s="448">
        <v>865.0999755859375</v>
      </c>
    </row>
    <row r="241" spans="1:11" ht="14.45" customHeight="1" x14ac:dyDescent="0.2">
      <c r="A241" s="442" t="s">
        <v>432</v>
      </c>
      <c r="B241" s="443" t="s">
        <v>433</v>
      </c>
      <c r="C241" s="444" t="s">
        <v>439</v>
      </c>
      <c r="D241" s="445" t="s">
        <v>440</v>
      </c>
      <c r="E241" s="444" t="s">
        <v>795</v>
      </c>
      <c r="F241" s="445" t="s">
        <v>796</v>
      </c>
      <c r="G241" s="444" t="s">
        <v>960</v>
      </c>
      <c r="H241" s="444" t="s">
        <v>961</v>
      </c>
      <c r="I241" s="447">
        <v>865.1500244140625</v>
      </c>
      <c r="J241" s="447">
        <v>1</v>
      </c>
      <c r="K241" s="448">
        <v>865.1500244140625</v>
      </c>
    </row>
    <row r="242" spans="1:11" ht="14.45" customHeight="1" x14ac:dyDescent="0.2">
      <c r="A242" s="442" t="s">
        <v>432</v>
      </c>
      <c r="B242" s="443" t="s">
        <v>433</v>
      </c>
      <c r="C242" s="444" t="s">
        <v>439</v>
      </c>
      <c r="D242" s="445" t="s">
        <v>440</v>
      </c>
      <c r="E242" s="444" t="s">
        <v>795</v>
      </c>
      <c r="F242" s="445" t="s">
        <v>796</v>
      </c>
      <c r="G242" s="444" t="s">
        <v>962</v>
      </c>
      <c r="H242" s="444" t="s">
        <v>963</v>
      </c>
      <c r="I242" s="447">
        <v>865.1500244140625</v>
      </c>
      <c r="J242" s="447">
        <v>1</v>
      </c>
      <c r="K242" s="448">
        <v>865.1500244140625</v>
      </c>
    </row>
    <row r="243" spans="1:11" ht="14.45" customHeight="1" x14ac:dyDescent="0.2">
      <c r="A243" s="442" t="s">
        <v>432</v>
      </c>
      <c r="B243" s="443" t="s">
        <v>433</v>
      </c>
      <c r="C243" s="444" t="s">
        <v>439</v>
      </c>
      <c r="D243" s="445" t="s">
        <v>440</v>
      </c>
      <c r="E243" s="444" t="s">
        <v>795</v>
      </c>
      <c r="F243" s="445" t="s">
        <v>796</v>
      </c>
      <c r="G243" s="444" t="s">
        <v>964</v>
      </c>
      <c r="H243" s="444" t="s">
        <v>965</v>
      </c>
      <c r="I243" s="447">
        <v>874.780029296875</v>
      </c>
      <c r="J243" s="447">
        <v>1</v>
      </c>
      <c r="K243" s="448">
        <v>874.780029296875</v>
      </c>
    </row>
    <row r="244" spans="1:11" ht="14.45" customHeight="1" x14ac:dyDescent="0.2">
      <c r="A244" s="442" t="s">
        <v>432</v>
      </c>
      <c r="B244" s="443" t="s">
        <v>433</v>
      </c>
      <c r="C244" s="444" t="s">
        <v>439</v>
      </c>
      <c r="D244" s="445" t="s">
        <v>440</v>
      </c>
      <c r="E244" s="444" t="s">
        <v>795</v>
      </c>
      <c r="F244" s="445" t="s">
        <v>796</v>
      </c>
      <c r="G244" s="444" t="s">
        <v>966</v>
      </c>
      <c r="H244" s="444" t="s">
        <v>967</v>
      </c>
      <c r="I244" s="447">
        <v>98.281111823187928</v>
      </c>
      <c r="J244" s="447">
        <v>80</v>
      </c>
      <c r="K244" s="448">
        <v>7856.5300140380859</v>
      </c>
    </row>
    <row r="245" spans="1:11" ht="14.45" customHeight="1" x14ac:dyDescent="0.2">
      <c r="A245" s="442" t="s">
        <v>432</v>
      </c>
      <c r="B245" s="443" t="s">
        <v>433</v>
      </c>
      <c r="C245" s="444" t="s">
        <v>439</v>
      </c>
      <c r="D245" s="445" t="s">
        <v>440</v>
      </c>
      <c r="E245" s="444" t="s">
        <v>795</v>
      </c>
      <c r="F245" s="445" t="s">
        <v>796</v>
      </c>
      <c r="G245" s="444" t="s">
        <v>968</v>
      </c>
      <c r="H245" s="444" t="s">
        <v>969</v>
      </c>
      <c r="I245" s="447">
        <v>21.130000114440918</v>
      </c>
      <c r="J245" s="447">
        <v>200</v>
      </c>
      <c r="K245" s="448">
        <v>4226.43994140625</v>
      </c>
    </row>
    <row r="246" spans="1:11" ht="14.45" customHeight="1" x14ac:dyDescent="0.2">
      <c r="A246" s="442" t="s">
        <v>432</v>
      </c>
      <c r="B246" s="443" t="s">
        <v>433</v>
      </c>
      <c r="C246" s="444" t="s">
        <v>439</v>
      </c>
      <c r="D246" s="445" t="s">
        <v>440</v>
      </c>
      <c r="E246" s="444" t="s">
        <v>795</v>
      </c>
      <c r="F246" s="445" t="s">
        <v>796</v>
      </c>
      <c r="G246" s="444" t="s">
        <v>970</v>
      </c>
      <c r="H246" s="444" t="s">
        <v>971</v>
      </c>
      <c r="I246" s="447">
        <v>21.130000114440918</v>
      </c>
      <c r="J246" s="447">
        <v>350</v>
      </c>
      <c r="K246" s="448">
        <v>7452.889892578125</v>
      </c>
    </row>
    <row r="247" spans="1:11" ht="14.45" customHeight="1" x14ac:dyDescent="0.2">
      <c r="A247" s="442" t="s">
        <v>432</v>
      </c>
      <c r="B247" s="443" t="s">
        <v>433</v>
      </c>
      <c r="C247" s="444" t="s">
        <v>439</v>
      </c>
      <c r="D247" s="445" t="s">
        <v>440</v>
      </c>
      <c r="E247" s="444" t="s">
        <v>795</v>
      </c>
      <c r="F247" s="445" t="s">
        <v>796</v>
      </c>
      <c r="G247" s="444" t="s">
        <v>968</v>
      </c>
      <c r="H247" s="444" t="s">
        <v>972</v>
      </c>
      <c r="I247" s="447">
        <v>22.260000228881836</v>
      </c>
      <c r="J247" s="447">
        <v>100</v>
      </c>
      <c r="K247" s="448">
        <v>2226.43994140625</v>
      </c>
    </row>
    <row r="248" spans="1:11" ht="14.45" customHeight="1" x14ac:dyDescent="0.2">
      <c r="A248" s="442" t="s">
        <v>432</v>
      </c>
      <c r="B248" s="443" t="s">
        <v>433</v>
      </c>
      <c r="C248" s="444" t="s">
        <v>439</v>
      </c>
      <c r="D248" s="445" t="s">
        <v>440</v>
      </c>
      <c r="E248" s="444" t="s">
        <v>795</v>
      </c>
      <c r="F248" s="445" t="s">
        <v>796</v>
      </c>
      <c r="G248" s="444" t="s">
        <v>970</v>
      </c>
      <c r="H248" s="444" t="s">
        <v>973</v>
      </c>
      <c r="I248" s="447">
        <v>22.260000228881836</v>
      </c>
      <c r="J248" s="447">
        <v>150</v>
      </c>
      <c r="K248" s="448">
        <v>3339.669921875</v>
      </c>
    </row>
    <row r="249" spans="1:11" ht="14.45" customHeight="1" x14ac:dyDescent="0.2">
      <c r="A249" s="442" t="s">
        <v>432</v>
      </c>
      <c r="B249" s="443" t="s">
        <v>433</v>
      </c>
      <c r="C249" s="444" t="s">
        <v>439</v>
      </c>
      <c r="D249" s="445" t="s">
        <v>440</v>
      </c>
      <c r="E249" s="444" t="s">
        <v>795</v>
      </c>
      <c r="F249" s="445" t="s">
        <v>796</v>
      </c>
      <c r="G249" s="444" t="s">
        <v>974</v>
      </c>
      <c r="H249" s="444" t="s">
        <v>975</v>
      </c>
      <c r="I249" s="447">
        <v>1311.47998046875</v>
      </c>
      <c r="J249" s="447">
        <v>1</v>
      </c>
      <c r="K249" s="448">
        <v>1311.47998046875</v>
      </c>
    </row>
    <row r="250" spans="1:11" ht="14.45" customHeight="1" x14ac:dyDescent="0.2">
      <c r="A250" s="442" t="s">
        <v>432</v>
      </c>
      <c r="B250" s="443" t="s">
        <v>433</v>
      </c>
      <c r="C250" s="444" t="s">
        <v>439</v>
      </c>
      <c r="D250" s="445" t="s">
        <v>440</v>
      </c>
      <c r="E250" s="444" t="s">
        <v>795</v>
      </c>
      <c r="F250" s="445" t="s">
        <v>796</v>
      </c>
      <c r="G250" s="444" t="s">
        <v>976</v>
      </c>
      <c r="H250" s="444" t="s">
        <v>977</v>
      </c>
      <c r="I250" s="447">
        <v>579.79498291015625</v>
      </c>
      <c r="J250" s="447">
        <v>12</v>
      </c>
      <c r="K250" s="448">
        <v>6957.5</v>
      </c>
    </row>
    <row r="251" spans="1:11" ht="14.45" customHeight="1" x14ac:dyDescent="0.2">
      <c r="A251" s="442" t="s">
        <v>432</v>
      </c>
      <c r="B251" s="443" t="s">
        <v>433</v>
      </c>
      <c r="C251" s="444" t="s">
        <v>439</v>
      </c>
      <c r="D251" s="445" t="s">
        <v>440</v>
      </c>
      <c r="E251" s="444" t="s">
        <v>795</v>
      </c>
      <c r="F251" s="445" t="s">
        <v>796</v>
      </c>
      <c r="G251" s="444" t="s">
        <v>978</v>
      </c>
      <c r="H251" s="444" t="s">
        <v>979</v>
      </c>
      <c r="I251" s="447">
        <v>526.3499755859375</v>
      </c>
      <c r="J251" s="447">
        <v>1</v>
      </c>
      <c r="K251" s="448">
        <v>526.3499755859375</v>
      </c>
    </row>
    <row r="252" spans="1:11" ht="14.45" customHeight="1" x14ac:dyDescent="0.2">
      <c r="A252" s="442" t="s">
        <v>432</v>
      </c>
      <c r="B252" s="443" t="s">
        <v>433</v>
      </c>
      <c r="C252" s="444" t="s">
        <v>439</v>
      </c>
      <c r="D252" s="445" t="s">
        <v>440</v>
      </c>
      <c r="E252" s="444" t="s">
        <v>795</v>
      </c>
      <c r="F252" s="445" t="s">
        <v>796</v>
      </c>
      <c r="G252" s="444" t="s">
        <v>980</v>
      </c>
      <c r="H252" s="444" t="s">
        <v>981</v>
      </c>
      <c r="I252" s="447">
        <v>556.5999755859375</v>
      </c>
      <c r="J252" s="447">
        <v>1</v>
      </c>
      <c r="K252" s="448">
        <v>556.5999755859375</v>
      </c>
    </row>
    <row r="253" spans="1:11" ht="14.45" customHeight="1" x14ac:dyDescent="0.2">
      <c r="A253" s="442" t="s">
        <v>432</v>
      </c>
      <c r="B253" s="443" t="s">
        <v>433</v>
      </c>
      <c r="C253" s="444" t="s">
        <v>439</v>
      </c>
      <c r="D253" s="445" t="s">
        <v>440</v>
      </c>
      <c r="E253" s="444" t="s">
        <v>795</v>
      </c>
      <c r="F253" s="445" t="s">
        <v>796</v>
      </c>
      <c r="G253" s="444" t="s">
        <v>982</v>
      </c>
      <c r="H253" s="444" t="s">
        <v>983</v>
      </c>
      <c r="I253" s="447">
        <v>562.6199951171875</v>
      </c>
      <c r="J253" s="447">
        <v>2</v>
      </c>
      <c r="K253" s="448">
        <v>1125.22998046875</v>
      </c>
    </row>
    <row r="254" spans="1:11" ht="14.45" customHeight="1" x14ac:dyDescent="0.2">
      <c r="A254" s="442" t="s">
        <v>432</v>
      </c>
      <c r="B254" s="443" t="s">
        <v>433</v>
      </c>
      <c r="C254" s="444" t="s">
        <v>439</v>
      </c>
      <c r="D254" s="445" t="s">
        <v>440</v>
      </c>
      <c r="E254" s="444" t="s">
        <v>795</v>
      </c>
      <c r="F254" s="445" t="s">
        <v>796</v>
      </c>
      <c r="G254" s="444" t="s">
        <v>984</v>
      </c>
      <c r="H254" s="444" t="s">
        <v>985</v>
      </c>
      <c r="I254" s="447">
        <v>141.56500244140625</v>
      </c>
      <c r="J254" s="447">
        <v>10</v>
      </c>
      <c r="K254" s="448">
        <v>1415.6399536132813</v>
      </c>
    </row>
    <row r="255" spans="1:11" ht="14.45" customHeight="1" x14ac:dyDescent="0.2">
      <c r="A255" s="442" t="s">
        <v>432</v>
      </c>
      <c r="B255" s="443" t="s">
        <v>433</v>
      </c>
      <c r="C255" s="444" t="s">
        <v>439</v>
      </c>
      <c r="D255" s="445" t="s">
        <v>440</v>
      </c>
      <c r="E255" s="444" t="s">
        <v>795</v>
      </c>
      <c r="F255" s="445" t="s">
        <v>796</v>
      </c>
      <c r="G255" s="444" t="s">
        <v>986</v>
      </c>
      <c r="H255" s="444" t="s">
        <v>987</v>
      </c>
      <c r="I255" s="447">
        <v>141.56500244140625</v>
      </c>
      <c r="J255" s="447">
        <v>15</v>
      </c>
      <c r="K255" s="448">
        <v>2123.429931640625</v>
      </c>
    </row>
    <row r="256" spans="1:11" ht="14.45" customHeight="1" x14ac:dyDescent="0.2">
      <c r="A256" s="442" t="s">
        <v>432</v>
      </c>
      <c r="B256" s="443" t="s">
        <v>433</v>
      </c>
      <c r="C256" s="444" t="s">
        <v>439</v>
      </c>
      <c r="D256" s="445" t="s">
        <v>440</v>
      </c>
      <c r="E256" s="444" t="s">
        <v>795</v>
      </c>
      <c r="F256" s="445" t="s">
        <v>796</v>
      </c>
      <c r="G256" s="444" t="s">
        <v>988</v>
      </c>
      <c r="H256" s="444" t="s">
        <v>989</v>
      </c>
      <c r="I256" s="447">
        <v>2661.75</v>
      </c>
      <c r="J256" s="447">
        <v>2</v>
      </c>
      <c r="K256" s="448">
        <v>5323.5</v>
      </c>
    </row>
    <row r="257" spans="1:11" ht="14.45" customHeight="1" x14ac:dyDescent="0.2">
      <c r="A257" s="442" t="s">
        <v>432</v>
      </c>
      <c r="B257" s="443" t="s">
        <v>433</v>
      </c>
      <c r="C257" s="444" t="s">
        <v>439</v>
      </c>
      <c r="D257" s="445" t="s">
        <v>440</v>
      </c>
      <c r="E257" s="444" t="s">
        <v>795</v>
      </c>
      <c r="F257" s="445" t="s">
        <v>796</v>
      </c>
      <c r="G257" s="444" t="s">
        <v>990</v>
      </c>
      <c r="H257" s="444" t="s">
        <v>991</v>
      </c>
      <c r="I257" s="447">
        <v>47.850001335144043</v>
      </c>
      <c r="J257" s="447">
        <v>80</v>
      </c>
      <c r="K257" s="448">
        <v>3886.010009765625</v>
      </c>
    </row>
    <row r="258" spans="1:11" ht="14.45" customHeight="1" x14ac:dyDescent="0.2">
      <c r="A258" s="442" t="s">
        <v>432</v>
      </c>
      <c r="B258" s="443" t="s">
        <v>433</v>
      </c>
      <c r="C258" s="444" t="s">
        <v>439</v>
      </c>
      <c r="D258" s="445" t="s">
        <v>440</v>
      </c>
      <c r="E258" s="444" t="s">
        <v>795</v>
      </c>
      <c r="F258" s="445" t="s">
        <v>796</v>
      </c>
      <c r="G258" s="444" t="s">
        <v>992</v>
      </c>
      <c r="H258" s="444" t="s">
        <v>993</v>
      </c>
      <c r="I258" s="447">
        <v>48.140000915527345</v>
      </c>
      <c r="J258" s="447">
        <v>80</v>
      </c>
      <c r="K258" s="448">
        <v>3886</v>
      </c>
    </row>
    <row r="259" spans="1:11" ht="14.45" customHeight="1" x14ac:dyDescent="0.2">
      <c r="A259" s="442" t="s">
        <v>432</v>
      </c>
      <c r="B259" s="443" t="s">
        <v>433</v>
      </c>
      <c r="C259" s="444" t="s">
        <v>439</v>
      </c>
      <c r="D259" s="445" t="s">
        <v>440</v>
      </c>
      <c r="E259" s="444" t="s">
        <v>795</v>
      </c>
      <c r="F259" s="445" t="s">
        <v>796</v>
      </c>
      <c r="G259" s="444" t="s">
        <v>994</v>
      </c>
      <c r="H259" s="444" t="s">
        <v>995</v>
      </c>
      <c r="I259" s="447">
        <v>50.02500057220459</v>
      </c>
      <c r="J259" s="447">
        <v>100</v>
      </c>
      <c r="K259" s="448">
        <v>4785.02001953125</v>
      </c>
    </row>
    <row r="260" spans="1:11" ht="14.45" customHeight="1" x14ac:dyDescent="0.2">
      <c r="A260" s="442" t="s">
        <v>432</v>
      </c>
      <c r="B260" s="443" t="s">
        <v>433</v>
      </c>
      <c r="C260" s="444" t="s">
        <v>439</v>
      </c>
      <c r="D260" s="445" t="s">
        <v>440</v>
      </c>
      <c r="E260" s="444" t="s">
        <v>795</v>
      </c>
      <c r="F260" s="445" t="s">
        <v>796</v>
      </c>
      <c r="G260" s="444" t="s">
        <v>996</v>
      </c>
      <c r="H260" s="444" t="s">
        <v>997</v>
      </c>
      <c r="I260" s="447">
        <v>48.333334604899086</v>
      </c>
      <c r="J260" s="447">
        <v>90</v>
      </c>
      <c r="K260" s="448">
        <v>4234.02001953125</v>
      </c>
    </row>
    <row r="261" spans="1:11" ht="14.45" customHeight="1" x14ac:dyDescent="0.2">
      <c r="A261" s="442" t="s">
        <v>432</v>
      </c>
      <c r="B261" s="443" t="s">
        <v>433</v>
      </c>
      <c r="C261" s="444" t="s">
        <v>439</v>
      </c>
      <c r="D261" s="445" t="s">
        <v>440</v>
      </c>
      <c r="E261" s="444" t="s">
        <v>795</v>
      </c>
      <c r="F261" s="445" t="s">
        <v>796</v>
      </c>
      <c r="G261" s="444" t="s">
        <v>998</v>
      </c>
      <c r="H261" s="444" t="s">
        <v>999</v>
      </c>
      <c r="I261" s="447">
        <v>52.199999491373696</v>
      </c>
      <c r="J261" s="447">
        <v>60</v>
      </c>
      <c r="K261" s="448">
        <v>3132.010009765625</v>
      </c>
    </row>
    <row r="262" spans="1:11" ht="14.45" customHeight="1" x14ac:dyDescent="0.2">
      <c r="A262" s="442" t="s">
        <v>432</v>
      </c>
      <c r="B262" s="443" t="s">
        <v>433</v>
      </c>
      <c r="C262" s="444" t="s">
        <v>439</v>
      </c>
      <c r="D262" s="445" t="s">
        <v>440</v>
      </c>
      <c r="E262" s="444" t="s">
        <v>795</v>
      </c>
      <c r="F262" s="445" t="s">
        <v>796</v>
      </c>
      <c r="G262" s="444" t="s">
        <v>1000</v>
      </c>
      <c r="H262" s="444" t="s">
        <v>1001</v>
      </c>
      <c r="I262" s="447">
        <v>52.199999809265137</v>
      </c>
      <c r="J262" s="447">
        <v>60</v>
      </c>
      <c r="K262" s="448">
        <v>3103.02001953125</v>
      </c>
    </row>
    <row r="263" spans="1:11" ht="14.45" customHeight="1" x14ac:dyDescent="0.2">
      <c r="A263" s="442" t="s">
        <v>432</v>
      </c>
      <c r="B263" s="443" t="s">
        <v>433</v>
      </c>
      <c r="C263" s="444" t="s">
        <v>439</v>
      </c>
      <c r="D263" s="445" t="s">
        <v>440</v>
      </c>
      <c r="E263" s="444" t="s">
        <v>795</v>
      </c>
      <c r="F263" s="445" t="s">
        <v>796</v>
      </c>
      <c r="G263" s="444" t="s">
        <v>1002</v>
      </c>
      <c r="H263" s="444" t="s">
        <v>1003</v>
      </c>
      <c r="I263" s="447">
        <v>50.02500057220459</v>
      </c>
      <c r="J263" s="447">
        <v>70</v>
      </c>
      <c r="K263" s="448">
        <v>3480.010009765625</v>
      </c>
    </row>
    <row r="264" spans="1:11" ht="14.45" customHeight="1" x14ac:dyDescent="0.2">
      <c r="A264" s="442" t="s">
        <v>432</v>
      </c>
      <c r="B264" s="443" t="s">
        <v>433</v>
      </c>
      <c r="C264" s="444" t="s">
        <v>439</v>
      </c>
      <c r="D264" s="445" t="s">
        <v>440</v>
      </c>
      <c r="E264" s="444" t="s">
        <v>795</v>
      </c>
      <c r="F264" s="445" t="s">
        <v>796</v>
      </c>
      <c r="G264" s="444" t="s">
        <v>1004</v>
      </c>
      <c r="H264" s="444" t="s">
        <v>1005</v>
      </c>
      <c r="I264" s="447">
        <v>49.300000508626304</v>
      </c>
      <c r="J264" s="447">
        <v>80</v>
      </c>
      <c r="K264" s="448">
        <v>3886.010009765625</v>
      </c>
    </row>
    <row r="265" spans="1:11" ht="14.45" customHeight="1" x14ac:dyDescent="0.2">
      <c r="A265" s="442" t="s">
        <v>432</v>
      </c>
      <c r="B265" s="443" t="s">
        <v>433</v>
      </c>
      <c r="C265" s="444" t="s">
        <v>439</v>
      </c>
      <c r="D265" s="445" t="s">
        <v>440</v>
      </c>
      <c r="E265" s="444" t="s">
        <v>795</v>
      </c>
      <c r="F265" s="445" t="s">
        <v>796</v>
      </c>
      <c r="G265" s="444" t="s">
        <v>1006</v>
      </c>
      <c r="H265" s="444" t="s">
        <v>1007</v>
      </c>
      <c r="I265" s="447">
        <v>75</v>
      </c>
      <c r="J265" s="447">
        <v>70</v>
      </c>
      <c r="K265" s="448">
        <v>5310.030029296875</v>
      </c>
    </row>
    <row r="266" spans="1:11" ht="14.45" customHeight="1" x14ac:dyDescent="0.2">
      <c r="A266" s="442" t="s">
        <v>432</v>
      </c>
      <c r="B266" s="443" t="s">
        <v>433</v>
      </c>
      <c r="C266" s="444" t="s">
        <v>439</v>
      </c>
      <c r="D266" s="445" t="s">
        <v>440</v>
      </c>
      <c r="E266" s="444" t="s">
        <v>795</v>
      </c>
      <c r="F266" s="445" t="s">
        <v>796</v>
      </c>
      <c r="G266" s="444" t="s">
        <v>1008</v>
      </c>
      <c r="H266" s="444" t="s">
        <v>1009</v>
      </c>
      <c r="I266" s="447">
        <v>75</v>
      </c>
      <c r="J266" s="447">
        <v>60</v>
      </c>
      <c r="K266" s="448">
        <v>4500.02001953125</v>
      </c>
    </row>
    <row r="267" spans="1:11" ht="14.45" customHeight="1" x14ac:dyDescent="0.2">
      <c r="A267" s="442" t="s">
        <v>432</v>
      </c>
      <c r="B267" s="443" t="s">
        <v>433</v>
      </c>
      <c r="C267" s="444" t="s">
        <v>439</v>
      </c>
      <c r="D267" s="445" t="s">
        <v>440</v>
      </c>
      <c r="E267" s="444" t="s">
        <v>795</v>
      </c>
      <c r="F267" s="445" t="s">
        <v>796</v>
      </c>
      <c r="G267" s="444" t="s">
        <v>1010</v>
      </c>
      <c r="H267" s="444" t="s">
        <v>1011</v>
      </c>
      <c r="I267" s="447">
        <v>72</v>
      </c>
      <c r="J267" s="447">
        <v>30</v>
      </c>
      <c r="K267" s="448">
        <v>2160.010009765625</v>
      </c>
    </row>
    <row r="268" spans="1:11" ht="14.45" customHeight="1" x14ac:dyDescent="0.2">
      <c r="A268" s="442" t="s">
        <v>432</v>
      </c>
      <c r="B268" s="443" t="s">
        <v>433</v>
      </c>
      <c r="C268" s="444" t="s">
        <v>439</v>
      </c>
      <c r="D268" s="445" t="s">
        <v>440</v>
      </c>
      <c r="E268" s="444" t="s">
        <v>795</v>
      </c>
      <c r="F268" s="445" t="s">
        <v>796</v>
      </c>
      <c r="G268" s="444" t="s">
        <v>1012</v>
      </c>
      <c r="H268" s="444" t="s">
        <v>1013</v>
      </c>
      <c r="I268" s="447">
        <v>75</v>
      </c>
      <c r="J268" s="447">
        <v>40</v>
      </c>
      <c r="K268" s="448">
        <v>2970.010009765625</v>
      </c>
    </row>
    <row r="269" spans="1:11" ht="14.45" customHeight="1" x14ac:dyDescent="0.2">
      <c r="A269" s="442" t="s">
        <v>432</v>
      </c>
      <c r="B269" s="443" t="s">
        <v>433</v>
      </c>
      <c r="C269" s="444" t="s">
        <v>439</v>
      </c>
      <c r="D269" s="445" t="s">
        <v>440</v>
      </c>
      <c r="E269" s="444" t="s">
        <v>795</v>
      </c>
      <c r="F269" s="445" t="s">
        <v>796</v>
      </c>
      <c r="G269" s="444" t="s">
        <v>1014</v>
      </c>
      <c r="H269" s="444" t="s">
        <v>1015</v>
      </c>
      <c r="I269" s="447">
        <v>72</v>
      </c>
      <c r="J269" s="447">
        <v>20</v>
      </c>
      <c r="K269" s="448">
        <v>1440.010009765625</v>
      </c>
    </row>
    <row r="270" spans="1:11" ht="14.45" customHeight="1" x14ac:dyDescent="0.2">
      <c r="A270" s="442" t="s">
        <v>432</v>
      </c>
      <c r="B270" s="443" t="s">
        <v>433</v>
      </c>
      <c r="C270" s="444" t="s">
        <v>439</v>
      </c>
      <c r="D270" s="445" t="s">
        <v>440</v>
      </c>
      <c r="E270" s="444" t="s">
        <v>795</v>
      </c>
      <c r="F270" s="445" t="s">
        <v>796</v>
      </c>
      <c r="G270" s="444" t="s">
        <v>1016</v>
      </c>
      <c r="H270" s="444" t="s">
        <v>1017</v>
      </c>
      <c r="I270" s="447">
        <v>72</v>
      </c>
      <c r="J270" s="447">
        <v>20</v>
      </c>
      <c r="K270" s="448">
        <v>1439.9599609375</v>
      </c>
    </row>
    <row r="271" spans="1:11" ht="14.45" customHeight="1" x14ac:dyDescent="0.2">
      <c r="A271" s="442" t="s">
        <v>432</v>
      </c>
      <c r="B271" s="443" t="s">
        <v>433</v>
      </c>
      <c r="C271" s="444" t="s">
        <v>439</v>
      </c>
      <c r="D271" s="445" t="s">
        <v>440</v>
      </c>
      <c r="E271" s="444" t="s">
        <v>795</v>
      </c>
      <c r="F271" s="445" t="s">
        <v>796</v>
      </c>
      <c r="G271" s="444" t="s">
        <v>1018</v>
      </c>
      <c r="H271" s="444" t="s">
        <v>1019</v>
      </c>
      <c r="I271" s="447">
        <v>76.5</v>
      </c>
      <c r="J271" s="447">
        <v>30</v>
      </c>
      <c r="K271" s="448">
        <v>2250.010009765625</v>
      </c>
    </row>
    <row r="272" spans="1:11" ht="14.45" customHeight="1" x14ac:dyDescent="0.2">
      <c r="A272" s="442" t="s">
        <v>432</v>
      </c>
      <c r="B272" s="443" t="s">
        <v>433</v>
      </c>
      <c r="C272" s="444" t="s">
        <v>439</v>
      </c>
      <c r="D272" s="445" t="s">
        <v>440</v>
      </c>
      <c r="E272" s="444" t="s">
        <v>795</v>
      </c>
      <c r="F272" s="445" t="s">
        <v>796</v>
      </c>
      <c r="G272" s="444" t="s">
        <v>1020</v>
      </c>
      <c r="H272" s="444" t="s">
        <v>1021</v>
      </c>
      <c r="I272" s="447">
        <v>76.5</v>
      </c>
      <c r="J272" s="447">
        <v>30</v>
      </c>
      <c r="K272" s="448">
        <v>2250.010009765625</v>
      </c>
    </row>
    <row r="273" spans="1:11" ht="14.45" customHeight="1" x14ac:dyDescent="0.2">
      <c r="A273" s="442" t="s">
        <v>432</v>
      </c>
      <c r="B273" s="443" t="s">
        <v>433</v>
      </c>
      <c r="C273" s="444" t="s">
        <v>439</v>
      </c>
      <c r="D273" s="445" t="s">
        <v>440</v>
      </c>
      <c r="E273" s="444" t="s">
        <v>795</v>
      </c>
      <c r="F273" s="445" t="s">
        <v>796</v>
      </c>
      <c r="G273" s="444" t="s">
        <v>1022</v>
      </c>
      <c r="H273" s="444" t="s">
        <v>1023</v>
      </c>
      <c r="I273" s="447">
        <v>14.449999809265137</v>
      </c>
      <c r="J273" s="447">
        <v>150</v>
      </c>
      <c r="K273" s="448">
        <v>2167.550048828125</v>
      </c>
    </row>
    <row r="274" spans="1:11" ht="14.45" customHeight="1" x14ac:dyDescent="0.2">
      <c r="A274" s="442" t="s">
        <v>432</v>
      </c>
      <c r="B274" s="443" t="s">
        <v>433</v>
      </c>
      <c r="C274" s="444" t="s">
        <v>439</v>
      </c>
      <c r="D274" s="445" t="s">
        <v>440</v>
      </c>
      <c r="E274" s="444" t="s">
        <v>795</v>
      </c>
      <c r="F274" s="445" t="s">
        <v>796</v>
      </c>
      <c r="G274" s="444" t="s">
        <v>1024</v>
      </c>
      <c r="H274" s="444" t="s">
        <v>1025</v>
      </c>
      <c r="I274" s="447">
        <v>14.449999809265137</v>
      </c>
      <c r="J274" s="447">
        <v>200</v>
      </c>
      <c r="K274" s="448">
        <v>2890.080078125</v>
      </c>
    </row>
    <row r="275" spans="1:11" ht="14.45" customHeight="1" x14ac:dyDescent="0.2">
      <c r="A275" s="442" t="s">
        <v>432</v>
      </c>
      <c r="B275" s="443" t="s">
        <v>433</v>
      </c>
      <c r="C275" s="444" t="s">
        <v>439</v>
      </c>
      <c r="D275" s="445" t="s">
        <v>440</v>
      </c>
      <c r="E275" s="444" t="s">
        <v>795</v>
      </c>
      <c r="F275" s="445" t="s">
        <v>796</v>
      </c>
      <c r="G275" s="444" t="s">
        <v>1026</v>
      </c>
      <c r="H275" s="444" t="s">
        <v>1027</v>
      </c>
      <c r="I275" s="447">
        <v>17.53333346048991</v>
      </c>
      <c r="J275" s="447">
        <v>90</v>
      </c>
      <c r="K275" s="448">
        <v>1623.97998046875</v>
      </c>
    </row>
    <row r="276" spans="1:11" ht="14.45" customHeight="1" x14ac:dyDescent="0.2">
      <c r="A276" s="442" t="s">
        <v>432</v>
      </c>
      <c r="B276" s="443" t="s">
        <v>433</v>
      </c>
      <c r="C276" s="444" t="s">
        <v>439</v>
      </c>
      <c r="D276" s="445" t="s">
        <v>440</v>
      </c>
      <c r="E276" s="444" t="s">
        <v>795</v>
      </c>
      <c r="F276" s="445" t="s">
        <v>796</v>
      </c>
      <c r="G276" s="444" t="s">
        <v>1028</v>
      </c>
      <c r="H276" s="444" t="s">
        <v>1029</v>
      </c>
      <c r="I276" s="447">
        <v>18.300000190734863</v>
      </c>
      <c r="J276" s="447">
        <v>100</v>
      </c>
      <c r="K276" s="448">
        <v>1823.9100341796875</v>
      </c>
    </row>
    <row r="277" spans="1:11" ht="14.45" customHeight="1" x14ac:dyDescent="0.2">
      <c r="A277" s="442" t="s">
        <v>432</v>
      </c>
      <c r="B277" s="443" t="s">
        <v>433</v>
      </c>
      <c r="C277" s="444" t="s">
        <v>439</v>
      </c>
      <c r="D277" s="445" t="s">
        <v>440</v>
      </c>
      <c r="E277" s="444" t="s">
        <v>795</v>
      </c>
      <c r="F277" s="445" t="s">
        <v>796</v>
      </c>
      <c r="G277" s="444" t="s">
        <v>1030</v>
      </c>
      <c r="H277" s="444" t="s">
        <v>1031</v>
      </c>
      <c r="I277" s="447">
        <v>18.120000076293945</v>
      </c>
      <c r="J277" s="447">
        <v>140</v>
      </c>
      <c r="K277" s="448">
        <v>2533.969970703125</v>
      </c>
    </row>
    <row r="278" spans="1:11" ht="14.45" customHeight="1" x14ac:dyDescent="0.2">
      <c r="A278" s="442" t="s">
        <v>432</v>
      </c>
      <c r="B278" s="443" t="s">
        <v>433</v>
      </c>
      <c r="C278" s="444" t="s">
        <v>439</v>
      </c>
      <c r="D278" s="445" t="s">
        <v>440</v>
      </c>
      <c r="E278" s="444" t="s">
        <v>795</v>
      </c>
      <c r="F278" s="445" t="s">
        <v>796</v>
      </c>
      <c r="G278" s="444" t="s">
        <v>1032</v>
      </c>
      <c r="H278" s="444" t="s">
        <v>1033</v>
      </c>
      <c r="I278" s="447">
        <v>18.650000095367432</v>
      </c>
      <c r="J278" s="447">
        <v>120</v>
      </c>
      <c r="K278" s="448">
        <v>2213.969970703125</v>
      </c>
    </row>
    <row r="279" spans="1:11" ht="14.45" customHeight="1" x14ac:dyDescent="0.2">
      <c r="A279" s="442" t="s">
        <v>432</v>
      </c>
      <c r="B279" s="443" t="s">
        <v>433</v>
      </c>
      <c r="C279" s="444" t="s">
        <v>439</v>
      </c>
      <c r="D279" s="445" t="s">
        <v>440</v>
      </c>
      <c r="E279" s="444" t="s">
        <v>795</v>
      </c>
      <c r="F279" s="445" t="s">
        <v>796</v>
      </c>
      <c r="G279" s="444" t="s">
        <v>1034</v>
      </c>
      <c r="H279" s="444" t="s">
        <v>1035</v>
      </c>
      <c r="I279" s="447">
        <v>16.470000267028809</v>
      </c>
      <c r="J279" s="447">
        <v>50</v>
      </c>
      <c r="K279" s="448">
        <v>831.59002685546875</v>
      </c>
    </row>
    <row r="280" spans="1:11" ht="14.45" customHeight="1" x14ac:dyDescent="0.2">
      <c r="A280" s="442" t="s">
        <v>432</v>
      </c>
      <c r="B280" s="443" t="s">
        <v>433</v>
      </c>
      <c r="C280" s="444" t="s">
        <v>439</v>
      </c>
      <c r="D280" s="445" t="s">
        <v>440</v>
      </c>
      <c r="E280" s="444" t="s">
        <v>795</v>
      </c>
      <c r="F280" s="445" t="s">
        <v>796</v>
      </c>
      <c r="G280" s="444" t="s">
        <v>1036</v>
      </c>
      <c r="H280" s="444" t="s">
        <v>1037</v>
      </c>
      <c r="I280" s="447">
        <v>18.600000381469727</v>
      </c>
      <c r="J280" s="447">
        <v>40</v>
      </c>
      <c r="K280" s="448">
        <v>743.989990234375</v>
      </c>
    </row>
    <row r="281" spans="1:11" ht="14.45" customHeight="1" x14ac:dyDescent="0.2">
      <c r="A281" s="442" t="s">
        <v>432</v>
      </c>
      <c r="B281" s="443" t="s">
        <v>433</v>
      </c>
      <c r="C281" s="444" t="s">
        <v>439</v>
      </c>
      <c r="D281" s="445" t="s">
        <v>440</v>
      </c>
      <c r="E281" s="444" t="s">
        <v>795</v>
      </c>
      <c r="F281" s="445" t="s">
        <v>796</v>
      </c>
      <c r="G281" s="444" t="s">
        <v>1038</v>
      </c>
      <c r="H281" s="444" t="s">
        <v>1039</v>
      </c>
      <c r="I281" s="447">
        <v>18.800000190734863</v>
      </c>
      <c r="J281" s="447">
        <v>50</v>
      </c>
      <c r="K281" s="448">
        <v>933.989990234375</v>
      </c>
    </row>
    <row r="282" spans="1:11" ht="14.45" customHeight="1" x14ac:dyDescent="0.2">
      <c r="A282" s="442" t="s">
        <v>432</v>
      </c>
      <c r="B282" s="443" t="s">
        <v>433</v>
      </c>
      <c r="C282" s="444" t="s">
        <v>439</v>
      </c>
      <c r="D282" s="445" t="s">
        <v>440</v>
      </c>
      <c r="E282" s="444" t="s">
        <v>795</v>
      </c>
      <c r="F282" s="445" t="s">
        <v>796</v>
      </c>
      <c r="G282" s="444" t="s">
        <v>1040</v>
      </c>
      <c r="H282" s="444" t="s">
        <v>1041</v>
      </c>
      <c r="I282" s="447">
        <v>18.800000190734863</v>
      </c>
      <c r="J282" s="447">
        <v>50</v>
      </c>
      <c r="K282" s="448">
        <v>933.989990234375</v>
      </c>
    </row>
    <row r="283" spans="1:11" ht="14.45" customHeight="1" x14ac:dyDescent="0.2">
      <c r="A283" s="442" t="s">
        <v>432</v>
      </c>
      <c r="B283" s="443" t="s">
        <v>433</v>
      </c>
      <c r="C283" s="444" t="s">
        <v>439</v>
      </c>
      <c r="D283" s="445" t="s">
        <v>440</v>
      </c>
      <c r="E283" s="444" t="s">
        <v>795</v>
      </c>
      <c r="F283" s="445" t="s">
        <v>796</v>
      </c>
      <c r="G283" s="444" t="s">
        <v>1042</v>
      </c>
      <c r="H283" s="444" t="s">
        <v>1043</v>
      </c>
      <c r="I283" s="447">
        <v>343.2066650390625</v>
      </c>
      <c r="J283" s="447">
        <v>8</v>
      </c>
      <c r="K283" s="448">
        <v>2788.5499877929688</v>
      </c>
    </row>
    <row r="284" spans="1:11" ht="14.45" customHeight="1" x14ac:dyDescent="0.2">
      <c r="A284" s="442" t="s">
        <v>432</v>
      </c>
      <c r="B284" s="443" t="s">
        <v>433</v>
      </c>
      <c r="C284" s="444" t="s">
        <v>439</v>
      </c>
      <c r="D284" s="445" t="s">
        <v>440</v>
      </c>
      <c r="E284" s="444" t="s">
        <v>795</v>
      </c>
      <c r="F284" s="445" t="s">
        <v>796</v>
      </c>
      <c r="G284" s="444" t="s">
        <v>1044</v>
      </c>
      <c r="H284" s="444" t="s">
        <v>1045</v>
      </c>
      <c r="I284" s="447">
        <v>465.5</v>
      </c>
      <c r="J284" s="447">
        <v>5</v>
      </c>
      <c r="K284" s="448">
        <v>2327.510009765625</v>
      </c>
    </row>
    <row r="285" spans="1:11" ht="14.45" customHeight="1" x14ac:dyDescent="0.2">
      <c r="A285" s="442" t="s">
        <v>432</v>
      </c>
      <c r="B285" s="443" t="s">
        <v>433</v>
      </c>
      <c r="C285" s="444" t="s">
        <v>439</v>
      </c>
      <c r="D285" s="445" t="s">
        <v>440</v>
      </c>
      <c r="E285" s="444" t="s">
        <v>795</v>
      </c>
      <c r="F285" s="445" t="s">
        <v>796</v>
      </c>
      <c r="G285" s="444" t="s">
        <v>1046</v>
      </c>
      <c r="H285" s="444" t="s">
        <v>1047</v>
      </c>
      <c r="I285" s="447">
        <v>6.8400001525878906</v>
      </c>
      <c r="J285" s="447">
        <v>100</v>
      </c>
      <c r="K285" s="448">
        <v>684.02001953125</v>
      </c>
    </row>
    <row r="286" spans="1:11" ht="14.45" customHeight="1" x14ac:dyDescent="0.2">
      <c r="A286" s="442" t="s">
        <v>432</v>
      </c>
      <c r="B286" s="443" t="s">
        <v>433</v>
      </c>
      <c r="C286" s="444" t="s">
        <v>439</v>
      </c>
      <c r="D286" s="445" t="s">
        <v>440</v>
      </c>
      <c r="E286" s="444" t="s">
        <v>795</v>
      </c>
      <c r="F286" s="445" t="s">
        <v>796</v>
      </c>
      <c r="G286" s="444" t="s">
        <v>1048</v>
      </c>
      <c r="H286" s="444" t="s">
        <v>1049</v>
      </c>
      <c r="I286" s="447">
        <v>141.55000305175781</v>
      </c>
      <c r="J286" s="447">
        <v>10</v>
      </c>
      <c r="K286" s="448">
        <v>1415.5400390625</v>
      </c>
    </row>
    <row r="287" spans="1:11" ht="14.45" customHeight="1" x14ac:dyDescent="0.2">
      <c r="A287" s="442" t="s">
        <v>432</v>
      </c>
      <c r="B287" s="443" t="s">
        <v>433</v>
      </c>
      <c r="C287" s="444" t="s">
        <v>439</v>
      </c>
      <c r="D287" s="445" t="s">
        <v>440</v>
      </c>
      <c r="E287" s="444" t="s">
        <v>795</v>
      </c>
      <c r="F287" s="445" t="s">
        <v>796</v>
      </c>
      <c r="G287" s="444" t="s">
        <v>990</v>
      </c>
      <c r="H287" s="444" t="s">
        <v>1050</v>
      </c>
      <c r="I287" s="447">
        <v>29.833333333333332</v>
      </c>
      <c r="J287" s="447">
        <v>70</v>
      </c>
      <c r="K287" s="448">
        <v>2224.97998046875</v>
      </c>
    </row>
    <row r="288" spans="1:11" ht="14.45" customHeight="1" x14ac:dyDescent="0.2">
      <c r="A288" s="442" t="s">
        <v>432</v>
      </c>
      <c r="B288" s="443" t="s">
        <v>433</v>
      </c>
      <c r="C288" s="444" t="s">
        <v>439</v>
      </c>
      <c r="D288" s="445" t="s">
        <v>440</v>
      </c>
      <c r="E288" s="444" t="s">
        <v>795</v>
      </c>
      <c r="F288" s="445" t="s">
        <v>796</v>
      </c>
      <c r="G288" s="444" t="s">
        <v>992</v>
      </c>
      <c r="H288" s="444" t="s">
        <v>1051</v>
      </c>
      <c r="I288" s="447">
        <v>33.25</v>
      </c>
      <c r="J288" s="447">
        <v>90</v>
      </c>
      <c r="K288" s="448">
        <v>3095.02001953125</v>
      </c>
    </row>
    <row r="289" spans="1:11" ht="14.45" customHeight="1" x14ac:dyDescent="0.2">
      <c r="A289" s="442" t="s">
        <v>432</v>
      </c>
      <c r="B289" s="443" t="s">
        <v>433</v>
      </c>
      <c r="C289" s="444" t="s">
        <v>439</v>
      </c>
      <c r="D289" s="445" t="s">
        <v>440</v>
      </c>
      <c r="E289" s="444" t="s">
        <v>795</v>
      </c>
      <c r="F289" s="445" t="s">
        <v>796</v>
      </c>
      <c r="G289" s="444" t="s">
        <v>994</v>
      </c>
      <c r="H289" s="444" t="s">
        <v>1052</v>
      </c>
      <c r="I289" s="447">
        <v>34.666666666666664</v>
      </c>
      <c r="J289" s="447">
        <v>70</v>
      </c>
      <c r="K289" s="448">
        <v>2660.010009765625</v>
      </c>
    </row>
    <row r="290" spans="1:11" ht="14.45" customHeight="1" x14ac:dyDescent="0.2">
      <c r="A290" s="442" t="s">
        <v>432</v>
      </c>
      <c r="B290" s="443" t="s">
        <v>433</v>
      </c>
      <c r="C290" s="444" t="s">
        <v>439</v>
      </c>
      <c r="D290" s="445" t="s">
        <v>440</v>
      </c>
      <c r="E290" s="444" t="s">
        <v>795</v>
      </c>
      <c r="F290" s="445" t="s">
        <v>796</v>
      </c>
      <c r="G290" s="444" t="s">
        <v>996</v>
      </c>
      <c r="H290" s="444" t="s">
        <v>1053</v>
      </c>
      <c r="I290" s="447">
        <v>37.619999694824216</v>
      </c>
      <c r="J290" s="447">
        <v>100</v>
      </c>
      <c r="K290" s="448">
        <v>3878.02001953125</v>
      </c>
    </row>
    <row r="291" spans="1:11" ht="14.45" customHeight="1" x14ac:dyDescent="0.2">
      <c r="A291" s="442" t="s">
        <v>432</v>
      </c>
      <c r="B291" s="443" t="s">
        <v>433</v>
      </c>
      <c r="C291" s="444" t="s">
        <v>439</v>
      </c>
      <c r="D291" s="445" t="s">
        <v>440</v>
      </c>
      <c r="E291" s="444" t="s">
        <v>795</v>
      </c>
      <c r="F291" s="445" t="s">
        <v>796</v>
      </c>
      <c r="G291" s="444" t="s">
        <v>998</v>
      </c>
      <c r="H291" s="444" t="s">
        <v>1054</v>
      </c>
      <c r="I291" s="447">
        <v>35.299999999999997</v>
      </c>
      <c r="J291" s="447">
        <v>100</v>
      </c>
      <c r="K291" s="448">
        <v>4145.02001953125</v>
      </c>
    </row>
    <row r="292" spans="1:11" ht="14.45" customHeight="1" x14ac:dyDescent="0.2">
      <c r="A292" s="442" t="s">
        <v>432</v>
      </c>
      <c r="B292" s="443" t="s">
        <v>433</v>
      </c>
      <c r="C292" s="444" t="s">
        <v>439</v>
      </c>
      <c r="D292" s="445" t="s">
        <v>440</v>
      </c>
      <c r="E292" s="444" t="s">
        <v>795</v>
      </c>
      <c r="F292" s="445" t="s">
        <v>796</v>
      </c>
      <c r="G292" s="444" t="s">
        <v>1000</v>
      </c>
      <c r="H292" s="444" t="s">
        <v>1055</v>
      </c>
      <c r="I292" s="447">
        <v>38.200000000000003</v>
      </c>
      <c r="J292" s="447">
        <v>90</v>
      </c>
      <c r="K292" s="448">
        <v>3240.010009765625</v>
      </c>
    </row>
    <row r="293" spans="1:11" ht="14.45" customHeight="1" x14ac:dyDescent="0.2">
      <c r="A293" s="442" t="s">
        <v>432</v>
      </c>
      <c r="B293" s="443" t="s">
        <v>433</v>
      </c>
      <c r="C293" s="444" t="s">
        <v>439</v>
      </c>
      <c r="D293" s="445" t="s">
        <v>440</v>
      </c>
      <c r="E293" s="444" t="s">
        <v>795</v>
      </c>
      <c r="F293" s="445" t="s">
        <v>796</v>
      </c>
      <c r="G293" s="444" t="s">
        <v>1002</v>
      </c>
      <c r="H293" s="444" t="s">
        <v>1056</v>
      </c>
      <c r="I293" s="447">
        <v>38.200000000000003</v>
      </c>
      <c r="J293" s="447">
        <v>90</v>
      </c>
      <c r="K293" s="448">
        <v>3240.010009765625</v>
      </c>
    </row>
    <row r="294" spans="1:11" ht="14.45" customHeight="1" x14ac:dyDescent="0.2">
      <c r="A294" s="442" t="s">
        <v>432</v>
      </c>
      <c r="B294" s="443" t="s">
        <v>433</v>
      </c>
      <c r="C294" s="444" t="s">
        <v>439</v>
      </c>
      <c r="D294" s="445" t="s">
        <v>440</v>
      </c>
      <c r="E294" s="444" t="s">
        <v>795</v>
      </c>
      <c r="F294" s="445" t="s">
        <v>796</v>
      </c>
      <c r="G294" s="444" t="s">
        <v>1004</v>
      </c>
      <c r="H294" s="444" t="s">
        <v>1057</v>
      </c>
      <c r="I294" s="447">
        <v>50.75</v>
      </c>
      <c r="J294" s="447">
        <v>30</v>
      </c>
      <c r="K294" s="448">
        <v>1450</v>
      </c>
    </row>
    <row r="295" spans="1:11" ht="14.45" customHeight="1" x14ac:dyDescent="0.2">
      <c r="A295" s="442" t="s">
        <v>432</v>
      </c>
      <c r="B295" s="443" t="s">
        <v>433</v>
      </c>
      <c r="C295" s="444" t="s">
        <v>439</v>
      </c>
      <c r="D295" s="445" t="s">
        <v>440</v>
      </c>
      <c r="E295" s="444" t="s">
        <v>795</v>
      </c>
      <c r="F295" s="445" t="s">
        <v>796</v>
      </c>
      <c r="G295" s="444" t="s">
        <v>1008</v>
      </c>
      <c r="H295" s="444" t="s">
        <v>1058</v>
      </c>
      <c r="I295" s="447">
        <v>67.5</v>
      </c>
      <c r="J295" s="447">
        <v>40</v>
      </c>
      <c r="K295" s="448">
        <v>2700.02001953125</v>
      </c>
    </row>
    <row r="296" spans="1:11" ht="14.45" customHeight="1" x14ac:dyDescent="0.2">
      <c r="A296" s="442" t="s">
        <v>432</v>
      </c>
      <c r="B296" s="443" t="s">
        <v>433</v>
      </c>
      <c r="C296" s="444" t="s">
        <v>439</v>
      </c>
      <c r="D296" s="445" t="s">
        <v>440</v>
      </c>
      <c r="E296" s="444" t="s">
        <v>795</v>
      </c>
      <c r="F296" s="445" t="s">
        <v>796</v>
      </c>
      <c r="G296" s="444" t="s">
        <v>1010</v>
      </c>
      <c r="H296" s="444" t="s">
        <v>1059</v>
      </c>
      <c r="I296" s="447">
        <v>67.5</v>
      </c>
      <c r="J296" s="447">
        <v>50</v>
      </c>
      <c r="K296" s="448">
        <v>3375</v>
      </c>
    </row>
    <row r="297" spans="1:11" ht="14.45" customHeight="1" x14ac:dyDescent="0.2">
      <c r="A297" s="442" t="s">
        <v>432</v>
      </c>
      <c r="B297" s="443" t="s">
        <v>433</v>
      </c>
      <c r="C297" s="444" t="s">
        <v>439</v>
      </c>
      <c r="D297" s="445" t="s">
        <v>440</v>
      </c>
      <c r="E297" s="444" t="s">
        <v>795</v>
      </c>
      <c r="F297" s="445" t="s">
        <v>796</v>
      </c>
      <c r="G297" s="444" t="s">
        <v>1026</v>
      </c>
      <c r="H297" s="444" t="s">
        <v>1060</v>
      </c>
      <c r="I297" s="447">
        <v>19</v>
      </c>
      <c r="J297" s="447">
        <v>30</v>
      </c>
      <c r="K297" s="448">
        <v>569.97999572753906</v>
      </c>
    </row>
    <row r="298" spans="1:11" ht="14.45" customHeight="1" x14ac:dyDescent="0.2">
      <c r="A298" s="442" t="s">
        <v>432</v>
      </c>
      <c r="B298" s="443" t="s">
        <v>433</v>
      </c>
      <c r="C298" s="444" t="s">
        <v>439</v>
      </c>
      <c r="D298" s="445" t="s">
        <v>440</v>
      </c>
      <c r="E298" s="444" t="s">
        <v>795</v>
      </c>
      <c r="F298" s="445" t="s">
        <v>796</v>
      </c>
      <c r="G298" s="444" t="s">
        <v>1028</v>
      </c>
      <c r="H298" s="444" t="s">
        <v>1061</v>
      </c>
      <c r="I298" s="447">
        <v>20</v>
      </c>
      <c r="J298" s="447">
        <v>30</v>
      </c>
      <c r="K298" s="448">
        <v>599.989990234375</v>
      </c>
    </row>
    <row r="299" spans="1:11" ht="14.45" customHeight="1" x14ac:dyDescent="0.2">
      <c r="A299" s="442" t="s">
        <v>432</v>
      </c>
      <c r="B299" s="443" t="s">
        <v>433</v>
      </c>
      <c r="C299" s="444" t="s">
        <v>439</v>
      </c>
      <c r="D299" s="445" t="s">
        <v>440</v>
      </c>
      <c r="E299" s="444" t="s">
        <v>795</v>
      </c>
      <c r="F299" s="445" t="s">
        <v>796</v>
      </c>
      <c r="G299" s="444" t="s">
        <v>1030</v>
      </c>
      <c r="H299" s="444" t="s">
        <v>1062</v>
      </c>
      <c r="I299" s="447">
        <v>18.003333409627277</v>
      </c>
      <c r="J299" s="447">
        <v>170</v>
      </c>
      <c r="K299" s="448">
        <v>2931.1400299072266</v>
      </c>
    </row>
    <row r="300" spans="1:11" ht="14.45" customHeight="1" x14ac:dyDescent="0.2">
      <c r="A300" s="442" t="s">
        <v>432</v>
      </c>
      <c r="B300" s="443" t="s">
        <v>433</v>
      </c>
      <c r="C300" s="444" t="s">
        <v>439</v>
      </c>
      <c r="D300" s="445" t="s">
        <v>440</v>
      </c>
      <c r="E300" s="444" t="s">
        <v>795</v>
      </c>
      <c r="F300" s="445" t="s">
        <v>796</v>
      </c>
      <c r="G300" s="444" t="s">
        <v>1032</v>
      </c>
      <c r="H300" s="444" t="s">
        <v>1063</v>
      </c>
      <c r="I300" s="447">
        <v>18</v>
      </c>
      <c r="J300" s="447">
        <v>140</v>
      </c>
      <c r="K300" s="448">
        <v>2420.0799865722656</v>
      </c>
    </row>
    <row r="301" spans="1:11" ht="14.45" customHeight="1" x14ac:dyDescent="0.2">
      <c r="A301" s="442" t="s">
        <v>432</v>
      </c>
      <c r="B301" s="443" t="s">
        <v>433</v>
      </c>
      <c r="C301" s="444" t="s">
        <v>439</v>
      </c>
      <c r="D301" s="445" t="s">
        <v>440</v>
      </c>
      <c r="E301" s="444" t="s">
        <v>795</v>
      </c>
      <c r="F301" s="445" t="s">
        <v>796</v>
      </c>
      <c r="G301" s="444" t="s">
        <v>1036</v>
      </c>
      <c r="H301" s="444" t="s">
        <v>1064</v>
      </c>
      <c r="I301" s="447">
        <v>20</v>
      </c>
      <c r="J301" s="447">
        <v>20</v>
      </c>
      <c r="K301" s="448">
        <v>399.989990234375</v>
      </c>
    </row>
    <row r="302" spans="1:11" ht="14.45" customHeight="1" x14ac:dyDescent="0.2">
      <c r="A302" s="442" t="s">
        <v>432</v>
      </c>
      <c r="B302" s="443" t="s">
        <v>433</v>
      </c>
      <c r="C302" s="444" t="s">
        <v>439</v>
      </c>
      <c r="D302" s="445" t="s">
        <v>440</v>
      </c>
      <c r="E302" s="444" t="s">
        <v>795</v>
      </c>
      <c r="F302" s="445" t="s">
        <v>796</v>
      </c>
      <c r="G302" s="444" t="s">
        <v>1042</v>
      </c>
      <c r="H302" s="444" t="s">
        <v>1065</v>
      </c>
      <c r="I302" s="447">
        <v>364.69000244140625</v>
      </c>
      <c r="J302" s="447">
        <v>3</v>
      </c>
      <c r="K302" s="448">
        <v>1158.3800048828125</v>
      </c>
    </row>
    <row r="303" spans="1:11" ht="14.45" customHeight="1" x14ac:dyDescent="0.2">
      <c r="A303" s="442" t="s">
        <v>432</v>
      </c>
      <c r="B303" s="443" t="s">
        <v>433</v>
      </c>
      <c r="C303" s="444" t="s">
        <v>439</v>
      </c>
      <c r="D303" s="445" t="s">
        <v>440</v>
      </c>
      <c r="E303" s="444" t="s">
        <v>795</v>
      </c>
      <c r="F303" s="445" t="s">
        <v>796</v>
      </c>
      <c r="G303" s="444" t="s">
        <v>1066</v>
      </c>
      <c r="H303" s="444" t="s">
        <v>1067</v>
      </c>
      <c r="I303" s="447">
        <v>99.330001831054688</v>
      </c>
      <c r="J303" s="447">
        <v>30</v>
      </c>
      <c r="K303" s="448">
        <v>2979.989990234375</v>
      </c>
    </row>
    <row r="304" spans="1:11" ht="14.45" customHeight="1" x14ac:dyDescent="0.2">
      <c r="A304" s="442" t="s">
        <v>432</v>
      </c>
      <c r="B304" s="443" t="s">
        <v>433</v>
      </c>
      <c r="C304" s="444" t="s">
        <v>439</v>
      </c>
      <c r="D304" s="445" t="s">
        <v>440</v>
      </c>
      <c r="E304" s="444" t="s">
        <v>795</v>
      </c>
      <c r="F304" s="445" t="s">
        <v>796</v>
      </c>
      <c r="G304" s="444" t="s">
        <v>1068</v>
      </c>
      <c r="H304" s="444" t="s">
        <v>1069</v>
      </c>
      <c r="I304" s="447">
        <v>597.5</v>
      </c>
      <c r="J304" s="447">
        <v>8</v>
      </c>
      <c r="K304" s="448">
        <v>4780.009765625</v>
      </c>
    </row>
    <row r="305" spans="1:11" ht="14.45" customHeight="1" x14ac:dyDescent="0.2">
      <c r="A305" s="442" t="s">
        <v>432</v>
      </c>
      <c r="B305" s="443" t="s">
        <v>433</v>
      </c>
      <c r="C305" s="444" t="s">
        <v>439</v>
      </c>
      <c r="D305" s="445" t="s">
        <v>440</v>
      </c>
      <c r="E305" s="444" t="s">
        <v>795</v>
      </c>
      <c r="F305" s="445" t="s">
        <v>796</v>
      </c>
      <c r="G305" s="444" t="s">
        <v>1070</v>
      </c>
      <c r="H305" s="444" t="s">
        <v>1071</v>
      </c>
      <c r="I305" s="447">
        <v>2081.199951171875</v>
      </c>
      <c r="J305" s="447">
        <v>2</v>
      </c>
      <c r="K305" s="448">
        <v>4162.39990234375</v>
      </c>
    </row>
    <row r="306" spans="1:11" ht="14.45" customHeight="1" x14ac:dyDescent="0.2">
      <c r="A306" s="442" t="s">
        <v>432</v>
      </c>
      <c r="B306" s="443" t="s">
        <v>433</v>
      </c>
      <c r="C306" s="444" t="s">
        <v>439</v>
      </c>
      <c r="D306" s="445" t="s">
        <v>440</v>
      </c>
      <c r="E306" s="444" t="s">
        <v>795</v>
      </c>
      <c r="F306" s="445" t="s">
        <v>796</v>
      </c>
      <c r="G306" s="444" t="s">
        <v>1072</v>
      </c>
      <c r="H306" s="444" t="s">
        <v>1073</v>
      </c>
      <c r="I306" s="447">
        <v>229</v>
      </c>
      <c r="J306" s="447">
        <v>5</v>
      </c>
      <c r="K306" s="448">
        <v>1145</v>
      </c>
    </row>
    <row r="307" spans="1:11" ht="14.45" customHeight="1" x14ac:dyDescent="0.2">
      <c r="A307" s="442" t="s">
        <v>432</v>
      </c>
      <c r="B307" s="443" t="s">
        <v>433</v>
      </c>
      <c r="C307" s="444" t="s">
        <v>439</v>
      </c>
      <c r="D307" s="445" t="s">
        <v>440</v>
      </c>
      <c r="E307" s="444" t="s">
        <v>795</v>
      </c>
      <c r="F307" s="445" t="s">
        <v>796</v>
      </c>
      <c r="G307" s="444" t="s">
        <v>1070</v>
      </c>
      <c r="H307" s="444" t="s">
        <v>1074</v>
      </c>
      <c r="I307" s="447">
        <v>2081</v>
      </c>
      <c r="J307" s="447">
        <v>1</v>
      </c>
      <c r="K307" s="448">
        <v>2081</v>
      </c>
    </row>
    <row r="308" spans="1:11" ht="14.45" customHeight="1" x14ac:dyDescent="0.2">
      <c r="A308" s="442" t="s">
        <v>432</v>
      </c>
      <c r="B308" s="443" t="s">
        <v>433</v>
      </c>
      <c r="C308" s="444" t="s">
        <v>439</v>
      </c>
      <c r="D308" s="445" t="s">
        <v>440</v>
      </c>
      <c r="E308" s="444" t="s">
        <v>795</v>
      </c>
      <c r="F308" s="445" t="s">
        <v>796</v>
      </c>
      <c r="G308" s="444" t="s">
        <v>1075</v>
      </c>
      <c r="H308" s="444" t="s">
        <v>1076</v>
      </c>
      <c r="I308" s="447">
        <v>763.46002197265625</v>
      </c>
      <c r="J308" s="447">
        <v>1</v>
      </c>
      <c r="K308" s="448">
        <v>763.46002197265625</v>
      </c>
    </row>
    <row r="309" spans="1:11" ht="14.45" customHeight="1" x14ac:dyDescent="0.2">
      <c r="A309" s="442" t="s">
        <v>432</v>
      </c>
      <c r="B309" s="443" t="s">
        <v>433</v>
      </c>
      <c r="C309" s="444" t="s">
        <v>439</v>
      </c>
      <c r="D309" s="445" t="s">
        <v>440</v>
      </c>
      <c r="E309" s="444" t="s">
        <v>795</v>
      </c>
      <c r="F309" s="445" t="s">
        <v>796</v>
      </c>
      <c r="G309" s="444" t="s">
        <v>1077</v>
      </c>
      <c r="H309" s="444" t="s">
        <v>1078</v>
      </c>
      <c r="I309" s="447">
        <v>831.46199951171877</v>
      </c>
      <c r="J309" s="447">
        <v>5</v>
      </c>
      <c r="K309" s="448">
        <v>4157.3099975585938</v>
      </c>
    </row>
    <row r="310" spans="1:11" ht="14.45" customHeight="1" x14ac:dyDescent="0.2">
      <c r="A310" s="442" t="s">
        <v>432</v>
      </c>
      <c r="B310" s="443" t="s">
        <v>433</v>
      </c>
      <c r="C310" s="444" t="s">
        <v>439</v>
      </c>
      <c r="D310" s="445" t="s">
        <v>440</v>
      </c>
      <c r="E310" s="444" t="s">
        <v>795</v>
      </c>
      <c r="F310" s="445" t="s">
        <v>796</v>
      </c>
      <c r="G310" s="444" t="s">
        <v>1079</v>
      </c>
      <c r="H310" s="444" t="s">
        <v>1080</v>
      </c>
      <c r="I310" s="447">
        <v>2990</v>
      </c>
      <c r="J310" s="447">
        <v>3</v>
      </c>
      <c r="K310" s="448">
        <v>8970</v>
      </c>
    </row>
    <row r="311" spans="1:11" ht="14.45" customHeight="1" x14ac:dyDescent="0.2">
      <c r="A311" s="442" t="s">
        <v>432</v>
      </c>
      <c r="B311" s="443" t="s">
        <v>433</v>
      </c>
      <c r="C311" s="444" t="s">
        <v>439</v>
      </c>
      <c r="D311" s="445" t="s">
        <v>440</v>
      </c>
      <c r="E311" s="444" t="s">
        <v>795</v>
      </c>
      <c r="F311" s="445" t="s">
        <v>796</v>
      </c>
      <c r="G311" s="444" t="s">
        <v>1081</v>
      </c>
      <c r="H311" s="444" t="s">
        <v>1082</v>
      </c>
      <c r="I311" s="447">
        <v>2989.9949951171875</v>
      </c>
      <c r="J311" s="447">
        <v>3</v>
      </c>
      <c r="K311" s="448">
        <v>8969.989990234375</v>
      </c>
    </row>
    <row r="312" spans="1:11" ht="14.45" customHeight="1" x14ac:dyDescent="0.2">
      <c r="A312" s="442" t="s">
        <v>432</v>
      </c>
      <c r="B312" s="443" t="s">
        <v>433</v>
      </c>
      <c r="C312" s="444" t="s">
        <v>439</v>
      </c>
      <c r="D312" s="445" t="s">
        <v>440</v>
      </c>
      <c r="E312" s="444" t="s">
        <v>795</v>
      </c>
      <c r="F312" s="445" t="s">
        <v>796</v>
      </c>
      <c r="G312" s="444" t="s">
        <v>1083</v>
      </c>
      <c r="H312" s="444" t="s">
        <v>1084</v>
      </c>
      <c r="I312" s="447">
        <v>2990.010009765625</v>
      </c>
      <c r="J312" s="447">
        <v>2</v>
      </c>
      <c r="K312" s="448">
        <v>5980.009765625</v>
      </c>
    </row>
    <row r="313" spans="1:11" ht="14.45" customHeight="1" x14ac:dyDescent="0.2">
      <c r="A313" s="442" t="s">
        <v>432</v>
      </c>
      <c r="B313" s="443" t="s">
        <v>433</v>
      </c>
      <c r="C313" s="444" t="s">
        <v>439</v>
      </c>
      <c r="D313" s="445" t="s">
        <v>440</v>
      </c>
      <c r="E313" s="444" t="s">
        <v>795</v>
      </c>
      <c r="F313" s="445" t="s">
        <v>796</v>
      </c>
      <c r="G313" s="444" t="s">
        <v>1085</v>
      </c>
      <c r="H313" s="444" t="s">
        <v>1086</v>
      </c>
      <c r="I313" s="447">
        <v>2989.989990234375</v>
      </c>
      <c r="J313" s="447">
        <v>1</v>
      </c>
      <c r="K313" s="448">
        <v>2989.989990234375</v>
      </c>
    </row>
    <row r="314" spans="1:11" ht="14.45" customHeight="1" x14ac:dyDescent="0.2">
      <c r="A314" s="442" t="s">
        <v>432</v>
      </c>
      <c r="B314" s="443" t="s">
        <v>433</v>
      </c>
      <c r="C314" s="444" t="s">
        <v>439</v>
      </c>
      <c r="D314" s="445" t="s">
        <v>440</v>
      </c>
      <c r="E314" s="444" t="s">
        <v>795</v>
      </c>
      <c r="F314" s="445" t="s">
        <v>796</v>
      </c>
      <c r="G314" s="444" t="s">
        <v>1087</v>
      </c>
      <c r="H314" s="444" t="s">
        <v>1088</v>
      </c>
      <c r="I314" s="447">
        <v>2990</v>
      </c>
      <c r="J314" s="447">
        <v>1</v>
      </c>
      <c r="K314" s="448">
        <v>2990</v>
      </c>
    </row>
    <row r="315" spans="1:11" ht="14.45" customHeight="1" x14ac:dyDescent="0.2">
      <c r="A315" s="442" t="s">
        <v>432</v>
      </c>
      <c r="B315" s="443" t="s">
        <v>433</v>
      </c>
      <c r="C315" s="444" t="s">
        <v>439</v>
      </c>
      <c r="D315" s="445" t="s">
        <v>440</v>
      </c>
      <c r="E315" s="444" t="s">
        <v>795</v>
      </c>
      <c r="F315" s="445" t="s">
        <v>796</v>
      </c>
      <c r="G315" s="444" t="s">
        <v>1081</v>
      </c>
      <c r="H315" s="444" t="s">
        <v>1089</v>
      </c>
      <c r="I315" s="447">
        <v>2990</v>
      </c>
      <c r="J315" s="447">
        <v>2</v>
      </c>
      <c r="K315" s="448">
        <v>5980</v>
      </c>
    </row>
    <row r="316" spans="1:11" ht="14.45" customHeight="1" x14ac:dyDescent="0.2">
      <c r="A316" s="442" t="s">
        <v>432</v>
      </c>
      <c r="B316" s="443" t="s">
        <v>433</v>
      </c>
      <c r="C316" s="444" t="s">
        <v>439</v>
      </c>
      <c r="D316" s="445" t="s">
        <v>440</v>
      </c>
      <c r="E316" s="444" t="s">
        <v>795</v>
      </c>
      <c r="F316" s="445" t="s">
        <v>796</v>
      </c>
      <c r="G316" s="444" t="s">
        <v>1083</v>
      </c>
      <c r="H316" s="444" t="s">
        <v>1090</v>
      </c>
      <c r="I316" s="447">
        <v>2990</v>
      </c>
      <c r="J316" s="447">
        <v>2</v>
      </c>
      <c r="K316" s="448">
        <v>5980</v>
      </c>
    </row>
    <row r="317" spans="1:11" ht="14.45" customHeight="1" x14ac:dyDescent="0.2">
      <c r="A317" s="442" t="s">
        <v>432</v>
      </c>
      <c r="B317" s="443" t="s">
        <v>433</v>
      </c>
      <c r="C317" s="444" t="s">
        <v>439</v>
      </c>
      <c r="D317" s="445" t="s">
        <v>440</v>
      </c>
      <c r="E317" s="444" t="s">
        <v>795</v>
      </c>
      <c r="F317" s="445" t="s">
        <v>796</v>
      </c>
      <c r="G317" s="444" t="s">
        <v>1091</v>
      </c>
      <c r="H317" s="444" t="s">
        <v>1092</v>
      </c>
      <c r="I317" s="447">
        <v>2990</v>
      </c>
      <c r="J317" s="447">
        <v>4</v>
      </c>
      <c r="K317" s="448">
        <v>11960</v>
      </c>
    </row>
    <row r="318" spans="1:11" ht="14.45" customHeight="1" x14ac:dyDescent="0.2">
      <c r="A318" s="442" t="s">
        <v>432</v>
      </c>
      <c r="B318" s="443" t="s">
        <v>433</v>
      </c>
      <c r="C318" s="444" t="s">
        <v>439</v>
      </c>
      <c r="D318" s="445" t="s">
        <v>440</v>
      </c>
      <c r="E318" s="444" t="s">
        <v>795</v>
      </c>
      <c r="F318" s="445" t="s">
        <v>796</v>
      </c>
      <c r="G318" s="444" t="s">
        <v>1093</v>
      </c>
      <c r="H318" s="444" t="s">
        <v>1094</v>
      </c>
      <c r="I318" s="447">
        <v>75.019996643066406</v>
      </c>
      <c r="J318" s="447">
        <v>10</v>
      </c>
      <c r="K318" s="448">
        <v>750.15997314453125</v>
      </c>
    </row>
    <row r="319" spans="1:11" ht="14.45" customHeight="1" x14ac:dyDescent="0.2">
      <c r="A319" s="442" t="s">
        <v>432</v>
      </c>
      <c r="B319" s="443" t="s">
        <v>433</v>
      </c>
      <c r="C319" s="444" t="s">
        <v>439</v>
      </c>
      <c r="D319" s="445" t="s">
        <v>440</v>
      </c>
      <c r="E319" s="444" t="s">
        <v>795</v>
      </c>
      <c r="F319" s="445" t="s">
        <v>796</v>
      </c>
      <c r="G319" s="444" t="s">
        <v>1095</v>
      </c>
      <c r="H319" s="444" t="s">
        <v>1096</v>
      </c>
      <c r="I319" s="447">
        <v>2722.340087890625</v>
      </c>
      <c r="J319" s="447">
        <v>1</v>
      </c>
      <c r="K319" s="448">
        <v>2722.340087890625</v>
      </c>
    </row>
    <row r="320" spans="1:11" ht="14.45" customHeight="1" x14ac:dyDescent="0.2">
      <c r="A320" s="442" t="s">
        <v>432</v>
      </c>
      <c r="B320" s="443" t="s">
        <v>433</v>
      </c>
      <c r="C320" s="444" t="s">
        <v>439</v>
      </c>
      <c r="D320" s="445" t="s">
        <v>440</v>
      </c>
      <c r="E320" s="444" t="s">
        <v>795</v>
      </c>
      <c r="F320" s="445" t="s">
        <v>796</v>
      </c>
      <c r="G320" s="444" t="s">
        <v>1097</v>
      </c>
      <c r="H320" s="444" t="s">
        <v>1098</v>
      </c>
      <c r="I320" s="447">
        <v>80.580001831054688</v>
      </c>
      <c r="J320" s="447">
        <v>10</v>
      </c>
      <c r="K320" s="448">
        <v>805.82000732421875</v>
      </c>
    </row>
    <row r="321" spans="1:11" ht="14.45" customHeight="1" x14ac:dyDescent="0.2">
      <c r="A321" s="442" t="s">
        <v>432</v>
      </c>
      <c r="B321" s="443" t="s">
        <v>433</v>
      </c>
      <c r="C321" s="444" t="s">
        <v>439</v>
      </c>
      <c r="D321" s="445" t="s">
        <v>440</v>
      </c>
      <c r="E321" s="444" t="s">
        <v>795</v>
      </c>
      <c r="F321" s="445" t="s">
        <v>796</v>
      </c>
      <c r="G321" s="444" t="s">
        <v>1099</v>
      </c>
      <c r="H321" s="444" t="s">
        <v>1100</v>
      </c>
      <c r="I321" s="447">
        <v>41.745000839233398</v>
      </c>
      <c r="J321" s="447">
        <v>20</v>
      </c>
      <c r="K321" s="448">
        <v>834.89999389648438</v>
      </c>
    </row>
    <row r="322" spans="1:11" ht="14.45" customHeight="1" x14ac:dyDescent="0.2">
      <c r="A322" s="442" t="s">
        <v>432</v>
      </c>
      <c r="B322" s="443" t="s">
        <v>433</v>
      </c>
      <c r="C322" s="444" t="s">
        <v>439</v>
      </c>
      <c r="D322" s="445" t="s">
        <v>440</v>
      </c>
      <c r="E322" s="444" t="s">
        <v>795</v>
      </c>
      <c r="F322" s="445" t="s">
        <v>796</v>
      </c>
      <c r="G322" s="444" t="s">
        <v>1093</v>
      </c>
      <c r="H322" s="444" t="s">
        <v>1101</v>
      </c>
      <c r="I322" s="447">
        <v>75.019996643066406</v>
      </c>
      <c r="J322" s="447">
        <v>10</v>
      </c>
      <c r="K322" s="448">
        <v>750.20001220703125</v>
      </c>
    </row>
    <row r="323" spans="1:11" ht="14.45" customHeight="1" x14ac:dyDescent="0.2">
      <c r="A323" s="442" t="s">
        <v>432</v>
      </c>
      <c r="B323" s="443" t="s">
        <v>433</v>
      </c>
      <c r="C323" s="444" t="s">
        <v>439</v>
      </c>
      <c r="D323" s="445" t="s">
        <v>440</v>
      </c>
      <c r="E323" s="444" t="s">
        <v>795</v>
      </c>
      <c r="F323" s="445" t="s">
        <v>796</v>
      </c>
      <c r="G323" s="444" t="s">
        <v>1102</v>
      </c>
      <c r="H323" s="444" t="s">
        <v>1103</v>
      </c>
      <c r="I323" s="447">
        <v>118.58000183105469</v>
      </c>
      <c r="J323" s="447">
        <v>40</v>
      </c>
      <c r="K323" s="448">
        <v>4743.199951171875</v>
      </c>
    </row>
    <row r="324" spans="1:11" ht="14.45" customHeight="1" x14ac:dyDescent="0.2">
      <c r="A324" s="442" t="s">
        <v>432</v>
      </c>
      <c r="B324" s="443" t="s">
        <v>433</v>
      </c>
      <c r="C324" s="444" t="s">
        <v>439</v>
      </c>
      <c r="D324" s="445" t="s">
        <v>440</v>
      </c>
      <c r="E324" s="444" t="s">
        <v>795</v>
      </c>
      <c r="F324" s="445" t="s">
        <v>796</v>
      </c>
      <c r="G324" s="444" t="s">
        <v>1095</v>
      </c>
      <c r="H324" s="444" t="s">
        <v>1104</v>
      </c>
      <c r="I324" s="447">
        <v>2722.5</v>
      </c>
      <c r="J324" s="447">
        <v>2</v>
      </c>
      <c r="K324" s="448">
        <v>5445</v>
      </c>
    </row>
    <row r="325" spans="1:11" ht="14.45" customHeight="1" x14ac:dyDescent="0.2">
      <c r="A325" s="442" t="s">
        <v>432</v>
      </c>
      <c r="B325" s="443" t="s">
        <v>433</v>
      </c>
      <c r="C325" s="444" t="s">
        <v>439</v>
      </c>
      <c r="D325" s="445" t="s">
        <v>440</v>
      </c>
      <c r="E325" s="444" t="s">
        <v>795</v>
      </c>
      <c r="F325" s="445" t="s">
        <v>796</v>
      </c>
      <c r="G325" s="444" t="s">
        <v>1097</v>
      </c>
      <c r="H325" s="444" t="s">
        <v>1105</v>
      </c>
      <c r="I325" s="447">
        <v>80.580001831054688</v>
      </c>
      <c r="J325" s="447">
        <v>10</v>
      </c>
      <c r="K325" s="448">
        <v>805.81999206542969</v>
      </c>
    </row>
    <row r="326" spans="1:11" ht="14.45" customHeight="1" x14ac:dyDescent="0.2">
      <c r="A326" s="442" t="s">
        <v>432</v>
      </c>
      <c r="B326" s="443" t="s">
        <v>433</v>
      </c>
      <c r="C326" s="444" t="s">
        <v>439</v>
      </c>
      <c r="D326" s="445" t="s">
        <v>440</v>
      </c>
      <c r="E326" s="444" t="s">
        <v>795</v>
      </c>
      <c r="F326" s="445" t="s">
        <v>796</v>
      </c>
      <c r="G326" s="444" t="s">
        <v>1106</v>
      </c>
      <c r="H326" s="444" t="s">
        <v>1107</v>
      </c>
      <c r="I326" s="447">
        <v>493.66000366210938</v>
      </c>
      <c r="J326" s="447">
        <v>1</v>
      </c>
      <c r="K326" s="448">
        <v>493.66000366210938</v>
      </c>
    </row>
    <row r="327" spans="1:11" ht="14.45" customHeight="1" x14ac:dyDescent="0.2">
      <c r="A327" s="442" t="s">
        <v>432</v>
      </c>
      <c r="B327" s="443" t="s">
        <v>433</v>
      </c>
      <c r="C327" s="444" t="s">
        <v>439</v>
      </c>
      <c r="D327" s="445" t="s">
        <v>440</v>
      </c>
      <c r="E327" s="444" t="s">
        <v>795</v>
      </c>
      <c r="F327" s="445" t="s">
        <v>796</v>
      </c>
      <c r="G327" s="444" t="s">
        <v>1108</v>
      </c>
      <c r="H327" s="444" t="s">
        <v>1109</v>
      </c>
      <c r="I327" s="447">
        <v>459.79998779296875</v>
      </c>
      <c r="J327" s="447">
        <v>1</v>
      </c>
      <c r="K327" s="448">
        <v>459.79998779296875</v>
      </c>
    </row>
    <row r="328" spans="1:11" ht="14.45" customHeight="1" x14ac:dyDescent="0.2">
      <c r="A328" s="442" t="s">
        <v>432</v>
      </c>
      <c r="B328" s="443" t="s">
        <v>433</v>
      </c>
      <c r="C328" s="444" t="s">
        <v>439</v>
      </c>
      <c r="D328" s="445" t="s">
        <v>440</v>
      </c>
      <c r="E328" s="444" t="s">
        <v>795</v>
      </c>
      <c r="F328" s="445" t="s">
        <v>796</v>
      </c>
      <c r="G328" s="444" t="s">
        <v>1110</v>
      </c>
      <c r="H328" s="444" t="s">
        <v>1111</v>
      </c>
      <c r="I328" s="447">
        <v>508.17999267578125</v>
      </c>
      <c r="J328" s="447">
        <v>1</v>
      </c>
      <c r="K328" s="448">
        <v>508.17999267578125</v>
      </c>
    </row>
    <row r="329" spans="1:11" ht="14.45" customHeight="1" x14ac:dyDescent="0.2">
      <c r="A329" s="442" t="s">
        <v>432</v>
      </c>
      <c r="B329" s="443" t="s">
        <v>433</v>
      </c>
      <c r="C329" s="444" t="s">
        <v>439</v>
      </c>
      <c r="D329" s="445" t="s">
        <v>440</v>
      </c>
      <c r="E329" s="444" t="s">
        <v>795</v>
      </c>
      <c r="F329" s="445" t="s">
        <v>796</v>
      </c>
      <c r="G329" s="444" t="s">
        <v>1112</v>
      </c>
      <c r="H329" s="444" t="s">
        <v>1113</v>
      </c>
      <c r="I329" s="447">
        <v>457.3599853515625</v>
      </c>
      <c r="J329" s="447">
        <v>1</v>
      </c>
      <c r="K329" s="448">
        <v>457.3599853515625</v>
      </c>
    </row>
    <row r="330" spans="1:11" ht="14.45" customHeight="1" x14ac:dyDescent="0.2">
      <c r="A330" s="442" t="s">
        <v>432</v>
      </c>
      <c r="B330" s="443" t="s">
        <v>433</v>
      </c>
      <c r="C330" s="444" t="s">
        <v>439</v>
      </c>
      <c r="D330" s="445" t="s">
        <v>440</v>
      </c>
      <c r="E330" s="444" t="s">
        <v>795</v>
      </c>
      <c r="F330" s="445" t="s">
        <v>796</v>
      </c>
      <c r="G330" s="444" t="s">
        <v>1114</v>
      </c>
      <c r="H330" s="444" t="s">
        <v>1115</v>
      </c>
      <c r="I330" s="447">
        <v>417.42999267578125</v>
      </c>
      <c r="J330" s="447">
        <v>1</v>
      </c>
      <c r="K330" s="448">
        <v>417.42999267578125</v>
      </c>
    </row>
    <row r="331" spans="1:11" ht="14.45" customHeight="1" x14ac:dyDescent="0.2">
      <c r="A331" s="442" t="s">
        <v>432</v>
      </c>
      <c r="B331" s="443" t="s">
        <v>433</v>
      </c>
      <c r="C331" s="444" t="s">
        <v>439</v>
      </c>
      <c r="D331" s="445" t="s">
        <v>440</v>
      </c>
      <c r="E331" s="444" t="s">
        <v>795</v>
      </c>
      <c r="F331" s="445" t="s">
        <v>796</v>
      </c>
      <c r="G331" s="444" t="s">
        <v>1116</v>
      </c>
      <c r="H331" s="444" t="s">
        <v>1117</v>
      </c>
      <c r="I331" s="447">
        <v>447.70001220703125</v>
      </c>
      <c r="J331" s="447">
        <v>1</v>
      </c>
      <c r="K331" s="448">
        <v>447.70001220703125</v>
      </c>
    </row>
    <row r="332" spans="1:11" ht="14.45" customHeight="1" x14ac:dyDescent="0.2">
      <c r="A332" s="442" t="s">
        <v>432</v>
      </c>
      <c r="B332" s="443" t="s">
        <v>433</v>
      </c>
      <c r="C332" s="444" t="s">
        <v>439</v>
      </c>
      <c r="D332" s="445" t="s">
        <v>440</v>
      </c>
      <c r="E332" s="444" t="s">
        <v>795</v>
      </c>
      <c r="F332" s="445" t="s">
        <v>796</v>
      </c>
      <c r="G332" s="444" t="s">
        <v>1118</v>
      </c>
      <c r="H332" s="444" t="s">
        <v>1119</v>
      </c>
      <c r="I332" s="447">
        <v>603.78997802734375</v>
      </c>
      <c r="J332" s="447">
        <v>1</v>
      </c>
      <c r="K332" s="448">
        <v>603.78997802734375</v>
      </c>
    </row>
    <row r="333" spans="1:11" ht="14.45" customHeight="1" x14ac:dyDescent="0.2">
      <c r="A333" s="442" t="s">
        <v>432</v>
      </c>
      <c r="B333" s="443" t="s">
        <v>433</v>
      </c>
      <c r="C333" s="444" t="s">
        <v>439</v>
      </c>
      <c r="D333" s="445" t="s">
        <v>440</v>
      </c>
      <c r="E333" s="444" t="s">
        <v>795</v>
      </c>
      <c r="F333" s="445" t="s">
        <v>796</v>
      </c>
      <c r="G333" s="444" t="s">
        <v>1120</v>
      </c>
      <c r="H333" s="444" t="s">
        <v>1121</v>
      </c>
      <c r="I333" s="447">
        <v>1053.9100341796875</v>
      </c>
      <c r="J333" s="447">
        <v>1</v>
      </c>
      <c r="K333" s="448">
        <v>1053.9100341796875</v>
      </c>
    </row>
    <row r="334" spans="1:11" ht="14.45" customHeight="1" x14ac:dyDescent="0.2">
      <c r="A334" s="442" t="s">
        <v>432</v>
      </c>
      <c r="B334" s="443" t="s">
        <v>433</v>
      </c>
      <c r="C334" s="444" t="s">
        <v>439</v>
      </c>
      <c r="D334" s="445" t="s">
        <v>440</v>
      </c>
      <c r="E334" s="444" t="s">
        <v>795</v>
      </c>
      <c r="F334" s="445" t="s">
        <v>796</v>
      </c>
      <c r="G334" s="444" t="s">
        <v>1122</v>
      </c>
      <c r="H334" s="444" t="s">
        <v>1123</v>
      </c>
      <c r="I334" s="447">
        <v>276.57499694824219</v>
      </c>
      <c r="J334" s="447">
        <v>20</v>
      </c>
      <c r="K334" s="448">
        <v>5606.260009765625</v>
      </c>
    </row>
    <row r="335" spans="1:11" ht="14.45" customHeight="1" x14ac:dyDescent="0.2">
      <c r="A335" s="442" t="s">
        <v>432</v>
      </c>
      <c r="B335" s="443" t="s">
        <v>433</v>
      </c>
      <c r="C335" s="444" t="s">
        <v>439</v>
      </c>
      <c r="D335" s="445" t="s">
        <v>440</v>
      </c>
      <c r="E335" s="444" t="s">
        <v>795</v>
      </c>
      <c r="F335" s="445" t="s">
        <v>796</v>
      </c>
      <c r="G335" s="444" t="s">
        <v>1124</v>
      </c>
      <c r="H335" s="444" t="s">
        <v>1125</v>
      </c>
      <c r="I335" s="447">
        <v>953.29998779296875</v>
      </c>
      <c r="J335" s="447">
        <v>3</v>
      </c>
      <c r="K335" s="448">
        <v>2859.8999633789063</v>
      </c>
    </row>
    <row r="336" spans="1:11" ht="14.45" customHeight="1" x14ac:dyDescent="0.2">
      <c r="A336" s="442" t="s">
        <v>432</v>
      </c>
      <c r="B336" s="443" t="s">
        <v>433</v>
      </c>
      <c r="C336" s="444" t="s">
        <v>439</v>
      </c>
      <c r="D336" s="445" t="s">
        <v>440</v>
      </c>
      <c r="E336" s="444" t="s">
        <v>795</v>
      </c>
      <c r="F336" s="445" t="s">
        <v>796</v>
      </c>
      <c r="G336" s="444" t="s">
        <v>1126</v>
      </c>
      <c r="H336" s="444" t="s">
        <v>1127</v>
      </c>
      <c r="I336" s="447">
        <v>1524.4200439453125</v>
      </c>
      <c r="J336" s="447">
        <v>2</v>
      </c>
      <c r="K336" s="448">
        <v>3048.840087890625</v>
      </c>
    </row>
    <row r="337" spans="1:11" ht="14.45" customHeight="1" x14ac:dyDescent="0.2">
      <c r="A337" s="442" t="s">
        <v>432</v>
      </c>
      <c r="B337" s="443" t="s">
        <v>433</v>
      </c>
      <c r="C337" s="444" t="s">
        <v>439</v>
      </c>
      <c r="D337" s="445" t="s">
        <v>440</v>
      </c>
      <c r="E337" s="444" t="s">
        <v>795</v>
      </c>
      <c r="F337" s="445" t="s">
        <v>796</v>
      </c>
      <c r="G337" s="444" t="s">
        <v>1128</v>
      </c>
      <c r="H337" s="444" t="s">
        <v>1129</v>
      </c>
      <c r="I337" s="447">
        <v>1454.239990234375</v>
      </c>
      <c r="J337" s="447">
        <v>2</v>
      </c>
      <c r="K337" s="448">
        <v>2908.47998046875</v>
      </c>
    </row>
    <row r="338" spans="1:11" ht="14.45" customHeight="1" x14ac:dyDescent="0.2">
      <c r="A338" s="442" t="s">
        <v>432</v>
      </c>
      <c r="B338" s="443" t="s">
        <v>433</v>
      </c>
      <c r="C338" s="444" t="s">
        <v>439</v>
      </c>
      <c r="D338" s="445" t="s">
        <v>440</v>
      </c>
      <c r="E338" s="444" t="s">
        <v>795</v>
      </c>
      <c r="F338" s="445" t="s">
        <v>796</v>
      </c>
      <c r="G338" s="444" t="s">
        <v>1130</v>
      </c>
      <c r="H338" s="444" t="s">
        <v>1131</v>
      </c>
      <c r="I338" s="447">
        <v>2095.949951171875</v>
      </c>
      <c r="J338" s="447">
        <v>1</v>
      </c>
      <c r="K338" s="448">
        <v>2095.949951171875</v>
      </c>
    </row>
    <row r="339" spans="1:11" ht="14.45" customHeight="1" x14ac:dyDescent="0.2">
      <c r="A339" s="442" t="s">
        <v>432</v>
      </c>
      <c r="B339" s="443" t="s">
        <v>433</v>
      </c>
      <c r="C339" s="444" t="s">
        <v>439</v>
      </c>
      <c r="D339" s="445" t="s">
        <v>440</v>
      </c>
      <c r="E339" s="444" t="s">
        <v>795</v>
      </c>
      <c r="F339" s="445" t="s">
        <v>796</v>
      </c>
      <c r="G339" s="444" t="s">
        <v>1132</v>
      </c>
      <c r="H339" s="444" t="s">
        <v>1133</v>
      </c>
      <c r="I339" s="447">
        <v>2095.949951171875</v>
      </c>
      <c r="J339" s="447">
        <v>1</v>
      </c>
      <c r="K339" s="448">
        <v>2095.949951171875</v>
      </c>
    </row>
    <row r="340" spans="1:11" ht="14.45" customHeight="1" x14ac:dyDescent="0.2">
      <c r="A340" s="442" t="s">
        <v>432</v>
      </c>
      <c r="B340" s="443" t="s">
        <v>433</v>
      </c>
      <c r="C340" s="444" t="s">
        <v>439</v>
      </c>
      <c r="D340" s="445" t="s">
        <v>440</v>
      </c>
      <c r="E340" s="444" t="s">
        <v>795</v>
      </c>
      <c r="F340" s="445" t="s">
        <v>796</v>
      </c>
      <c r="G340" s="444" t="s">
        <v>1134</v>
      </c>
      <c r="H340" s="444" t="s">
        <v>1135</v>
      </c>
      <c r="I340" s="447">
        <v>2106.610107421875</v>
      </c>
      <c r="J340" s="447">
        <v>2</v>
      </c>
      <c r="K340" s="448">
        <v>4213.22021484375</v>
      </c>
    </row>
    <row r="341" spans="1:11" ht="14.45" customHeight="1" x14ac:dyDescent="0.2">
      <c r="A341" s="442" t="s">
        <v>432</v>
      </c>
      <c r="B341" s="443" t="s">
        <v>433</v>
      </c>
      <c r="C341" s="444" t="s">
        <v>439</v>
      </c>
      <c r="D341" s="445" t="s">
        <v>440</v>
      </c>
      <c r="E341" s="444" t="s">
        <v>795</v>
      </c>
      <c r="F341" s="445" t="s">
        <v>796</v>
      </c>
      <c r="G341" s="444" t="s">
        <v>1136</v>
      </c>
      <c r="H341" s="444" t="s">
        <v>1137</v>
      </c>
      <c r="I341" s="447">
        <v>23.5</v>
      </c>
      <c r="J341" s="447">
        <v>10</v>
      </c>
      <c r="K341" s="448">
        <v>235</v>
      </c>
    </row>
    <row r="342" spans="1:11" ht="14.45" customHeight="1" x14ac:dyDescent="0.2">
      <c r="A342" s="442" t="s">
        <v>432</v>
      </c>
      <c r="B342" s="443" t="s">
        <v>433</v>
      </c>
      <c r="C342" s="444" t="s">
        <v>439</v>
      </c>
      <c r="D342" s="445" t="s">
        <v>440</v>
      </c>
      <c r="E342" s="444" t="s">
        <v>795</v>
      </c>
      <c r="F342" s="445" t="s">
        <v>796</v>
      </c>
      <c r="G342" s="444" t="s">
        <v>1122</v>
      </c>
      <c r="H342" s="444" t="s">
        <v>1138</v>
      </c>
      <c r="I342" s="447">
        <v>284.04998779296875</v>
      </c>
      <c r="J342" s="447">
        <v>30</v>
      </c>
      <c r="K342" s="448">
        <v>8521.490234375</v>
      </c>
    </row>
    <row r="343" spans="1:11" ht="14.45" customHeight="1" x14ac:dyDescent="0.2">
      <c r="A343" s="442" t="s">
        <v>432</v>
      </c>
      <c r="B343" s="443" t="s">
        <v>433</v>
      </c>
      <c r="C343" s="444" t="s">
        <v>439</v>
      </c>
      <c r="D343" s="445" t="s">
        <v>440</v>
      </c>
      <c r="E343" s="444" t="s">
        <v>795</v>
      </c>
      <c r="F343" s="445" t="s">
        <v>796</v>
      </c>
      <c r="G343" s="444" t="s">
        <v>1124</v>
      </c>
      <c r="H343" s="444" t="s">
        <v>1139</v>
      </c>
      <c r="I343" s="447">
        <v>953.30332438151038</v>
      </c>
      <c r="J343" s="447">
        <v>4</v>
      </c>
      <c r="K343" s="448">
        <v>3813.2099609375</v>
      </c>
    </row>
    <row r="344" spans="1:11" ht="14.45" customHeight="1" x14ac:dyDescent="0.2">
      <c r="A344" s="442" t="s">
        <v>432</v>
      </c>
      <c r="B344" s="443" t="s">
        <v>433</v>
      </c>
      <c r="C344" s="444" t="s">
        <v>439</v>
      </c>
      <c r="D344" s="445" t="s">
        <v>440</v>
      </c>
      <c r="E344" s="444" t="s">
        <v>795</v>
      </c>
      <c r="F344" s="445" t="s">
        <v>796</v>
      </c>
      <c r="G344" s="444" t="s">
        <v>1126</v>
      </c>
      <c r="H344" s="444" t="s">
        <v>1140</v>
      </c>
      <c r="I344" s="447">
        <v>1524.4200439453125</v>
      </c>
      <c r="J344" s="447">
        <v>1</v>
      </c>
      <c r="K344" s="448">
        <v>1524.4200439453125</v>
      </c>
    </row>
    <row r="345" spans="1:11" ht="14.45" customHeight="1" x14ac:dyDescent="0.2">
      <c r="A345" s="442" t="s">
        <v>432</v>
      </c>
      <c r="B345" s="443" t="s">
        <v>433</v>
      </c>
      <c r="C345" s="444" t="s">
        <v>439</v>
      </c>
      <c r="D345" s="445" t="s">
        <v>440</v>
      </c>
      <c r="E345" s="444" t="s">
        <v>795</v>
      </c>
      <c r="F345" s="445" t="s">
        <v>796</v>
      </c>
      <c r="G345" s="444" t="s">
        <v>1128</v>
      </c>
      <c r="H345" s="444" t="s">
        <v>1141</v>
      </c>
      <c r="I345" s="447">
        <v>1454.239990234375</v>
      </c>
      <c r="J345" s="447">
        <v>1</v>
      </c>
      <c r="K345" s="448">
        <v>1454.239990234375</v>
      </c>
    </row>
    <row r="346" spans="1:11" ht="14.45" customHeight="1" x14ac:dyDescent="0.2">
      <c r="A346" s="442" t="s">
        <v>432</v>
      </c>
      <c r="B346" s="443" t="s">
        <v>433</v>
      </c>
      <c r="C346" s="444" t="s">
        <v>439</v>
      </c>
      <c r="D346" s="445" t="s">
        <v>440</v>
      </c>
      <c r="E346" s="444" t="s">
        <v>795</v>
      </c>
      <c r="F346" s="445" t="s">
        <v>796</v>
      </c>
      <c r="G346" s="444" t="s">
        <v>1142</v>
      </c>
      <c r="H346" s="444" t="s">
        <v>1143</v>
      </c>
      <c r="I346" s="447">
        <v>977.2850240071615</v>
      </c>
      <c r="J346" s="447">
        <v>24</v>
      </c>
      <c r="K346" s="448">
        <v>23454.720458984375</v>
      </c>
    </row>
    <row r="347" spans="1:11" ht="14.45" customHeight="1" x14ac:dyDescent="0.2">
      <c r="A347" s="442" t="s">
        <v>432</v>
      </c>
      <c r="B347" s="443" t="s">
        <v>433</v>
      </c>
      <c r="C347" s="444" t="s">
        <v>439</v>
      </c>
      <c r="D347" s="445" t="s">
        <v>440</v>
      </c>
      <c r="E347" s="444" t="s">
        <v>795</v>
      </c>
      <c r="F347" s="445" t="s">
        <v>796</v>
      </c>
      <c r="G347" s="444" t="s">
        <v>1144</v>
      </c>
      <c r="H347" s="444" t="s">
        <v>1145</v>
      </c>
      <c r="I347" s="447">
        <v>304.32999420166016</v>
      </c>
      <c r="J347" s="447">
        <v>24</v>
      </c>
      <c r="K347" s="448">
        <v>7347.599853515625</v>
      </c>
    </row>
    <row r="348" spans="1:11" ht="14.45" customHeight="1" x14ac:dyDescent="0.2">
      <c r="A348" s="442" t="s">
        <v>432</v>
      </c>
      <c r="B348" s="443" t="s">
        <v>433</v>
      </c>
      <c r="C348" s="444" t="s">
        <v>439</v>
      </c>
      <c r="D348" s="445" t="s">
        <v>440</v>
      </c>
      <c r="E348" s="444" t="s">
        <v>795</v>
      </c>
      <c r="F348" s="445" t="s">
        <v>796</v>
      </c>
      <c r="G348" s="444" t="s">
        <v>1146</v>
      </c>
      <c r="H348" s="444" t="s">
        <v>1147</v>
      </c>
      <c r="I348" s="447">
        <v>4168.22021484375</v>
      </c>
      <c r="J348" s="447">
        <v>1</v>
      </c>
      <c r="K348" s="448">
        <v>4168.22021484375</v>
      </c>
    </row>
    <row r="349" spans="1:11" ht="14.45" customHeight="1" x14ac:dyDescent="0.2">
      <c r="A349" s="442" t="s">
        <v>432</v>
      </c>
      <c r="B349" s="443" t="s">
        <v>433</v>
      </c>
      <c r="C349" s="444" t="s">
        <v>439</v>
      </c>
      <c r="D349" s="445" t="s">
        <v>440</v>
      </c>
      <c r="E349" s="444" t="s">
        <v>795</v>
      </c>
      <c r="F349" s="445" t="s">
        <v>796</v>
      </c>
      <c r="G349" s="444" t="s">
        <v>1148</v>
      </c>
      <c r="H349" s="444" t="s">
        <v>1149</v>
      </c>
      <c r="I349" s="447">
        <v>1102.31005859375</v>
      </c>
      <c r="J349" s="447">
        <v>1</v>
      </c>
      <c r="K349" s="448">
        <v>1102.31005859375</v>
      </c>
    </row>
    <row r="350" spans="1:11" ht="14.45" customHeight="1" x14ac:dyDescent="0.2">
      <c r="A350" s="442" t="s">
        <v>432</v>
      </c>
      <c r="B350" s="443" t="s">
        <v>433</v>
      </c>
      <c r="C350" s="444" t="s">
        <v>439</v>
      </c>
      <c r="D350" s="445" t="s">
        <v>440</v>
      </c>
      <c r="E350" s="444" t="s">
        <v>795</v>
      </c>
      <c r="F350" s="445" t="s">
        <v>796</v>
      </c>
      <c r="G350" s="444" t="s">
        <v>1148</v>
      </c>
      <c r="H350" s="444" t="s">
        <v>1150</v>
      </c>
      <c r="I350" s="447">
        <v>1182.1400146484375</v>
      </c>
      <c r="J350" s="447">
        <v>2</v>
      </c>
      <c r="K350" s="448">
        <v>2364.280029296875</v>
      </c>
    </row>
    <row r="351" spans="1:11" ht="14.45" customHeight="1" x14ac:dyDescent="0.2">
      <c r="A351" s="442" t="s">
        <v>432</v>
      </c>
      <c r="B351" s="443" t="s">
        <v>433</v>
      </c>
      <c r="C351" s="444" t="s">
        <v>439</v>
      </c>
      <c r="D351" s="445" t="s">
        <v>440</v>
      </c>
      <c r="E351" s="444" t="s">
        <v>795</v>
      </c>
      <c r="F351" s="445" t="s">
        <v>796</v>
      </c>
      <c r="G351" s="444" t="s">
        <v>1151</v>
      </c>
      <c r="H351" s="444" t="s">
        <v>1152</v>
      </c>
      <c r="I351" s="447">
        <v>2741.6348876953125</v>
      </c>
      <c r="J351" s="447">
        <v>6</v>
      </c>
      <c r="K351" s="448">
        <v>16449.810546875</v>
      </c>
    </row>
    <row r="352" spans="1:11" ht="14.45" customHeight="1" x14ac:dyDescent="0.2">
      <c r="A352" s="442" t="s">
        <v>432</v>
      </c>
      <c r="B352" s="443" t="s">
        <v>433</v>
      </c>
      <c r="C352" s="444" t="s">
        <v>439</v>
      </c>
      <c r="D352" s="445" t="s">
        <v>440</v>
      </c>
      <c r="E352" s="444" t="s">
        <v>795</v>
      </c>
      <c r="F352" s="445" t="s">
        <v>796</v>
      </c>
      <c r="G352" s="444" t="s">
        <v>1153</v>
      </c>
      <c r="H352" s="444" t="s">
        <v>1154</v>
      </c>
      <c r="I352" s="447">
        <v>747.83502197265625</v>
      </c>
      <c r="J352" s="447">
        <v>6</v>
      </c>
      <c r="K352" s="448">
        <v>4487</v>
      </c>
    </row>
    <row r="353" spans="1:11" ht="14.45" customHeight="1" x14ac:dyDescent="0.2">
      <c r="A353" s="442" t="s">
        <v>432</v>
      </c>
      <c r="B353" s="443" t="s">
        <v>433</v>
      </c>
      <c r="C353" s="444" t="s">
        <v>439</v>
      </c>
      <c r="D353" s="445" t="s">
        <v>440</v>
      </c>
      <c r="E353" s="444" t="s">
        <v>795</v>
      </c>
      <c r="F353" s="445" t="s">
        <v>796</v>
      </c>
      <c r="G353" s="444" t="s">
        <v>1155</v>
      </c>
      <c r="H353" s="444" t="s">
        <v>1156</v>
      </c>
      <c r="I353" s="447">
        <v>973.989990234375</v>
      </c>
      <c r="J353" s="447">
        <v>2</v>
      </c>
      <c r="K353" s="448">
        <v>1947.97998046875</v>
      </c>
    </row>
    <row r="354" spans="1:11" ht="14.45" customHeight="1" x14ac:dyDescent="0.2">
      <c r="A354" s="442" t="s">
        <v>432</v>
      </c>
      <c r="B354" s="443" t="s">
        <v>433</v>
      </c>
      <c r="C354" s="444" t="s">
        <v>439</v>
      </c>
      <c r="D354" s="445" t="s">
        <v>440</v>
      </c>
      <c r="E354" s="444" t="s">
        <v>795</v>
      </c>
      <c r="F354" s="445" t="s">
        <v>796</v>
      </c>
      <c r="G354" s="444" t="s">
        <v>1157</v>
      </c>
      <c r="H354" s="444" t="s">
        <v>1158</v>
      </c>
      <c r="I354" s="447">
        <v>40</v>
      </c>
      <c r="J354" s="447">
        <v>20</v>
      </c>
      <c r="K354" s="448">
        <v>800</v>
      </c>
    </row>
    <row r="355" spans="1:11" ht="14.45" customHeight="1" x14ac:dyDescent="0.2">
      <c r="A355" s="442" t="s">
        <v>432</v>
      </c>
      <c r="B355" s="443" t="s">
        <v>433</v>
      </c>
      <c r="C355" s="444" t="s">
        <v>439</v>
      </c>
      <c r="D355" s="445" t="s">
        <v>440</v>
      </c>
      <c r="E355" s="444" t="s">
        <v>795</v>
      </c>
      <c r="F355" s="445" t="s">
        <v>796</v>
      </c>
      <c r="G355" s="444" t="s">
        <v>1159</v>
      </c>
      <c r="H355" s="444" t="s">
        <v>1160</v>
      </c>
      <c r="I355" s="447">
        <v>39.169998168945313</v>
      </c>
      <c r="J355" s="447">
        <v>36</v>
      </c>
      <c r="K355" s="448">
        <v>1410</v>
      </c>
    </row>
    <row r="356" spans="1:11" ht="14.45" customHeight="1" x14ac:dyDescent="0.2">
      <c r="A356" s="442" t="s">
        <v>432</v>
      </c>
      <c r="B356" s="443" t="s">
        <v>433</v>
      </c>
      <c r="C356" s="444" t="s">
        <v>439</v>
      </c>
      <c r="D356" s="445" t="s">
        <v>440</v>
      </c>
      <c r="E356" s="444" t="s">
        <v>795</v>
      </c>
      <c r="F356" s="445" t="s">
        <v>796</v>
      </c>
      <c r="G356" s="444" t="s">
        <v>1159</v>
      </c>
      <c r="H356" s="444" t="s">
        <v>1161</v>
      </c>
      <c r="I356" s="447">
        <v>39.169998168945313</v>
      </c>
      <c r="J356" s="447">
        <v>12</v>
      </c>
      <c r="K356" s="448">
        <v>470</v>
      </c>
    </row>
    <row r="357" spans="1:11" ht="14.45" customHeight="1" x14ac:dyDescent="0.2">
      <c r="A357" s="442" t="s">
        <v>432</v>
      </c>
      <c r="B357" s="443" t="s">
        <v>433</v>
      </c>
      <c r="C357" s="444" t="s">
        <v>439</v>
      </c>
      <c r="D357" s="445" t="s">
        <v>440</v>
      </c>
      <c r="E357" s="444" t="s">
        <v>795</v>
      </c>
      <c r="F357" s="445" t="s">
        <v>796</v>
      </c>
      <c r="G357" s="444" t="s">
        <v>1162</v>
      </c>
      <c r="H357" s="444" t="s">
        <v>1163</v>
      </c>
      <c r="I357" s="447">
        <v>1.3600000143051147</v>
      </c>
      <c r="J357" s="447">
        <v>2000</v>
      </c>
      <c r="K357" s="448">
        <v>2718</v>
      </c>
    </row>
    <row r="358" spans="1:11" ht="14.45" customHeight="1" x14ac:dyDescent="0.2">
      <c r="A358" s="442" t="s">
        <v>432</v>
      </c>
      <c r="B358" s="443" t="s">
        <v>433</v>
      </c>
      <c r="C358" s="444" t="s">
        <v>439</v>
      </c>
      <c r="D358" s="445" t="s">
        <v>440</v>
      </c>
      <c r="E358" s="444" t="s">
        <v>795</v>
      </c>
      <c r="F358" s="445" t="s">
        <v>796</v>
      </c>
      <c r="G358" s="444" t="s">
        <v>1164</v>
      </c>
      <c r="H358" s="444" t="s">
        <v>1165</v>
      </c>
      <c r="I358" s="447">
        <v>1451.9733479817708</v>
      </c>
      <c r="J358" s="447">
        <v>3</v>
      </c>
      <c r="K358" s="448">
        <v>4355.9200439453125</v>
      </c>
    </row>
    <row r="359" spans="1:11" ht="14.45" customHeight="1" x14ac:dyDescent="0.2">
      <c r="A359" s="442" t="s">
        <v>432</v>
      </c>
      <c r="B359" s="443" t="s">
        <v>433</v>
      </c>
      <c r="C359" s="444" t="s">
        <v>439</v>
      </c>
      <c r="D359" s="445" t="s">
        <v>440</v>
      </c>
      <c r="E359" s="444" t="s">
        <v>795</v>
      </c>
      <c r="F359" s="445" t="s">
        <v>796</v>
      </c>
      <c r="G359" s="444" t="s">
        <v>1166</v>
      </c>
      <c r="H359" s="444" t="s">
        <v>1167</v>
      </c>
      <c r="I359" s="447">
        <v>443.41000366210938</v>
      </c>
      <c r="J359" s="447">
        <v>6</v>
      </c>
      <c r="K359" s="448">
        <v>2660.429931640625</v>
      </c>
    </row>
    <row r="360" spans="1:11" ht="14.45" customHeight="1" x14ac:dyDescent="0.2">
      <c r="A360" s="442" t="s">
        <v>432</v>
      </c>
      <c r="B360" s="443" t="s">
        <v>433</v>
      </c>
      <c r="C360" s="444" t="s">
        <v>439</v>
      </c>
      <c r="D360" s="445" t="s">
        <v>440</v>
      </c>
      <c r="E360" s="444" t="s">
        <v>795</v>
      </c>
      <c r="F360" s="445" t="s">
        <v>796</v>
      </c>
      <c r="G360" s="444" t="s">
        <v>1168</v>
      </c>
      <c r="H360" s="444" t="s">
        <v>1169</v>
      </c>
      <c r="I360" s="447">
        <v>1349.760009765625</v>
      </c>
      <c r="J360" s="447">
        <v>11</v>
      </c>
      <c r="K360" s="448">
        <v>14847.31982421875</v>
      </c>
    </row>
    <row r="361" spans="1:11" ht="14.45" customHeight="1" x14ac:dyDescent="0.2">
      <c r="A361" s="442" t="s">
        <v>432</v>
      </c>
      <c r="B361" s="443" t="s">
        <v>433</v>
      </c>
      <c r="C361" s="444" t="s">
        <v>439</v>
      </c>
      <c r="D361" s="445" t="s">
        <v>440</v>
      </c>
      <c r="E361" s="444" t="s">
        <v>795</v>
      </c>
      <c r="F361" s="445" t="s">
        <v>796</v>
      </c>
      <c r="G361" s="444" t="s">
        <v>1170</v>
      </c>
      <c r="H361" s="444" t="s">
        <v>1171</v>
      </c>
      <c r="I361" s="447">
        <v>1172.6425170898438</v>
      </c>
      <c r="J361" s="447">
        <v>7</v>
      </c>
      <c r="K361" s="448">
        <v>8287.68017578125</v>
      </c>
    </row>
    <row r="362" spans="1:11" ht="14.45" customHeight="1" x14ac:dyDescent="0.2">
      <c r="A362" s="442" t="s">
        <v>432</v>
      </c>
      <c r="B362" s="443" t="s">
        <v>433</v>
      </c>
      <c r="C362" s="444" t="s">
        <v>439</v>
      </c>
      <c r="D362" s="445" t="s">
        <v>440</v>
      </c>
      <c r="E362" s="444" t="s">
        <v>795</v>
      </c>
      <c r="F362" s="445" t="s">
        <v>796</v>
      </c>
      <c r="G362" s="444" t="s">
        <v>1172</v>
      </c>
      <c r="H362" s="444" t="s">
        <v>1173</v>
      </c>
      <c r="I362" s="447">
        <v>1040.5999755859375</v>
      </c>
      <c r="J362" s="447">
        <v>1</v>
      </c>
      <c r="K362" s="448">
        <v>1040.5999755859375</v>
      </c>
    </row>
    <row r="363" spans="1:11" ht="14.45" customHeight="1" x14ac:dyDescent="0.2">
      <c r="A363" s="442" t="s">
        <v>432</v>
      </c>
      <c r="B363" s="443" t="s">
        <v>433</v>
      </c>
      <c r="C363" s="444" t="s">
        <v>439</v>
      </c>
      <c r="D363" s="445" t="s">
        <v>440</v>
      </c>
      <c r="E363" s="444" t="s">
        <v>795</v>
      </c>
      <c r="F363" s="445" t="s">
        <v>796</v>
      </c>
      <c r="G363" s="444" t="s">
        <v>1168</v>
      </c>
      <c r="H363" s="444" t="s">
        <v>1174</v>
      </c>
      <c r="I363" s="447">
        <v>1336.2550048828125</v>
      </c>
      <c r="J363" s="447">
        <v>4</v>
      </c>
      <c r="K363" s="448">
        <v>5345.02001953125</v>
      </c>
    </row>
    <row r="364" spans="1:11" ht="14.45" customHeight="1" x14ac:dyDescent="0.2">
      <c r="A364" s="442" t="s">
        <v>432</v>
      </c>
      <c r="B364" s="443" t="s">
        <v>433</v>
      </c>
      <c r="C364" s="444" t="s">
        <v>439</v>
      </c>
      <c r="D364" s="445" t="s">
        <v>440</v>
      </c>
      <c r="E364" s="444" t="s">
        <v>795</v>
      </c>
      <c r="F364" s="445" t="s">
        <v>796</v>
      </c>
      <c r="G364" s="444" t="s">
        <v>1175</v>
      </c>
      <c r="H364" s="444" t="s">
        <v>1176</v>
      </c>
      <c r="I364" s="447">
        <v>124.625</v>
      </c>
      <c r="J364" s="447">
        <v>20</v>
      </c>
      <c r="K364" s="448">
        <v>2492.449951171875</v>
      </c>
    </row>
    <row r="365" spans="1:11" ht="14.45" customHeight="1" x14ac:dyDescent="0.2">
      <c r="A365" s="442" t="s">
        <v>432</v>
      </c>
      <c r="B365" s="443" t="s">
        <v>433</v>
      </c>
      <c r="C365" s="444" t="s">
        <v>439</v>
      </c>
      <c r="D365" s="445" t="s">
        <v>440</v>
      </c>
      <c r="E365" s="444" t="s">
        <v>795</v>
      </c>
      <c r="F365" s="445" t="s">
        <v>796</v>
      </c>
      <c r="G365" s="444" t="s">
        <v>1177</v>
      </c>
      <c r="H365" s="444" t="s">
        <v>1178</v>
      </c>
      <c r="I365" s="447">
        <v>483.97000122070313</v>
      </c>
      <c r="J365" s="447">
        <v>12</v>
      </c>
      <c r="K365" s="448">
        <v>5807.68017578125</v>
      </c>
    </row>
    <row r="366" spans="1:11" ht="14.45" customHeight="1" x14ac:dyDescent="0.2">
      <c r="A366" s="442" t="s">
        <v>432</v>
      </c>
      <c r="B366" s="443" t="s">
        <v>433</v>
      </c>
      <c r="C366" s="444" t="s">
        <v>439</v>
      </c>
      <c r="D366" s="445" t="s">
        <v>440</v>
      </c>
      <c r="E366" s="444" t="s">
        <v>795</v>
      </c>
      <c r="F366" s="445" t="s">
        <v>796</v>
      </c>
      <c r="G366" s="444" t="s">
        <v>1175</v>
      </c>
      <c r="H366" s="444" t="s">
        <v>1179</v>
      </c>
      <c r="I366" s="447">
        <v>124.62999725341797</v>
      </c>
      <c r="J366" s="447">
        <v>20</v>
      </c>
      <c r="K366" s="448">
        <v>2492.5999755859375</v>
      </c>
    </row>
    <row r="367" spans="1:11" ht="14.45" customHeight="1" x14ac:dyDescent="0.2">
      <c r="A367" s="442" t="s">
        <v>432</v>
      </c>
      <c r="B367" s="443" t="s">
        <v>433</v>
      </c>
      <c r="C367" s="444" t="s">
        <v>439</v>
      </c>
      <c r="D367" s="445" t="s">
        <v>440</v>
      </c>
      <c r="E367" s="444" t="s">
        <v>795</v>
      </c>
      <c r="F367" s="445" t="s">
        <v>796</v>
      </c>
      <c r="G367" s="444" t="s">
        <v>1177</v>
      </c>
      <c r="H367" s="444" t="s">
        <v>1180</v>
      </c>
      <c r="I367" s="447">
        <v>484</v>
      </c>
      <c r="J367" s="447">
        <v>12</v>
      </c>
      <c r="K367" s="448">
        <v>5808</v>
      </c>
    </row>
    <row r="368" spans="1:11" ht="14.45" customHeight="1" x14ac:dyDescent="0.2">
      <c r="A368" s="442" t="s">
        <v>432</v>
      </c>
      <c r="B368" s="443" t="s">
        <v>433</v>
      </c>
      <c r="C368" s="444" t="s">
        <v>439</v>
      </c>
      <c r="D368" s="445" t="s">
        <v>440</v>
      </c>
      <c r="E368" s="444" t="s">
        <v>795</v>
      </c>
      <c r="F368" s="445" t="s">
        <v>796</v>
      </c>
      <c r="G368" s="444" t="s">
        <v>1181</v>
      </c>
      <c r="H368" s="444" t="s">
        <v>1182</v>
      </c>
      <c r="I368" s="447">
        <v>1337.050048828125</v>
      </c>
      <c r="J368" s="447">
        <v>1</v>
      </c>
      <c r="K368" s="448">
        <v>1337.050048828125</v>
      </c>
    </row>
    <row r="369" spans="1:11" ht="14.45" customHeight="1" x14ac:dyDescent="0.2">
      <c r="A369" s="442" t="s">
        <v>432</v>
      </c>
      <c r="B369" s="443" t="s">
        <v>433</v>
      </c>
      <c r="C369" s="444" t="s">
        <v>439</v>
      </c>
      <c r="D369" s="445" t="s">
        <v>440</v>
      </c>
      <c r="E369" s="444" t="s">
        <v>795</v>
      </c>
      <c r="F369" s="445" t="s">
        <v>796</v>
      </c>
      <c r="G369" s="444" t="s">
        <v>1183</v>
      </c>
      <c r="H369" s="444" t="s">
        <v>1184</v>
      </c>
      <c r="I369" s="447">
        <v>1337.050048828125</v>
      </c>
      <c r="J369" s="447">
        <v>2</v>
      </c>
      <c r="K369" s="448">
        <v>2674.10009765625</v>
      </c>
    </row>
    <row r="370" spans="1:11" ht="14.45" customHeight="1" x14ac:dyDescent="0.2">
      <c r="A370" s="442" t="s">
        <v>432</v>
      </c>
      <c r="B370" s="443" t="s">
        <v>433</v>
      </c>
      <c r="C370" s="444" t="s">
        <v>439</v>
      </c>
      <c r="D370" s="445" t="s">
        <v>440</v>
      </c>
      <c r="E370" s="444" t="s">
        <v>795</v>
      </c>
      <c r="F370" s="445" t="s">
        <v>796</v>
      </c>
      <c r="G370" s="444" t="s">
        <v>1181</v>
      </c>
      <c r="H370" s="444" t="s">
        <v>1185</v>
      </c>
      <c r="I370" s="447">
        <v>1337.050048828125</v>
      </c>
      <c r="J370" s="447">
        <v>5</v>
      </c>
      <c r="K370" s="448">
        <v>6685.250244140625</v>
      </c>
    </row>
    <row r="371" spans="1:11" ht="14.45" customHeight="1" x14ac:dyDescent="0.2">
      <c r="A371" s="442" t="s">
        <v>432</v>
      </c>
      <c r="B371" s="443" t="s">
        <v>433</v>
      </c>
      <c r="C371" s="444" t="s">
        <v>439</v>
      </c>
      <c r="D371" s="445" t="s">
        <v>440</v>
      </c>
      <c r="E371" s="444" t="s">
        <v>795</v>
      </c>
      <c r="F371" s="445" t="s">
        <v>796</v>
      </c>
      <c r="G371" s="444" t="s">
        <v>1183</v>
      </c>
      <c r="H371" s="444" t="s">
        <v>1186</v>
      </c>
      <c r="I371" s="447">
        <v>1337.050048828125</v>
      </c>
      <c r="J371" s="447">
        <v>4</v>
      </c>
      <c r="K371" s="448">
        <v>5348.2001953125</v>
      </c>
    </row>
    <row r="372" spans="1:11" ht="14.45" customHeight="1" x14ac:dyDescent="0.2">
      <c r="A372" s="442" t="s">
        <v>432</v>
      </c>
      <c r="B372" s="443" t="s">
        <v>433</v>
      </c>
      <c r="C372" s="444" t="s">
        <v>439</v>
      </c>
      <c r="D372" s="445" t="s">
        <v>440</v>
      </c>
      <c r="E372" s="444" t="s">
        <v>795</v>
      </c>
      <c r="F372" s="445" t="s">
        <v>796</v>
      </c>
      <c r="G372" s="444" t="s">
        <v>1187</v>
      </c>
      <c r="H372" s="444" t="s">
        <v>1188</v>
      </c>
      <c r="I372" s="447">
        <v>1324</v>
      </c>
      <c r="J372" s="447">
        <v>5</v>
      </c>
      <c r="K372" s="448">
        <v>6619.97998046875</v>
      </c>
    </row>
    <row r="373" spans="1:11" ht="14.45" customHeight="1" x14ac:dyDescent="0.2">
      <c r="A373" s="442" t="s">
        <v>432</v>
      </c>
      <c r="B373" s="443" t="s">
        <v>433</v>
      </c>
      <c r="C373" s="444" t="s">
        <v>439</v>
      </c>
      <c r="D373" s="445" t="s">
        <v>440</v>
      </c>
      <c r="E373" s="444" t="s">
        <v>795</v>
      </c>
      <c r="F373" s="445" t="s">
        <v>796</v>
      </c>
      <c r="G373" s="444" t="s">
        <v>1189</v>
      </c>
      <c r="H373" s="444" t="s">
        <v>1190</v>
      </c>
      <c r="I373" s="447">
        <v>1234</v>
      </c>
      <c r="J373" s="447">
        <v>5</v>
      </c>
      <c r="K373" s="448">
        <v>6170</v>
      </c>
    </row>
    <row r="374" spans="1:11" ht="14.45" customHeight="1" x14ac:dyDescent="0.2">
      <c r="A374" s="442" t="s">
        <v>432</v>
      </c>
      <c r="B374" s="443" t="s">
        <v>433</v>
      </c>
      <c r="C374" s="444" t="s">
        <v>439</v>
      </c>
      <c r="D374" s="445" t="s">
        <v>440</v>
      </c>
      <c r="E374" s="444" t="s">
        <v>795</v>
      </c>
      <c r="F374" s="445" t="s">
        <v>796</v>
      </c>
      <c r="G374" s="444" t="s">
        <v>1191</v>
      </c>
      <c r="H374" s="444" t="s">
        <v>1192</v>
      </c>
      <c r="I374" s="447">
        <v>1234</v>
      </c>
      <c r="J374" s="447">
        <v>5</v>
      </c>
      <c r="K374" s="448">
        <v>6170.009765625</v>
      </c>
    </row>
    <row r="375" spans="1:11" ht="14.45" customHeight="1" x14ac:dyDescent="0.2">
      <c r="A375" s="442" t="s">
        <v>432</v>
      </c>
      <c r="B375" s="443" t="s">
        <v>433</v>
      </c>
      <c r="C375" s="444" t="s">
        <v>439</v>
      </c>
      <c r="D375" s="445" t="s">
        <v>440</v>
      </c>
      <c r="E375" s="444" t="s">
        <v>795</v>
      </c>
      <c r="F375" s="445" t="s">
        <v>796</v>
      </c>
      <c r="G375" s="444" t="s">
        <v>1193</v>
      </c>
      <c r="H375" s="444" t="s">
        <v>1194</v>
      </c>
      <c r="I375" s="447">
        <v>1234</v>
      </c>
      <c r="J375" s="447">
        <v>5</v>
      </c>
      <c r="K375" s="448">
        <v>6170.009765625</v>
      </c>
    </row>
    <row r="376" spans="1:11" ht="14.45" customHeight="1" x14ac:dyDescent="0.2">
      <c r="A376" s="442" t="s">
        <v>432</v>
      </c>
      <c r="B376" s="443" t="s">
        <v>433</v>
      </c>
      <c r="C376" s="444" t="s">
        <v>439</v>
      </c>
      <c r="D376" s="445" t="s">
        <v>440</v>
      </c>
      <c r="E376" s="444" t="s">
        <v>795</v>
      </c>
      <c r="F376" s="445" t="s">
        <v>796</v>
      </c>
      <c r="G376" s="444" t="s">
        <v>1195</v>
      </c>
      <c r="H376" s="444" t="s">
        <v>1196</v>
      </c>
      <c r="I376" s="447">
        <v>1234</v>
      </c>
      <c r="J376" s="447">
        <v>5</v>
      </c>
      <c r="K376" s="448">
        <v>6170.009765625</v>
      </c>
    </row>
    <row r="377" spans="1:11" ht="14.45" customHeight="1" x14ac:dyDescent="0.2">
      <c r="A377" s="442" t="s">
        <v>432</v>
      </c>
      <c r="B377" s="443" t="s">
        <v>433</v>
      </c>
      <c r="C377" s="444" t="s">
        <v>439</v>
      </c>
      <c r="D377" s="445" t="s">
        <v>440</v>
      </c>
      <c r="E377" s="444" t="s">
        <v>795</v>
      </c>
      <c r="F377" s="445" t="s">
        <v>796</v>
      </c>
      <c r="G377" s="444" t="s">
        <v>1197</v>
      </c>
      <c r="H377" s="444" t="s">
        <v>1198</v>
      </c>
      <c r="I377" s="447">
        <v>1234</v>
      </c>
      <c r="J377" s="447">
        <v>5</v>
      </c>
      <c r="K377" s="448">
        <v>6170.009765625</v>
      </c>
    </row>
    <row r="378" spans="1:11" ht="14.45" customHeight="1" x14ac:dyDescent="0.2">
      <c r="A378" s="442" t="s">
        <v>432</v>
      </c>
      <c r="B378" s="443" t="s">
        <v>433</v>
      </c>
      <c r="C378" s="444" t="s">
        <v>439</v>
      </c>
      <c r="D378" s="445" t="s">
        <v>440</v>
      </c>
      <c r="E378" s="444" t="s">
        <v>795</v>
      </c>
      <c r="F378" s="445" t="s">
        <v>796</v>
      </c>
      <c r="G378" s="444" t="s">
        <v>1199</v>
      </c>
      <c r="H378" s="444" t="s">
        <v>1200</v>
      </c>
      <c r="I378" s="447">
        <v>1324</v>
      </c>
      <c r="J378" s="447">
        <v>5</v>
      </c>
      <c r="K378" s="448">
        <v>6619.97998046875</v>
      </c>
    </row>
    <row r="379" spans="1:11" ht="14.45" customHeight="1" x14ac:dyDescent="0.2">
      <c r="A379" s="442" t="s">
        <v>432</v>
      </c>
      <c r="B379" s="443" t="s">
        <v>433</v>
      </c>
      <c r="C379" s="444" t="s">
        <v>439</v>
      </c>
      <c r="D379" s="445" t="s">
        <v>440</v>
      </c>
      <c r="E379" s="444" t="s">
        <v>795</v>
      </c>
      <c r="F379" s="445" t="s">
        <v>796</v>
      </c>
      <c r="G379" s="444" t="s">
        <v>1201</v>
      </c>
      <c r="H379" s="444" t="s">
        <v>1202</v>
      </c>
      <c r="I379" s="447">
        <v>1324</v>
      </c>
      <c r="J379" s="447">
        <v>5</v>
      </c>
      <c r="K379" s="448">
        <v>6619.97998046875</v>
      </c>
    </row>
    <row r="380" spans="1:11" ht="14.45" customHeight="1" x14ac:dyDescent="0.2">
      <c r="A380" s="442" t="s">
        <v>432</v>
      </c>
      <c r="B380" s="443" t="s">
        <v>433</v>
      </c>
      <c r="C380" s="444" t="s">
        <v>439</v>
      </c>
      <c r="D380" s="445" t="s">
        <v>440</v>
      </c>
      <c r="E380" s="444" t="s">
        <v>795</v>
      </c>
      <c r="F380" s="445" t="s">
        <v>796</v>
      </c>
      <c r="G380" s="444" t="s">
        <v>1203</v>
      </c>
      <c r="H380" s="444" t="s">
        <v>1204</v>
      </c>
      <c r="I380" s="447">
        <v>1324</v>
      </c>
      <c r="J380" s="447">
        <v>5</v>
      </c>
      <c r="K380" s="448">
        <v>6619.97998046875</v>
      </c>
    </row>
    <row r="381" spans="1:11" ht="14.45" customHeight="1" x14ac:dyDescent="0.2">
      <c r="A381" s="442" t="s">
        <v>432</v>
      </c>
      <c r="B381" s="443" t="s">
        <v>433</v>
      </c>
      <c r="C381" s="444" t="s">
        <v>439</v>
      </c>
      <c r="D381" s="445" t="s">
        <v>440</v>
      </c>
      <c r="E381" s="444" t="s">
        <v>795</v>
      </c>
      <c r="F381" s="445" t="s">
        <v>796</v>
      </c>
      <c r="G381" s="444" t="s">
        <v>1205</v>
      </c>
      <c r="H381" s="444" t="s">
        <v>1206</v>
      </c>
      <c r="I381" s="447">
        <v>1324</v>
      </c>
      <c r="J381" s="447">
        <v>5</v>
      </c>
      <c r="K381" s="448">
        <v>6619.97998046875</v>
      </c>
    </row>
    <row r="382" spans="1:11" ht="14.45" customHeight="1" x14ac:dyDescent="0.2">
      <c r="A382" s="442" t="s">
        <v>432</v>
      </c>
      <c r="B382" s="443" t="s">
        <v>433</v>
      </c>
      <c r="C382" s="444" t="s">
        <v>439</v>
      </c>
      <c r="D382" s="445" t="s">
        <v>440</v>
      </c>
      <c r="E382" s="444" t="s">
        <v>795</v>
      </c>
      <c r="F382" s="445" t="s">
        <v>796</v>
      </c>
      <c r="G382" s="444" t="s">
        <v>1207</v>
      </c>
      <c r="H382" s="444" t="s">
        <v>1208</v>
      </c>
      <c r="I382" s="447">
        <v>1324</v>
      </c>
      <c r="J382" s="447">
        <v>5</v>
      </c>
      <c r="K382" s="448">
        <v>6619.97998046875</v>
      </c>
    </row>
    <row r="383" spans="1:11" ht="14.45" customHeight="1" x14ac:dyDescent="0.2">
      <c r="A383" s="442" t="s">
        <v>432</v>
      </c>
      <c r="B383" s="443" t="s">
        <v>433</v>
      </c>
      <c r="C383" s="444" t="s">
        <v>439</v>
      </c>
      <c r="D383" s="445" t="s">
        <v>440</v>
      </c>
      <c r="E383" s="444" t="s">
        <v>795</v>
      </c>
      <c r="F383" s="445" t="s">
        <v>796</v>
      </c>
      <c r="G383" s="444" t="s">
        <v>1209</v>
      </c>
      <c r="H383" s="444" t="s">
        <v>1210</v>
      </c>
      <c r="I383" s="447">
        <v>978</v>
      </c>
      <c r="J383" s="447">
        <v>1</v>
      </c>
      <c r="K383" s="448">
        <v>978</v>
      </c>
    </row>
    <row r="384" spans="1:11" ht="14.45" customHeight="1" x14ac:dyDescent="0.2">
      <c r="A384" s="442" t="s">
        <v>432</v>
      </c>
      <c r="B384" s="443" t="s">
        <v>433</v>
      </c>
      <c r="C384" s="444" t="s">
        <v>439</v>
      </c>
      <c r="D384" s="445" t="s">
        <v>440</v>
      </c>
      <c r="E384" s="444" t="s">
        <v>795</v>
      </c>
      <c r="F384" s="445" t="s">
        <v>796</v>
      </c>
      <c r="G384" s="444" t="s">
        <v>1211</v>
      </c>
      <c r="H384" s="444" t="s">
        <v>1212</v>
      </c>
      <c r="I384" s="447">
        <v>6785</v>
      </c>
      <c r="J384" s="447">
        <v>2</v>
      </c>
      <c r="K384" s="448">
        <v>13570</v>
      </c>
    </row>
    <row r="385" spans="1:11" ht="14.45" customHeight="1" x14ac:dyDescent="0.2">
      <c r="A385" s="442" t="s">
        <v>432</v>
      </c>
      <c r="B385" s="443" t="s">
        <v>433</v>
      </c>
      <c r="C385" s="444" t="s">
        <v>439</v>
      </c>
      <c r="D385" s="445" t="s">
        <v>440</v>
      </c>
      <c r="E385" s="444" t="s">
        <v>795</v>
      </c>
      <c r="F385" s="445" t="s">
        <v>796</v>
      </c>
      <c r="G385" s="444" t="s">
        <v>1213</v>
      </c>
      <c r="H385" s="444" t="s">
        <v>1214</v>
      </c>
      <c r="I385" s="447">
        <v>6785</v>
      </c>
      <c r="J385" s="447">
        <v>1</v>
      </c>
      <c r="K385" s="448">
        <v>6785</v>
      </c>
    </row>
    <row r="386" spans="1:11" ht="14.45" customHeight="1" x14ac:dyDescent="0.2">
      <c r="A386" s="442" t="s">
        <v>432</v>
      </c>
      <c r="B386" s="443" t="s">
        <v>433</v>
      </c>
      <c r="C386" s="444" t="s">
        <v>439</v>
      </c>
      <c r="D386" s="445" t="s">
        <v>440</v>
      </c>
      <c r="E386" s="444" t="s">
        <v>795</v>
      </c>
      <c r="F386" s="445" t="s">
        <v>796</v>
      </c>
      <c r="G386" s="444" t="s">
        <v>1215</v>
      </c>
      <c r="H386" s="444" t="s">
        <v>1216</v>
      </c>
      <c r="I386" s="447">
        <v>6785</v>
      </c>
      <c r="J386" s="447">
        <v>2</v>
      </c>
      <c r="K386" s="448">
        <v>13570</v>
      </c>
    </row>
    <row r="387" spans="1:11" ht="14.45" customHeight="1" x14ac:dyDescent="0.2">
      <c r="A387" s="442" t="s">
        <v>432</v>
      </c>
      <c r="B387" s="443" t="s">
        <v>433</v>
      </c>
      <c r="C387" s="444" t="s">
        <v>439</v>
      </c>
      <c r="D387" s="445" t="s">
        <v>440</v>
      </c>
      <c r="E387" s="444" t="s">
        <v>795</v>
      </c>
      <c r="F387" s="445" t="s">
        <v>796</v>
      </c>
      <c r="G387" s="444" t="s">
        <v>1217</v>
      </c>
      <c r="H387" s="444" t="s">
        <v>1218</v>
      </c>
      <c r="I387" s="447">
        <v>3864</v>
      </c>
      <c r="J387" s="447">
        <v>5</v>
      </c>
      <c r="K387" s="448">
        <v>19320</v>
      </c>
    </row>
    <row r="388" spans="1:11" ht="14.45" customHeight="1" x14ac:dyDescent="0.2">
      <c r="A388" s="442" t="s">
        <v>432</v>
      </c>
      <c r="B388" s="443" t="s">
        <v>433</v>
      </c>
      <c r="C388" s="444" t="s">
        <v>439</v>
      </c>
      <c r="D388" s="445" t="s">
        <v>440</v>
      </c>
      <c r="E388" s="444" t="s">
        <v>795</v>
      </c>
      <c r="F388" s="445" t="s">
        <v>796</v>
      </c>
      <c r="G388" s="444" t="s">
        <v>1219</v>
      </c>
      <c r="H388" s="444" t="s">
        <v>1220</v>
      </c>
      <c r="I388" s="447">
        <v>6785</v>
      </c>
      <c r="J388" s="447">
        <v>1</v>
      </c>
      <c r="K388" s="448">
        <v>6785</v>
      </c>
    </row>
    <row r="389" spans="1:11" ht="14.45" customHeight="1" x14ac:dyDescent="0.2">
      <c r="A389" s="442" t="s">
        <v>432</v>
      </c>
      <c r="B389" s="443" t="s">
        <v>433</v>
      </c>
      <c r="C389" s="444" t="s">
        <v>439</v>
      </c>
      <c r="D389" s="445" t="s">
        <v>440</v>
      </c>
      <c r="E389" s="444" t="s">
        <v>795</v>
      </c>
      <c r="F389" s="445" t="s">
        <v>796</v>
      </c>
      <c r="G389" s="444" t="s">
        <v>1221</v>
      </c>
      <c r="H389" s="444" t="s">
        <v>1222</v>
      </c>
      <c r="I389" s="447">
        <v>6785</v>
      </c>
      <c r="J389" s="447">
        <v>2</v>
      </c>
      <c r="K389" s="448">
        <v>13570</v>
      </c>
    </row>
    <row r="390" spans="1:11" ht="14.45" customHeight="1" x14ac:dyDescent="0.2">
      <c r="A390" s="442" t="s">
        <v>432</v>
      </c>
      <c r="B390" s="443" t="s">
        <v>433</v>
      </c>
      <c r="C390" s="444" t="s">
        <v>439</v>
      </c>
      <c r="D390" s="445" t="s">
        <v>440</v>
      </c>
      <c r="E390" s="444" t="s">
        <v>795</v>
      </c>
      <c r="F390" s="445" t="s">
        <v>796</v>
      </c>
      <c r="G390" s="444" t="s">
        <v>1223</v>
      </c>
      <c r="H390" s="444" t="s">
        <v>1224</v>
      </c>
      <c r="I390" s="447">
        <v>6785</v>
      </c>
      <c r="J390" s="447">
        <v>1</v>
      </c>
      <c r="K390" s="448">
        <v>6785</v>
      </c>
    </row>
    <row r="391" spans="1:11" ht="14.45" customHeight="1" x14ac:dyDescent="0.2">
      <c r="A391" s="442" t="s">
        <v>432</v>
      </c>
      <c r="B391" s="443" t="s">
        <v>433</v>
      </c>
      <c r="C391" s="444" t="s">
        <v>439</v>
      </c>
      <c r="D391" s="445" t="s">
        <v>440</v>
      </c>
      <c r="E391" s="444" t="s">
        <v>795</v>
      </c>
      <c r="F391" s="445" t="s">
        <v>796</v>
      </c>
      <c r="G391" s="444" t="s">
        <v>1211</v>
      </c>
      <c r="H391" s="444" t="s">
        <v>1225</v>
      </c>
      <c r="I391" s="447">
        <v>6785</v>
      </c>
      <c r="J391" s="447">
        <v>1</v>
      </c>
      <c r="K391" s="448">
        <v>6785</v>
      </c>
    </row>
    <row r="392" spans="1:11" ht="14.45" customHeight="1" x14ac:dyDescent="0.2">
      <c r="A392" s="442" t="s">
        <v>432</v>
      </c>
      <c r="B392" s="443" t="s">
        <v>433</v>
      </c>
      <c r="C392" s="444" t="s">
        <v>439</v>
      </c>
      <c r="D392" s="445" t="s">
        <v>440</v>
      </c>
      <c r="E392" s="444" t="s">
        <v>795</v>
      </c>
      <c r="F392" s="445" t="s">
        <v>796</v>
      </c>
      <c r="G392" s="444" t="s">
        <v>1213</v>
      </c>
      <c r="H392" s="444" t="s">
        <v>1226</v>
      </c>
      <c r="I392" s="447">
        <v>6785</v>
      </c>
      <c r="J392" s="447">
        <v>1</v>
      </c>
      <c r="K392" s="448">
        <v>6785</v>
      </c>
    </row>
    <row r="393" spans="1:11" ht="14.45" customHeight="1" x14ac:dyDescent="0.2">
      <c r="A393" s="442" t="s">
        <v>432</v>
      </c>
      <c r="B393" s="443" t="s">
        <v>433</v>
      </c>
      <c r="C393" s="444" t="s">
        <v>439</v>
      </c>
      <c r="D393" s="445" t="s">
        <v>440</v>
      </c>
      <c r="E393" s="444" t="s">
        <v>795</v>
      </c>
      <c r="F393" s="445" t="s">
        <v>796</v>
      </c>
      <c r="G393" s="444" t="s">
        <v>1227</v>
      </c>
      <c r="H393" s="444" t="s">
        <v>1228</v>
      </c>
      <c r="I393" s="447">
        <v>2169.169921875</v>
      </c>
      <c r="J393" s="447">
        <v>4</v>
      </c>
      <c r="K393" s="448">
        <v>8676.669921875</v>
      </c>
    </row>
    <row r="394" spans="1:11" ht="14.45" customHeight="1" x14ac:dyDescent="0.2">
      <c r="A394" s="442" t="s">
        <v>432</v>
      </c>
      <c r="B394" s="443" t="s">
        <v>433</v>
      </c>
      <c r="C394" s="444" t="s">
        <v>439</v>
      </c>
      <c r="D394" s="445" t="s">
        <v>440</v>
      </c>
      <c r="E394" s="444" t="s">
        <v>795</v>
      </c>
      <c r="F394" s="445" t="s">
        <v>796</v>
      </c>
      <c r="G394" s="444" t="s">
        <v>1229</v>
      </c>
      <c r="H394" s="444" t="s">
        <v>1230</v>
      </c>
      <c r="I394" s="447">
        <v>4296.77490234375</v>
      </c>
      <c r="J394" s="447">
        <v>2</v>
      </c>
      <c r="K394" s="448">
        <v>8593.5498046875</v>
      </c>
    </row>
    <row r="395" spans="1:11" ht="14.45" customHeight="1" x14ac:dyDescent="0.2">
      <c r="A395" s="442" t="s">
        <v>432</v>
      </c>
      <c r="B395" s="443" t="s">
        <v>433</v>
      </c>
      <c r="C395" s="444" t="s">
        <v>439</v>
      </c>
      <c r="D395" s="445" t="s">
        <v>440</v>
      </c>
      <c r="E395" s="444" t="s">
        <v>795</v>
      </c>
      <c r="F395" s="445" t="s">
        <v>796</v>
      </c>
      <c r="G395" s="444" t="s">
        <v>1231</v>
      </c>
      <c r="H395" s="444" t="s">
        <v>1232</v>
      </c>
      <c r="I395" s="447">
        <v>619.52001953125</v>
      </c>
      <c r="J395" s="447">
        <v>1</v>
      </c>
      <c r="K395" s="448">
        <v>619.52001953125</v>
      </c>
    </row>
    <row r="396" spans="1:11" ht="14.45" customHeight="1" x14ac:dyDescent="0.2">
      <c r="A396" s="442" t="s">
        <v>432</v>
      </c>
      <c r="B396" s="443" t="s">
        <v>433</v>
      </c>
      <c r="C396" s="444" t="s">
        <v>439</v>
      </c>
      <c r="D396" s="445" t="s">
        <v>440</v>
      </c>
      <c r="E396" s="444" t="s">
        <v>795</v>
      </c>
      <c r="F396" s="445" t="s">
        <v>796</v>
      </c>
      <c r="G396" s="444" t="s">
        <v>1231</v>
      </c>
      <c r="H396" s="444" t="s">
        <v>1233</v>
      </c>
      <c r="I396" s="447">
        <v>734.06667073567712</v>
      </c>
      <c r="J396" s="447">
        <v>3</v>
      </c>
      <c r="K396" s="448">
        <v>2202.2000122070313</v>
      </c>
    </row>
    <row r="397" spans="1:11" ht="14.45" customHeight="1" x14ac:dyDescent="0.2">
      <c r="A397" s="442" t="s">
        <v>432</v>
      </c>
      <c r="B397" s="443" t="s">
        <v>433</v>
      </c>
      <c r="C397" s="444" t="s">
        <v>439</v>
      </c>
      <c r="D397" s="445" t="s">
        <v>440</v>
      </c>
      <c r="E397" s="444" t="s">
        <v>795</v>
      </c>
      <c r="F397" s="445" t="s">
        <v>796</v>
      </c>
      <c r="G397" s="444" t="s">
        <v>1234</v>
      </c>
      <c r="H397" s="444" t="s">
        <v>1235</v>
      </c>
      <c r="I397" s="447">
        <v>362.98001098632813</v>
      </c>
      <c r="J397" s="447">
        <v>2</v>
      </c>
      <c r="K397" s="448">
        <v>725.95001220703125</v>
      </c>
    </row>
    <row r="398" spans="1:11" ht="14.45" customHeight="1" x14ac:dyDescent="0.2">
      <c r="A398" s="442" t="s">
        <v>432</v>
      </c>
      <c r="B398" s="443" t="s">
        <v>433</v>
      </c>
      <c r="C398" s="444" t="s">
        <v>439</v>
      </c>
      <c r="D398" s="445" t="s">
        <v>440</v>
      </c>
      <c r="E398" s="444" t="s">
        <v>795</v>
      </c>
      <c r="F398" s="445" t="s">
        <v>796</v>
      </c>
      <c r="G398" s="444" t="s">
        <v>1236</v>
      </c>
      <c r="H398" s="444" t="s">
        <v>1237</v>
      </c>
      <c r="I398" s="447">
        <v>439.79998779296875</v>
      </c>
      <c r="J398" s="447">
        <v>5</v>
      </c>
      <c r="K398" s="448">
        <v>2199</v>
      </c>
    </row>
    <row r="399" spans="1:11" ht="14.45" customHeight="1" x14ac:dyDescent="0.2">
      <c r="A399" s="442" t="s">
        <v>432</v>
      </c>
      <c r="B399" s="443" t="s">
        <v>433</v>
      </c>
      <c r="C399" s="444" t="s">
        <v>439</v>
      </c>
      <c r="D399" s="445" t="s">
        <v>440</v>
      </c>
      <c r="E399" s="444" t="s">
        <v>795</v>
      </c>
      <c r="F399" s="445" t="s">
        <v>796</v>
      </c>
      <c r="G399" s="444" t="s">
        <v>1238</v>
      </c>
      <c r="H399" s="444" t="s">
        <v>1239</v>
      </c>
      <c r="I399" s="447">
        <v>2199</v>
      </c>
      <c r="J399" s="447">
        <v>1</v>
      </c>
      <c r="K399" s="448">
        <v>2199</v>
      </c>
    </row>
    <row r="400" spans="1:11" ht="14.45" customHeight="1" x14ac:dyDescent="0.2">
      <c r="A400" s="442" t="s">
        <v>432</v>
      </c>
      <c r="B400" s="443" t="s">
        <v>433</v>
      </c>
      <c r="C400" s="444" t="s">
        <v>439</v>
      </c>
      <c r="D400" s="445" t="s">
        <v>440</v>
      </c>
      <c r="E400" s="444" t="s">
        <v>795</v>
      </c>
      <c r="F400" s="445" t="s">
        <v>796</v>
      </c>
      <c r="G400" s="444" t="s">
        <v>1240</v>
      </c>
      <c r="H400" s="444" t="s">
        <v>1241</v>
      </c>
      <c r="I400" s="447">
        <v>2843.340087890625</v>
      </c>
      <c r="J400" s="447">
        <v>2</v>
      </c>
      <c r="K400" s="448">
        <v>5686.68017578125</v>
      </c>
    </row>
    <row r="401" spans="1:11" ht="14.45" customHeight="1" x14ac:dyDescent="0.2">
      <c r="A401" s="442" t="s">
        <v>432</v>
      </c>
      <c r="B401" s="443" t="s">
        <v>433</v>
      </c>
      <c r="C401" s="444" t="s">
        <v>439</v>
      </c>
      <c r="D401" s="445" t="s">
        <v>440</v>
      </c>
      <c r="E401" s="444" t="s">
        <v>795</v>
      </c>
      <c r="F401" s="445" t="s">
        <v>796</v>
      </c>
      <c r="G401" s="444" t="s">
        <v>1242</v>
      </c>
      <c r="H401" s="444" t="s">
        <v>1243</v>
      </c>
      <c r="I401" s="447">
        <v>1833.050048828125</v>
      </c>
      <c r="J401" s="447">
        <v>6</v>
      </c>
      <c r="K401" s="448">
        <v>6110.16015625</v>
      </c>
    </row>
    <row r="402" spans="1:11" ht="14.45" customHeight="1" x14ac:dyDescent="0.2">
      <c r="A402" s="442" t="s">
        <v>432</v>
      </c>
      <c r="B402" s="443" t="s">
        <v>433</v>
      </c>
      <c r="C402" s="444" t="s">
        <v>439</v>
      </c>
      <c r="D402" s="445" t="s">
        <v>440</v>
      </c>
      <c r="E402" s="444" t="s">
        <v>795</v>
      </c>
      <c r="F402" s="445" t="s">
        <v>796</v>
      </c>
      <c r="G402" s="444" t="s">
        <v>1244</v>
      </c>
      <c r="H402" s="444" t="s">
        <v>1245</v>
      </c>
      <c r="I402" s="447">
        <v>247.27000427246094</v>
      </c>
      <c r="J402" s="447">
        <v>2</v>
      </c>
      <c r="K402" s="448">
        <v>494.52999877929688</v>
      </c>
    </row>
    <row r="403" spans="1:11" ht="14.45" customHeight="1" x14ac:dyDescent="0.2">
      <c r="A403" s="442" t="s">
        <v>432</v>
      </c>
      <c r="B403" s="443" t="s">
        <v>433</v>
      </c>
      <c r="C403" s="444" t="s">
        <v>439</v>
      </c>
      <c r="D403" s="445" t="s">
        <v>440</v>
      </c>
      <c r="E403" s="444" t="s">
        <v>795</v>
      </c>
      <c r="F403" s="445" t="s">
        <v>796</v>
      </c>
      <c r="G403" s="444" t="s">
        <v>1246</v>
      </c>
      <c r="H403" s="444" t="s">
        <v>1247</v>
      </c>
      <c r="I403" s="447">
        <v>571.1199951171875</v>
      </c>
      <c r="J403" s="447">
        <v>1</v>
      </c>
      <c r="K403" s="448">
        <v>571.1199951171875</v>
      </c>
    </row>
    <row r="404" spans="1:11" ht="14.45" customHeight="1" x14ac:dyDescent="0.2">
      <c r="A404" s="442" t="s">
        <v>432</v>
      </c>
      <c r="B404" s="443" t="s">
        <v>433</v>
      </c>
      <c r="C404" s="444" t="s">
        <v>439</v>
      </c>
      <c r="D404" s="445" t="s">
        <v>440</v>
      </c>
      <c r="E404" s="444" t="s">
        <v>795</v>
      </c>
      <c r="F404" s="445" t="s">
        <v>796</v>
      </c>
      <c r="G404" s="444" t="s">
        <v>1248</v>
      </c>
      <c r="H404" s="444" t="s">
        <v>1249</v>
      </c>
      <c r="I404" s="447">
        <v>435.57998657226563</v>
      </c>
      <c r="J404" s="447">
        <v>3</v>
      </c>
      <c r="K404" s="448">
        <v>1306.72998046875</v>
      </c>
    </row>
    <row r="405" spans="1:11" ht="14.45" customHeight="1" x14ac:dyDescent="0.2">
      <c r="A405" s="442" t="s">
        <v>432</v>
      </c>
      <c r="B405" s="443" t="s">
        <v>433</v>
      </c>
      <c r="C405" s="444" t="s">
        <v>439</v>
      </c>
      <c r="D405" s="445" t="s">
        <v>440</v>
      </c>
      <c r="E405" s="444" t="s">
        <v>795</v>
      </c>
      <c r="F405" s="445" t="s">
        <v>796</v>
      </c>
      <c r="G405" s="444" t="s">
        <v>1248</v>
      </c>
      <c r="H405" s="444" t="s">
        <v>1250</v>
      </c>
      <c r="I405" s="447">
        <v>435.60000610351563</v>
      </c>
      <c r="J405" s="447">
        <v>3</v>
      </c>
      <c r="K405" s="448">
        <v>1306.8000183105469</v>
      </c>
    </row>
    <row r="406" spans="1:11" ht="14.45" customHeight="1" x14ac:dyDescent="0.2">
      <c r="A406" s="442" t="s">
        <v>432</v>
      </c>
      <c r="B406" s="443" t="s">
        <v>433</v>
      </c>
      <c r="C406" s="444" t="s">
        <v>439</v>
      </c>
      <c r="D406" s="445" t="s">
        <v>440</v>
      </c>
      <c r="E406" s="444" t="s">
        <v>795</v>
      </c>
      <c r="F406" s="445" t="s">
        <v>796</v>
      </c>
      <c r="G406" s="444" t="s">
        <v>1251</v>
      </c>
      <c r="H406" s="444" t="s">
        <v>1252</v>
      </c>
      <c r="I406" s="447">
        <v>156.08999633789063</v>
      </c>
      <c r="J406" s="447">
        <v>2</v>
      </c>
      <c r="K406" s="448">
        <v>312.17001342773438</v>
      </c>
    </row>
    <row r="407" spans="1:11" ht="14.45" customHeight="1" x14ac:dyDescent="0.2">
      <c r="A407" s="442" t="s">
        <v>432</v>
      </c>
      <c r="B407" s="443" t="s">
        <v>433</v>
      </c>
      <c r="C407" s="444" t="s">
        <v>439</v>
      </c>
      <c r="D407" s="445" t="s">
        <v>440</v>
      </c>
      <c r="E407" s="444" t="s">
        <v>795</v>
      </c>
      <c r="F407" s="445" t="s">
        <v>796</v>
      </c>
      <c r="G407" s="444" t="s">
        <v>1253</v>
      </c>
      <c r="H407" s="444" t="s">
        <v>1254</v>
      </c>
      <c r="I407" s="447">
        <v>556.5999755859375</v>
      </c>
      <c r="J407" s="447">
        <v>5</v>
      </c>
      <c r="K407" s="448">
        <v>2783</v>
      </c>
    </row>
    <row r="408" spans="1:11" ht="14.45" customHeight="1" x14ac:dyDescent="0.2">
      <c r="A408" s="442" t="s">
        <v>432</v>
      </c>
      <c r="B408" s="443" t="s">
        <v>433</v>
      </c>
      <c r="C408" s="444" t="s">
        <v>439</v>
      </c>
      <c r="D408" s="445" t="s">
        <v>440</v>
      </c>
      <c r="E408" s="444" t="s">
        <v>795</v>
      </c>
      <c r="F408" s="445" t="s">
        <v>796</v>
      </c>
      <c r="G408" s="444" t="s">
        <v>1255</v>
      </c>
      <c r="H408" s="444" t="s">
        <v>1256</v>
      </c>
      <c r="I408" s="447">
        <v>6648.760009765625</v>
      </c>
      <c r="J408" s="447">
        <v>2</v>
      </c>
      <c r="K408" s="448">
        <v>13297.52001953125</v>
      </c>
    </row>
    <row r="409" spans="1:11" ht="14.45" customHeight="1" x14ac:dyDescent="0.2">
      <c r="A409" s="442" t="s">
        <v>432</v>
      </c>
      <c r="B409" s="443" t="s">
        <v>433</v>
      </c>
      <c r="C409" s="444" t="s">
        <v>439</v>
      </c>
      <c r="D409" s="445" t="s">
        <v>440</v>
      </c>
      <c r="E409" s="444" t="s">
        <v>795</v>
      </c>
      <c r="F409" s="445" t="s">
        <v>796</v>
      </c>
      <c r="G409" s="444" t="s">
        <v>1257</v>
      </c>
      <c r="H409" s="444" t="s">
        <v>1258</v>
      </c>
      <c r="I409" s="447">
        <v>1300.703369140625</v>
      </c>
      <c r="J409" s="447">
        <v>3</v>
      </c>
      <c r="K409" s="448">
        <v>3902.110107421875</v>
      </c>
    </row>
    <row r="410" spans="1:11" ht="14.45" customHeight="1" x14ac:dyDescent="0.2">
      <c r="A410" s="442" t="s">
        <v>432</v>
      </c>
      <c r="B410" s="443" t="s">
        <v>433</v>
      </c>
      <c r="C410" s="444" t="s">
        <v>439</v>
      </c>
      <c r="D410" s="445" t="s">
        <v>440</v>
      </c>
      <c r="E410" s="444" t="s">
        <v>795</v>
      </c>
      <c r="F410" s="445" t="s">
        <v>796</v>
      </c>
      <c r="G410" s="444" t="s">
        <v>1259</v>
      </c>
      <c r="H410" s="444" t="s">
        <v>1260</v>
      </c>
      <c r="I410" s="447">
        <v>3.6566665967305503</v>
      </c>
      <c r="J410" s="447">
        <v>500</v>
      </c>
      <c r="K410" s="448">
        <v>1810.02001953125</v>
      </c>
    </row>
    <row r="411" spans="1:11" ht="14.45" customHeight="1" x14ac:dyDescent="0.2">
      <c r="A411" s="442" t="s">
        <v>432</v>
      </c>
      <c r="B411" s="443" t="s">
        <v>433</v>
      </c>
      <c r="C411" s="444" t="s">
        <v>439</v>
      </c>
      <c r="D411" s="445" t="s">
        <v>440</v>
      </c>
      <c r="E411" s="444" t="s">
        <v>795</v>
      </c>
      <c r="F411" s="445" t="s">
        <v>796</v>
      </c>
      <c r="G411" s="444" t="s">
        <v>1261</v>
      </c>
      <c r="H411" s="444" t="s">
        <v>1262</v>
      </c>
      <c r="I411" s="447">
        <v>843.3699951171875</v>
      </c>
      <c r="J411" s="447">
        <v>2</v>
      </c>
      <c r="K411" s="448">
        <v>1686.739990234375</v>
      </c>
    </row>
    <row r="412" spans="1:11" ht="14.45" customHeight="1" x14ac:dyDescent="0.2">
      <c r="A412" s="442" t="s">
        <v>432</v>
      </c>
      <c r="B412" s="443" t="s">
        <v>433</v>
      </c>
      <c r="C412" s="444" t="s">
        <v>439</v>
      </c>
      <c r="D412" s="445" t="s">
        <v>440</v>
      </c>
      <c r="E412" s="444" t="s">
        <v>795</v>
      </c>
      <c r="F412" s="445" t="s">
        <v>796</v>
      </c>
      <c r="G412" s="444" t="s">
        <v>1263</v>
      </c>
      <c r="H412" s="444" t="s">
        <v>1264</v>
      </c>
      <c r="I412" s="447">
        <v>843.3699951171875</v>
      </c>
      <c r="J412" s="447">
        <v>2</v>
      </c>
      <c r="K412" s="448">
        <v>1686.739990234375</v>
      </c>
    </row>
    <row r="413" spans="1:11" ht="14.45" customHeight="1" x14ac:dyDescent="0.2">
      <c r="A413" s="442" t="s">
        <v>432</v>
      </c>
      <c r="B413" s="443" t="s">
        <v>433</v>
      </c>
      <c r="C413" s="444" t="s">
        <v>439</v>
      </c>
      <c r="D413" s="445" t="s">
        <v>440</v>
      </c>
      <c r="E413" s="444" t="s">
        <v>795</v>
      </c>
      <c r="F413" s="445" t="s">
        <v>796</v>
      </c>
      <c r="G413" s="444" t="s">
        <v>1265</v>
      </c>
      <c r="H413" s="444" t="s">
        <v>1266</v>
      </c>
      <c r="I413" s="447">
        <v>796.17999267578125</v>
      </c>
      <c r="J413" s="447">
        <v>3</v>
      </c>
      <c r="K413" s="448">
        <v>2435.72998046875</v>
      </c>
    </row>
    <row r="414" spans="1:11" ht="14.45" customHeight="1" x14ac:dyDescent="0.2">
      <c r="A414" s="442" t="s">
        <v>432</v>
      </c>
      <c r="B414" s="443" t="s">
        <v>433</v>
      </c>
      <c r="C414" s="444" t="s">
        <v>439</v>
      </c>
      <c r="D414" s="445" t="s">
        <v>440</v>
      </c>
      <c r="E414" s="444" t="s">
        <v>795</v>
      </c>
      <c r="F414" s="445" t="s">
        <v>796</v>
      </c>
      <c r="G414" s="444" t="s">
        <v>1267</v>
      </c>
      <c r="H414" s="444" t="s">
        <v>1268</v>
      </c>
      <c r="I414" s="447">
        <v>843.3699951171875</v>
      </c>
      <c r="J414" s="447">
        <v>2</v>
      </c>
      <c r="K414" s="448">
        <v>1686.739990234375</v>
      </c>
    </row>
    <row r="415" spans="1:11" ht="14.45" customHeight="1" x14ac:dyDescent="0.2">
      <c r="A415" s="442" t="s">
        <v>432</v>
      </c>
      <c r="B415" s="443" t="s">
        <v>433</v>
      </c>
      <c r="C415" s="444" t="s">
        <v>439</v>
      </c>
      <c r="D415" s="445" t="s">
        <v>440</v>
      </c>
      <c r="E415" s="444" t="s">
        <v>795</v>
      </c>
      <c r="F415" s="445" t="s">
        <v>796</v>
      </c>
      <c r="G415" s="444" t="s">
        <v>1269</v>
      </c>
      <c r="H415" s="444" t="s">
        <v>1270</v>
      </c>
      <c r="I415" s="447">
        <v>843.3699951171875</v>
      </c>
      <c r="J415" s="447">
        <v>2</v>
      </c>
      <c r="K415" s="448">
        <v>1686.739990234375</v>
      </c>
    </row>
    <row r="416" spans="1:11" ht="14.45" customHeight="1" x14ac:dyDescent="0.2">
      <c r="A416" s="442" t="s">
        <v>432</v>
      </c>
      <c r="B416" s="443" t="s">
        <v>433</v>
      </c>
      <c r="C416" s="444" t="s">
        <v>439</v>
      </c>
      <c r="D416" s="445" t="s">
        <v>440</v>
      </c>
      <c r="E416" s="444" t="s">
        <v>795</v>
      </c>
      <c r="F416" s="445" t="s">
        <v>796</v>
      </c>
      <c r="G416" s="444" t="s">
        <v>1271</v>
      </c>
      <c r="H416" s="444" t="s">
        <v>1272</v>
      </c>
      <c r="I416" s="447">
        <v>796.17999267578125</v>
      </c>
      <c r="J416" s="447">
        <v>3</v>
      </c>
      <c r="K416" s="448">
        <v>2435.72998046875</v>
      </c>
    </row>
    <row r="417" spans="1:11" ht="14.45" customHeight="1" x14ac:dyDescent="0.2">
      <c r="A417" s="442" t="s">
        <v>432</v>
      </c>
      <c r="B417" s="443" t="s">
        <v>433</v>
      </c>
      <c r="C417" s="444" t="s">
        <v>439</v>
      </c>
      <c r="D417" s="445" t="s">
        <v>440</v>
      </c>
      <c r="E417" s="444" t="s">
        <v>795</v>
      </c>
      <c r="F417" s="445" t="s">
        <v>796</v>
      </c>
      <c r="G417" s="444" t="s">
        <v>1273</v>
      </c>
      <c r="H417" s="444" t="s">
        <v>1274</v>
      </c>
      <c r="I417" s="447">
        <v>843.3699951171875</v>
      </c>
      <c r="J417" s="447">
        <v>2</v>
      </c>
      <c r="K417" s="448">
        <v>1686.739990234375</v>
      </c>
    </row>
    <row r="418" spans="1:11" ht="14.45" customHeight="1" x14ac:dyDescent="0.2">
      <c r="A418" s="442" t="s">
        <v>432</v>
      </c>
      <c r="B418" s="443" t="s">
        <v>433</v>
      </c>
      <c r="C418" s="444" t="s">
        <v>439</v>
      </c>
      <c r="D418" s="445" t="s">
        <v>440</v>
      </c>
      <c r="E418" s="444" t="s">
        <v>795</v>
      </c>
      <c r="F418" s="445" t="s">
        <v>796</v>
      </c>
      <c r="G418" s="444" t="s">
        <v>1275</v>
      </c>
      <c r="H418" s="444" t="s">
        <v>1276</v>
      </c>
      <c r="I418" s="447">
        <v>796.17999267578125</v>
      </c>
      <c r="J418" s="447">
        <v>3</v>
      </c>
      <c r="K418" s="448">
        <v>2435.72998046875</v>
      </c>
    </row>
    <row r="419" spans="1:11" ht="14.45" customHeight="1" x14ac:dyDescent="0.2">
      <c r="A419" s="442" t="s">
        <v>432</v>
      </c>
      <c r="B419" s="443" t="s">
        <v>433</v>
      </c>
      <c r="C419" s="444" t="s">
        <v>439</v>
      </c>
      <c r="D419" s="445" t="s">
        <v>440</v>
      </c>
      <c r="E419" s="444" t="s">
        <v>795</v>
      </c>
      <c r="F419" s="445" t="s">
        <v>796</v>
      </c>
      <c r="G419" s="444" t="s">
        <v>1263</v>
      </c>
      <c r="H419" s="444" t="s">
        <v>1277</v>
      </c>
      <c r="I419" s="447">
        <v>930.489990234375</v>
      </c>
      <c r="J419" s="447">
        <v>1</v>
      </c>
      <c r="K419" s="448">
        <v>930.489990234375</v>
      </c>
    </row>
    <row r="420" spans="1:11" ht="14.45" customHeight="1" x14ac:dyDescent="0.2">
      <c r="A420" s="442" t="s">
        <v>432</v>
      </c>
      <c r="B420" s="443" t="s">
        <v>433</v>
      </c>
      <c r="C420" s="444" t="s">
        <v>439</v>
      </c>
      <c r="D420" s="445" t="s">
        <v>440</v>
      </c>
      <c r="E420" s="444" t="s">
        <v>795</v>
      </c>
      <c r="F420" s="445" t="s">
        <v>796</v>
      </c>
      <c r="G420" s="444" t="s">
        <v>1269</v>
      </c>
      <c r="H420" s="444" t="s">
        <v>1278</v>
      </c>
      <c r="I420" s="447">
        <v>930.489990234375</v>
      </c>
      <c r="J420" s="447">
        <v>1</v>
      </c>
      <c r="K420" s="448">
        <v>930.489990234375</v>
      </c>
    </row>
    <row r="421" spans="1:11" ht="14.45" customHeight="1" x14ac:dyDescent="0.2">
      <c r="A421" s="442" t="s">
        <v>432</v>
      </c>
      <c r="B421" s="443" t="s">
        <v>433</v>
      </c>
      <c r="C421" s="444" t="s">
        <v>439</v>
      </c>
      <c r="D421" s="445" t="s">
        <v>440</v>
      </c>
      <c r="E421" s="444" t="s">
        <v>795</v>
      </c>
      <c r="F421" s="445" t="s">
        <v>796</v>
      </c>
      <c r="G421" s="444" t="s">
        <v>1271</v>
      </c>
      <c r="H421" s="444" t="s">
        <v>1279</v>
      </c>
      <c r="I421" s="447">
        <v>930.489990234375</v>
      </c>
      <c r="J421" s="447">
        <v>1</v>
      </c>
      <c r="K421" s="448">
        <v>930.489990234375</v>
      </c>
    </row>
    <row r="422" spans="1:11" ht="14.45" customHeight="1" x14ac:dyDescent="0.2">
      <c r="A422" s="442" t="s">
        <v>432</v>
      </c>
      <c r="B422" s="443" t="s">
        <v>433</v>
      </c>
      <c r="C422" s="444" t="s">
        <v>439</v>
      </c>
      <c r="D422" s="445" t="s">
        <v>440</v>
      </c>
      <c r="E422" s="444" t="s">
        <v>795</v>
      </c>
      <c r="F422" s="445" t="s">
        <v>796</v>
      </c>
      <c r="G422" s="444" t="s">
        <v>1267</v>
      </c>
      <c r="H422" s="444" t="s">
        <v>1280</v>
      </c>
      <c r="I422" s="447">
        <v>930.489990234375</v>
      </c>
      <c r="J422" s="447">
        <v>1</v>
      </c>
      <c r="K422" s="448">
        <v>930.489990234375</v>
      </c>
    </row>
    <row r="423" spans="1:11" ht="14.45" customHeight="1" x14ac:dyDescent="0.2">
      <c r="A423" s="442" t="s">
        <v>432</v>
      </c>
      <c r="B423" s="443" t="s">
        <v>433</v>
      </c>
      <c r="C423" s="444" t="s">
        <v>439</v>
      </c>
      <c r="D423" s="445" t="s">
        <v>440</v>
      </c>
      <c r="E423" s="444" t="s">
        <v>795</v>
      </c>
      <c r="F423" s="445" t="s">
        <v>796</v>
      </c>
      <c r="G423" s="444" t="s">
        <v>1281</v>
      </c>
      <c r="H423" s="444" t="s">
        <v>1282</v>
      </c>
      <c r="I423" s="447">
        <v>15.270000457763672</v>
      </c>
      <c r="J423" s="447">
        <v>60</v>
      </c>
      <c r="K423" s="448">
        <v>916.010009765625</v>
      </c>
    </row>
    <row r="424" spans="1:11" ht="14.45" customHeight="1" x14ac:dyDescent="0.2">
      <c r="A424" s="442" t="s">
        <v>432</v>
      </c>
      <c r="B424" s="443" t="s">
        <v>433</v>
      </c>
      <c r="C424" s="444" t="s">
        <v>439</v>
      </c>
      <c r="D424" s="445" t="s">
        <v>440</v>
      </c>
      <c r="E424" s="444" t="s">
        <v>795</v>
      </c>
      <c r="F424" s="445" t="s">
        <v>796</v>
      </c>
      <c r="G424" s="444" t="s">
        <v>1283</v>
      </c>
      <c r="H424" s="444" t="s">
        <v>1284</v>
      </c>
      <c r="I424" s="447">
        <v>28.459999084472656</v>
      </c>
      <c r="J424" s="447">
        <v>40</v>
      </c>
      <c r="K424" s="448">
        <v>1138.56005859375</v>
      </c>
    </row>
    <row r="425" spans="1:11" ht="14.45" customHeight="1" x14ac:dyDescent="0.2">
      <c r="A425" s="442" t="s">
        <v>432</v>
      </c>
      <c r="B425" s="443" t="s">
        <v>433</v>
      </c>
      <c r="C425" s="444" t="s">
        <v>439</v>
      </c>
      <c r="D425" s="445" t="s">
        <v>440</v>
      </c>
      <c r="E425" s="444" t="s">
        <v>795</v>
      </c>
      <c r="F425" s="445" t="s">
        <v>796</v>
      </c>
      <c r="G425" s="444" t="s">
        <v>1285</v>
      </c>
      <c r="H425" s="444" t="s">
        <v>1286</v>
      </c>
      <c r="I425" s="447">
        <v>262.08999633789063</v>
      </c>
      <c r="J425" s="447">
        <v>34</v>
      </c>
      <c r="K425" s="448">
        <v>8910.920166015625</v>
      </c>
    </row>
    <row r="426" spans="1:11" ht="14.45" customHeight="1" x14ac:dyDescent="0.2">
      <c r="A426" s="442" t="s">
        <v>432</v>
      </c>
      <c r="B426" s="443" t="s">
        <v>433</v>
      </c>
      <c r="C426" s="444" t="s">
        <v>439</v>
      </c>
      <c r="D426" s="445" t="s">
        <v>440</v>
      </c>
      <c r="E426" s="444" t="s">
        <v>795</v>
      </c>
      <c r="F426" s="445" t="s">
        <v>796</v>
      </c>
      <c r="G426" s="444" t="s">
        <v>1287</v>
      </c>
      <c r="H426" s="444" t="s">
        <v>1288</v>
      </c>
      <c r="I426" s="447">
        <v>72.480003356933594</v>
      </c>
      <c r="J426" s="447">
        <v>60</v>
      </c>
      <c r="K426" s="448">
        <v>4348.7998046875</v>
      </c>
    </row>
    <row r="427" spans="1:11" ht="14.45" customHeight="1" x14ac:dyDescent="0.2">
      <c r="A427" s="442" t="s">
        <v>432</v>
      </c>
      <c r="B427" s="443" t="s">
        <v>433</v>
      </c>
      <c r="C427" s="444" t="s">
        <v>439</v>
      </c>
      <c r="D427" s="445" t="s">
        <v>440</v>
      </c>
      <c r="E427" s="444" t="s">
        <v>795</v>
      </c>
      <c r="F427" s="445" t="s">
        <v>796</v>
      </c>
      <c r="G427" s="444" t="s">
        <v>1289</v>
      </c>
      <c r="H427" s="444" t="s">
        <v>1290</v>
      </c>
      <c r="I427" s="447">
        <v>135.00999450683594</v>
      </c>
      <c r="J427" s="447">
        <v>10</v>
      </c>
      <c r="K427" s="448">
        <v>1350.0999755859375</v>
      </c>
    </row>
    <row r="428" spans="1:11" ht="14.45" customHeight="1" x14ac:dyDescent="0.2">
      <c r="A428" s="442" t="s">
        <v>432</v>
      </c>
      <c r="B428" s="443" t="s">
        <v>433</v>
      </c>
      <c r="C428" s="444" t="s">
        <v>439</v>
      </c>
      <c r="D428" s="445" t="s">
        <v>440</v>
      </c>
      <c r="E428" s="444" t="s">
        <v>795</v>
      </c>
      <c r="F428" s="445" t="s">
        <v>796</v>
      </c>
      <c r="G428" s="444" t="s">
        <v>1291</v>
      </c>
      <c r="H428" s="444" t="s">
        <v>1292</v>
      </c>
      <c r="I428" s="447">
        <v>213.75</v>
      </c>
      <c r="J428" s="447">
        <v>5</v>
      </c>
      <c r="K428" s="448">
        <v>1068.75</v>
      </c>
    </row>
    <row r="429" spans="1:11" ht="14.45" customHeight="1" x14ac:dyDescent="0.2">
      <c r="A429" s="442" t="s">
        <v>432</v>
      </c>
      <c r="B429" s="443" t="s">
        <v>433</v>
      </c>
      <c r="C429" s="444" t="s">
        <v>439</v>
      </c>
      <c r="D429" s="445" t="s">
        <v>440</v>
      </c>
      <c r="E429" s="444" t="s">
        <v>795</v>
      </c>
      <c r="F429" s="445" t="s">
        <v>796</v>
      </c>
      <c r="G429" s="444" t="s">
        <v>1293</v>
      </c>
      <c r="H429" s="444" t="s">
        <v>1294</v>
      </c>
      <c r="I429" s="447">
        <v>174.37999725341797</v>
      </c>
      <c r="J429" s="447">
        <v>20</v>
      </c>
      <c r="K429" s="448">
        <v>3487.5899658203125</v>
      </c>
    </row>
    <row r="430" spans="1:11" ht="14.45" customHeight="1" x14ac:dyDescent="0.2">
      <c r="A430" s="442" t="s">
        <v>432</v>
      </c>
      <c r="B430" s="443" t="s">
        <v>433</v>
      </c>
      <c r="C430" s="444" t="s">
        <v>439</v>
      </c>
      <c r="D430" s="445" t="s">
        <v>440</v>
      </c>
      <c r="E430" s="444" t="s">
        <v>795</v>
      </c>
      <c r="F430" s="445" t="s">
        <v>796</v>
      </c>
      <c r="G430" s="444" t="s">
        <v>1295</v>
      </c>
      <c r="H430" s="444" t="s">
        <v>1296</v>
      </c>
      <c r="I430" s="447">
        <v>166.875</v>
      </c>
      <c r="J430" s="447">
        <v>25</v>
      </c>
      <c r="K430" s="448">
        <v>4406.239990234375</v>
      </c>
    </row>
    <row r="431" spans="1:11" ht="14.45" customHeight="1" x14ac:dyDescent="0.2">
      <c r="A431" s="442" t="s">
        <v>432</v>
      </c>
      <c r="B431" s="443" t="s">
        <v>433</v>
      </c>
      <c r="C431" s="444" t="s">
        <v>439</v>
      </c>
      <c r="D431" s="445" t="s">
        <v>440</v>
      </c>
      <c r="E431" s="444" t="s">
        <v>795</v>
      </c>
      <c r="F431" s="445" t="s">
        <v>796</v>
      </c>
      <c r="G431" s="444" t="s">
        <v>1297</v>
      </c>
      <c r="H431" s="444" t="s">
        <v>1298</v>
      </c>
      <c r="I431" s="447">
        <v>166.875</v>
      </c>
      <c r="J431" s="447">
        <v>30</v>
      </c>
      <c r="K431" s="448">
        <v>5474.999755859375</v>
      </c>
    </row>
    <row r="432" spans="1:11" ht="14.45" customHeight="1" x14ac:dyDescent="0.2">
      <c r="A432" s="442" t="s">
        <v>432</v>
      </c>
      <c r="B432" s="443" t="s">
        <v>433</v>
      </c>
      <c r="C432" s="444" t="s">
        <v>439</v>
      </c>
      <c r="D432" s="445" t="s">
        <v>440</v>
      </c>
      <c r="E432" s="444" t="s">
        <v>795</v>
      </c>
      <c r="F432" s="445" t="s">
        <v>796</v>
      </c>
      <c r="G432" s="444" t="s">
        <v>1299</v>
      </c>
      <c r="H432" s="444" t="s">
        <v>1300</v>
      </c>
      <c r="I432" s="447">
        <v>166.875</v>
      </c>
      <c r="J432" s="447">
        <v>15</v>
      </c>
      <c r="K432" s="448">
        <v>2268.739990234375</v>
      </c>
    </row>
    <row r="433" spans="1:11" ht="14.45" customHeight="1" x14ac:dyDescent="0.2">
      <c r="A433" s="442" t="s">
        <v>432</v>
      </c>
      <c r="B433" s="443" t="s">
        <v>433</v>
      </c>
      <c r="C433" s="444" t="s">
        <v>439</v>
      </c>
      <c r="D433" s="445" t="s">
        <v>440</v>
      </c>
      <c r="E433" s="444" t="s">
        <v>795</v>
      </c>
      <c r="F433" s="445" t="s">
        <v>796</v>
      </c>
      <c r="G433" s="444" t="s">
        <v>1301</v>
      </c>
      <c r="H433" s="444" t="s">
        <v>1302</v>
      </c>
      <c r="I433" s="447">
        <v>166.875</v>
      </c>
      <c r="J433" s="447">
        <v>20</v>
      </c>
      <c r="K433" s="448">
        <v>3337.47998046875</v>
      </c>
    </row>
    <row r="434" spans="1:11" ht="14.45" customHeight="1" x14ac:dyDescent="0.2">
      <c r="A434" s="442" t="s">
        <v>432</v>
      </c>
      <c r="B434" s="443" t="s">
        <v>433</v>
      </c>
      <c r="C434" s="444" t="s">
        <v>439</v>
      </c>
      <c r="D434" s="445" t="s">
        <v>440</v>
      </c>
      <c r="E434" s="444" t="s">
        <v>795</v>
      </c>
      <c r="F434" s="445" t="s">
        <v>796</v>
      </c>
      <c r="G434" s="444" t="s">
        <v>1303</v>
      </c>
      <c r="H434" s="444" t="s">
        <v>1304</v>
      </c>
      <c r="I434" s="447">
        <v>92.420000712076828</v>
      </c>
      <c r="J434" s="447">
        <v>5</v>
      </c>
      <c r="K434" s="448">
        <v>462.12001037597656</v>
      </c>
    </row>
    <row r="435" spans="1:11" ht="14.45" customHeight="1" x14ac:dyDescent="0.2">
      <c r="A435" s="442" t="s">
        <v>432</v>
      </c>
      <c r="B435" s="443" t="s">
        <v>433</v>
      </c>
      <c r="C435" s="444" t="s">
        <v>439</v>
      </c>
      <c r="D435" s="445" t="s">
        <v>440</v>
      </c>
      <c r="E435" s="444" t="s">
        <v>795</v>
      </c>
      <c r="F435" s="445" t="s">
        <v>796</v>
      </c>
      <c r="G435" s="444" t="s">
        <v>1305</v>
      </c>
      <c r="H435" s="444" t="s">
        <v>1306</v>
      </c>
      <c r="I435" s="447">
        <v>69.989997863769531</v>
      </c>
      <c r="J435" s="447">
        <v>1</v>
      </c>
      <c r="K435" s="448">
        <v>69.989997863769531</v>
      </c>
    </row>
    <row r="436" spans="1:11" ht="14.45" customHeight="1" x14ac:dyDescent="0.2">
      <c r="A436" s="442" t="s">
        <v>432</v>
      </c>
      <c r="B436" s="443" t="s">
        <v>433</v>
      </c>
      <c r="C436" s="444" t="s">
        <v>439</v>
      </c>
      <c r="D436" s="445" t="s">
        <v>440</v>
      </c>
      <c r="E436" s="444" t="s">
        <v>795</v>
      </c>
      <c r="F436" s="445" t="s">
        <v>796</v>
      </c>
      <c r="G436" s="444" t="s">
        <v>1307</v>
      </c>
      <c r="H436" s="444" t="s">
        <v>1308</v>
      </c>
      <c r="I436" s="447">
        <v>26.020000457763672</v>
      </c>
      <c r="J436" s="447">
        <v>140</v>
      </c>
      <c r="K436" s="448">
        <v>3642.1200256347656</v>
      </c>
    </row>
    <row r="437" spans="1:11" ht="14.45" customHeight="1" x14ac:dyDescent="0.2">
      <c r="A437" s="442" t="s">
        <v>432</v>
      </c>
      <c r="B437" s="443" t="s">
        <v>433</v>
      </c>
      <c r="C437" s="444" t="s">
        <v>439</v>
      </c>
      <c r="D437" s="445" t="s">
        <v>440</v>
      </c>
      <c r="E437" s="444" t="s">
        <v>795</v>
      </c>
      <c r="F437" s="445" t="s">
        <v>796</v>
      </c>
      <c r="G437" s="444" t="s">
        <v>1305</v>
      </c>
      <c r="H437" s="444" t="s">
        <v>1309</v>
      </c>
      <c r="I437" s="447">
        <v>70</v>
      </c>
      <c r="J437" s="447">
        <v>3</v>
      </c>
      <c r="K437" s="448">
        <v>210</v>
      </c>
    </row>
    <row r="438" spans="1:11" ht="14.45" customHeight="1" x14ac:dyDescent="0.2">
      <c r="A438" s="442" t="s">
        <v>432</v>
      </c>
      <c r="B438" s="443" t="s">
        <v>433</v>
      </c>
      <c r="C438" s="444" t="s">
        <v>439</v>
      </c>
      <c r="D438" s="445" t="s">
        <v>440</v>
      </c>
      <c r="E438" s="444" t="s">
        <v>795</v>
      </c>
      <c r="F438" s="445" t="s">
        <v>796</v>
      </c>
      <c r="G438" s="444" t="s">
        <v>1307</v>
      </c>
      <c r="H438" s="444" t="s">
        <v>1310</v>
      </c>
      <c r="I438" s="447">
        <v>26.020000457763672</v>
      </c>
      <c r="J438" s="447">
        <v>30</v>
      </c>
      <c r="K438" s="448">
        <v>780.46002197265625</v>
      </c>
    </row>
    <row r="439" spans="1:11" ht="14.45" customHeight="1" x14ac:dyDescent="0.2">
      <c r="A439" s="442" t="s">
        <v>432</v>
      </c>
      <c r="B439" s="443" t="s">
        <v>433</v>
      </c>
      <c r="C439" s="444" t="s">
        <v>439</v>
      </c>
      <c r="D439" s="445" t="s">
        <v>440</v>
      </c>
      <c r="E439" s="444" t="s">
        <v>795</v>
      </c>
      <c r="F439" s="445" t="s">
        <v>796</v>
      </c>
      <c r="G439" s="444" t="s">
        <v>1311</v>
      </c>
      <c r="H439" s="444" t="s">
        <v>1312</v>
      </c>
      <c r="I439" s="447">
        <v>1380.9745999849761</v>
      </c>
      <c r="J439" s="447">
        <v>45</v>
      </c>
      <c r="K439" s="448">
        <v>62143.941284179688</v>
      </c>
    </row>
    <row r="440" spans="1:11" ht="14.45" customHeight="1" x14ac:dyDescent="0.2">
      <c r="A440" s="442" t="s">
        <v>432</v>
      </c>
      <c r="B440" s="443" t="s">
        <v>433</v>
      </c>
      <c r="C440" s="444" t="s">
        <v>439</v>
      </c>
      <c r="D440" s="445" t="s">
        <v>440</v>
      </c>
      <c r="E440" s="444" t="s">
        <v>795</v>
      </c>
      <c r="F440" s="445" t="s">
        <v>796</v>
      </c>
      <c r="G440" s="444" t="s">
        <v>1311</v>
      </c>
      <c r="H440" s="444" t="s">
        <v>1313</v>
      </c>
      <c r="I440" s="447">
        <v>1383.5627663352273</v>
      </c>
      <c r="J440" s="447">
        <v>20</v>
      </c>
      <c r="K440" s="448">
        <v>27705.61962890625</v>
      </c>
    </row>
    <row r="441" spans="1:11" ht="14.45" customHeight="1" x14ac:dyDescent="0.2">
      <c r="A441" s="442" t="s">
        <v>432</v>
      </c>
      <c r="B441" s="443" t="s">
        <v>433</v>
      </c>
      <c r="C441" s="444" t="s">
        <v>439</v>
      </c>
      <c r="D441" s="445" t="s">
        <v>440</v>
      </c>
      <c r="E441" s="444" t="s">
        <v>795</v>
      </c>
      <c r="F441" s="445" t="s">
        <v>796</v>
      </c>
      <c r="G441" s="444" t="s">
        <v>1314</v>
      </c>
      <c r="H441" s="444" t="s">
        <v>1315</v>
      </c>
      <c r="I441" s="447">
        <v>1081.5799560546875</v>
      </c>
      <c r="J441" s="447">
        <v>1</v>
      </c>
      <c r="K441" s="448">
        <v>1081.5799560546875</v>
      </c>
    </row>
    <row r="442" spans="1:11" ht="14.45" customHeight="1" x14ac:dyDescent="0.2">
      <c r="A442" s="442" t="s">
        <v>432</v>
      </c>
      <c r="B442" s="443" t="s">
        <v>433</v>
      </c>
      <c r="C442" s="444" t="s">
        <v>439</v>
      </c>
      <c r="D442" s="445" t="s">
        <v>440</v>
      </c>
      <c r="E442" s="444" t="s">
        <v>795</v>
      </c>
      <c r="F442" s="445" t="s">
        <v>796</v>
      </c>
      <c r="G442" s="444" t="s">
        <v>1316</v>
      </c>
      <c r="H442" s="444" t="s">
        <v>1317</v>
      </c>
      <c r="I442" s="447">
        <v>1464.0999755859375</v>
      </c>
      <c r="J442" s="447">
        <v>2</v>
      </c>
      <c r="K442" s="448">
        <v>2928.199951171875</v>
      </c>
    </row>
    <row r="443" spans="1:11" ht="14.45" customHeight="1" x14ac:dyDescent="0.2">
      <c r="A443" s="442" t="s">
        <v>432</v>
      </c>
      <c r="B443" s="443" t="s">
        <v>433</v>
      </c>
      <c r="C443" s="444" t="s">
        <v>439</v>
      </c>
      <c r="D443" s="445" t="s">
        <v>440</v>
      </c>
      <c r="E443" s="444" t="s">
        <v>795</v>
      </c>
      <c r="F443" s="445" t="s">
        <v>796</v>
      </c>
      <c r="G443" s="444" t="s">
        <v>1316</v>
      </c>
      <c r="H443" s="444" t="s">
        <v>1318</v>
      </c>
      <c r="I443" s="447">
        <v>1464.0999755859375</v>
      </c>
      <c r="J443" s="447">
        <v>1</v>
      </c>
      <c r="K443" s="448">
        <v>1464.0999755859375</v>
      </c>
    </row>
    <row r="444" spans="1:11" ht="14.45" customHeight="1" x14ac:dyDescent="0.2">
      <c r="A444" s="442" t="s">
        <v>432</v>
      </c>
      <c r="B444" s="443" t="s">
        <v>433</v>
      </c>
      <c r="C444" s="444" t="s">
        <v>439</v>
      </c>
      <c r="D444" s="445" t="s">
        <v>440</v>
      </c>
      <c r="E444" s="444" t="s">
        <v>795</v>
      </c>
      <c r="F444" s="445" t="s">
        <v>796</v>
      </c>
      <c r="G444" s="444" t="s">
        <v>1319</v>
      </c>
      <c r="H444" s="444" t="s">
        <v>1320</v>
      </c>
      <c r="I444" s="447">
        <v>999</v>
      </c>
      <c r="J444" s="447">
        <v>1</v>
      </c>
      <c r="K444" s="448">
        <v>999</v>
      </c>
    </row>
    <row r="445" spans="1:11" ht="14.45" customHeight="1" x14ac:dyDescent="0.2">
      <c r="A445" s="442" t="s">
        <v>432</v>
      </c>
      <c r="B445" s="443" t="s">
        <v>433</v>
      </c>
      <c r="C445" s="444" t="s">
        <v>439</v>
      </c>
      <c r="D445" s="445" t="s">
        <v>440</v>
      </c>
      <c r="E445" s="444" t="s">
        <v>795</v>
      </c>
      <c r="F445" s="445" t="s">
        <v>796</v>
      </c>
      <c r="G445" s="444" t="s">
        <v>1321</v>
      </c>
      <c r="H445" s="444" t="s">
        <v>1322</v>
      </c>
      <c r="I445" s="447">
        <v>692</v>
      </c>
      <c r="J445" s="447">
        <v>1</v>
      </c>
      <c r="K445" s="448">
        <v>692</v>
      </c>
    </row>
    <row r="446" spans="1:11" ht="14.45" customHeight="1" x14ac:dyDescent="0.2">
      <c r="A446" s="442" t="s">
        <v>432</v>
      </c>
      <c r="B446" s="443" t="s">
        <v>433</v>
      </c>
      <c r="C446" s="444" t="s">
        <v>439</v>
      </c>
      <c r="D446" s="445" t="s">
        <v>440</v>
      </c>
      <c r="E446" s="444" t="s">
        <v>795</v>
      </c>
      <c r="F446" s="445" t="s">
        <v>796</v>
      </c>
      <c r="G446" s="444" t="s">
        <v>1323</v>
      </c>
      <c r="H446" s="444" t="s">
        <v>1324</v>
      </c>
      <c r="I446" s="447">
        <v>1133</v>
      </c>
      <c r="J446" s="447">
        <v>1</v>
      </c>
      <c r="K446" s="448">
        <v>1133</v>
      </c>
    </row>
    <row r="447" spans="1:11" ht="14.45" customHeight="1" x14ac:dyDescent="0.2">
      <c r="A447" s="442" t="s">
        <v>432</v>
      </c>
      <c r="B447" s="443" t="s">
        <v>433</v>
      </c>
      <c r="C447" s="444" t="s">
        <v>439</v>
      </c>
      <c r="D447" s="445" t="s">
        <v>440</v>
      </c>
      <c r="E447" s="444" t="s">
        <v>795</v>
      </c>
      <c r="F447" s="445" t="s">
        <v>796</v>
      </c>
      <c r="G447" s="444" t="s">
        <v>1325</v>
      </c>
      <c r="H447" s="444" t="s">
        <v>1326</v>
      </c>
      <c r="I447" s="447">
        <v>1049</v>
      </c>
      <c r="J447" s="447">
        <v>1</v>
      </c>
      <c r="K447" s="448">
        <v>1049</v>
      </c>
    </row>
    <row r="448" spans="1:11" ht="14.45" customHeight="1" x14ac:dyDescent="0.2">
      <c r="A448" s="442" t="s">
        <v>432</v>
      </c>
      <c r="B448" s="443" t="s">
        <v>433</v>
      </c>
      <c r="C448" s="444" t="s">
        <v>439</v>
      </c>
      <c r="D448" s="445" t="s">
        <v>440</v>
      </c>
      <c r="E448" s="444" t="s">
        <v>795</v>
      </c>
      <c r="F448" s="445" t="s">
        <v>796</v>
      </c>
      <c r="G448" s="444" t="s">
        <v>1327</v>
      </c>
      <c r="H448" s="444" t="s">
        <v>1328</v>
      </c>
      <c r="I448" s="447">
        <v>1049</v>
      </c>
      <c r="J448" s="447">
        <v>1</v>
      </c>
      <c r="K448" s="448">
        <v>1049</v>
      </c>
    </row>
    <row r="449" spans="1:11" ht="14.45" customHeight="1" x14ac:dyDescent="0.2">
      <c r="A449" s="442" t="s">
        <v>432</v>
      </c>
      <c r="B449" s="443" t="s">
        <v>433</v>
      </c>
      <c r="C449" s="444" t="s">
        <v>439</v>
      </c>
      <c r="D449" s="445" t="s">
        <v>440</v>
      </c>
      <c r="E449" s="444" t="s">
        <v>795</v>
      </c>
      <c r="F449" s="445" t="s">
        <v>796</v>
      </c>
      <c r="G449" s="444" t="s">
        <v>1329</v>
      </c>
      <c r="H449" s="444" t="s">
        <v>1330</v>
      </c>
      <c r="I449" s="447">
        <v>1049</v>
      </c>
      <c r="J449" s="447">
        <v>1</v>
      </c>
      <c r="K449" s="448">
        <v>1049</v>
      </c>
    </row>
    <row r="450" spans="1:11" ht="14.45" customHeight="1" x14ac:dyDescent="0.2">
      <c r="A450" s="442" t="s">
        <v>432</v>
      </c>
      <c r="B450" s="443" t="s">
        <v>433</v>
      </c>
      <c r="C450" s="444" t="s">
        <v>439</v>
      </c>
      <c r="D450" s="445" t="s">
        <v>440</v>
      </c>
      <c r="E450" s="444" t="s">
        <v>795</v>
      </c>
      <c r="F450" s="445" t="s">
        <v>796</v>
      </c>
      <c r="G450" s="444" t="s">
        <v>1331</v>
      </c>
      <c r="H450" s="444" t="s">
        <v>1332</v>
      </c>
      <c r="I450" s="447">
        <v>1049</v>
      </c>
      <c r="J450" s="447">
        <v>1</v>
      </c>
      <c r="K450" s="448">
        <v>1049</v>
      </c>
    </row>
    <row r="451" spans="1:11" ht="14.45" customHeight="1" x14ac:dyDescent="0.2">
      <c r="A451" s="442" t="s">
        <v>432</v>
      </c>
      <c r="B451" s="443" t="s">
        <v>433</v>
      </c>
      <c r="C451" s="444" t="s">
        <v>439</v>
      </c>
      <c r="D451" s="445" t="s">
        <v>440</v>
      </c>
      <c r="E451" s="444" t="s">
        <v>795</v>
      </c>
      <c r="F451" s="445" t="s">
        <v>796</v>
      </c>
      <c r="G451" s="444" t="s">
        <v>1333</v>
      </c>
      <c r="H451" s="444" t="s">
        <v>1334</v>
      </c>
      <c r="I451" s="447">
        <v>1049</v>
      </c>
      <c r="J451" s="447">
        <v>1</v>
      </c>
      <c r="K451" s="448">
        <v>1049</v>
      </c>
    </row>
    <row r="452" spans="1:11" ht="14.45" customHeight="1" x14ac:dyDescent="0.2">
      <c r="A452" s="442" t="s">
        <v>432</v>
      </c>
      <c r="B452" s="443" t="s">
        <v>433</v>
      </c>
      <c r="C452" s="444" t="s">
        <v>439</v>
      </c>
      <c r="D452" s="445" t="s">
        <v>440</v>
      </c>
      <c r="E452" s="444" t="s">
        <v>795</v>
      </c>
      <c r="F452" s="445" t="s">
        <v>796</v>
      </c>
      <c r="G452" s="444" t="s">
        <v>1335</v>
      </c>
      <c r="H452" s="444" t="s">
        <v>1336</v>
      </c>
      <c r="I452" s="447">
        <v>1049</v>
      </c>
      <c r="J452" s="447">
        <v>1</v>
      </c>
      <c r="K452" s="448">
        <v>1049</v>
      </c>
    </row>
    <row r="453" spans="1:11" ht="14.45" customHeight="1" x14ac:dyDescent="0.2">
      <c r="A453" s="442" t="s">
        <v>432</v>
      </c>
      <c r="B453" s="443" t="s">
        <v>433</v>
      </c>
      <c r="C453" s="444" t="s">
        <v>439</v>
      </c>
      <c r="D453" s="445" t="s">
        <v>440</v>
      </c>
      <c r="E453" s="444" t="s">
        <v>795</v>
      </c>
      <c r="F453" s="445" t="s">
        <v>796</v>
      </c>
      <c r="G453" s="444" t="s">
        <v>1337</v>
      </c>
      <c r="H453" s="444" t="s">
        <v>1338</v>
      </c>
      <c r="I453" s="447">
        <v>1049</v>
      </c>
      <c r="J453" s="447">
        <v>1</v>
      </c>
      <c r="K453" s="448">
        <v>1049</v>
      </c>
    </row>
    <row r="454" spans="1:11" ht="14.45" customHeight="1" x14ac:dyDescent="0.2">
      <c r="A454" s="442" t="s">
        <v>432</v>
      </c>
      <c r="B454" s="443" t="s">
        <v>433</v>
      </c>
      <c r="C454" s="444" t="s">
        <v>439</v>
      </c>
      <c r="D454" s="445" t="s">
        <v>440</v>
      </c>
      <c r="E454" s="444" t="s">
        <v>795</v>
      </c>
      <c r="F454" s="445" t="s">
        <v>796</v>
      </c>
      <c r="G454" s="444" t="s">
        <v>1339</v>
      </c>
      <c r="H454" s="444" t="s">
        <v>1340</v>
      </c>
      <c r="I454" s="447">
        <v>1049</v>
      </c>
      <c r="J454" s="447">
        <v>1</v>
      </c>
      <c r="K454" s="448">
        <v>1049</v>
      </c>
    </row>
    <row r="455" spans="1:11" ht="14.45" customHeight="1" x14ac:dyDescent="0.2">
      <c r="A455" s="442" t="s">
        <v>432</v>
      </c>
      <c r="B455" s="443" t="s">
        <v>433</v>
      </c>
      <c r="C455" s="444" t="s">
        <v>439</v>
      </c>
      <c r="D455" s="445" t="s">
        <v>440</v>
      </c>
      <c r="E455" s="444" t="s">
        <v>795</v>
      </c>
      <c r="F455" s="445" t="s">
        <v>796</v>
      </c>
      <c r="G455" s="444" t="s">
        <v>1341</v>
      </c>
      <c r="H455" s="444" t="s">
        <v>1342</v>
      </c>
      <c r="I455" s="447">
        <v>1049</v>
      </c>
      <c r="J455" s="447">
        <v>1</v>
      </c>
      <c r="K455" s="448">
        <v>1049</v>
      </c>
    </row>
    <row r="456" spans="1:11" ht="14.45" customHeight="1" x14ac:dyDescent="0.2">
      <c r="A456" s="442" t="s">
        <v>432</v>
      </c>
      <c r="B456" s="443" t="s">
        <v>433</v>
      </c>
      <c r="C456" s="444" t="s">
        <v>439</v>
      </c>
      <c r="D456" s="445" t="s">
        <v>440</v>
      </c>
      <c r="E456" s="444" t="s">
        <v>795</v>
      </c>
      <c r="F456" s="445" t="s">
        <v>796</v>
      </c>
      <c r="G456" s="444" t="s">
        <v>1343</v>
      </c>
      <c r="H456" s="444" t="s">
        <v>1344</v>
      </c>
      <c r="I456" s="447">
        <v>1049</v>
      </c>
      <c r="J456" s="447">
        <v>1</v>
      </c>
      <c r="K456" s="448">
        <v>1049</v>
      </c>
    </row>
    <row r="457" spans="1:11" ht="14.45" customHeight="1" x14ac:dyDescent="0.2">
      <c r="A457" s="442" t="s">
        <v>432</v>
      </c>
      <c r="B457" s="443" t="s">
        <v>433</v>
      </c>
      <c r="C457" s="444" t="s">
        <v>439</v>
      </c>
      <c r="D457" s="445" t="s">
        <v>440</v>
      </c>
      <c r="E457" s="444" t="s">
        <v>795</v>
      </c>
      <c r="F457" s="445" t="s">
        <v>796</v>
      </c>
      <c r="G457" s="444" t="s">
        <v>1345</v>
      </c>
      <c r="H457" s="444" t="s">
        <v>1346</v>
      </c>
      <c r="I457" s="447">
        <v>949</v>
      </c>
      <c r="J457" s="447">
        <v>1</v>
      </c>
      <c r="K457" s="448">
        <v>949</v>
      </c>
    </row>
    <row r="458" spans="1:11" ht="14.45" customHeight="1" x14ac:dyDescent="0.2">
      <c r="A458" s="442" t="s">
        <v>432</v>
      </c>
      <c r="B458" s="443" t="s">
        <v>433</v>
      </c>
      <c r="C458" s="444" t="s">
        <v>439</v>
      </c>
      <c r="D458" s="445" t="s">
        <v>440</v>
      </c>
      <c r="E458" s="444" t="s">
        <v>795</v>
      </c>
      <c r="F458" s="445" t="s">
        <v>796</v>
      </c>
      <c r="G458" s="444" t="s">
        <v>1347</v>
      </c>
      <c r="H458" s="444" t="s">
        <v>1348</v>
      </c>
      <c r="I458" s="447">
        <v>1208.6300048828125</v>
      </c>
      <c r="J458" s="447">
        <v>1</v>
      </c>
      <c r="K458" s="448">
        <v>1208.6300048828125</v>
      </c>
    </row>
    <row r="459" spans="1:11" ht="14.45" customHeight="1" x14ac:dyDescent="0.2">
      <c r="A459" s="442" t="s">
        <v>432</v>
      </c>
      <c r="B459" s="443" t="s">
        <v>433</v>
      </c>
      <c r="C459" s="444" t="s">
        <v>439</v>
      </c>
      <c r="D459" s="445" t="s">
        <v>440</v>
      </c>
      <c r="E459" s="444" t="s">
        <v>795</v>
      </c>
      <c r="F459" s="445" t="s">
        <v>796</v>
      </c>
      <c r="G459" s="444" t="s">
        <v>1349</v>
      </c>
      <c r="H459" s="444" t="s">
        <v>1350</v>
      </c>
      <c r="I459" s="447">
        <v>949</v>
      </c>
      <c r="J459" s="447">
        <v>1</v>
      </c>
      <c r="K459" s="448">
        <v>949</v>
      </c>
    </row>
    <row r="460" spans="1:11" ht="14.45" customHeight="1" x14ac:dyDescent="0.2">
      <c r="A460" s="442" t="s">
        <v>432</v>
      </c>
      <c r="B460" s="443" t="s">
        <v>433</v>
      </c>
      <c r="C460" s="444" t="s">
        <v>439</v>
      </c>
      <c r="D460" s="445" t="s">
        <v>440</v>
      </c>
      <c r="E460" s="444" t="s">
        <v>795</v>
      </c>
      <c r="F460" s="445" t="s">
        <v>796</v>
      </c>
      <c r="G460" s="444" t="s">
        <v>1351</v>
      </c>
      <c r="H460" s="444" t="s">
        <v>1352</v>
      </c>
      <c r="I460" s="447">
        <v>949</v>
      </c>
      <c r="J460" s="447">
        <v>1</v>
      </c>
      <c r="K460" s="448">
        <v>949</v>
      </c>
    </row>
    <row r="461" spans="1:11" ht="14.45" customHeight="1" x14ac:dyDescent="0.2">
      <c r="A461" s="442" t="s">
        <v>432</v>
      </c>
      <c r="B461" s="443" t="s">
        <v>433</v>
      </c>
      <c r="C461" s="444" t="s">
        <v>439</v>
      </c>
      <c r="D461" s="445" t="s">
        <v>440</v>
      </c>
      <c r="E461" s="444" t="s">
        <v>795</v>
      </c>
      <c r="F461" s="445" t="s">
        <v>796</v>
      </c>
      <c r="G461" s="444" t="s">
        <v>1353</v>
      </c>
      <c r="H461" s="444" t="s">
        <v>1354</v>
      </c>
      <c r="I461" s="447">
        <v>949</v>
      </c>
      <c r="J461" s="447">
        <v>1</v>
      </c>
      <c r="K461" s="448">
        <v>949</v>
      </c>
    </row>
    <row r="462" spans="1:11" ht="14.45" customHeight="1" x14ac:dyDescent="0.2">
      <c r="A462" s="442" t="s">
        <v>432</v>
      </c>
      <c r="B462" s="443" t="s">
        <v>433</v>
      </c>
      <c r="C462" s="444" t="s">
        <v>439</v>
      </c>
      <c r="D462" s="445" t="s">
        <v>440</v>
      </c>
      <c r="E462" s="444" t="s">
        <v>795</v>
      </c>
      <c r="F462" s="445" t="s">
        <v>796</v>
      </c>
      <c r="G462" s="444" t="s">
        <v>1355</v>
      </c>
      <c r="H462" s="444" t="s">
        <v>1356</v>
      </c>
      <c r="I462" s="447">
        <v>949</v>
      </c>
      <c r="J462" s="447">
        <v>1</v>
      </c>
      <c r="K462" s="448">
        <v>949</v>
      </c>
    </row>
    <row r="463" spans="1:11" ht="14.45" customHeight="1" x14ac:dyDescent="0.2">
      <c r="A463" s="442" t="s">
        <v>432</v>
      </c>
      <c r="B463" s="443" t="s">
        <v>433</v>
      </c>
      <c r="C463" s="444" t="s">
        <v>439</v>
      </c>
      <c r="D463" s="445" t="s">
        <v>440</v>
      </c>
      <c r="E463" s="444" t="s">
        <v>795</v>
      </c>
      <c r="F463" s="445" t="s">
        <v>796</v>
      </c>
      <c r="G463" s="444" t="s">
        <v>1357</v>
      </c>
      <c r="H463" s="444" t="s">
        <v>1358</v>
      </c>
      <c r="I463" s="447">
        <v>949</v>
      </c>
      <c r="J463" s="447">
        <v>1</v>
      </c>
      <c r="K463" s="448">
        <v>949</v>
      </c>
    </row>
    <row r="464" spans="1:11" ht="14.45" customHeight="1" x14ac:dyDescent="0.2">
      <c r="A464" s="442" t="s">
        <v>432</v>
      </c>
      <c r="B464" s="443" t="s">
        <v>433</v>
      </c>
      <c r="C464" s="444" t="s">
        <v>439</v>
      </c>
      <c r="D464" s="445" t="s">
        <v>440</v>
      </c>
      <c r="E464" s="444" t="s">
        <v>795</v>
      </c>
      <c r="F464" s="445" t="s">
        <v>796</v>
      </c>
      <c r="G464" s="444" t="s">
        <v>1359</v>
      </c>
      <c r="H464" s="444" t="s">
        <v>1360</v>
      </c>
      <c r="I464" s="447">
        <v>533</v>
      </c>
      <c r="J464" s="447">
        <v>1</v>
      </c>
      <c r="K464" s="448">
        <v>533</v>
      </c>
    </row>
    <row r="465" spans="1:11" ht="14.45" customHeight="1" x14ac:dyDescent="0.2">
      <c r="A465" s="442" t="s">
        <v>432</v>
      </c>
      <c r="B465" s="443" t="s">
        <v>433</v>
      </c>
      <c r="C465" s="444" t="s">
        <v>439</v>
      </c>
      <c r="D465" s="445" t="s">
        <v>440</v>
      </c>
      <c r="E465" s="444" t="s">
        <v>795</v>
      </c>
      <c r="F465" s="445" t="s">
        <v>796</v>
      </c>
      <c r="G465" s="444" t="s">
        <v>1361</v>
      </c>
      <c r="H465" s="444" t="s">
        <v>1362</v>
      </c>
      <c r="I465" s="447">
        <v>709</v>
      </c>
      <c r="J465" s="447">
        <v>1</v>
      </c>
      <c r="K465" s="448">
        <v>709</v>
      </c>
    </row>
    <row r="466" spans="1:11" ht="14.45" customHeight="1" x14ac:dyDescent="0.2">
      <c r="A466" s="442" t="s">
        <v>432</v>
      </c>
      <c r="B466" s="443" t="s">
        <v>433</v>
      </c>
      <c r="C466" s="444" t="s">
        <v>439</v>
      </c>
      <c r="D466" s="445" t="s">
        <v>440</v>
      </c>
      <c r="E466" s="444" t="s">
        <v>795</v>
      </c>
      <c r="F466" s="445" t="s">
        <v>796</v>
      </c>
      <c r="G466" s="444" t="s">
        <v>1363</v>
      </c>
      <c r="H466" s="444" t="s">
        <v>1364</v>
      </c>
      <c r="I466" s="447">
        <v>709</v>
      </c>
      <c r="J466" s="447">
        <v>1</v>
      </c>
      <c r="K466" s="448">
        <v>709</v>
      </c>
    </row>
    <row r="467" spans="1:11" ht="14.45" customHeight="1" x14ac:dyDescent="0.2">
      <c r="A467" s="442" t="s">
        <v>432</v>
      </c>
      <c r="B467" s="443" t="s">
        <v>433</v>
      </c>
      <c r="C467" s="444" t="s">
        <v>439</v>
      </c>
      <c r="D467" s="445" t="s">
        <v>440</v>
      </c>
      <c r="E467" s="444" t="s">
        <v>795</v>
      </c>
      <c r="F467" s="445" t="s">
        <v>796</v>
      </c>
      <c r="G467" s="444" t="s">
        <v>1365</v>
      </c>
      <c r="H467" s="444" t="s">
        <v>1366</v>
      </c>
      <c r="I467" s="447">
        <v>709</v>
      </c>
      <c r="J467" s="447">
        <v>1</v>
      </c>
      <c r="K467" s="448">
        <v>709</v>
      </c>
    </row>
    <row r="468" spans="1:11" ht="14.45" customHeight="1" x14ac:dyDescent="0.2">
      <c r="A468" s="442" t="s">
        <v>432</v>
      </c>
      <c r="B468" s="443" t="s">
        <v>433</v>
      </c>
      <c r="C468" s="444" t="s">
        <v>439</v>
      </c>
      <c r="D468" s="445" t="s">
        <v>440</v>
      </c>
      <c r="E468" s="444" t="s">
        <v>795</v>
      </c>
      <c r="F468" s="445" t="s">
        <v>796</v>
      </c>
      <c r="G468" s="444" t="s">
        <v>1367</v>
      </c>
      <c r="H468" s="444" t="s">
        <v>1368</v>
      </c>
      <c r="I468" s="447">
        <v>709</v>
      </c>
      <c r="J468" s="447">
        <v>1</v>
      </c>
      <c r="K468" s="448">
        <v>709</v>
      </c>
    </row>
    <row r="469" spans="1:11" ht="14.45" customHeight="1" x14ac:dyDescent="0.2">
      <c r="A469" s="442" t="s">
        <v>432</v>
      </c>
      <c r="B469" s="443" t="s">
        <v>433</v>
      </c>
      <c r="C469" s="444" t="s">
        <v>439</v>
      </c>
      <c r="D469" s="445" t="s">
        <v>440</v>
      </c>
      <c r="E469" s="444" t="s">
        <v>795</v>
      </c>
      <c r="F469" s="445" t="s">
        <v>796</v>
      </c>
      <c r="G469" s="444" t="s">
        <v>1369</v>
      </c>
      <c r="H469" s="444" t="s">
        <v>1370</v>
      </c>
      <c r="I469" s="447">
        <v>709</v>
      </c>
      <c r="J469" s="447">
        <v>1</v>
      </c>
      <c r="K469" s="448">
        <v>709</v>
      </c>
    </row>
    <row r="470" spans="1:11" ht="14.45" customHeight="1" x14ac:dyDescent="0.2">
      <c r="A470" s="442" t="s">
        <v>432</v>
      </c>
      <c r="B470" s="443" t="s">
        <v>433</v>
      </c>
      <c r="C470" s="444" t="s">
        <v>439</v>
      </c>
      <c r="D470" s="445" t="s">
        <v>440</v>
      </c>
      <c r="E470" s="444" t="s">
        <v>795</v>
      </c>
      <c r="F470" s="445" t="s">
        <v>796</v>
      </c>
      <c r="G470" s="444" t="s">
        <v>1371</v>
      </c>
      <c r="H470" s="444" t="s">
        <v>1372</v>
      </c>
      <c r="I470" s="447">
        <v>718.989990234375</v>
      </c>
      <c r="J470" s="447">
        <v>1</v>
      </c>
      <c r="K470" s="448">
        <v>718.989990234375</v>
      </c>
    </row>
    <row r="471" spans="1:11" ht="14.45" customHeight="1" x14ac:dyDescent="0.2">
      <c r="A471" s="442" t="s">
        <v>432</v>
      </c>
      <c r="B471" s="443" t="s">
        <v>433</v>
      </c>
      <c r="C471" s="444" t="s">
        <v>439</v>
      </c>
      <c r="D471" s="445" t="s">
        <v>440</v>
      </c>
      <c r="E471" s="444" t="s">
        <v>795</v>
      </c>
      <c r="F471" s="445" t="s">
        <v>796</v>
      </c>
      <c r="G471" s="444" t="s">
        <v>1373</v>
      </c>
      <c r="H471" s="444" t="s">
        <v>1374</v>
      </c>
      <c r="I471" s="447">
        <v>619</v>
      </c>
      <c r="J471" s="447">
        <v>1</v>
      </c>
      <c r="K471" s="448">
        <v>619</v>
      </c>
    </row>
    <row r="472" spans="1:11" ht="14.45" customHeight="1" x14ac:dyDescent="0.2">
      <c r="A472" s="442" t="s">
        <v>432</v>
      </c>
      <c r="B472" s="443" t="s">
        <v>433</v>
      </c>
      <c r="C472" s="444" t="s">
        <v>439</v>
      </c>
      <c r="D472" s="445" t="s">
        <v>440</v>
      </c>
      <c r="E472" s="444" t="s">
        <v>795</v>
      </c>
      <c r="F472" s="445" t="s">
        <v>796</v>
      </c>
      <c r="G472" s="444" t="s">
        <v>1375</v>
      </c>
      <c r="H472" s="444" t="s">
        <v>1376</v>
      </c>
      <c r="I472" s="447">
        <v>619</v>
      </c>
      <c r="J472" s="447">
        <v>1</v>
      </c>
      <c r="K472" s="448">
        <v>619</v>
      </c>
    </row>
    <row r="473" spans="1:11" ht="14.45" customHeight="1" x14ac:dyDescent="0.2">
      <c r="A473" s="442" t="s">
        <v>432</v>
      </c>
      <c r="B473" s="443" t="s">
        <v>433</v>
      </c>
      <c r="C473" s="444" t="s">
        <v>439</v>
      </c>
      <c r="D473" s="445" t="s">
        <v>440</v>
      </c>
      <c r="E473" s="444" t="s">
        <v>795</v>
      </c>
      <c r="F473" s="445" t="s">
        <v>796</v>
      </c>
      <c r="G473" s="444" t="s">
        <v>1377</v>
      </c>
      <c r="H473" s="444" t="s">
        <v>1378</v>
      </c>
      <c r="I473" s="447">
        <v>619</v>
      </c>
      <c r="J473" s="447">
        <v>1</v>
      </c>
      <c r="K473" s="448">
        <v>619</v>
      </c>
    </row>
    <row r="474" spans="1:11" ht="14.45" customHeight="1" x14ac:dyDescent="0.2">
      <c r="A474" s="442" t="s">
        <v>432</v>
      </c>
      <c r="B474" s="443" t="s">
        <v>433</v>
      </c>
      <c r="C474" s="444" t="s">
        <v>439</v>
      </c>
      <c r="D474" s="445" t="s">
        <v>440</v>
      </c>
      <c r="E474" s="444" t="s">
        <v>795</v>
      </c>
      <c r="F474" s="445" t="s">
        <v>796</v>
      </c>
      <c r="G474" s="444" t="s">
        <v>1379</v>
      </c>
      <c r="H474" s="444" t="s">
        <v>1380</v>
      </c>
      <c r="I474" s="447">
        <v>619.0050048828125</v>
      </c>
      <c r="J474" s="447">
        <v>2</v>
      </c>
      <c r="K474" s="448">
        <v>1238.010009765625</v>
      </c>
    </row>
    <row r="475" spans="1:11" ht="14.45" customHeight="1" x14ac:dyDescent="0.2">
      <c r="A475" s="442" t="s">
        <v>432</v>
      </c>
      <c r="B475" s="443" t="s">
        <v>433</v>
      </c>
      <c r="C475" s="444" t="s">
        <v>439</v>
      </c>
      <c r="D475" s="445" t="s">
        <v>440</v>
      </c>
      <c r="E475" s="444" t="s">
        <v>795</v>
      </c>
      <c r="F475" s="445" t="s">
        <v>796</v>
      </c>
      <c r="G475" s="444" t="s">
        <v>1381</v>
      </c>
      <c r="H475" s="444" t="s">
        <v>1382</v>
      </c>
      <c r="I475" s="447">
        <v>904.84002685546875</v>
      </c>
      <c r="J475" s="447">
        <v>1</v>
      </c>
      <c r="K475" s="448">
        <v>904.84002685546875</v>
      </c>
    </row>
    <row r="476" spans="1:11" ht="14.45" customHeight="1" x14ac:dyDescent="0.2">
      <c r="A476" s="442" t="s">
        <v>432</v>
      </c>
      <c r="B476" s="443" t="s">
        <v>433</v>
      </c>
      <c r="C476" s="444" t="s">
        <v>439</v>
      </c>
      <c r="D476" s="445" t="s">
        <v>440</v>
      </c>
      <c r="E476" s="444" t="s">
        <v>795</v>
      </c>
      <c r="F476" s="445" t="s">
        <v>796</v>
      </c>
      <c r="G476" s="444" t="s">
        <v>1383</v>
      </c>
      <c r="H476" s="444" t="s">
        <v>1384</v>
      </c>
      <c r="I476" s="447">
        <v>692</v>
      </c>
      <c r="J476" s="447">
        <v>1</v>
      </c>
      <c r="K476" s="448">
        <v>692</v>
      </c>
    </row>
    <row r="477" spans="1:11" ht="14.45" customHeight="1" x14ac:dyDescent="0.2">
      <c r="A477" s="442" t="s">
        <v>432</v>
      </c>
      <c r="B477" s="443" t="s">
        <v>433</v>
      </c>
      <c r="C477" s="444" t="s">
        <v>439</v>
      </c>
      <c r="D477" s="445" t="s">
        <v>440</v>
      </c>
      <c r="E477" s="444" t="s">
        <v>795</v>
      </c>
      <c r="F477" s="445" t="s">
        <v>796</v>
      </c>
      <c r="G477" s="444" t="s">
        <v>1385</v>
      </c>
      <c r="H477" s="444" t="s">
        <v>1386</v>
      </c>
      <c r="I477" s="447">
        <v>921.969970703125</v>
      </c>
      <c r="J477" s="447">
        <v>1</v>
      </c>
      <c r="K477" s="448">
        <v>921.969970703125</v>
      </c>
    </row>
    <row r="478" spans="1:11" ht="14.45" customHeight="1" x14ac:dyDescent="0.2">
      <c r="A478" s="442" t="s">
        <v>432</v>
      </c>
      <c r="B478" s="443" t="s">
        <v>433</v>
      </c>
      <c r="C478" s="444" t="s">
        <v>439</v>
      </c>
      <c r="D478" s="445" t="s">
        <v>440</v>
      </c>
      <c r="E478" s="444" t="s">
        <v>795</v>
      </c>
      <c r="F478" s="445" t="s">
        <v>796</v>
      </c>
      <c r="G478" s="444" t="s">
        <v>1387</v>
      </c>
      <c r="H478" s="444" t="s">
        <v>1388</v>
      </c>
      <c r="I478" s="447">
        <v>902.6099853515625</v>
      </c>
      <c r="J478" s="447">
        <v>1</v>
      </c>
      <c r="K478" s="448">
        <v>902.6099853515625</v>
      </c>
    </row>
    <row r="479" spans="1:11" ht="14.45" customHeight="1" x14ac:dyDescent="0.2">
      <c r="A479" s="442" t="s">
        <v>432</v>
      </c>
      <c r="B479" s="443" t="s">
        <v>433</v>
      </c>
      <c r="C479" s="444" t="s">
        <v>439</v>
      </c>
      <c r="D479" s="445" t="s">
        <v>440</v>
      </c>
      <c r="E479" s="444" t="s">
        <v>795</v>
      </c>
      <c r="F479" s="445" t="s">
        <v>796</v>
      </c>
      <c r="G479" s="444" t="s">
        <v>1389</v>
      </c>
      <c r="H479" s="444" t="s">
        <v>1390</v>
      </c>
      <c r="I479" s="447">
        <v>798.54998779296875</v>
      </c>
      <c r="J479" s="447">
        <v>1</v>
      </c>
      <c r="K479" s="448">
        <v>798.54998779296875</v>
      </c>
    </row>
    <row r="480" spans="1:11" ht="14.45" customHeight="1" x14ac:dyDescent="0.2">
      <c r="A480" s="442" t="s">
        <v>432</v>
      </c>
      <c r="B480" s="443" t="s">
        <v>433</v>
      </c>
      <c r="C480" s="444" t="s">
        <v>439</v>
      </c>
      <c r="D480" s="445" t="s">
        <v>440</v>
      </c>
      <c r="E480" s="444" t="s">
        <v>795</v>
      </c>
      <c r="F480" s="445" t="s">
        <v>796</v>
      </c>
      <c r="G480" s="444" t="s">
        <v>1391</v>
      </c>
      <c r="H480" s="444" t="s">
        <v>1392</v>
      </c>
      <c r="I480" s="447">
        <v>814.77001953125</v>
      </c>
      <c r="J480" s="447">
        <v>1</v>
      </c>
      <c r="K480" s="448">
        <v>814.77001953125</v>
      </c>
    </row>
    <row r="481" spans="1:11" ht="14.45" customHeight="1" x14ac:dyDescent="0.2">
      <c r="A481" s="442" t="s">
        <v>432</v>
      </c>
      <c r="B481" s="443" t="s">
        <v>433</v>
      </c>
      <c r="C481" s="444" t="s">
        <v>439</v>
      </c>
      <c r="D481" s="445" t="s">
        <v>440</v>
      </c>
      <c r="E481" s="444" t="s">
        <v>795</v>
      </c>
      <c r="F481" s="445" t="s">
        <v>796</v>
      </c>
      <c r="G481" s="444" t="s">
        <v>1393</v>
      </c>
      <c r="H481" s="444" t="s">
        <v>1394</v>
      </c>
      <c r="I481" s="447">
        <v>2250.8800048828125</v>
      </c>
      <c r="J481" s="447">
        <v>2</v>
      </c>
      <c r="K481" s="448">
        <v>4501.760009765625</v>
      </c>
    </row>
    <row r="482" spans="1:11" ht="14.45" customHeight="1" x14ac:dyDescent="0.2">
      <c r="A482" s="442" t="s">
        <v>432</v>
      </c>
      <c r="B482" s="443" t="s">
        <v>433</v>
      </c>
      <c r="C482" s="444" t="s">
        <v>439</v>
      </c>
      <c r="D482" s="445" t="s">
        <v>440</v>
      </c>
      <c r="E482" s="444" t="s">
        <v>795</v>
      </c>
      <c r="F482" s="445" t="s">
        <v>796</v>
      </c>
      <c r="G482" s="444" t="s">
        <v>1395</v>
      </c>
      <c r="H482" s="444" t="s">
        <v>1396</v>
      </c>
      <c r="I482" s="447">
        <v>4.9499998092651367</v>
      </c>
      <c r="J482" s="447">
        <v>200</v>
      </c>
      <c r="K482" s="448">
        <v>989.99997520446777</v>
      </c>
    </row>
    <row r="483" spans="1:11" ht="14.45" customHeight="1" x14ac:dyDescent="0.2">
      <c r="A483" s="442" t="s">
        <v>432</v>
      </c>
      <c r="B483" s="443" t="s">
        <v>433</v>
      </c>
      <c r="C483" s="444" t="s">
        <v>439</v>
      </c>
      <c r="D483" s="445" t="s">
        <v>440</v>
      </c>
      <c r="E483" s="444" t="s">
        <v>795</v>
      </c>
      <c r="F483" s="445" t="s">
        <v>796</v>
      </c>
      <c r="G483" s="444" t="s">
        <v>1397</v>
      </c>
      <c r="H483" s="444" t="s">
        <v>1398</v>
      </c>
      <c r="I483" s="447">
        <v>2.619999885559082</v>
      </c>
      <c r="J483" s="447">
        <v>800</v>
      </c>
      <c r="K483" s="448">
        <v>2098</v>
      </c>
    </row>
    <row r="484" spans="1:11" ht="14.45" customHeight="1" x14ac:dyDescent="0.2">
      <c r="A484" s="442" t="s">
        <v>432</v>
      </c>
      <c r="B484" s="443" t="s">
        <v>433</v>
      </c>
      <c r="C484" s="444" t="s">
        <v>439</v>
      </c>
      <c r="D484" s="445" t="s">
        <v>440</v>
      </c>
      <c r="E484" s="444" t="s">
        <v>795</v>
      </c>
      <c r="F484" s="445" t="s">
        <v>796</v>
      </c>
      <c r="G484" s="444" t="s">
        <v>1399</v>
      </c>
      <c r="H484" s="444" t="s">
        <v>1400</v>
      </c>
      <c r="I484" s="447">
        <v>2.2300000190734863</v>
      </c>
      <c r="J484" s="447">
        <v>100</v>
      </c>
      <c r="K484" s="448">
        <v>223</v>
      </c>
    </row>
    <row r="485" spans="1:11" ht="14.45" customHeight="1" x14ac:dyDescent="0.2">
      <c r="A485" s="442" t="s">
        <v>432</v>
      </c>
      <c r="B485" s="443" t="s">
        <v>433</v>
      </c>
      <c r="C485" s="444" t="s">
        <v>439</v>
      </c>
      <c r="D485" s="445" t="s">
        <v>440</v>
      </c>
      <c r="E485" s="444" t="s">
        <v>795</v>
      </c>
      <c r="F485" s="445" t="s">
        <v>796</v>
      </c>
      <c r="G485" s="444" t="s">
        <v>1401</v>
      </c>
      <c r="H485" s="444" t="s">
        <v>1402</v>
      </c>
      <c r="I485" s="447">
        <v>2.2300000190734863</v>
      </c>
      <c r="J485" s="447">
        <v>100</v>
      </c>
      <c r="K485" s="448">
        <v>223</v>
      </c>
    </row>
    <row r="486" spans="1:11" ht="14.45" customHeight="1" x14ac:dyDescent="0.2">
      <c r="A486" s="442" t="s">
        <v>432</v>
      </c>
      <c r="B486" s="443" t="s">
        <v>433</v>
      </c>
      <c r="C486" s="444" t="s">
        <v>439</v>
      </c>
      <c r="D486" s="445" t="s">
        <v>440</v>
      </c>
      <c r="E486" s="444" t="s">
        <v>795</v>
      </c>
      <c r="F486" s="445" t="s">
        <v>796</v>
      </c>
      <c r="G486" s="444" t="s">
        <v>1403</v>
      </c>
      <c r="H486" s="444" t="s">
        <v>1404</v>
      </c>
      <c r="I486" s="447">
        <v>3.7000000476837158</v>
      </c>
      <c r="J486" s="447">
        <v>400</v>
      </c>
      <c r="K486" s="448">
        <v>1478.6199951171875</v>
      </c>
    </row>
    <row r="487" spans="1:11" ht="14.45" customHeight="1" x14ac:dyDescent="0.2">
      <c r="A487" s="442" t="s">
        <v>432</v>
      </c>
      <c r="B487" s="443" t="s">
        <v>433</v>
      </c>
      <c r="C487" s="444" t="s">
        <v>439</v>
      </c>
      <c r="D487" s="445" t="s">
        <v>440</v>
      </c>
      <c r="E487" s="444" t="s">
        <v>795</v>
      </c>
      <c r="F487" s="445" t="s">
        <v>796</v>
      </c>
      <c r="G487" s="444" t="s">
        <v>1395</v>
      </c>
      <c r="H487" s="444" t="s">
        <v>1405</v>
      </c>
      <c r="I487" s="447">
        <v>5.6999998092651367</v>
      </c>
      <c r="J487" s="447">
        <v>200</v>
      </c>
      <c r="K487" s="448">
        <v>1140.1500120162964</v>
      </c>
    </row>
    <row r="488" spans="1:11" ht="14.45" customHeight="1" x14ac:dyDescent="0.2">
      <c r="A488" s="442" t="s">
        <v>432</v>
      </c>
      <c r="B488" s="443" t="s">
        <v>433</v>
      </c>
      <c r="C488" s="444" t="s">
        <v>439</v>
      </c>
      <c r="D488" s="445" t="s">
        <v>440</v>
      </c>
      <c r="E488" s="444" t="s">
        <v>795</v>
      </c>
      <c r="F488" s="445" t="s">
        <v>796</v>
      </c>
      <c r="G488" s="444" t="s">
        <v>1406</v>
      </c>
      <c r="H488" s="444" t="s">
        <v>1407</v>
      </c>
      <c r="I488" s="447">
        <v>2.2300000190734863</v>
      </c>
      <c r="J488" s="447">
        <v>100</v>
      </c>
      <c r="K488" s="448">
        <v>223</v>
      </c>
    </row>
    <row r="489" spans="1:11" ht="14.45" customHeight="1" x14ac:dyDescent="0.2">
      <c r="A489" s="442" t="s">
        <v>432</v>
      </c>
      <c r="B489" s="443" t="s">
        <v>433</v>
      </c>
      <c r="C489" s="444" t="s">
        <v>439</v>
      </c>
      <c r="D489" s="445" t="s">
        <v>440</v>
      </c>
      <c r="E489" s="444" t="s">
        <v>795</v>
      </c>
      <c r="F489" s="445" t="s">
        <v>796</v>
      </c>
      <c r="G489" s="444" t="s">
        <v>1401</v>
      </c>
      <c r="H489" s="444" t="s">
        <v>1408</v>
      </c>
      <c r="I489" s="447">
        <v>2.2300000190734863</v>
      </c>
      <c r="J489" s="447">
        <v>100</v>
      </c>
      <c r="K489" s="448">
        <v>223</v>
      </c>
    </row>
    <row r="490" spans="1:11" ht="14.45" customHeight="1" x14ac:dyDescent="0.2">
      <c r="A490" s="442" t="s">
        <v>432</v>
      </c>
      <c r="B490" s="443" t="s">
        <v>433</v>
      </c>
      <c r="C490" s="444" t="s">
        <v>439</v>
      </c>
      <c r="D490" s="445" t="s">
        <v>440</v>
      </c>
      <c r="E490" s="444" t="s">
        <v>795</v>
      </c>
      <c r="F490" s="445" t="s">
        <v>796</v>
      </c>
      <c r="G490" s="444" t="s">
        <v>1409</v>
      </c>
      <c r="H490" s="444" t="s">
        <v>1410</v>
      </c>
      <c r="I490" s="447">
        <v>1243.8800048828125</v>
      </c>
      <c r="J490" s="447">
        <v>1</v>
      </c>
      <c r="K490" s="448">
        <v>1243.8800048828125</v>
      </c>
    </row>
    <row r="491" spans="1:11" ht="14.45" customHeight="1" x14ac:dyDescent="0.2">
      <c r="A491" s="442" t="s">
        <v>432</v>
      </c>
      <c r="B491" s="443" t="s">
        <v>433</v>
      </c>
      <c r="C491" s="444" t="s">
        <v>439</v>
      </c>
      <c r="D491" s="445" t="s">
        <v>440</v>
      </c>
      <c r="E491" s="444" t="s">
        <v>795</v>
      </c>
      <c r="F491" s="445" t="s">
        <v>796</v>
      </c>
      <c r="G491" s="444" t="s">
        <v>1403</v>
      </c>
      <c r="H491" s="444" t="s">
        <v>1411</v>
      </c>
      <c r="I491" s="447">
        <v>3.7000000476837158</v>
      </c>
      <c r="J491" s="447">
        <v>400</v>
      </c>
      <c r="K491" s="448">
        <v>1478.6200439929962</v>
      </c>
    </row>
    <row r="492" spans="1:11" ht="14.45" customHeight="1" x14ac:dyDescent="0.2">
      <c r="A492" s="442" t="s">
        <v>432</v>
      </c>
      <c r="B492" s="443" t="s">
        <v>433</v>
      </c>
      <c r="C492" s="444" t="s">
        <v>439</v>
      </c>
      <c r="D492" s="445" t="s">
        <v>440</v>
      </c>
      <c r="E492" s="444" t="s">
        <v>795</v>
      </c>
      <c r="F492" s="445" t="s">
        <v>796</v>
      </c>
      <c r="G492" s="444" t="s">
        <v>1412</v>
      </c>
      <c r="H492" s="444" t="s">
        <v>1413</v>
      </c>
      <c r="I492" s="447">
        <v>255</v>
      </c>
      <c r="J492" s="447">
        <v>15</v>
      </c>
      <c r="K492" s="448">
        <v>3825</v>
      </c>
    </row>
    <row r="493" spans="1:11" ht="14.45" customHeight="1" x14ac:dyDescent="0.2">
      <c r="A493" s="442" t="s">
        <v>432</v>
      </c>
      <c r="B493" s="443" t="s">
        <v>433</v>
      </c>
      <c r="C493" s="444" t="s">
        <v>439</v>
      </c>
      <c r="D493" s="445" t="s">
        <v>440</v>
      </c>
      <c r="E493" s="444" t="s">
        <v>795</v>
      </c>
      <c r="F493" s="445" t="s">
        <v>796</v>
      </c>
      <c r="G493" s="444" t="s">
        <v>1412</v>
      </c>
      <c r="H493" s="444" t="s">
        <v>1414</v>
      </c>
      <c r="I493" s="447">
        <v>940.5</v>
      </c>
      <c r="J493" s="447">
        <v>10</v>
      </c>
      <c r="K493" s="448">
        <v>9405</v>
      </c>
    </row>
    <row r="494" spans="1:11" ht="14.45" customHeight="1" x14ac:dyDescent="0.2">
      <c r="A494" s="442" t="s">
        <v>432</v>
      </c>
      <c r="B494" s="443" t="s">
        <v>433</v>
      </c>
      <c r="C494" s="444" t="s">
        <v>439</v>
      </c>
      <c r="D494" s="445" t="s">
        <v>440</v>
      </c>
      <c r="E494" s="444" t="s">
        <v>795</v>
      </c>
      <c r="F494" s="445" t="s">
        <v>796</v>
      </c>
      <c r="G494" s="444" t="s">
        <v>1412</v>
      </c>
      <c r="H494" s="444" t="s">
        <v>1415</v>
      </c>
      <c r="I494" s="447">
        <v>940.5</v>
      </c>
      <c r="J494" s="447">
        <v>15</v>
      </c>
      <c r="K494" s="448">
        <v>14107.5</v>
      </c>
    </row>
    <row r="495" spans="1:11" ht="14.45" customHeight="1" x14ac:dyDescent="0.2">
      <c r="A495" s="442" t="s">
        <v>432</v>
      </c>
      <c r="B495" s="443" t="s">
        <v>433</v>
      </c>
      <c r="C495" s="444" t="s">
        <v>439</v>
      </c>
      <c r="D495" s="445" t="s">
        <v>440</v>
      </c>
      <c r="E495" s="444" t="s">
        <v>795</v>
      </c>
      <c r="F495" s="445" t="s">
        <v>796</v>
      </c>
      <c r="G495" s="444" t="s">
        <v>1416</v>
      </c>
      <c r="H495" s="444" t="s">
        <v>1417</v>
      </c>
      <c r="I495" s="447">
        <v>471.89999389648438</v>
      </c>
      <c r="J495" s="447">
        <v>2</v>
      </c>
      <c r="K495" s="448">
        <v>943.79998779296875</v>
      </c>
    </row>
    <row r="496" spans="1:11" ht="14.45" customHeight="1" x14ac:dyDescent="0.2">
      <c r="A496" s="442" t="s">
        <v>432</v>
      </c>
      <c r="B496" s="443" t="s">
        <v>433</v>
      </c>
      <c r="C496" s="444" t="s">
        <v>439</v>
      </c>
      <c r="D496" s="445" t="s">
        <v>440</v>
      </c>
      <c r="E496" s="444" t="s">
        <v>795</v>
      </c>
      <c r="F496" s="445" t="s">
        <v>796</v>
      </c>
      <c r="G496" s="444" t="s">
        <v>1418</v>
      </c>
      <c r="H496" s="444" t="s">
        <v>1419</v>
      </c>
      <c r="I496" s="447">
        <v>471.89999389648438</v>
      </c>
      <c r="J496" s="447">
        <v>6</v>
      </c>
      <c r="K496" s="448">
        <v>2831.39990234375</v>
      </c>
    </row>
    <row r="497" spans="1:11" ht="14.45" customHeight="1" x14ac:dyDescent="0.2">
      <c r="A497" s="442" t="s">
        <v>432</v>
      </c>
      <c r="B497" s="443" t="s">
        <v>433</v>
      </c>
      <c r="C497" s="444" t="s">
        <v>439</v>
      </c>
      <c r="D497" s="445" t="s">
        <v>440</v>
      </c>
      <c r="E497" s="444" t="s">
        <v>795</v>
      </c>
      <c r="F497" s="445" t="s">
        <v>796</v>
      </c>
      <c r="G497" s="444" t="s">
        <v>1420</v>
      </c>
      <c r="H497" s="444" t="s">
        <v>1421</v>
      </c>
      <c r="I497" s="447">
        <v>1217.1300048828125</v>
      </c>
      <c r="J497" s="447">
        <v>3</v>
      </c>
      <c r="K497" s="448">
        <v>3651.3798828125</v>
      </c>
    </row>
    <row r="498" spans="1:11" ht="14.45" customHeight="1" x14ac:dyDescent="0.2">
      <c r="A498" s="442" t="s">
        <v>432</v>
      </c>
      <c r="B498" s="443" t="s">
        <v>433</v>
      </c>
      <c r="C498" s="444" t="s">
        <v>439</v>
      </c>
      <c r="D498" s="445" t="s">
        <v>440</v>
      </c>
      <c r="E498" s="444" t="s">
        <v>795</v>
      </c>
      <c r="F498" s="445" t="s">
        <v>796</v>
      </c>
      <c r="G498" s="444" t="s">
        <v>1422</v>
      </c>
      <c r="H498" s="444" t="s">
        <v>1423</v>
      </c>
      <c r="I498" s="447">
        <v>887.0419799804688</v>
      </c>
      <c r="J498" s="447">
        <v>7</v>
      </c>
      <c r="K498" s="448">
        <v>6209.2898559570313</v>
      </c>
    </row>
    <row r="499" spans="1:11" ht="14.45" customHeight="1" x14ac:dyDescent="0.2">
      <c r="A499" s="442" t="s">
        <v>432</v>
      </c>
      <c r="B499" s="443" t="s">
        <v>433</v>
      </c>
      <c r="C499" s="444" t="s">
        <v>439</v>
      </c>
      <c r="D499" s="445" t="s">
        <v>440</v>
      </c>
      <c r="E499" s="444" t="s">
        <v>795</v>
      </c>
      <c r="F499" s="445" t="s">
        <v>796</v>
      </c>
      <c r="G499" s="444" t="s">
        <v>1422</v>
      </c>
      <c r="H499" s="444" t="s">
        <v>1424</v>
      </c>
      <c r="I499" s="447">
        <v>887.04665120442712</v>
      </c>
      <c r="J499" s="447">
        <v>5</v>
      </c>
      <c r="K499" s="448">
        <v>4435.179931640625</v>
      </c>
    </row>
    <row r="500" spans="1:11" ht="14.45" customHeight="1" x14ac:dyDescent="0.2">
      <c r="A500" s="442" t="s">
        <v>432</v>
      </c>
      <c r="B500" s="443" t="s">
        <v>433</v>
      </c>
      <c r="C500" s="444" t="s">
        <v>439</v>
      </c>
      <c r="D500" s="445" t="s">
        <v>440</v>
      </c>
      <c r="E500" s="444" t="s">
        <v>795</v>
      </c>
      <c r="F500" s="445" t="s">
        <v>796</v>
      </c>
      <c r="G500" s="444" t="s">
        <v>1425</v>
      </c>
      <c r="H500" s="444" t="s">
        <v>1426</v>
      </c>
      <c r="I500" s="447">
        <v>45.979999542236328</v>
      </c>
      <c r="J500" s="447">
        <v>12</v>
      </c>
      <c r="K500" s="448">
        <v>551.760009765625</v>
      </c>
    </row>
    <row r="501" spans="1:11" ht="14.45" customHeight="1" x14ac:dyDescent="0.2">
      <c r="A501" s="442" t="s">
        <v>432</v>
      </c>
      <c r="B501" s="443" t="s">
        <v>433</v>
      </c>
      <c r="C501" s="444" t="s">
        <v>439</v>
      </c>
      <c r="D501" s="445" t="s">
        <v>440</v>
      </c>
      <c r="E501" s="444" t="s">
        <v>795</v>
      </c>
      <c r="F501" s="445" t="s">
        <v>796</v>
      </c>
      <c r="G501" s="444" t="s">
        <v>1427</v>
      </c>
      <c r="H501" s="444" t="s">
        <v>1428</v>
      </c>
      <c r="I501" s="447">
        <v>62.060001373291016</v>
      </c>
      <c r="J501" s="447">
        <v>6</v>
      </c>
      <c r="K501" s="448">
        <v>372.3699951171875</v>
      </c>
    </row>
    <row r="502" spans="1:11" ht="14.45" customHeight="1" x14ac:dyDescent="0.2">
      <c r="A502" s="442" t="s">
        <v>432</v>
      </c>
      <c r="B502" s="443" t="s">
        <v>433</v>
      </c>
      <c r="C502" s="444" t="s">
        <v>439</v>
      </c>
      <c r="D502" s="445" t="s">
        <v>440</v>
      </c>
      <c r="E502" s="444" t="s">
        <v>795</v>
      </c>
      <c r="F502" s="445" t="s">
        <v>796</v>
      </c>
      <c r="G502" s="444" t="s">
        <v>1429</v>
      </c>
      <c r="H502" s="444" t="s">
        <v>1430</v>
      </c>
      <c r="I502" s="447">
        <v>810.70001220703125</v>
      </c>
      <c r="J502" s="447">
        <v>2</v>
      </c>
      <c r="K502" s="448">
        <v>1621.4000244140625</v>
      </c>
    </row>
    <row r="503" spans="1:11" ht="14.45" customHeight="1" x14ac:dyDescent="0.2">
      <c r="A503" s="442" t="s">
        <v>432</v>
      </c>
      <c r="B503" s="443" t="s">
        <v>433</v>
      </c>
      <c r="C503" s="444" t="s">
        <v>439</v>
      </c>
      <c r="D503" s="445" t="s">
        <v>440</v>
      </c>
      <c r="E503" s="444" t="s">
        <v>795</v>
      </c>
      <c r="F503" s="445" t="s">
        <v>796</v>
      </c>
      <c r="G503" s="444" t="s">
        <v>1431</v>
      </c>
      <c r="H503" s="444" t="s">
        <v>1432</v>
      </c>
      <c r="I503" s="447">
        <v>55.659999847412109</v>
      </c>
      <c r="J503" s="447">
        <v>10</v>
      </c>
      <c r="K503" s="448">
        <v>556.5999755859375</v>
      </c>
    </row>
    <row r="504" spans="1:11" ht="14.45" customHeight="1" x14ac:dyDescent="0.2">
      <c r="A504" s="442" t="s">
        <v>432</v>
      </c>
      <c r="B504" s="443" t="s">
        <v>433</v>
      </c>
      <c r="C504" s="444" t="s">
        <v>439</v>
      </c>
      <c r="D504" s="445" t="s">
        <v>440</v>
      </c>
      <c r="E504" s="444" t="s">
        <v>795</v>
      </c>
      <c r="F504" s="445" t="s">
        <v>796</v>
      </c>
      <c r="G504" s="444" t="s">
        <v>1433</v>
      </c>
      <c r="H504" s="444" t="s">
        <v>1434</v>
      </c>
      <c r="I504" s="447">
        <v>59.840000152587891</v>
      </c>
      <c r="J504" s="447">
        <v>30</v>
      </c>
      <c r="K504" s="448">
        <v>1795.0999755859375</v>
      </c>
    </row>
    <row r="505" spans="1:11" ht="14.45" customHeight="1" x14ac:dyDescent="0.2">
      <c r="A505" s="442" t="s">
        <v>432</v>
      </c>
      <c r="B505" s="443" t="s">
        <v>433</v>
      </c>
      <c r="C505" s="444" t="s">
        <v>439</v>
      </c>
      <c r="D505" s="445" t="s">
        <v>440</v>
      </c>
      <c r="E505" s="444" t="s">
        <v>795</v>
      </c>
      <c r="F505" s="445" t="s">
        <v>796</v>
      </c>
      <c r="G505" s="444" t="s">
        <v>1435</v>
      </c>
      <c r="H505" s="444" t="s">
        <v>1436</v>
      </c>
      <c r="I505" s="447">
        <v>143.83000183105469</v>
      </c>
      <c r="J505" s="447">
        <v>12</v>
      </c>
      <c r="K505" s="448">
        <v>1726</v>
      </c>
    </row>
    <row r="506" spans="1:11" ht="14.45" customHeight="1" x14ac:dyDescent="0.2">
      <c r="A506" s="442" t="s">
        <v>432</v>
      </c>
      <c r="B506" s="443" t="s">
        <v>433</v>
      </c>
      <c r="C506" s="444" t="s">
        <v>439</v>
      </c>
      <c r="D506" s="445" t="s">
        <v>440</v>
      </c>
      <c r="E506" s="444" t="s">
        <v>795</v>
      </c>
      <c r="F506" s="445" t="s">
        <v>796</v>
      </c>
      <c r="G506" s="444" t="s">
        <v>1437</v>
      </c>
      <c r="H506" s="444" t="s">
        <v>1438</v>
      </c>
      <c r="I506" s="447">
        <v>180.28562068939209</v>
      </c>
      <c r="J506" s="447">
        <v>229</v>
      </c>
      <c r="K506" s="448">
        <v>41285.199813842773</v>
      </c>
    </row>
    <row r="507" spans="1:11" ht="14.45" customHeight="1" x14ac:dyDescent="0.2">
      <c r="A507" s="442" t="s">
        <v>432</v>
      </c>
      <c r="B507" s="443" t="s">
        <v>433</v>
      </c>
      <c r="C507" s="444" t="s">
        <v>439</v>
      </c>
      <c r="D507" s="445" t="s">
        <v>440</v>
      </c>
      <c r="E507" s="444" t="s">
        <v>795</v>
      </c>
      <c r="F507" s="445" t="s">
        <v>796</v>
      </c>
      <c r="G507" s="444" t="s">
        <v>1439</v>
      </c>
      <c r="H507" s="444" t="s">
        <v>1440</v>
      </c>
      <c r="I507" s="447">
        <v>90</v>
      </c>
      <c r="J507" s="447">
        <v>270</v>
      </c>
      <c r="K507" s="448">
        <v>24299.900390625</v>
      </c>
    </row>
    <row r="508" spans="1:11" ht="14.45" customHeight="1" x14ac:dyDescent="0.2">
      <c r="A508" s="442" t="s">
        <v>432</v>
      </c>
      <c r="B508" s="443" t="s">
        <v>433</v>
      </c>
      <c r="C508" s="444" t="s">
        <v>439</v>
      </c>
      <c r="D508" s="445" t="s">
        <v>440</v>
      </c>
      <c r="E508" s="444" t="s">
        <v>795</v>
      </c>
      <c r="F508" s="445" t="s">
        <v>796</v>
      </c>
      <c r="G508" s="444" t="s">
        <v>1441</v>
      </c>
      <c r="H508" s="444" t="s">
        <v>1442</v>
      </c>
      <c r="I508" s="447">
        <v>90</v>
      </c>
      <c r="J508" s="447">
        <v>225</v>
      </c>
      <c r="K508" s="448">
        <v>20250.009765625</v>
      </c>
    </row>
    <row r="509" spans="1:11" ht="14.45" customHeight="1" x14ac:dyDescent="0.2">
      <c r="A509" s="442" t="s">
        <v>432</v>
      </c>
      <c r="B509" s="443" t="s">
        <v>433</v>
      </c>
      <c r="C509" s="444" t="s">
        <v>439</v>
      </c>
      <c r="D509" s="445" t="s">
        <v>440</v>
      </c>
      <c r="E509" s="444" t="s">
        <v>795</v>
      </c>
      <c r="F509" s="445" t="s">
        <v>796</v>
      </c>
      <c r="G509" s="444" t="s">
        <v>1443</v>
      </c>
      <c r="H509" s="444" t="s">
        <v>1444</v>
      </c>
      <c r="I509" s="447">
        <v>90</v>
      </c>
      <c r="J509" s="447">
        <v>135</v>
      </c>
      <c r="K509" s="448">
        <v>12150.099609375</v>
      </c>
    </row>
    <row r="510" spans="1:11" ht="14.45" customHeight="1" x14ac:dyDescent="0.2">
      <c r="A510" s="442" t="s">
        <v>432</v>
      </c>
      <c r="B510" s="443" t="s">
        <v>433</v>
      </c>
      <c r="C510" s="444" t="s">
        <v>439</v>
      </c>
      <c r="D510" s="445" t="s">
        <v>440</v>
      </c>
      <c r="E510" s="444" t="s">
        <v>795</v>
      </c>
      <c r="F510" s="445" t="s">
        <v>796</v>
      </c>
      <c r="G510" s="444" t="s">
        <v>1445</v>
      </c>
      <c r="H510" s="444" t="s">
        <v>1446</v>
      </c>
      <c r="I510" s="447">
        <v>90</v>
      </c>
      <c r="J510" s="447">
        <v>225</v>
      </c>
      <c r="K510" s="448">
        <v>20250.009765625</v>
      </c>
    </row>
    <row r="511" spans="1:11" ht="14.45" customHeight="1" x14ac:dyDescent="0.2">
      <c r="A511" s="442" t="s">
        <v>432</v>
      </c>
      <c r="B511" s="443" t="s">
        <v>433</v>
      </c>
      <c r="C511" s="444" t="s">
        <v>439</v>
      </c>
      <c r="D511" s="445" t="s">
        <v>440</v>
      </c>
      <c r="E511" s="444" t="s">
        <v>795</v>
      </c>
      <c r="F511" s="445" t="s">
        <v>796</v>
      </c>
      <c r="G511" s="444" t="s">
        <v>1447</v>
      </c>
      <c r="H511" s="444" t="s">
        <v>1448</v>
      </c>
      <c r="I511" s="447">
        <v>90</v>
      </c>
      <c r="J511" s="447">
        <v>180</v>
      </c>
      <c r="K511" s="448">
        <v>16199.990234375</v>
      </c>
    </row>
    <row r="512" spans="1:11" ht="14.45" customHeight="1" x14ac:dyDescent="0.2">
      <c r="A512" s="442" t="s">
        <v>432</v>
      </c>
      <c r="B512" s="443" t="s">
        <v>433</v>
      </c>
      <c r="C512" s="444" t="s">
        <v>439</v>
      </c>
      <c r="D512" s="445" t="s">
        <v>440</v>
      </c>
      <c r="E512" s="444" t="s">
        <v>795</v>
      </c>
      <c r="F512" s="445" t="s">
        <v>796</v>
      </c>
      <c r="G512" s="444" t="s">
        <v>1449</v>
      </c>
      <c r="H512" s="444" t="s">
        <v>1450</v>
      </c>
      <c r="I512" s="447">
        <v>90</v>
      </c>
      <c r="J512" s="447">
        <v>180</v>
      </c>
      <c r="K512" s="448">
        <v>16199.990234375</v>
      </c>
    </row>
    <row r="513" spans="1:11" ht="14.45" customHeight="1" x14ac:dyDescent="0.2">
      <c r="A513" s="442" t="s">
        <v>432</v>
      </c>
      <c r="B513" s="443" t="s">
        <v>433</v>
      </c>
      <c r="C513" s="444" t="s">
        <v>439</v>
      </c>
      <c r="D513" s="445" t="s">
        <v>440</v>
      </c>
      <c r="E513" s="444" t="s">
        <v>795</v>
      </c>
      <c r="F513" s="445" t="s">
        <v>796</v>
      </c>
      <c r="G513" s="444" t="s">
        <v>1451</v>
      </c>
      <c r="H513" s="444" t="s">
        <v>1452</v>
      </c>
      <c r="I513" s="447">
        <v>14.880000114440918</v>
      </c>
      <c r="J513" s="447">
        <v>200</v>
      </c>
      <c r="K513" s="448">
        <v>2976.3900146484375</v>
      </c>
    </row>
    <row r="514" spans="1:11" ht="14.45" customHeight="1" x14ac:dyDescent="0.2">
      <c r="A514" s="442" t="s">
        <v>432</v>
      </c>
      <c r="B514" s="443" t="s">
        <v>433</v>
      </c>
      <c r="C514" s="444" t="s">
        <v>439</v>
      </c>
      <c r="D514" s="445" t="s">
        <v>440</v>
      </c>
      <c r="E514" s="444" t="s">
        <v>795</v>
      </c>
      <c r="F514" s="445" t="s">
        <v>796</v>
      </c>
      <c r="G514" s="444" t="s">
        <v>1453</v>
      </c>
      <c r="H514" s="444" t="s">
        <v>1454</v>
      </c>
      <c r="I514" s="447">
        <v>1488.300048828125</v>
      </c>
      <c r="J514" s="447">
        <v>1</v>
      </c>
      <c r="K514" s="448">
        <v>1488.300048828125</v>
      </c>
    </row>
    <row r="515" spans="1:11" ht="14.45" customHeight="1" x14ac:dyDescent="0.2">
      <c r="A515" s="442" t="s">
        <v>432</v>
      </c>
      <c r="B515" s="443" t="s">
        <v>433</v>
      </c>
      <c r="C515" s="444" t="s">
        <v>439</v>
      </c>
      <c r="D515" s="445" t="s">
        <v>440</v>
      </c>
      <c r="E515" s="444" t="s">
        <v>795</v>
      </c>
      <c r="F515" s="445" t="s">
        <v>796</v>
      </c>
      <c r="G515" s="444" t="s">
        <v>1455</v>
      </c>
      <c r="H515" s="444" t="s">
        <v>1456</v>
      </c>
      <c r="I515" s="447">
        <v>721.6500244140625</v>
      </c>
      <c r="J515" s="447">
        <v>2</v>
      </c>
      <c r="K515" s="448">
        <v>1443.300048828125</v>
      </c>
    </row>
    <row r="516" spans="1:11" ht="14.45" customHeight="1" x14ac:dyDescent="0.2">
      <c r="A516" s="442" t="s">
        <v>432</v>
      </c>
      <c r="B516" s="443" t="s">
        <v>433</v>
      </c>
      <c r="C516" s="444" t="s">
        <v>439</v>
      </c>
      <c r="D516" s="445" t="s">
        <v>440</v>
      </c>
      <c r="E516" s="444" t="s">
        <v>795</v>
      </c>
      <c r="F516" s="445" t="s">
        <v>796</v>
      </c>
      <c r="G516" s="444" t="s">
        <v>1457</v>
      </c>
      <c r="H516" s="444" t="s">
        <v>1458</v>
      </c>
      <c r="I516" s="447">
        <v>849.1500244140625</v>
      </c>
      <c r="J516" s="447">
        <v>3</v>
      </c>
      <c r="K516" s="448">
        <v>2547.4599609375</v>
      </c>
    </row>
    <row r="517" spans="1:11" ht="14.45" customHeight="1" x14ac:dyDescent="0.2">
      <c r="A517" s="442" t="s">
        <v>432</v>
      </c>
      <c r="B517" s="443" t="s">
        <v>433</v>
      </c>
      <c r="C517" s="444" t="s">
        <v>439</v>
      </c>
      <c r="D517" s="445" t="s">
        <v>440</v>
      </c>
      <c r="E517" s="444" t="s">
        <v>795</v>
      </c>
      <c r="F517" s="445" t="s">
        <v>796</v>
      </c>
      <c r="G517" s="444" t="s">
        <v>1459</v>
      </c>
      <c r="H517" s="444" t="s">
        <v>1460</v>
      </c>
      <c r="I517" s="447">
        <v>849.1500244140625</v>
      </c>
      <c r="J517" s="447">
        <v>3</v>
      </c>
      <c r="K517" s="448">
        <v>2547.4599609375</v>
      </c>
    </row>
    <row r="518" spans="1:11" ht="14.45" customHeight="1" x14ac:dyDescent="0.2">
      <c r="A518" s="442" t="s">
        <v>432</v>
      </c>
      <c r="B518" s="443" t="s">
        <v>433</v>
      </c>
      <c r="C518" s="444" t="s">
        <v>439</v>
      </c>
      <c r="D518" s="445" t="s">
        <v>440</v>
      </c>
      <c r="E518" s="444" t="s">
        <v>795</v>
      </c>
      <c r="F518" s="445" t="s">
        <v>796</v>
      </c>
      <c r="G518" s="444" t="s">
        <v>1461</v>
      </c>
      <c r="H518" s="444" t="s">
        <v>1462</v>
      </c>
      <c r="I518" s="447">
        <v>721.6500244140625</v>
      </c>
      <c r="J518" s="447">
        <v>2</v>
      </c>
      <c r="K518" s="448">
        <v>1443.300048828125</v>
      </c>
    </row>
    <row r="519" spans="1:11" ht="14.45" customHeight="1" x14ac:dyDescent="0.2">
      <c r="A519" s="442" t="s">
        <v>432</v>
      </c>
      <c r="B519" s="443" t="s">
        <v>433</v>
      </c>
      <c r="C519" s="444" t="s">
        <v>439</v>
      </c>
      <c r="D519" s="445" t="s">
        <v>440</v>
      </c>
      <c r="E519" s="444" t="s">
        <v>795</v>
      </c>
      <c r="F519" s="445" t="s">
        <v>796</v>
      </c>
      <c r="G519" s="444" t="s">
        <v>1463</v>
      </c>
      <c r="H519" s="444" t="s">
        <v>1464</v>
      </c>
      <c r="I519" s="447">
        <v>721.6500244140625</v>
      </c>
      <c r="J519" s="447">
        <v>2</v>
      </c>
      <c r="K519" s="448">
        <v>1443.300048828125</v>
      </c>
    </row>
    <row r="520" spans="1:11" ht="14.45" customHeight="1" x14ac:dyDescent="0.2">
      <c r="A520" s="442" t="s">
        <v>432</v>
      </c>
      <c r="B520" s="443" t="s">
        <v>433</v>
      </c>
      <c r="C520" s="444" t="s">
        <v>439</v>
      </c>
      <c r="D520" s="445" t="s">
        <v>440</v>
      </c>
      <c r="E520" s="444" t="s">
        <v>795</v>
      </c>
      <c r="F520" s="445" t="s">
        <v>796</v>
      </c>
      <c r="G520" s="444" t="s">
        <v>1465</v>
      </c>
      <c r="H520" s="444" t="s">
        <v>1466</v>
      </c>
      <c r="I520" s="447">
        <v>86.139999389648438</v>
      </c>
      <c r="J520" s="447">
        <v>20</v>
      </c>
      <c r="K520" s="448">
        <v>1722.800048828125</v>
      </c>
    </row>
    <row r="521" spans="1:11" ht="14.45" customHeight="1" x14ac:dyDescent="0.2">
      <c r="A521" s="442" t="s">
        <v>432</v>
      </c>
      <c r="B521" s="443" t="s">
        <v>433</v>
      </c>
      <c r="C521" s="444" t="s">
        <v>439</v>
      </c>
      <c r="D521" s="445" t="s">
        <v>440</v>
      </c>
      <c r="E521" s="444" t="s">
        <v>795</v>
      </c>
      <c r="F521" s="445" t="s">
        <v>796</v>
      </c>
      <c r="G521" s="444" t="s">
        <v>1467</v>
      </c>
      <c r="H521" s="444" t="s">
        <v>1468</v>
      </c>
      <c r="I521" s="447">
        <v>617.0999755859375</v>
      </c>
      <c r="J521" s="447">
        <v>5</v>
      </c>
      <c r="K521" s="448">
        <v>3085.5</v>
      </c>
    </row>
    <row r="522" spans="1:11" ht="14.45" customHeight="1" x14ac:dyDescent="0.2">
      <c r="A522" s="442" t="s">
        <v>432</v>
      </c>
      <c r="B522" s="443" t="s">
        <v>433</v>
      </c>
      <c r="C522" s="444" t="s">
        <v>439</v>
      </c>
      <c r="D522" s="445" t="s">
        <v>440</v>
      </c>
      <c r="E522" s="444" t="s">
        <v>795</v>
      </c>
      <c r="F522" s="445" t="s">
        <v>796</v>
      </c>
      <c r="G522" s="444" t="s">
        <v>1469</v>
      </c>
      <c r="H522" s="444" t="s">
        <v>1470</v>
      </c>
      <c r="I522" s="447">
        <v>2.5699999332427979</v>
      </c>
      <c r="J522" s="447">
        <v>4000</v>
      </c>
      <c r="K522" s="448">
        <v>10284.3994140625</v>
      </c>
    </row>
    <row r="523" spans="1:11" ht="14.45" customHeight="1" x14ac:dyDescent="0.2">
      <c r="A523" s="442" t="s">
        <v>432</v>
      </c>
      <c r="B523" s="443" t="s">
        <v>433</v>
      </c>
      <c r="C523" s="444" t="s">
        <v>439</v>
      </c>
      <c r="D523" s="445" t="s">
        <v>440</v>
      </c>
      <c r="E523" s="444" t="s">
        <v>795</v>
      </c>
      <c r="F523" s="445" t="s">
        <v>796</v>
      </c>
      <c r="G523" s="444" t="s">
        <v>1471</v>
      </c>
      <c r="H523" s="444" t="s">
        <v>1472</v>
      </c>
      <c r="I523" s="447">
        <v>3.309999942779541</v>
      </c>
      <c r="J523" s="447">
        <v>50</v>
      </c>
      <c r="K523" s="448">
        <v>165.3699951171875</v>
      </c>
    </row>
    <row r="524" spans="1:11" ht="14.45" customHeight="1" x14ac:dyDescent="0.2">
      <c r="A524" s="442" t="s">
        <v>432</v>
      </c>
      <c r="B524" s="443" t="s">
        <v>433</v>
      </c>
      <c r="C524" s="444" t="s">
        <v>439</v>
      </c>
      <c r="D524" s="445" t="s">
        <v>440</v>
      </c>
      <c r="E524" s="444" t="s">
        <v>795</v>
      </c>
      <c r="F524" s="445" t="s">
        <v>796</v>
      </c>
      <c r="G524" s="444" t="s">
        <v>1473</v>
      </c>
      <c r="H524" s="444" t="s">
        <v>1474</v>
      </c>
      <c r="I524" s="447">
        <v>133.08999633789063</v>
      </c>
      <c r="J524" s="447">
        <v>22</v>
      </c>
      <c r="K524" s="448">
        <v>2927.9400634765625</v>
      </c>
    </row>
    <row r="525" spans="1:11" ht="14.45" customHeight="1" x14ac:dyDescent="0.2">
      <c r="A525" s="442" t="s">
        <v>432</v>
      </c>
      <c r="B525" s="443" t="s">
        <v>433</v>
      </c>
      <c r="C525" s="444" t="s">
        <v>439</v>
      </c>
      <c r="D525" s="445" t="s">
        <v>440</v>
      </c>
      <c r="E525" s="444" t="s">
        <v>795</v>
      </c>
      <c r="F525" s="445" t="s">
        <v>796</v>
      </c>
      <c r="G525" s="444" t="s">
        <v>1473</v>
      </c>
      <c r="H525" s="444" t="s">
        <v>1475</v>
      </c>
      <c r="I525" s="447">
        <v>72.089998245239258</v>
      </c>
      <c r="J525" s="447">
        <v>23</v>
      </c>
      <c r="K525" s="448">
        <v>1597.0599670410156</v>
      </c>
    </row>
    <row r="526" spans="1:11" ht="14.45" customHeight="1" x14ac:dyDescent="0.2">
      <c r="A526" s="442" t="s">
        <v>432</v>
      </c>
      <c r="B526" s="443" t="s">
        <v>433</v>
      </c>
      <c r="C526" s="444" t="s">
        <v>439</v>
      </c>
      <c r="D526" s="445" t="s">
        <v>440</v>
      </c>
      <c r="E526" s="444" t="s">
        <v>795</v>
      </c>
      <c r="F526" s="445" t="s">
        <v>796</v>
      </c>
      <c r="G526" s="444" t="s">
        <v>1476</v>
      </c>
      <c r="H526" s="444" t="s">
        <v>1477</v>
      </c>
      <c r="I526" s="447">
        <v>194.80999755859375</v>
      </c>
      <c r="J526" s="447">
        <v>1</v>
      </c>
      <c r="K526" s="448">
        <v>194.80999755859375</v>
      </c>
    </row>
    <row r="527" spans="1:11" ht="14.45" customHeight="1" x14ac:dyDescent="0.2">
      <c r="A527" s="442" t="s">
        <v>432</v>
      </c>
      <c r="B527" s="443" t="s">
        <v>433</v>
      </c>
      <c r="C527" s="444" t="s">
        <v>439</v>
      </c>
      <c r="D527" s="445" t="s">
        <v>440</v>
      </c>
      <c r="E527" s="444" t="s">
        <v>795</v>
      </c>
      <c r="F527" s="445" t="s">
        <v>796</v>
      </c>
      <c r="G527" s="444" t="s">
        <v>1478</v>
      </c>
      <c r="H527" s="444" t="s">
        <v>1479</v>
      </c>
      <c r="I527" s="447">
        <v>470</v>
      </c>
      <c r="J527" s="447">
        <v>12</v>
      </c>
      <c r="K527" s="448">
        <v>6066.010009765625</v>
      </c>
    </row>
    <row r="528" spans="1:11" ht="14.45" customHeight="1" x14ac:dyDescent="0.2">
      <c r="A528" s="442" t="s">
        <v>432</v>
      </c>
      <c r="B528" s="443" t="s">
        <v>433</v>
      </c>
      <c r="C528" s="444" t="s">
        <v>439</v>
      </c>
      <c r="D528" s="445" t="s">
        <v>440</v>
      </c>
      <c r="E528" s="444" t="s">
        <v>795</v>
      </c>
      <c r="F528" s="445" t="s">
        <v>796</v>
      </c>
      <c r="G528" s="444" t="s">
        <v>1480</v>
      </c>
      <c r="H528" s="444" t="s">
        <v>1481</v>
      </c>
      <c r="I528" s="447">
        <v>7</v>
      </c>
      <c r="J528" s="447">
        <v>100</v>
      </c>
      <c r="K528" s="448">
        <v>699.8900146484375</v>
      </c>
    </row>
    <row r="529" spans="1:11" ht="14.45" customHeight="1" x14ac:dyDescent="0.2">
      <c r="A529" s="442" t="s">
        <v>432</v>
      </c>
      <c r="B529" s="443" t="s">
        <v>433</v>
      </c>
      <c r="C529" s="444" t="s">
        <v>439</v>
      </c>
      <c r="D529" s="445" t="s">
        <v>440</v>
      </c>
      <c r="E529" s="444" t="s">
        <v>795</v>
      </c>
      <c r="F529" s="445" t="s">
        <v>796</v>
      </c>
      <c r="G529" s="444" t="s">
        <v>1482</v>
      </c>
      <c r="H529" s="444" t="s">
        <v>1483</v>
      </c>
      <c r="I529" s="447">
        <v>0.5899999737739563</v>
      </c>
      <c r="J529" s="447">
        <v>2000</v>
      </c>
      <c r="K529" s="448">
        <v>1179.9000244140625</v>
      </c>
    </row>
    <row r="530" spans="1:11" ht="14.45" customHeight="1" x14ac:dyDescent="0.2">
      <c r="A530" s="442" t="s">
        <v>432</v>
      </c>
      <c r="B530" s="443" t="s">
        <v>433</v>
      </c>
      <c r="C530" s="444" t="s">
        <v>439</v>
      </c>
      <c r="D530" s="445" t="s">
        <v>440</v>
      </c>
      <c r="E530" s="444" t="s">
        <v>795</v>
      </c>
      <c r="F530" s="445" t="s">
        <v>796</v>
      </c>
      <c r="G530" s="444" t="s">
        <v>1484</v>
      </c>
      <c r="H530" s="444" t="s">
        <v>1485</v>
      </c>
      <c r="I530" s="447">
        <v>0.5899999737739563</v>
      </c>
      <c r="J530" s="447">
        <v>2000</v>
      </c>
      <c r="K530" s="448">
        <v>1179.9000244140625</v>
      </c>
    </row>
    <row r="531" spans="1:11" ht="14.45" customHeight="1" x14ac:dyDescent="0.2">
      <c r="A531" s="442" t="s">
        <v>432</v>
      </c>
      <c r="B531" s="443" t="s">
        <v>433</v>
      </c>
      <c r="C531" s="444" t="s">
        <v>439</v>
      </c>
      <c r="D531" s="445" t="s">
        <v>440</v>
      </c>
      <c r="E531" s="444" t="s">
        <v>795</v>
      </c>
      <c r="F531" s="445" t="s">
        <v>796</v>
      </c>
      <c r="G531" s="444" t="s">
        <v>1486</v>
      </c>
      <c r="H531" s="444" t="s">
        <v>1487</v>
      </c>
      <c r="I531" s="447">
        <v>6.8400001525878906</v>
      </c>
      <c r="J531" s="447">
        <v>200</v>
      </c>
      <c r="K531" s="448">
        <v>1368.030029296875</v>
      </c>
    </row>
    <row r="532" spans="1:11" ht="14.45" customHeight="1" x14ac:dyDescent="0.2">
      <c r="A532" s="442" t="s">
        <v>432</v>
      </c>
      <c r="B532" s="443" t="s">
        <v>433</v>
      </c>
      <c r="C532" s="444" t="s">
        <v>439</v>
      </c>
      <c r="D532" s="445" t="s">
        <v>440</v>
      </c>
      <c r="E532" s="444" t="s">
        <v>795</v>
      </c>
      <c r="F532" s="445" t="s">
        <v>796</v>
      </c>
      <c r="G532" s="444" t="s">
        <v>1486</v>
      </c>
      <c r="H532" s="444" t="s">
        <v>1488</v>
      </c>
      <c r="I532" s="447">
        <v>6.8400001525878906</v>
      </c>
      <c r="J532" s="447">
        <v>100</v>
      </c>
      <c r="K532" s="448">
        <v>684.02001953125</v>
      </c>
    </row>
    <row r="533" spans="1:11" ht="14.45" customHeight="1" x14ac:dyDescent="0.2">
      <c r="A533" s="442" t="s">
        <v>432</v>
      </c>
      <c r="B533" s="443" t="s">
        <v>433</v>
      </c>
      <c r="C533" s="444" t="s">
        <v>439</v>
      </c>
      <c r="D533" s="445" t="s">
        <v>440</v>
      </c>
      <c r="E533" s="444" t="s">
        <v>795</v>
      </c>
      <c r="F533" s="445" t="s">
        <v>796</v>
      </c>
      <c r="G533" s="444" t="s">
        <v>1489</v>
      </c>
      <c r="H533" s="444" t="s">
        <v>1490</v>
      </c>
      <c r="I533" s="447">
        <v>940.5</v>
      </c>
      <c r="J533" s="447">
        <v>2</v>
      </c>
      <c r="K533" s="448">
        <v>1881</v>
      </c>
    </row>
    <row r="534" spans="1:11" ht="14.45" customHeight="1" x14ac:dyDescent="0.2">
      <c r="A534" s="442" t="s">
        <v>432</v>
      </c>
      <c r="B534" s="443" t="s">
        <v>433</v>
      </c>
      <c r="C534" s="444" t="s">
        <v>439</v>
      </c>
      <c r="D534" s="445" t="s">
        <v>440</v>
      </c>
      <c r="E534" s="444" t="s">
        <v>795</v>
      </c>
      <c r="F534" s="445" t="s">
        <v>796</v>
      </c>
      <c r="G534" s="444" t="s">
        <v>1491</v>
      </c>
      <c r="H534" s="444" t="s">
        <v>1492</v>
      </c>
      <c r="I534" s="447">
        <v>601.2550048828125</v>
      </c>
      <c r="J534" s="447">
        <v>2</v>
      </c>
      <c r="K534" s="448">
        <v>1202.510009765625</v>
      </c>
    </row>
    <row r="535" spans="1:11" ht="14.45" customHeight="1" x14ac:dyDescent="0.2">
      <c r="A535" s="442" t="s">
        <v>432</v>
      </c>
      <c r="B535" s="443" t="s">
        <v>433</v>
      </c>
      <c r="C535" s="444" t="s">
        <v>439</v>
      </c>
      <c r="D535" s="445" t="s">
        <v>440</v>
      </c>
      <c r="E535" s="444" t="s">
        <v>795</v>
      </c>
      <c r="F535" s="445" t="s">
        <v>796</v>
      </c>
      <c r="G535" s="444" t="s">
        <v>1491</v>
      </c>
      <c r="H535" s="444" t="s">
        <v>1493</v>
      </c>
      <c r="I535" s="447">
        <v>617.5</v>
      </c>
      <c r="J535" s="447">
        <v>9</v>
      </c>
      <c r="K535" s="448">
        <v>5557.5</v>
      </c>
    </row>
    <row r="536" spans="1:11" ht="14.45" customHeight="1" x14ac:dyDescent="0.2">
      <c r="A536" s="442" t="s">
        <v>432</v>
      </c>
      <c r="B536" s="443" t="s">
        <v>433</v>
      </c>
      <c r="C536" s="444" t="s">
        <v>439</v>
      </c>
      <c r="D536" s="445" t="s">
        <v>440</v>
      </c>
      <c r="E536" s="444" t="s">
        <v>795</v>
      </c>
      <c r="F536" s="445" t="s">
        <v>796</v>
      </c>
      <c r="G536" s="444" t="s">
        <v>1494</v>
      </c>
      <c r="H536" s="444" t="s">
        <v>1495</v>
      </c>
      <c r="I536" s="447">
        <v>32.450000762939453</v>
      </c>
      <c r="J536" s="447">
        <v>100</v>
      </c>
      <c r="K536" s="448">
        <v>3245.219970703125</v>
      </c>
    </row>
    <row r="537" spans="1:11" ht="14.45" customHeight="1" x14ac:dyDescent="0.2">
      <c r="A537" s="442" t="s">
        <v>432</v>
      </c>
      <c r="B537" s="443" t="s">
        <v>433</v>
      </c>
      <c r="C537" s="444" t="s">
        <v>439</v>
      </c>
      <c r="D537" s="445" t="s">
        <v>440</v>
      </c>
      <c r="E537" s="444" t="s">
        <v>795</v>
      </c>
      <c r="F537" s="445" t="s">
        <v>796</v>
      </c>
      <c r="G537" s="444" t="s">
        <v>1496</v>
      </c>
      <c r="H537" s="444" t="s">
        <v>1497</v>
      </c>
      <c r="I537" s="447">
        <v>32.450000762939453</v>
      </c>
      <c r="J537" s="447">
        <v>100</v>
      </c>
      <c r="K537" s="448">
        <v>3245.219970703125</v>
      </c>
    </row>
    <row r="538" spans="1:11" ht="14.45" customHeight="1" x14ac:dyDescent="0.2">
      <c r="A538" s="442" t="s">
        <v>432</v>
      </c>
      <c r="B538" s="443" t="s">
        <v>433</v>
      </c>
      <c r="C538" s="444" t="s">
        <v>439</v>
      </c>
      <c r="D538" s="445" t="s">
        <v>440</v>
      </c>
      <c r="E538" s="444" t="s">
        <v>795</v>
      </c>
      <c r="F538" s="445" t="s">
        <v>796</v>
      </c>
      <c r="G538" s="444" t="s">
        <v>1498</v>
      </c>
      <c r="H538" s="444" t="s">
        <v>1499</v>
      </c>
      <c r="I538" s="447">
        <v>32.450000762939453</v>
      </c>
      <c r="J538" s="447">
        <v>60</v>
      </c>
      <c r="K538" s="448">
        <v>1947.1300048828125</v>
      </c>
    </row>
    <row r="539" spans="1:11" ht="14.45" customHeight="1" x14ac:dyDescent="0.2">
      <c r="A539" s="442" t="s">
        <v>432</v>
      </c>
      <c r="B539" s="443" t="s">
        <v>433</v>
      </c>
      <c r="C539" s="444" t="s">
        <v>439</v>
      </c>
      <c r="D539" s="445" t="s">
        <v>440</v>
      </c>
      <c r="E539" s="444" t="s">
        <v>795</v>
      </c>
      <c r="F539" s="445" t="s">
        <v>796</v>
      </c>
      <c r="G539" s="444" t="s">
        <v>1500</v>
      </c>
      <c r="H539" s="444" t="s">
        <v>1501</v>
      </c>
      <c r="I539" s="447">
        <v>32.450000762939453</v>
      </c>
      <c r="J539" s="447">
        <v>60</v>
      </c>
      <c r="K539" s="448">
        <v>1947.1300048828125</v>
      </c>
    </row>
    <row r="540" spans="1:11" ht="14.45" customHeight="1" x14ac:dyDescent="0.2">
      <c r="A540" s="442" t="s">
        <v>432</v>
      </c>
      <c r="B540" s="443" t="s">
        <v>433</v>
      </c>
      <c r="C540" s="444" t="s">
        <v>439</v>
      </c>
      <c r="D540" s="445" t="s">
        <v>440</v>
      </c>
      <c r="E540" s="444" t="s">
        <v>795</v>
      </c>
      <c r="F540" s="445" t="s">
        <v>796</v>
      </c>
      <c r="G540" s="444" t="s">
        <v>1502</v>
      </c>
      <c r="H540" s="444" t="s">
        <v>1503</v>
      </c>
      <c r="I540" s="447">
        <v>32.450000762939453</v>
      </c>
      <c r="J540" s="447">
        <v>100</v>
      </c>
      <c r="K540" s="448">
        <v>3245.219970703125</v>
      </c>
    </row>
    <row r="541" spans="1:11" ht="14.45" customHeight="1" x14ac:dyDescent="0.2">
      <c r="A541" s="442" t="s">
        <v>432</v>
      </c>
      <c r="B541" s="443" t="s">
        <v>433</v>
      </c>
      <c r="C541" s="444" t="s">
        <v>439</v>
      </c>
      <c r="D541" s="445" t="s">
        <v>440</v>
      </c>
      <c r="E541" s="444" t="s">
        <v>795</v>
      </c>
      <c r="F541" s="445" t="s">
        <v>796</v>
      </c>
      <c r="G541" s="444" t="s">
        <v>1504</v>
      </c>
      <c r="H541" s="444" t="s">
        <v>1505</v>
      </c>
      <c r="I541" s="447">
        <v>32.450000762939453</v>
      </c>
      <c r="J541" s="447">
        <v>100</v>
      </c>
      <c r="K541" s="448">
        <v>3245.219970703125</v>
      </c>
    </row>
    <row r="542" spans="1:11" ht="14.45" customHeight="1" x14ac:dyDescent="0.2">
      <c r="A542" s="442" t="s">
        <v>432</v>
      </c>
      <c r="B542" s="443" t="s">
        <v>433</v>
      </c>
      <c r="C542" s="444" t="s">
        <v>439</v>
      </c>
      <c r="D542" s="445" t="s">
        <v>440</v>
      </c>
      <c r="E542" s="444" t="s">
        <v>795</v>
      </c>
      <c r="F542" s="445" t="s">
        <v>796</v>
      </c>
      <c r="G542" s="444" t="s">
        <v>1506</v>
      </c>
      <c r="H542" s="444" t="s">
        <v>1507</v>
      </c>
      <c r="I542" s="447">
        <v>32.450000762939453</v>
      </c>
      <c r="J542" s="447">
        <v>60</v>
      </c>
      <c r="K542" s="448">
        <v>1947.1300048828125</v>
      </c>
    </row>
    <row r="543" spans="1:11" ht="14.45" customHeight="1" x14ac:dyDescent="0.2">
      <c r="A543" s="442" t="s">
        <v>432</v>
      </c>
      <c r="B543" s="443" t="s">
        <v>433</v>
      </c>
      <c r="C543" s="444" t="s">
        <v>439</v>
      </c>
      <c r="D543" s="445" t="s">
        <v>440</v>
      </c>
      <c r="E543" s="444" t="s">
        <v>795</v>
      </c>
      <c r="F543" s="445" t="s">
        <v>796</v>
      </c>
      <c r="G543" s="444" t="s">
        <v>1508</v>
      </c>
      <c r="H543" s="444" t="s">
        <v>1509</v>
      </c>
      <c r="I543" s="447">
        <v>32.450000762939453</v>
      </c>
      <c r="J543" s="447">
        <v>60</v>
      </c>
      <c r="K543" s="448">
        <v>1947.1300048828125</v>
      </c>
    </row>
    <row r="544" spans="1:11" ht="14.45" customHeight="1" x14ac:dyDescent="0.2">
      <c r="A544" s="442" t="s">
        <v>432</v>
      </c>
      <c r="B544" s="443" t="s">
        <v>433</v>
      </c>
      <c r="C544" s="444" t="s">
        <v>439</v>
      </c>
      <c r="D544" s="445" t="s">
        <v>440</v>
      </c>
      <c r="E544" s="444" t="s">
        <v>795</v>
      </c>
      <c r="F544" s="445" t="s">
        <v>796</v>
      </c>
      <c r="G544" s="444" t="s">
        <v>1510</v>
      </c>
      <c r="H544" s="444" t="s">
        <v>1511</v>
      </c>
      <c r="I544" s="447">
        <v>254.03999328613281</v>
      </c>
      <c r="J544" s="447">
        <v>1</v>
      </c>
      <c r="K544" s="448">
        <v>254.03999328613281</v>
      </c>
    </row>
    <row r="545" spans="1:11" ht="14.45" customHeight="1" x14ac:dyDescent="0.2">
      <c r="A545" s="442" t="s">
        <v>432</v>
      </c>
      <c r="B545" s="443" t="s">
        <v>433</v>
      </c>
      <c r="C545" s="444" t="s">
        <v>439</v>
      </c>
      <c r="D545" s="445" t="s">
        <v>440</v>
      </c>
      <c r="E545" s="444" t="s">
        <v>795</v>
      </c>
      <c r="F545" s="445" t="s">
        <v>796</v>
      </c>
      <c r="G545" s="444" t="s">
        <v>1512</v>
      </c>
      <c r="H545" s="444" t="s">
        <v>1513</v>
      </c>
      <c r="I545" s="447">
        <v>268</v>
      </c>
      <c r="J545" s="447">
        <v>1</v>
      </c>
      <c r="K545" s="448">
        <v>268</v>
      </c>
    </row>
    <row r="546" spans="1:11" ht="14.45" customHeight="1" x14ac:dyDescent="0.2">
      <c r="A546" s="442" t="s">
        <v>432</v>
      </c>
      <c r="B546" s="443" t="s">
        <v>433</v>
      </c>
      <c r="C546" s="444" t="s">
        <v>439</v>
      </c>
      <c r="D546" s="445" t="s">
        <v>440</v>
      </c>
      <c r="E546" s="444" t="s">
        <v>795</v>
      </c>
      <c r="F546" s="445" t="s">
        <v>796</v>
      </c>
      <c r="G546" s="444" t="s">
        <v>1514</v>
      </c>
      <c r="H546" s="444" t="s">
        <v>1515</v>
      </c>
      <c r="I546" s="447">
        <v>296.45001220703125</v>
      </c>
      <c r="J546" s="447">
        <v>2</v>
      </c>
      <c r="K546" s="448">
        <v>592.9000244140625</v>
      </c>
    </row>
    <row r="547" spans="1:11" ht="14.45" customHeight="1" x14ac:dyDescent="0.2">
      <c r="A547" s="442" t="s">
        <v>432</v>
      </c>
      <c r="B547" s="443" t="s">
        <v>433</v>
      </c>
      <c r="C547" s="444" t="s">
        <v>439</v>
      </c>
      <c r="D547" s="445" t="s">
        <v>440</v>
      </c>
      <c r="E547" s="444" t="s">
        <v>795</v>
      </c>
      <c r="F547" s="445" t="s">
        <v>796</v>
      </c>
      <c r="G547" s="444" t="s">
        <v>1516</v>
      </c>
      <c r="H547" s="444" t="s">
        <v>1517</v>
      </c>
      <c r="I547" s="447">
        <v>800.969970703125</v>
      </c>
      <c r="J547" s="447">
        <v>2</v>
      </c>
      <c r="K547" s="448">
        <v>1601.93994140625</v>
      </c>
    </row>
    <row r="548" spans="1:11" ht="14.45" customHeight="1" x14ac:dyDescent="0.2">
      <c r="A548" s="442" t="s">
        <v>432</v>
      </c>
      <c r="B548" s="443" t="s">
        <v>433</v>
      </c>
      <c r="C548" s="444" t="s">
        <v>439</v>
      </c>
      <c r="D548" s="445" t="s">
        <v>440</v>
      </c>
      <c r="E548" s="444" t="s">
        <v>795</v>
      </c>
      <c r="F548" s="445" t="s">
        <v>796</v>
      </c>
      <c r="G548" s="444" t="s">
        <v>1518</v>
      </c>
      <c r="H548" s="444" t="s">
        <v>1519</v>
      </c>
      <c r="I548" s="447">
        <v>2586.1298828125</v>
      </c>
      <c r="J548" s="447">
        <v>1</v>
      </c>
      <c r="K548" s="448">
        <v>2586.1298828125</v>
      </c>
    </row>
    <row r="549" spans="1:11" ht="14.45" customHeight="1" x14ac:dyDescent="0.2">
      <c r="A549" s="442" t="s">
        <v>432</v>
      </c>
      <c r="B549" s="443" t="s">
        <v>433</v>
      </c>
      <c r="C549" s="444" t="s">
        <v>439</v>
      </c>
      <c r="D549" s="445" t="s">
        <v>440</v>
      </c>
      <c r="E549" s="444" t="s">
        <v>795</v>
      </c>
      <c r="F549" s="445" t="s">
        <v>796</v>
      </c>
      <c r="G549" s="444" t="s">
        <v>1520</v>
      </c>
      <c r="H549" s="444" t="s">
        <v>1521</v>
      </c>
      <c r="I549" s="447">
        <v>726.0050048828125</v>
      </c>
      <c r="J549" s="447">
        <v>3</v>
      </c>
      <c r="K549" s="448">
        <v>2156.010009765625</v>
      </c>
    </row>
    <row r="550" spans="1:11" ht="14.45" customHeight="1" x14ac:dyDescent="0.2">
      <c r="A550" s="442" t="s">
        <v>432</v>
      </c>
      <c r="B550" s="443" t="s">
        <v>433</v>
      </c>
      <c r="C550" s="444" t="s">
        <v>439</v>
      </c>
      <c r="D550" s="445" t="s">
        <v>440</v>
      </c>
      <c r="E550" s="444" t="s">
        <v>795</v>
      </c>
      <c r="F550" s="445" t="s">
        <v>796</v>
      </c>
      <c r="G550" s="444" t="s">
        <v>1522</v>
      </c>
      <c r="H550" s="444" t="s">
        <v>1523</v>
      </c>
      <c r="I550" s="447">
        <v>748</v>
      </c>
      <c r="J550" s="447">
        <v>1</v>
      </c>
      <c r="K550" s="448">
        <v>748</v>
      </c>
    </row>
    <row r="551" spans="1:11" ht="14.45" customHeight="1" x14ac:dyDescent="0.2">
      <c r="A551" s="442" t="s">
        <v>432</v>
      </c>
      <c r="B551" s="443" t="s">
        <v>433</v>
      </c>
      <c r="C551" s="444" t="s">
        <v>439</v>
      </c>
      <c r="D551" s="445" t="s">
        <v>440</v>
      </c>
      <c r="E551" s="444" t="s">
        <v>795</v>
      </c>
      <c r="F551" s="445" t="s">
        <v>796</v>
      </c>
      <c r="G551" s="444" t="s">
        <v>1524</v>
      </c>
      <c r="H551" s="444" t="s">
        <v>1525</v>
      </c>
      <c r="I551" s="447">
        <v>598.40997314453125</v>
      </c>
      <c r="J551" s="447">
        <v>1</v>
      </c>
      <c r="K551" s="448">
        <v>598.40997314453125</v>
      </c>
    </row>
    <row r="552" spans="1:11" ht="14.45" customHeight="1" x14ac:dyDescent="0.2">
      <c r="A552" s="442" t="s">
        <v>432</v>
      </c>
      <c r="B552" s="443" t="s">
        <v>433</v>
      </c>
      <c r="C552" s="444" t="s">
        <v>439</v>
      </c>
      <c r="D552" s="445" t="s">
        <v>440</v>
      </c>
      <c r="E552" s="444" t="s">
        <v>795</v>
      </c>
      <c r="F552" s="445" t="s">
        <v>796</v>
      </c>
      <c r="G552" s="444" t="s">
        <v>1526</v>
      </c>
      <c r="H552" s="444" t="s">
        <v>1527</v>
      </c>
      <c r="I552" s="447">
        <v>748</v>
      </c>
      <c r="J552" s="447">
        <v>1</v>
      </c>
      <c r="K552" s="448">
        <v>748</v>
      </c>
    </row>
    <row r="553" spans="1:11" ht="14.45" customHeight="1" x14ac:dyDescent="0.2">
      <c r="A553" s="442" t="s">
        <v>432</v>
      </c>
      <c r="B553" s="443" t="s">
        <v>433</v>
      </c>
      <c r="C553" s="444" t="s">
        <v>439</v>
      </c>
      <c r="D553" s="445" t="s">
        <v>440</v>
      </c>
      <c r="E553" s="444" t="s">
        <v>795</v>
      </c>
      <c r="F553" s="445" t="s">
        <v>796</v>
      </c>
      <c r="G553" s="444" t="s">
        <v>1528</v>
      </c>
      <c r="H553" s="444" t="s">
        <v>1529</v>
      </c>
      <c r="I553" s="447">
        <v>748</v>
      </c>
      <c r="J553" s="447">
        <v>1</v>
      </c>
      <c r="K553" s="448">
        <v>748</v>
      </c>
    </row>
    <row r="554" spans="1:11" ht="14.45" customHeight="1" x14ac:dyDescent="0.2">
      <c r="A554" s="442" t="s">
        <v>432</v>
      </c>
      <c r="B554" s="443" t="s">
        <v>433</v>
      </c>
      <c r="C554" s="444" t="s">
        <v>439</v>
      </c>
      <c r="D554" s="445" t="s">
        <v>440</v>
      </c>
      <c r="E554" s="444" t="s">
        <v>795</v>
      </c>
      <c r="F554" s="445" t="s">
        <v>796</v>
      </c>
      <c r="G554" s="444" t="s">
        <v>1530</v>
      </c>
      <c r="H554" s="444" t="s">
        <v>1531</v>
      </c>
      <c r="I554" s="447">
        <v>703.97998046875</v>
      </c>
      <c r="J554" s="447">
        <v>1</v>
      </c>
      <c r="K554" s="448">
        <v>703.97998046875</v>
      </c>
    </row>
    <row r="555" spans="1:11" ht="14.45" customHeight="1" x14ac:dyDescent="0.2">
      <c r="A555" s="442" t="s">
        <v>432</v>
      </c>
      <c r="B555" s="443" t="s">
        <v>433</v>
      </c>
      <c r="C555" s="444" t="s">
        <v>439</v>
      </c>
      <c r="D555" s="445" t="s">
        <v>440</v>
      </c>
      <c r="E555" s="444" t="s">
        <v>795</v>
      </c>
      <c r="F555" s="445" t="s">
        <v>796</v>
      </c>
      <c r="G555" s="444" t="s">
        <v>1532</v>
      </c>
      <c r="H555" s="444" t="s">
        <v>1533</v>
      </c>
      <c r="I555" s="447">
        <v>970</v>
      </c>
      <c r="J555" s="447">
        <v>1</v>
      </c>
      <c r="K555" s="448">
        <v>970</v>
      </c>
    </row>
    <row r="556" spans="1:11" ht="14.45" customHeight="1" x14ac:dyDescent="0.2">
      <c r="A556" s="442" t="s">
        <v>432</v>
      </c>
      <c r="B556" s="443" t="s">
        <v>433</v>
      </c>
      <c r="C556" s="444" t="s">
        <v>439</v>
      </c>
      <c r="D556" s="445" t="s">
        <v>440</v>
      </c>
      <c r="E556" s="444" t="s">
        <v>795</v>
      </c>
      <c r="F556" s="445" t="s">
        <v>796</v>
      </c>
      <c r="G556" s="444" t="s">
        <v>1534</v>
      </c>
      <c r="H556" s="444" t="s">
        <v>1535</v>
      </c>
      <c r="I556" s="447">
        <v>748</v>
      </c>
      <c r="J556" s="447">
        <v>1</v>
      </c>
      <c r="K556" s="448">
        <v>748</v>
      </c>
    </row>
    <row r="557" spans="1:11" ht="14.45" customHeight="1" x14ac:dyDescent="0.2">
      <c r="A557" s="442" t="s">
        <v>432</v>
      </c>
      <c r="B557" s="443" t="s">
        <v>433</v>
      </c>
      <c r="C557" s="444" t="s">
        <v>439</v>
      </c>
      <c r="D557" s="445" t="s">
        <v>440</v>
      </c>
      <c r="E557" s="444" t="s">
        <v>795</v>
      </c>
      <c r="F557" s="445" t="s">
        <v>796</v>
      </c>
      <c r="G557" s="444" t="s">
        <v>1536</v>
      </c>
      <c r="H557" s="444" t="s">
        <v>1537</v>
      </c>
      <c r="I557" s="447">
        <v>645.989990234375</v>
      </c>
      <c r="J557" s="447">
        <v>1</v>
      </c>
      <c r="K557" s="448">
        <v>645.989990234375</v>
      </c>
    </row>
    <row r="558" spans="1:11" ht="14.45" customHeight="1" x14ac:dyDescent="0.2">
      <c r="A558" s="442" t="s">
        <v>432</v>
      </c>
      <c r="B558" s="443" t="s">
        <v>433</v>
      </c>
      <c r="C558" s="444" t="s">
        <v>439</v>
      </c>
      <c r="D558" s="445" t="s">
        <v>440</v>
      </c>
      <c r="E558" s="444" t="s">
        <v>795</v>
      </c>
      <c r="F558" s="445" t="s">
        <v>796</v>
      </c>
      <c r="G558" s="444" t="s">
        <v>1538</v>
      </c>
      <c r="H558" s="444" t="s">
        <v>1539</v>
      </c>
      <c r="I558" s="447">
        <v>824.5</v>
      </c>
      <c r="J558" s="447">
        <v>2</v>
      </c>
      <c r="K558" s="448">
        <v>1649</v>
      </c>
    </row>
    <row r="559" spans="1:11" ht="14.45" customHeight="1" x14ac:dyDescent="0.2">
      <c r="A559" s="442" t="s">
        <v>432</v>
      </c>
      <c r="B559" s="443" t="s">
        <v>433</v>
      </c>
      <c r="C559" s="444" t="s">
        <v>439</v>
      </c>
      <c r="D559" s="445" t="s">
        <v>440</v>
      </c>
      <c r="E559" s="444" t="s">
        <v>795</v>
      </c>
      <c r="F559" s="445" t="s">
        <v>796</v>
      </c>
      <c r="G559" s="444" t="s">
        <v>1540</v>
      </c>
      <c r="H559" s="444" t="s">
        <v>1541</v>
      </c>
      <c r="I559" s="447">
        <v>824.489990234375</v>
      </c>
      <c r="J559" s="447">
        <v>1</v>
      </c>
      <c r="K559" s="448">
        <v>824.489990234375</v>
      </c>
    </row>
    <row r="560" spans="1:11" ht="14.45" customHeight="1" x14ac:dyDescent="0.2">
      <c r="A560" s="442" t="s">
        <v>432</v>
      </c>
      <c r="B560" s="443" t="s">
        <v>433</v>
      </c>
      <c r="C560" s="444" t="s">
        <v>439</v>
      </c>
      <c r="D560" s="445" t="s">
        <v>440</v>
      </c>
      <c r="E560" s="444" t="s">
        <v>795</v>
      </c>
      <c r="F560" s="445" t="s">
        <v>796</v>
      </c>
      <c r="G560" s="444" t="s">
        <v>1542</v>
      </c>
      <c r="H560" s="444" t="s">
        <v>1543</v>
      </c>
      <c r="I560" s="447">
        <v>824.489990234375</v>
      </c>
      <c r="J560" s="447">
        <v>1</v>
      </c>
      <c r="K560" s="448">
        <v>824.489990234375</v>
      </c>
    </row>
    <row r="561" spans="1:11" ht="14.45" customHeight="1" x14ac:dyDescent="0.2">
      <c r="A561" s="442" t="s">
        <v>432</v>
      </c>
      <c r="B561" s="443" t="s">
        <v>433</v>
      </c>
      <c r="C561" s="444" t="s">
        <v>439</v>
      </c>
      <c r="D561" s="445" t="s">
        <v>440</v>
      </c>
      <c r="E561" s="444" t="s">
        <v>795</v>
      </c>
      <c r="F561" s="445" t="s">
        <v>796</v>
      </c>
      <c r="G561" s="444" t="s">
        <v>1544</v>
      </c>
      <c r="H561" s="444" t="s">
        <v>1545</v>
      </c>
      <c r="I561" s="447">
        <v>651</v>
      </c>
      <c r="J561" s="447">
        <v>1</v>
      </c>
      <c r="K561" s="448">
        <v>651</v>
      </c>
    </row>
    <row r="562" spans="1:11" ht="14.45" customHeight="1" x14ac:dyDescent="0.2">
      <c r="A562" s="442" t="s">
        <v>432</v>
      </c>
      <c r="B562" s="443" t="s">
        <v>433</v>
      </c>
      <c r="C562" s="444" t="s">
        <v>439</v>
      </c>
      <c r="D562" s="445" t="s">
        <v>440</v>
      </c>
      <c r="E562" s="444" t="s">
        <v>795</v>
      </c>
      <c r="F562" s="445" t="s">
        <v>796</v>
      </c>
      <c r="G562" s="444" t="s">
        <v>1546</v>
      </c>
      <c r="H562" s="444" t="s">
        <v>1547</v>
      </c>
      <c r="I562" s="447">
        <v>524.03997802734375</v>
      </c>
      <c r="J562" s="447">
        <v>1</v>
      </c>
      <c r="K562" s="448">
        <v>524.03997802734375</v>
      </c>
    </row>
    <row r="563" spans="1:11" ht="14.45" customHeight="1" x14ac:dyDescent="0.2">
      <c r="A563" s="442" t="s">
        <v>432</v>
      </c>
      <c r="B563" s="443" t="s">
        <v>433</v>
      </c>
      <c r="C563" s="444" t="s">
        <v>439</v>
      </c>
      <c r="D563" s="445" t="s">
        <v>440</v>
      </c>
      <c r="E563" s="444" t="s">
        <v>795</v>
      </c>
      <c r="F563" s="445" t="s">
        <v>796</v>
      </c>
      <c r="G563" s="444" t="s">
        <v>1548</v>
      </c>
      <c r="H563" s="444" t="s">
        <v>1549</v>
      </c>
      <c r="I563" s="447">
        <v>730.010009765625</v>
      </c>
      <c r="J563" s="447">
        <v>1</v>
      </c>
      <c r="K563" s="448">
        <v>730.010009765625</v>
      </c>
    </row>
    <row r="564" spans="1:11" ht="14.45" customHeight="1" x14ac:dyDescent="0.2">
      <c r="A564" s="442" t="s">
        <v>432</v>
      </c>
      <c r="B564" s="443" t="s">
        <v>433</v>
      </c>
      <c r="C564" s="444" t="s">
        <v>439</v>
      </c>
      <c r="D564" s="445" t="s">
        <v>440</v>
      </c>
      <c r="E564" s="444" t="s">
        <v>795</v>
      </c>
      <c r="F564" s="445" t="s">
        <v>796</v>
      </c>
      <c r="G564" s="444" t="s">
        <v>1550</v>
      </c>
      <c r="H564" s="444" t="s">
        <v>1551</v>
      </c>
      <c r="I564" s="447">
        <v>2362</v>
      </c>
      <c r="J564" s="447">
        <v>3</v>
      </c>
      <c r="K564" s="448">
        <v>7086</v>
      </c>
    </row>
    <row r="565" spans="1:11" ht="14.45" customHeight="1" x14ac:dyDescent="0.2">
      <c r="A565" s="442" t="s">
        <v>432</v>
      </c>
      <c r="B565" s="443" t="s">
        <v>433</v>
      </c>
      <c r="C565" s="444" t="s">
        <v>439</v>
      </c>
      <c r="D565" s="445" t="s">
        <v>440</v>
      </c>
      <c r="E565" s="444" t="s">
        <v>795</v>
      </c>
      <c r="F565" s="445" t="s">
        <v>796</v>
      </c>
      <c r="G565" s="444" t="s">
        <v>1552</v>
      </c>
      <c r="H565" s="444" t="s">
        <v>1553</v>
      </c>
      <c r="I565" s="447">
        <v>1096</v>
      </c>
      <c r="J565" s="447">
        <v>6</v>
      </c>
      <c r="K565" s="448">
        <v>6575.97998046875</v>
      </c>
    </row>
    <row r="566" spans="1:11" ht="14.45" customHeight="1" x14ac:dyDescent="0.2">
      <c r="A566" s="442" t="s">
        <v>432</v>
      </c>
      <c r="B566" s="443" t="s">
        <v>433</v>
      </c>
      <c r="C566" s="444" t="s">
        <v>439</v>
      </c>
      <c r="D566" s="445" t="s">
        <v>440</v>
      </c>
      <c r="E566" s="444" t="s">
        <v>795</v>
      </c>
      <c r="F566" s="445" t="s">
        <v>796</v>
      </c>
      <c r="G566" s="444" t="s">
        <v>1554</v>
      </c>
      <c r="H566" s="444" t="s">
        <v>1555</v>
      </c>
      <c r="I566" s="447">
        <v>1096</v>
      </c>
      <c r="J566" s="447">
        <v>6</v>
      </c>
      <c r="K566" s="448">
        <v>6575.999755859375</v>
      </c>
    </row>
    <row r="567" spans="1:11" ht="14.45" customHeight="1" x14ac:dyDescent="0.2">
      <c r="A567" s="442" t="s">
        <v>432</v>
      </c>
      <c r="B567" s="443" t="s">
        <v>433</v>
      </c>
      <c r="C567" s="444" t="s">
        <v>439</v>
      </c>
      <c r="D567" s="445" t="s">
        <v>440</v>
      </c>
      <c r="E567" s="444" t="s">
        <v>795</v>
      </c>
      <c r="F567" s="445" t="s">
        <v>796</v>
      </c>
      <c r="G567" s="444" t="s">
        <v>1556</v>
      </c>
      <c r="H567" s="444" t="s">
        <v>1557</v>
      </c>
      <c r="I567" s="447">
        <v>1471.6800537109375</v>
      </c>
      <c r="J567" s="447">
        <v>2</v>
      </c>
      <c r="K567" s="448">
        <v>2943.360107421875</v>
      </c>
    </row>
    <row r="568" spans="1:11" ht="14.45" customHeight="1" x14ac:dyDescent="0.2">
      <c r="A568" s="442" t="s">
        <v>432</v>
      </c>
      <c r="B568" s="443" t="s">
        <v>433</v>
      </c>
      <c r="C568" s="444" t="s">
        <v>439</v>
      </c>
      <c r="D568" s="445" t="s">
        <v>440</v>
      </c>
      <c r="E568" s="444" t="s">
        <v>795</v>
      </c>
      <c r="F568" s="445" t="s">
        <v>796</v>
      </c>
      <c r="G568" s="444" t="s">
        <v>1558</v>
      </c>
      <c r="H568" s="444" t="s">
        <v>1559</v>
      </c>
      <c r="I568" s="447">
        <v>1778.8800048828125</v>
      </c>
      <c r="J568" s="447">
        <v>1</v>
      </c>
      <c r="K568" s="448">
        <v>1778.8800048828125</v>
      </c>
    </row>
    <row r="569" spans="1:11" ht="14.45" customHeight="1" x14ac:dyDescent="0.2">
      <c r="A569" s="442" t="s">
        <v>432</v>
      </c>
      <c r="B569" s="443" t="s">
        <v>433</v>
      </c>
      <c r="C569" s="444" t="s">
        <v>439</v>
      </c>
      <c r="D569" s="445" t="s">
        <v>440</v>
      </c>
      <c r="E569" s="444" t="s">
        <v>795</v>
      </c>
      <c r="F569" s="445" t="s">
        <v>796</v>
      </c>
      <c r="G569" s="444" t="s">
        <v>1560</v>
      </c>
      <c r="H569" s="444" t="s">
        <v>1561</v>
      </c>
      <c r="I569" s="447">
        <v>754</v>
      </c>
      <c r="J569" s="447">
        <v>1</v>
      </c>
      <c r="K569" s="448">
        <v>754</v>
      </c>
    </row>
    <row r="570" spans="1:11" ht="14.45" customHeight="1" x14ac:dyDescent="0.2">
      <c r="A570" s="442" t="s">
        <v>432</v>
      </c>
      <c r="B570" s="443" t="s">
        <v>433</v>
      </c>
      <c r="C570" s="444" t="s">
        <v>439</v>
      </c>
      <c r="D570" s="445" t="s">
        <v>440</v>
      </c>
      <c r="E570" s="444" t="s">
        <v>795</v>
      </c>
      <c r="F570" s="445" t="s">
        <v>796</v>
      </c>
      <c r="G570" s="444" t="s">
        <v>1524</v>
      </c>
      <c r="H570" s="444" t="s">
        <v>1562</v>
      </c>
      <c r="I570" s="447">
        <v>600.02001953125</v>
      </c>
      <c r="J570" s="447">
        <v>1</v>
      </c>
      <c r="K570" s="448">
        <v>600.02001953125</v>
      </c>
    </row>
    <row r="571" spans="1:11" ht="14.45" customHeight="1" x14ac:dyDescent="0.2">
      <c r="A571" s="442" t="s">
        <v>432</v>
      </c>
      <c r="B571" s="443" t="s">
        <v>433</v>
      </c>
      <c r="C571" s="444" t="s">
        <v>439</v>
      </c>
      <c r="D571" s="445" t="s">
        <v>440</v>
      </c>
      <c r="E571" s="444" t="s">
        <v>795</v>
      </c>
      <c r="F571" s="445" t="s">
        <v>796</v>
      </c>
      <c r="G571" s="444" t="s">
        <v>1563</v>
      </c>
      <c r="H571" s="444" t="s">
        <v>1564</v>
      </c>
      <c r="I571" s="447">
        <v>879.989990234375</v>
      </c>
      <c r="J571" s="447">
        <v>1</v>
      </c>
      <c r="K571" s="448">
        <v>879.989990234375</v>
      </c>
    </row>
    <row r="572" spans="1:11" ht="14.45" customHeight="1" x14ac:dyDescent="0.2">
      <c r="A572" s="442" t="s">
        <v>432</v>
      </c>
      <c r="B572" s="443" t="s">
        <v>433</v>
      </c>
      <c r="C572" s="444" t="s">
        <v>439</v>
      </c>
      <c r="D572" s="445" t="s">
        <v>440</v>
      </c>
      <c r="E572" s="444" t="s">
        <v>795</v>
      </c>
      <c r="F572" s="445" t="s">
        <v>796</v>
      </c>
      <c r="G572" s="444" t="s">
        <v>1565</v>
      </c>
      <c r="H572" s="444" t="s">
        <v>1566</v>
      </c>
      <c r="I572" s="447">
        <v>693.5999755859375</v>
      </c>
      <c r="J572" s="447">
        <v>1</v>
      </c>
      <c r="K572" s="448">
        <v>693.5999755859375</v>
      </c>
    </row>
    <row r="573" spans="1:11" ht="14.45" customHeight="1" x14ac:dyDescent="0.2">
      <c r="A573" s="442" t="s">
        <v>432</v>
      </c>
      <c r="B573" s="443" t="s">
        <v>433</v>
      </c>
      <c r="C573" s="444" t="s">
        <v>439</v>
      </c>
      <c r="D573" s="445" t="s">
        <v>440</v>
      </c>
      <c r="E573" s="444" t="s">
        <v>795</v>
      </c>
      <c r="F573" s="445" t="s">
        <v>796</v>
      </c>
      <c r="G573" s="444" t="s">
        <v>1534</v>
      </c>
      <c r="H573" s="444" t="s">
        <v>1567</v>
      </c>
      <c r="I573" s="447">
        <v>715.27499389648438</v>
      </c>
      <c r="J573" s="447">
        <v>2</v>
      </c>
      <c r="K573" s="448">
        <v>1430.5499877929688</v>
      </c>
    </row>
    <row r="574" spans="1:11" ht="14.45" customHeight="1" x14ac:dyDescent="0.2">
      <c r="A574" s="442" t="s">
        <v>432</v>
      </c>
      <c r="B574" s="443" t="s">
        <v>433</v>
      </c>
      <c r="C574" s="444" t="s">
        <v>439</v>
      </c>
      <c r="D574" s="445" t="s">
        <v>440</v>
      </c>
      <c r="E574" s="444" t="s">
        <v>795</v>
      </c>
      <c r="F574" s="445" t="s">
        <v>796</v>
      </c>
      <c r="G574" s="444" t="s">
        <v>1546</v>
      </c>
      <c r="H574" s="444" t="s">
        <v>1568</v>
      </c>
      <c r="I574" s="447">
        <v>524.97998046875</v>
      </c>
      <c r="J574" s="447">
        <v>1</v>
      </c>
      <c r="K574" s="448">
        <v>524.97998046875</v>
      </c>
    </row>
    <row r="575" spans="1:11" ht="14.45" customHeight="1" x14ac:dyDescent="0.2">
      <c r="A575" s="442" t="s">
        <v>432</v>
      </c>
      <c r="B575" s="443" t="s">
        <v>433</v>
      </c>
      <c r="C575" s="444" t="s">
        <v>439</v>
      </c>
      <c r="D575" s="445" t="s">
        <v>440</v>
      </c>
      <c r="E575" s="444" t="s">
        <v>795</v>
      </c>
      <c r="F575" s="445" t="s">
        <v>796</v>
      </c>
      <c r="G575" s="444" t="s">
        <v>1569</v>
      </c>
      <c r="H575" s="444" t="s">
        <v>1570</v>
      </c>
      <c r="I575" s="447">
        <v>754</v>
      </c>
      <c r="J575" s="447">
        <v>1</v>
      </c>
      <c r="K575" s="448">
        <v>754</v>
      </c>
    </row>
    <row r="576" spans="1:11" ht="14.45" customHeight="1" x14ac:dyDescent="0.2">
      <c r="A576" s="442" t="s">
        <v>432</v>
      </c>
      <c r="B576" s="443" t="s">
        <v>433</v>
      </c>
      <c r="C576" s="444" t="s">
        <v>439</v>
      </c>
      <c r="D576" s="445" t="s">
        <v>440</v>
      </c>
      <c r="E576" s="444" t="s">
        <v>795</v>
      </c>
      <c r="F576" s="445" t="s">
        <v>796</v>
      </c>
      <c r="G576" s="444" t="s">
        <v>1550</v>
      </c>
      <c r="H576" s="444" t="s">
        <v>1571</v>
      </c>
      <c r="I576" s="447">
        <v>2362</v>
      </c>
      <c r="J576" s="447">
        <v>2</v>
      </c>
      <c r="K576" s="448">
        <v>4724</v>
      </c>
    </row>
    <row r="577" spans="1:11" ht="14.45" customHeight="1" x14ac:dyDescent="0.2">
      <c r="A577" s="442" t="s">
        <v>432</v>
      </c>
      <c r="B577" s="443" t="s">
        <v>433</v>
      </c>
      <c r="C577" s="444" t="s">
        <v>439</v>
      </c>
      <c r="D577" s="445" t="s">
        <v>440</v>
      </c>
      <c r="E577" s="444" t="s">
        <v>795</v>
      </c>
      <c r="F577" s="445" t="s">
        <v>796</v>
      </c>
      <c r="G577" s="444" t="s">
        <v>1572</v>
      </c>
      <c r="H577" s="444" t="s">
        <v>1573</v>
      </c>
      <c r="I577" s="447">
        <v>3898.760009765625</v>
      </c>
      <c r="J577" s="447">
        <v>1</v>
      </c>
      <c r="K577" s="448">
        <v>3898.760009765625</v>
      </c>
    </row>
    <row r="578" spans="1:11" ht="14.45" customHeight="1" x14ac:dyDescent="0.2">
      <c r="A578" s="442" t="s">
        <v>432</v>
      </c>
      <c r="B578" s="443" t="s">
        <v>433</v>
      </c>
      <c r="C578" s="444" t="s">
        <v>439</v>
      </c>
      <c r="D578" s="445" t="s">
        <v>440</v>
      </c>
      <c r="E578" s="444" t="s">
        <v>795</v>
      </c>
      <c r="F578" s="445" t="s">
        <v>796</v>
      </c>
      <c r="G578" s="444" t="s">
        <v>1574</v>
      </c>
      <c r="H578" s="444" t="s">
        <v>1575</v>
      </c>
      <c r="I578" s="447">
        <v>1528</v>
      </c>
      <c r="J578" s="447">
        <v>2</v>
      </c>
      <c r="K578" s="448">
        <v>3056</v>
      </c>
    </row>
    <row r="579" spans="1:11" ht="14.45" customHeight="1" x14ac:dyDescent="0.2">
      <c r="A579" s="442" t="s">
        <v>432</v>
      </c>
      <c r="B579" s="443" t="s">
        <v>433</v>
      </c>
      <c r="C579" s="444" t="s">
        <v>439</v>
      </c>
      <c r="D579" s="445" t="s">
        <v>440</v>
      </c>
      <c r="E579" s="444" t="s">
        <v>795</v>
      </c>
      <c r="F579" s="445" t="s">
        <v>796</v>
      </c>
      <c r="G579" s="444" t="s">
        <v>1552</v>
      </c>
      <c r="H579" s="444" t="s">
        <v>1576</v>
      </c>
      <c r="I579" s="447">
        <v>1096.0033365885417</v>
      </c>
      <c r="J579" s="447">
        <v>13</v>
      </c>
      <c r="K579" s="448">
        <v>14248.02978515625</v>
      </c>
    </row>
    <row r="580" spans="1:11" ht="14.45" customHeight="1" x14ac:dyDescent="0.2">
      <c r="A580" s="442" t="s">
        <v>432</v>
      </c>
      <c r="B580" s="443" t="s">
        <v>433</v>
      </c>
      <c r="C580" s="444" t="s">
        <v>439</v>
      </c>
      <c r="D580" s="445" t="s">
        <v>440</v>
      </c>
      <c r="E580" s="444" t="s">
        <v>795</v>
      </c>
      <c r="F580" s="445" t="s">
        <v>796</v>
      </c>
      <c r="G580" s="444" t="s">
        <v>1577</v>
      </c>
      <c r="H580" s="444" t="s">
        <v>1578</v>
      </c>
      <c r="I580" s="447">
        <v>1096</v>
      </c>
      <c r="J580" s="447">
        <v>5</v>
      </c>
      <c r="K580" s="448">
        <v>5479.989990234375</v>
      </c>
    </row>
    <row r="581" spans="1:11" ht="14.45" customHeight="1" x14ac:dyDescent="0.2">
      <c r="A581" s="442" t="s">
        <v>432</v>
      </c>
      <c r="B581" s="443" t="s">
        <v>433</v>
      </c>
      <c r="C581" s="444" t="s">
        <v>439</v>
      </c>
      <c r="D581" s="445" t="s">
        <v>440</v>
      </c>
      <c r="E581" s="444" t="s">
        <v>795</v>
      </c>
      <c r="F581" s="445" t="s">
        <v>796</v>
      </c>
      <c r="G581" s="444" t="s">
        <v>1579</v>
      </c>
      <c r="H581" s="444" t="s">
        <v>1580</v>
      </c>
      <c r="I581" s="447">
        <v>1096</v>
      </c>
      <c r="J581" s="447">
        <v>3</v>
      </c>
      <c r="K581" s="448">
        <v>3288</v>
      </c>
    </row>
    <row r="582" spans="1:11" ht="14.45" customHeight="1" x14ac:dyDescent="0.2">
      <c r="A582" s="442" t="s">
        <v>432</v>
      </c>
      <c r="B582" s="443" t="s">
        <v>433</v>
      </c>
      <c r="C582" s="444" t="s">
        <v>439</v>
      </c>
      <c r="D582" s="445" t="s">
        <v>440</v>
      </c>
      <c r="E582" s="444" t="s">
        <v>795</v>
      </c>
      <c r="F582" s="445" t="s">
        <v>796</v>
      </c>
      <c r="G582" s="444" t="s">
        <v>1554</v>
      </c>
      <c r="H582" s="444" t="s">
        <v>1581</v>
      </c>
      <c r="I582" s="447">
        <v>1096.010009765625</v>
      </c>
      <c r="J582" s="447">
        <v>8</v>
      </c>
      <c r="K582" s="448">
        <v>8768.090087890625</v>
      </c>
    </row>
    <row r="583" spans="1:11" ht="14.45" customHeight="1" x14ac:dyDescent="0.2">
      <c r="A583" s="442" t="s">
        <v>432</v>
      </c>
      <c r="B583" s="443" t="s">
        <v>433</v>
      </c>
      <c r="C583" s="444" t="s">
        <v>439</v>
      </c>
      <c r="D583" s="445" t="s">
        <v>440</v>
      </c>
      <c r="E583" s="444" t="s">
        <v>795</v>
      </c>
      <c r="F583" s="445" t="s">
        <v>796</v>
      </c>
      <c r="G583" s="444" t="s">
        <v>1582</v>
      </c>
      <c r="H583" s="444" t="s">
        <v>1583</v>
      </c>
      <c r="I583" s="447">
        <v>1096</v>
      </c>
      <c r="J583" s="447">
        <v>5</v>
      </c>
      <c r="K583" s="448">
        <v>5479.989990234375</v>
      </c>
    </row>
    <row r="584" spans="1:11" ht="14.45" customHeight="1" x14ac:dyDescent="0.2">
      <c r="A584" s="442" t="s">
        <v>432</v>
      </c>
      <c r="B584" s="443" t="s">
        <v>433</v>
      </c>
      <c r="C584" s="444" t="s">
        <v>439</v>
      </c>
      <c r="D584" s="445" t="s">
        <v>440</v>
      </c>
      <c r="E584" s="444" t="s">
        <v>795</v>
      </c>
      <c r="F584" s="445" t="s">
        <v>796</v>
      </c>
      <c r="G584" s="444" t="s">
        <v>1584</v>
      </c>
      <c r="H584" s="444" t="s">
        <v>1585</v>
      </c>
      <c r="I584" s="447">
        <v>1096</v>
      </c>
      <c r="J584" s="447">
        <v>6</v>
      </c>
      <c r="K584" s="448">
        <v>6575.989990234375</v>
      </c>
    </row>
    <row r="585" spans="1:11" ht="14.45" customHeight="1" x14ac:dyDescent="0.2">
      <c r="A585" s="442" t="s">
        <v>432</v>
      </c>
      <c r="B585" s="443" t="s">
        <v>433</v>
      </c>
      <c r="C585" s="444" t="s">
        <v>439</v>
      </c>
      <c r="D585" s="445" t="s">
        <v>440</v>
      </c>
      <c r="E585" s="444" t="s">
        <v>795</v>
      </c>
      <c r="F585" s="445" t="s">
        <v>796</v>
      </c>
      <c r="G585" s="444" t="s">
        <v>1586</v>
      </c>
      <c r="H585" s="444" t="s">
        <v>1587</v>
      </c>
      <c r="I585" s="447">
        <v>1482.4000244140625</v>
      </c>
      <c r="J585" s="447">
        <v>1</v>
      </c>
      <c r="K585" s="448">
        <v>1482.4000244140625</v>
      </c>
    </row>
    <row r="586" spans="1:11" ht="14.45" customHeight="1" x14ac:dyDescent="0.2">
      <c r="A586" s="442" t="s">
        <v>432</v>
      </c>
      <c r="B586" s="443" t="s">
        <v>433</v>
      </c>
      <c r="C586" s="444" t="s">
        <v>439</v>
      </c>
      <c r="D586" s="445" t="s">
        <v>440</v>
      </c>
      <c r="E586" s="444" t="s">
        <v>795</v>
      </c>
      <c r="F586" s="445" t="s">
        <v>796</v>
      </c>
      <c r="G586" s="444" t="s">
        <v>1556</v>
      </c>
      <c r="H586" s="444" t="s">
        <v>1588</v>
      </c>
      <c r="I586" s="447">
        <v>1528.510009765625</v>
      </c>
      <c r="J586" s="447">
        <v>5</v>
      </c>
      <c r="K586" s="448">
        <v>7689.030029296875</v>
      </c>
    </row>
    <row r="587" spans="1:11" ht="14.45" customHeight="1" x14ac:dyDescent="0.2">
      <c r="A587" s="442" t="s">
        <v>432</v>
      </c>
      <c r="B587" s="443" t="s">
        <v>433</v>
      </c>
      <c r="C587" s="444" t="s">
        <v>439</v>
      </c>
      <c r="D587" s="445" t="s">
        <v>440</v>
      </c>
      <c r="E587" s="444" t="s">
        <v>795</v>
      </c>
      <c r="F587" s="445" t="s">
        <v>796</v>
      </c>
      <c r="G587" s="444" t="s">
        <v>1558</v>
      </c>
      <c r="H587" s="444" t="s">
        <v>1589</v>
      </c>
      <c r="I587" s="447">
        <v>1528.510009765625</v>
      </c>
      <c r="J587" s="447">
        <v>4</v>
      </c>
      <c r="K587" s="448">
        <v>6114.02001953125</v>
      </c>
    </row>
    <row r="588" spans="1:11" ht="14.45" customHeight="1" x14ac:dyDescent="0.2">
      <c r="A588" s="442" t="s">
        <v>432</v>
      </c>
      <c r="B588" s="443" t="s">
        <v>433</v>
      </c>
      <c r="C588" s="444" t="s">
        <v>439</v>
      </c>
      <c r="D588" s="445" t="s">
        <v>440</v>
      </c>
      <c r="E588" s="444" t="s">
        <v>795</v>
      </c>
      <c r="F588" s="445" t="s">
        <v>796</v>
      </c>
      <c r="G588" s="444" t="s">
        <v>1590</v>
      </c>
      <c r="H588" s="444" t="s">
        <v>1591</v>
      </c>
      <c r="I588" s="447">
        <v>3505.030029296875</v>
      </c>
      <c r="J588" s="447">
        <v>3</v>
      </c>
      <c r="K588" s="448">
        <v>10515.080078125</v>
      </c>
    </row>
    <row r="589" spans="1:11" ht="14.45" customHeight="1" x14ac:dyDescent="0.2">
      <c r="A589" s="442" t="s">
        <v>432</v>
      </c>
      <c r="B589" s="443" t="s">
        <v>433</v>
      </c>
      <c r="C589" s="444" t="s">
        <v>439</v>
      </c>
      <c r="D589" s="445" t="s">
        <v>440</v>
      </c>
      <c r="E589" s="444" t="s">
        <v>795</v>
      </c>
      <c r="F589" s="445" t="s">
        <v>796</v>
      </c>
      <c r="G589" s="444" t="s">
        <v>1592</v>
      </c>
      <c r="H589" s="444" t="s">
        <v>1593</v>
      </c>
      <c r="I589" s="447">
        <v>4796.7099609375</v>
      </c>
      <c r="J589" s="447">
        <v>3</v>
      </c>
      <c r="K589" s="448">
        <v>14390.1298828125</v>
      </c>
    </row>
    <row r="590" spans="1:11" ht="14.45" customHeight="1" x14ac:dyDescent="0.2">
      <c r="A590" s="442" t="s">
        <v>432</v>
      </c>
      <c r="B590" s="443" t="s">
        <v>433</v>
      </c>
      <c r="C590" s="444" t="s">
        <v>439</v>
      </c>
      <c r="D590" s="445" t="s">
        <v>440</v>
      </c>
      <c r="E590" s="444" t="s">
        <v>795</v>
      </c>
      <c r="F590" s="445" t="s">
        <v>796</v>
      </c>
      <c r="G590" s="444" t="s">
        <v>1594</v>
      </c>
      <c r="H590" s="444" t="s">
        <v>1595</v>
      </c>
      <c r="I590" s="447">
        <v>3139</v>
      </c>
      <c r="J590" s="447">
        <v>2</v>
      </c>
      <c r="K590" s="448">
        <v>6278</v>
      </c>
    </row>
    <row r="591" spans="1:11" ht="14.45" customHeight="1" x14ac:dyDescent="0.2">
      <c r="A591" s="442" t="s">
        <v>432</v>
      </c>
      <c r="B591" s="443" t="s">
        <v>433</v>
      </c>
      <c r="C591" s="444" t="s">
        <v>439</v>
      </c>
      <c r="D591" s="445" t="s">
        <v>440</v>
      </c>
      <c r="E591" s="444" t="s">
        <v>795</v>
      </c>
      <c r="F591" s="445" t="s">
        <v>796</v>
      </c>
      <c r="G591" s="444" t="s">
        <v>1596</v>
      </c>
      <c r="H591" s="444" t="s">
        <v>1597</v>
      </c>
      <c r="I591" s="447">
        <v>119.40000152587891</v>
      </c>
      <c r="J591" s="447">
        <v>100</v>
      </c>
      <c r="K591" s="448">
        <v>11940</v>
      </c>
    </row>
    <row r="592" spans="1:11" ht="14.45" customHeight="1" x14ac:dyDescent="0.2">
      <c r="A592" s="442" t="s">
        <v>432</v>
      </c>
      <c r="B592" s="443" t="s">
        <v>433</v>
      </c>
      <c r="C592" s="444" t="s">
        <v>439</v>
      </c>
      <c r="D592" s="445" t="s">
        <v>440</v>
      </c>
      <c r="E592" s="444" t="s">
        <v>795</v>
      </c>
      <c r="F592" s="445" t="s">
        <v>796</v>
      </c>
      <c r="G592" s="444" t="s">
        <v>1598</v>
      </c>
      <c r="H592" s="444" t="s">
        <v>1599</v>
      </c>
      <c r="I592" s="447">
        <v>26.25</v>
      </c>
      <c r="J592" s="447">
        <v>72</v>
      </c>
      <c r="K592" s="448">
        <v>1890</v>
      </c>
    </row>
    <row r="593" spans="1:11" ht="14.45" customHeight="1" x14ac:dyDescent="0.2">
      <c r="A593" s="442" t="s">
        <v>432</v>
      </c>
      <c r="B593" s="443" t="s">
        <v>433</v>
      </c>
      <c r="C593" s="444" t="s">
        <v>439</v>
      </c>
      <c r="D593" s="445" t="s">
        <v>440</v>
      </c>
      <c r="E593" s="444" t="s">
        <v>795</v>
      </c>
      <c r="F593" s="445" t="s">
        <v>796</v>
      </c>
      <c r="G593" s="444" t="s">
        <v>1600</v>
      </c>
      <c r="H593" s="444" t="s">
        <v>1601</v>
      </c>
      <c r="I593" s="447">
        <v>5.6700000762939453</v>
      </c>
      <c r="J593" s="447">
        <v>390</v>
      </c>
      <c r="K593" s="448">
        <v>2209.989990234375</v>
      </c>
    </row>
    <row r="594" spans="1:11" ht="14.45" customHeight="1" x14ac:dyDescent="0.2">
      <c r="A594" s="442" t="s">
        <v>432</v>
      </c>
      <c r="B594" s="443" t="s">
        <v>433</v>
      </c>
      <c r="C594" s="444" t="s">
        <v>439</v>
      </c>
      <c r="D594" s="445" t="s">
        <v>440</v>
      </c>
      <c r="E594" s="444" t="s">
        <v>795</v>
      </c>
      <c r="F594" s="445" t="s">
        <v>796</v>
      </c>
      <c r="G594" s="444" t="s">
        <v>1600</v>
      </c>
      <c r="H594" s="444" t="s">
        <v>1602</v>
      </c>
      <c r="I594" s="447">
        <v>5.6700000762939453</v>
      </c>
      <c r="J594" s="447">
        <v>120</v>
      </c>
      <c r="K594" s="448">
        <v>680.00999450683594</v>
      </c>
    </row>
    <row r="595" spans="1:11" ht="14.45" customHeight="1" x14ac:dyDescent="0.2">
      <c r="A595" s="442" t="s">
        <v>432</v>
      </c>
      <c r="B595" s="443" t="s">
        <v>433</v>
      </c>
      <c r="C595" s="444" t="s">
        <v>439</v>
      </c>
      <c r="D595" s="445" t="s">
        <v>440</v>
      </c>
      <c r="E595" s="444" t="s">
        <v>795</v>
      </c>
      <c r="F595" s="445" t="s">
        <v>796</v>
      </c>
      <c r="G595" s="444" t="s">
        <v>1603</v>
      </c>
      <c r="H595" s="444" t="s">
        <v>1604</v>
      </c>
      <c r="I595" s="447">
        <v>5.6120000839233395</v>
      </c>
      <c r="J595" s="447">
        <v>510</v>
      </c>
      <c r="K595" s="448">
        <v>2864.5</v>
      </c>
    </row>
    <row r="596" spans="1:11" ht="14.45" customHeight="1" x14ac:dyDescent="0.2">
      <c r="A596" s="442" t="s">
        <v>432</v>
      </c>
      <c r="B596" s="443" t="s">
        <v>433</v>
      </c>
      <c r="C596" s="444" t="s">
        <v>439</v>
      </c>
      <c r="D596" s="445" t="s">
        <v>440</v>
      </c>
      <c r="E596" s="444" t="s">
        <v>795</v>
      </c>
      <c r="F596" s="445" t="s">
        <v>796</v>
      </c>
      <c r="G596" s="444" t="s">
        <v>1605</v>
      </c>
      <c r="H596" s="444" t="s">
        <v>1606</v>
      </c>
      <c r="I596" s="447">
        <v>5.7200000762939451</v>
      </c>
      <c r="J596" s="447">
        <v>630</v>
      </c>
      <c r="K596" s="448">
        <v>3652.010009765625</v>
      </c>
    </row>
    <row r="597" spans="1:11" ht="14.45" customHeight="1" x14ac:dyDescent="0.2">
      <c r="A597" s="442" t="s">
        <v>432</v>
      </c>
      <c r="B597" s="443" t="s">
        <v>433</v>
      </c>
      <c r="C597" s="444" t="s">
        <v>439</v>
      </c>
      <c r="D597" s="445" t="s">
        <v>440</v>
      </c>
      <c r="E597" s="444" t="s">
        <v>795</v>
      </c>
      <c r="F597" s="445" t="s">
        <v>796</v>
      </c>
      <c r="G597" s="444" t="s">
        <v>1607</v>
      </c>
      <c r="H597" s="444" t="s">
        <v>1608</v>
      </c>
      <c r="I597" s="447">
        <v>6.5</v>
      </c>
      <c r="J597" s="447">
        <v>150</v>
      </c>
      <c r="K597" s="448">
        <v>975.010009765625</v>
      </c>
    </row>
    <row r="598" spans="1:11" ht="14.45" customHeight="1" x14ac:dyDescent="0.2">
      <c r="A598" s="442" t="s">
        <v>432</v>
      </c>
      <c r="B598" s="443" t="s">
        <v>433</v>
      </c>
      <c r="C598" s="444" t="s">
        <v>439</v>
      </c>
      <c r="D598" s="445" t="s">
        <v>440</v>
      </c>
      <c r="E598" s="444" t="s">
        <v>795</v>
      </c>
      <c r="F598" s="445" t="s">
        <v>796</v>
      </c>
      <c r="G598" s="444" t="s">
        <v>1609</v>
      </c>
      <c r="H598" s="444" t="s">
        <v>1610</v>
      </c>
      <c r="I598" s="447">
        <v>6.1360000610351566</v>
      </c>
      <c r="J598" s="447">
        <v>1290</v>
      </c>
      <c r="K598" s="448">
        <v>7844.5100250244141</v>
      </c>
    </row>
    <row r="599" spans="1:11" ht="14.45" customHeight="1" x14ac:dyDescent="0.2">
      <c r="A599" s="442" t="s">
        <v>432</v>
      </c>
      <c r="B599" s="443" t="s">
        <v>433</v>
      </c>
      <c r="C599" s="444" t="s">
        <v>439</v>
      </c>
      <c r="D599" s="445" t="s">
        <v>440</v>
      </c>
      <c r="E599" s="444" t="s">
        <v>795</v>
      </c>
      <c r="F599" s="445" t="s">
        <v>796</v>
      </c>
      <c r="G599" s="444" t="s">
        <v>1611</v>
      </c>
      <c r="H599" s="444" t="s">
        <v>1612</v>
      </c>
      <c r="I599" s="447">
        <v>5.5733334223429365</v>
      </c>
      <c r="J599" s="447">
        <v>330</v>
      </c>
      <c r="K599" s="448">
        <v>1844.4800109863281</v>
      </c>
    </row>
    <row r="600" spans="1:11" ht="14.45" customHeight="1" x14ac:dyDescent="0.2">
      <c r="A600" s="442" t="s">
        <v>432</v>
      </c>
      <c r="B600" s="443" t="s">
        <v>433</v>
      </c>
      <c r="C600" s="444" t="s">
        <v>439</v>
      </c>
      <c r="D600" s="445" t="s">
        <v>440</v>
      </c>
      <c r="E600" s="444" t="s">
        <v>795</v>
      </c>
      <c r="F600" s="445" t="s">
        <v>796</v>
      </c>
      <c r="G600" s="444" t="s">
        <v>1613</v>
      </c>
      <c r="H600" s="444" t="s">
        <v>1614</v>
      </c>
      <c r="I600" s="447">
        <v>353.32000732421875</v>
      </c>
      <c r="J600" s="447">
        <v>4</v>
      </c>
      <c r="K600" s="448">
        <v>1413.280029296875</v>
      </c>
    </row>
    <row r="601" spans="1:11" ht="14.45" customHeight="1" x14ac:dyDescent="0.2">
      <c r="A601" s="442" t="s">
        <v>432</v>
      </c>
      <c r="B601" s="443" t="s">
        <v>433</v>
      </c>
      <c r="C601" s="444" t="s">
        <v>439</v>
      </c>
      <c r="D601" s="445" t="s">
        <v>440</v>
      </c>
      <c r="E601" s="444" t="s">
        <v>795</v>
      </c>
      <c r="F601" s="445" t="s">
        <v>796</v>
      </c>
      <c r="G601" s="444" t="s">
        <v>1615</v>
      </c>
      <c r="H601" s="444" t="s">
        <v>1616</v>
      </c>
      <c r="I601" s="447">
        <v>364.39500427246094</v>
      </c>
      <c r="J601" s="447">
        <v>3</v>
      </c>
      <c r="K601" s="448">
        <v>1104.25</v>
      </c>
    </row>
    <row r="602" spans="1:11" ht="14.45" customHeight="1" x14ac:dyDescent="0.2">
      <c r="A602" s="442" t="s">
        <v>432</v>
      </c>
      <c r="B602" s="443" t="s">
        <v>433</v>
      </c>
      <c r="C602" s="444" t="s">
        <v>439</v>
      </c>
      <c r="D602" s="445" t="s">
        <v>440</v>
      </c>
      <c r="E602" s="444" t="s">
        <v>795</v>
      </c>
      <c r="F602" s="445" t="s">
        <v>796</v>
      </c>
      <c r="G602" s="444" t="s">
        <v>1613</v>
      </c>
      <c r="H602" s="444" t="s">
        <v>1617</v>
      </c>
      <c r="I602" s="447">
        <v>335.17001342773438</v>
      </c>
      <c r="J602" s="447">
        <v>2</v>
      </c>
      <c r="K602" s="448">
        <v>670.34002685546875</v>
      </c>
    </row>
    <row r="603" spans="1:11" ht="14.45" customHeight="1" x14ac:dyDescent="0.2">
      <c r="A603" s="442" t="s">
        <v>432</v>
      </c>
      <c r="B603" s="443" t="s">
        <v>433</v>
      </c>
      <c r="C603" s="444" t="s">
        <v>439</v>
      </c>
      <c r="D603" s="445" t="s">
        <v>440</v>
      </c>
      <c r="E603" s="444" t="s">
        <v>795</v>
      </c>
      <c r="F603" s="445" t="s">
        <v>796</v>
      </c>
      <c r="G603" s="444" t="s">
        <v>1618</v>
      </c>
      <c r="H603" s="444" t="s">
        <v>1619</v>
      </c>
      <c r="I603" s="447">
        <v>369</v>
      </c>
      <c r="J603" s="447">
        <v>5</v>
      </c>
      <c r="K603" s="448">
        <v>1845.010009765625</v>
      </c>
    </row>
    <row r="604" spans="1:11" ht="14.45" customHeight="1" x14ac:dyDescent="0.2">
      <c r="A604" s="442" t="s">
        <v>432</v>
      </c>
      <c r="B604" s="443" t="s">
        <v>433</v>
      </c>
      <c r="C604" s="444" t="s">
        <v>439</v>
      </c>
      <c r="D604" s="445" t="s">
        <v>440</v>
      </c>
      <c r="E604" s="444" t="s">
        <v>795</v>
      </c>
      <c r="F604" s="445" t="s">
        <v>796</v>
      </c>
      <c r="G604" s="444" t="s">
        <v>1620</v>
      </c>
      <c r="H604" s="444" t="s">
        <v>1621</v>
      </c>
      <c r="I604" s="447">
        <v>369</v>
      </c>
      <c r="J604" s="447">
        <v>5</v>
      </c>
      <c r="K604" s="448">
        <v>1845.010009765625</v>
      </c>
    </row>
    <row r="605" spans="1:11" ht="14.45" customHeight="1" x14ac:dyDescent="0.2">
      <c r="A605" s="442" t="s">
        <v>432</v>
      </c>
      <c r="B605" s="443" t="s">
        <v>433</v>
      </c>
      <c r="C605" s="444" t="s">
        <v>439</v>
      </c>
      <c r="D605" s="445" t="s">
        <v>440</v>
      </c>
      <c r="E605" s="444" t="s">
        <v>795</v>
      </c>
      <c r="F605" s="445" t="s">
        <v>796</v>
      </c>
      <c r="G605" s="444" t="s">
        <v>1622</v>
      </c>
      <c r="H605" s="444" t="s">
        <v>1623</v>
      </c>
      <c r="I605" s="447">
        <v>368.989990234375</v>
      </c>
      <c r="J605" s="447">
        <v>3</v>
      </c>
      <c r="K605" s="448">
        <v>1106.97998046875</v>
      </c>
    </row>
    <row r="606" spans="1:11" ht="14.45" customHeight="1" x14ac:dyDescent="0.2">
      <c r="A606" s="442" t="s">
        <v>432</v>
      </c>
      <c r="B606" s="443" t="s">
        <v>433</v>
      </c>
      <c r="C606" s="444" t="s">
        <v>439</v>
      </c>
      <c r="D606" s="445" t="s">
        <v>440</v>
      </c>
      <c r="E606" s="444" t="s">
        <v>795</v>
      </c>
      <c r="F606" s="445" t="s">
        <v>796</v>
      </c>
      <c r="G606" s="444" t="s">
        <v>1624</v>
      </c>
      <c r="H606" s="444" t="s">
        <v>1625</v>
      </c>
      <c r="I606" s="447">
        <v>1420</v>
      </c>
      <c r="J606" s="447">
        <v>9</v>
      </c>
      <c r="K606" s="448">
        <v>12780</v>
      </c>
    </row>
    <row r="607" spans="1:11" ht="14.45" customHeight="1" x14ac:dyDescent="0.2">
      <c r="A607" s="442" t="s">
        <v>432</v>
      </c>
      <c r="B607" s="443" t="s">
        <v>433</v>
      </c>
      <c r="C607" s="444" t="s">
        <v>439</v>
      </c>
      <c r="D607" s="445" t="s">
        <v>440</v>
      </c>
      <c r="E607" s="444" t="s">
        <v>795</v>
      </c>
      <c r="F607" s="445" t="s">
        <v>796</v>
      </c>
      <c r="G607" s="444" t="s">
        <v>1624</v>
      </c>
      <c r="H607" s="444" t="s">
        <v>1626</v>
      </c>
      <c r="I607" s="447">
        <v>1420</v>
      </c>
      <c r="J607" s="447">
        <v>5</v>
      </c>
      <c r="K607" s="448">
        <v>7100</v>
      </c>
    </row>
    <row r="608" spans="1:11" ht="14.45" customHeight="1" x14ac:dyDescent="0.2">
      <c r="A608" s="442" t="s">
        <v>432</v>
      </c>
      <c r="B608" s="443" t="s">
        <v>433</v>
      </c>
      <c r="C608" s="444" t="s">
        <v>439</v>
      </c>
      <c r="D608" s="445" t="s">
        <v>440</v>
      </c>
      <c r="E608" s="444" t="s">
        <v>795</v>
      </c>
      <c r="F608" s="445" t="s">
        <v>796</v>
      </c>
      <c r="G608" s="444" t="s">
        <v>1627</v>
      </c>
      <c r="H608" s="444" t="s">
        <v>1628</v>
      </c>
      <c r="I608" s="447">
        <v>161.66999816894531</v>
      </c>
      <c r="J608" s="447">
        <v>6</v>
      </c>
      <c r="K608" s="448">
        <v>970</v>
      </c>
    </row>
    <row r="609" spans="1:11" ht="14.45" customHeight="1" x14ac:dyDescent="0.2">
      <c r="A609" s="442" t="s">
        <v>432</v>
      </c>
      <c r="B609" s="443" t="s">
        <v>433</v>
      </c>
      <c r="C609" s="444" t="s">
        <v>439</v>
      </c>
      <c r="D609" s="445" t="s">
        <v>440</v>
      </c>
      <c r="E609" s="444" t="s">
        <v>795</v>
      </c>
      <c r="F609" s="445" t="s">
        <v>796</v>
      </c>
      <c r="G609" s="444" t="s">
        <v>1629</v>
      </c>
      <c r="H609" s="444" t="s">
        <v>1630</v>
      </c>
      <c r="I609" s="447">
        <v>28.549999237060547</v>
      </c>
      <c r="J609" s="447">
        <v>150</v>
      </c>
      <c r="K609" s="448">
        <v>4282.679931640625</v>
      </c>
    </row>
    <row r="610" spans="1:11" ht="14.45" customHeight="1" x14ac:dyDescent="0.2">
      <c r="A610" s="442" t="s">
        <v>432</v>
      </c>
      <c r="B610" s="443" t="s">
        <v>433</v>
      </c>
      <c r="C610" s="444" t="s">
        <v>439</v>
      </c>
      <c r="D610" s="445" t="s">
        <v>440</v>
      </c>
      <c r="E610" s="444" t="s">
        <v>795</v>
      </c>
      <c r="F610" s="445" t="s">
        <v>796</v>
      </c>
      <c r="G610" s="444" t="s">
        <v>1631</v>
      </c>
      <c r="H610" s="444" t="s">
        <v>1632</v>
      </c>
      <c r="I610" s="447">
        <v>28.549999237060547</v>
      </c>
      <c r="J610" s="447">
        <v>100</v>
      </c>
      <c r="K610" s="448">
        <v>2855.030029296875</v>
      </c>
    </row>
    <row r="611" spans="1:11" ht="14.45" customHeight="1" x14ac:dyDescent="0.2">
      <c r="A611" s="442" t="s">
        <v>432</v>
      </c>
      <c r="B611" s="443" t="s">
        <v>433</v>
      </c>
      <c r="C611" s="444" t="s">
        <v>439</v>
      </c>
      <c r="D611" s="445" t="s">
        <v>440</v>
      </c>
      <c r="E611" s="444" t="s">
        <v>795</v>
      </c>
      <c r="F611" s="445" t="s">
        <v>796</v>
      </c>
      <c r="G611" s="444" t="s">
        <v>1633</v>
      </c>
      <c r="H611" s="444" t="s">
        <v>1634</v>
      </c>
      <c r="I611" s="447">
        <v>19.780000686645508</v>
      </c>
      <c r="J611" s="447">
        <v>50</v>
      </c>
      <c r="K611" s="448">
        <v>988.96002197265625</v>
      </c>
    </row>
    <row r="612" spans="1:11" ht="14.45" customHeight="1" x14ac:dyDescent="0.2">
      <c r="A612" s="442" t="s">
        <v>432</v>
      </c>
      <c r="B612" s="443" t="s">
        <v>433</v>
      </c>
      <c r="C612" s="444" t="s">
        <v>439</v>
      </c>
      <c r="D612" s="445" t="s">
        <v>440</v>
      </c>
      <c r="E612" s="444" t="s">
        <v>795</v>
      </c>
      <c r="F612" s="445" t="s">
        <v>796</v>
      </c>
      <c r="G612" s="444" t="s">
        <v>1635</v>
      </c>
      <c r="H612" s="444" t="s">
        <v>1636</v>
      </c>
      <c r="I612" s="447">
        <v>3729.72998046875</v>
      </c>
      <c r="J612" s="447">
        <v>4</v>
      </c>
      <c r="K612" s="448">
        <v>14918.91015625</v>
      </c>
    </row>
    <row r="613" spans="1:11" ht="14.45" customHeight="1" x14ac:dyDescent="0.2">
      <c r="A613" s="442" t="s">
        <v>432</v>
      </c>
      <c r="B613" s="443" t="s">
        <v>433</v>
      </c>
      <c r="C613" s="444" t="s">
        <v>439</v>
      </c>
      <c r="D613" s="445" t="s">
        <v>440</v>
      </c>
      <c r="E613" s="444" t="s">
        <v>795</v>
      </c>
      <c r="F613" s="445" t="s">
        <v>796</v>
      </c>
      <c r="G613" s="444" t="s">
        <v>1635</v>
      </c>
      <c r="H613" s="444" t="s">
        <v>1637</v>
      </c>
      <c r="I613" s="447">
        <v>4475.670166015625</v>
      </c>
      <c r="J613" s="447">
        <v>8</v>
      </c>
      <c r="K613" s="448">
        <v>34810.76953125</v>
      </c>
    </row>
    <row r="614" spans="1:11" ht="14.45" customHeight="1" x14ac:dyDescent="0.2">
      <c r="A614" s="442" t="s">
        <v>432</v>
      </c>
      <c r="B614" s="443" t="s">
        <v>433</v>
      </c>
      <c r="C614" s="444" t="s">
        <v>439</v>
      </c>
      <c r="D614" s="445" t="s">
        <v>440</v>
      </c>
      <c r="E614" s="444" t="s">
        <v>795</v>
      </c>
      <c r="F614" s="445" t="s">
        <v>796</v>
      </c>
      <c r="G614" s="444" t="s">
        <v>1638</v>
      </c>
      <c r="H614" s="444" t="s">
        <v>1639</v>
      </c>
      <c r="I614" s="447">
        <v>23.729999542236328</v>
      </c>
      <c r="J614" s="447">
        <v>50</v>
      </c>
      <c r="K614" s="448">
        <v>1186.5400390625</v>
      </c>
    </row>
    <row r="615" spans="1:11" ht="14.45" customHeight="1" x14ac:dyDescent="0.2">
      <c r="A615" s="442" t="s">
        <v>432</v>
      </c>
      <c r="B615" s="443" t="s">
        <v>433</v>
      </c>
      <c r="C615" s="444" t="s">
        <v>439</v>
      </c>
      <c r="D615" s="445" t="s">
        <v>440</v>
      </c>
      <c r="E615" s="444" t="s">
        <v>795</v>
      </c>
      <c r="F615" s="445" t="s">
        <v>796</v>
      </c>
      <c r="G615" s="444" t="s">
        <v>1640</v>
      </c>
      <c r="H615" s="444" t="s">
        <v>1641</v>
      </c>
      <c r="I615" s="447">
        <v>340</v>
      </c>
      <c r="J615" s="447">
        <v>2</v>
      </c>
      <c r="K615" s="448">
        <v>680</v>
      </c>
    </row>
    <row r="616" spans="1:11" ht="14.45" customHeight="1" x14ac:dyDescent="0.2">
      <c r="A616" s="442" t="s">
        <v>432</v>
      </c>
      <c r="B616" s="443" t="s">
        <v>433</v>
      </c>
      <c r="C616" s="444" t="s">
        <v>439</v>
      </c>
      <c r="D616" s="445" t="s">
        <v>440</v>
      </c>
      <c r="E616" s="444" t="s">
        <v>795</v>
      </c>
      <c r="F616" s="445" t="s">
        <v>796</v>
      </c>
      <c r="G616" s="444" t="s">
        <v>1642</v>
      </c>
      <c r="H616" s="444" t="s">
        <v>1643</v>
      </c>
      <c r="I616" s="447">
        <v>302.45001220703125</v>
      </c>
      <c r="J616" s="447">
        <v>10</v>
      </c>
      <c r="K616" s="448">
        <v>3024.5</v>
      </c>
    </row>
    <row r="617" spans="1:11" ht="14.45" customHeight="1" x14ac:dyDescent="0.2">
      <c r="A617" s="442" t="s">
        <v>432</v>
      </c>
      <c r="B617" s="443" t="s">
        <v>433</v>
      </c>
      <c r="C617" s="444" t="s">
        <v>439</v>
      </c>
      <c r="D617" s="445" t="s">
        <v>440</v>
      </c>
      <c r="E617" s="444" t="s">
        <v>795</v>
      </c>
      <c r="F617" s="445" t="s">
        <v>796</v>
      </c>
      <c r="G617" s="444" t="s">
        <v>1642</v>
      </c>
      <c r="H617" s="444" t="s">
        <v>1644</v>
      </c>
      <c r="I617" s="447">
        <v>273.1300048828125</v>
      </c>
      <c r="J617" s="447">
        <v>10</v>
      </c>
      <c r="K617" s="448">
        <v>2731.25</v>
      </c>
    </row>
    <row r="618" spans="1:11" ht="14.45" customHeight="1" x14ac:dyDescent="0.2">
      <c r="A618" s="442" t="s">
        <v>432</v>
      </c>
      <c r="B618" s="443" t="s">
        <v>433</v>
      </c>
      <c r="C618" s="444" t="s">
        <v>439</v>
      </c>
      <c r="D618" s="445" t="s">
        <v>440</v>
      </c>
      <c r="E618" s="444" t="s">
        <v>795</v>
      </c>
      <c r="F618" s="445" t="s">
        <v>796</v>
      </c>
      <c r="G618" s="444" t="s">
        <v>1645</v>
      </c>
      <c r="H618" s="444" t="s">
        <v>1646</v>
      </c>
      <c r="I618" s="447">
        <v>1249.989990234375</v>
      </c>
      <c r="J618" s="447">
        <v>1</v>
      </c>
      <c r="K618" s="448">
        <v>1249.989990234375</v>
      </c>
    </row>
    <row r="619" spans="1:11" ht="14.45" customHeight="1" x14ac:dyDescent="0.2">
      <c r="A619" s="442" t="s">
        <v>432</v>
      </c>
      <c r="B619" s="443" t="s">
        <v>433</v>
      </c>
      <c r="C619" s="444" t="s">
        <v>439</v>
      </c>
      <c r="D619" s="445" t="s">
        <v>440</v>
      </c>
      <c r="E619" s="444" t="s">
        <v>795</v>
      </c>
      <c r="F619" s="445" t="s">
        <v>796</v>
      </c>
      <c r="G619" s="444" t="s">
        <v>1647</v>
      </c>
      <c r="H619" s="444" t="s">
        <v>1648</v>
      </c>
      <c r="I619" s="447">
        <v>1250</v>
      </c>
      <c r="J619" s="447">
        <v>1</v>
      </c>
      <c r="K619" s="448">
        <v>1250</v>
      </c>
    </row>
    <row r="620" spans="1:11" ht="14.45" customHeight="1" x14ac:dyDescent="0.2">
      <c r="A620" s="442" t="s">
        <v>432</v>
      </c>
      <c r="B620" s="443" t="s">
        <v>433</v>
      </c>
      <c r="C620" s="444" t="s">
        <v>439</v>
      </c>
      <c r="D620" s="445" t="s">
        <v>440</v>
      </c>
      <c r="E620" s="444" t="s">
        <v>795</v>
      </c>
      <c r="F620" s="445" t="s">
        <v>796</v>
      </c>
      <c r="G620" s="444" t="s">
        <v>1649</v>
      </c>
      <c r="H620" s="444" t="s">
        <v>1650</v>
      </c>
      <c r="I620" s="447">
        <v>1976</v>
      </c>
      <c r="J620" s="447">
        <v>1</v>
      </c>
      <c r="K620" s="448">
        <v>1976</v>
      </c>
    </row>
    <row r="621" spans="1:11" ht="14.45" customHeight="1" x14ac:dyDescent="0.2">
      <c r="A621" s="442" t="s">
        <v>432</v>
      </c>
      <c r="B621" s="443" t="s">
        <v>433</v>
      </c>
      <c r="C621" s="444" t="s">
        <v>439</v>
      </c>
      <c r="D621" s="445" t="s">
        <v>440</v>
      </c>
      <c r="E621" s="444" t="s">
        <v>795</v>
      </c>
      <c r="F621" s="445" t="s">
        <v>796</v>
      </c>
      <c r="G621" s="444" t="s">
        <v>1651</v>
      </c>
      <c r="H621" s="444" t="s">
        <v>1652</v>
      </c>
      <c r="I621" s="447">
        <v>207.00499725341797</v>
      </c>
      <c r="J621" s="447">
        <v>20</v>
      </c>
      <c r="K621" s="448">
        <v>4140.139892578125</v>
      </c>
    </row>
    <row r="622" spans="1:11" ht="14.45" customHeight="1" x14ac:dyDescent="0.2">
      <c r="A622" s="442" t="s">
        <v>432</v>
      </c>
      <c r="B622" s="443" t="s">
        <v>433</v>
      </c>
      <c r="C622" s="444" t="s">
        <v>439</v>
      </c>
      <c r="D622" s="445" t="s">
        <v>440</v>
      </c>
      <c r="E622" s="444" t="s">
        <v>795</v>
      </c>
      <c r="F622" s="445" t="s">
        <v>796</v>
      </c>
      <c r="G622" s="444" t="s">
        <v>1653</v>
      </c>
      <c r="H622" s="444" t="s">
        <v>1654</v>
      </c>
      <c r="I622" s="447">
        <v>1.3799999952316284</v>
      </c>
      <c r="J622" s="447">
        <v>1000</v>
      </c>
      <c r="K622" s="448">
        <v>1380.010009765625</v>
      </c>
    </row>
    <row r="623" spans="1:11" ht="14.45" customHeight="1" x14ac:dyDescent="0.2">
      <c r="A623" s="442" t="s">
        <v>432</v>
      </c>
      <c r="B623" s="443" t="s">
        <v>433</v>
      </c>
      <c r="C623" s="444" t="s">
        <v>439</v>
      </c>
      <c r="D623" s="445" t="s">
        <v>440</v>
      </c>
      <c r="E623" s="444" t="s">
        <v>795</v>
      </c>
      <c r="F623" s="445" t="s">
        <v>796</v>
      </c>
      <c r="G623" s="444" t="s">
        <v>1655</v>
      </c>
      <c r="H623" s="444" t="s">
        <v>1656</v>
      </c>
      <c r="I623" s="447">
        <v>230</v>
      </c>
      <c r="J623" s="447">
        <v>30</v>
      </c>
      <c r="K623" s="448">
        <v>6900</v>
      </c>
    </row>
    <row r="624" spans="1:11" ht="14.45" customHeight="1" x14ac:dyDescent="0.2">
      <c r="A624" s="442" t="s">
        <v>432</v>
      </c>
      <c r="B624" s="443" t="s">
        <v>433</v>
      </c>
      <c r="C624" s="444" t="s">
        <v>439</v>
      </c>
      <c r="D624" s="445" t="s">
        <v>440</v>
      </c>
      <c r="E624" s="444" t="s">
        <v>795</v>
      </c>
      <c r="F624" s="445" t="s">
        <v>796</v>
      </c>
      <c r="G624" s="444" t="s">
        <v>1657</v>
      </c>
      <c r="H624" s="444" t="s">
        <v>1658</v>
      </c>
      <c r="I624" s="447">
        <v>265</v>
      </c>
      <c r="J624" s="447">
        <v>24</v>
      </c>
      <c r="K624" s="448">
        <v>6360</v>
      </c>
    </row>
    <row r="625" spans="1:11" ht="14.45" customHeight="1" x14ac:dyDescent="0.2">
      <c r="A625" s="442" t="s">
        <v>432</v>
      </c>
      <c r="B625" s="443" t="s">
        <v>433</v>
      </c>
      <c r="C625" s="444" t="s">
        <v>439</v>
      </c>
      <c r="D625" s="445" t="s">
        <v>440</v>
      </c>
      <c r="E625" s="444" t="s">
        <v>795</v>
      </c>
      <c r="F625" s="445" t="s">
        <v>796</v>
      </c>
      <c r="G625" s="444" t="s">
        <v>1659</v>
      </c>
      <c r="H625" s="444" t="s">
        <v>1660</v>
      </c>
      <c r="I625" s="447">
        <v>12.880000114440918</v>
      </c>
      <c r="J625" s="447">
        <v>50</v>
      </c>
      <c r="K625" s="448">
        <v>643.989990234375</v>
      </c>
    </row>
    <row r="626" spans="1:11" ht="14.45" customHeight="1" x14ac:dyDescent="0.2">
      <c r="A626" s="442" t="s">
        <v>432</v>
      </c>
      <c r="B626" s="443" t="s">
        <v>433</v>
      </c>
      <c r="C626" s="444" t="s">
        <v>439</v>
      </c>
      <c r="D626" s="445" t="s">
        <v>440</v>
      </c>
      <c r="E626" s="444" t="s">
        <v>795</v>
      </c>
      <c r="F626" s="445" t="s">
        <v>796</v>
      </c>
      <c r="G626" s="444" t="s">
        <v>1661</v>
      </c>
      <c r="H626" s="444" t="s">
        <v>1662</v>
      </c>
      <c r="I626" s="447">
        <v>2903.199951171875</v>
      </c>
      <c r="J626" s="447">
        <v>2</v>
      </c>
      <c r="K626" s="448">
        <v>5806.39013671875</v>
      </c>
    </row>
    <row r="627" spans="1:11" ht="14.45" customHeight="1" x14ac:dyDescent="0.2">
      <c r="A627" s="442" t="s">
        <v>432</v>
      </c>
      <c r="B627" s="443" t="s">
        <v>433</v>
      </c>
      <c r="C627" s="444" t="s">
        <v>439</v>
      </c>
      <c r="D627" s="445" t="s">
        <v>440</v>
      </c>
      <c r="E627" s="444" t="s">
        <v>795</v>
      </c>
      <c r="F627" s="445" t="s">
        <v>796</v>
      </c>
      <c r="G627" s="444" t="s">
        <v>1663</v>
      </c>
      <c r="H627" s="444" t="s">
        <v>1664</v>
      </c>
      <c r="I627" s="447">
        <v>385.97562217712402</v>
      </c>
      <c r="J627" s="447">
        <v>66</v>
      </c>
      <c r="K627" s="448">
        <v>25474.299560546875</v>
      </c>
    </row>
    <row r="628" spans="1:11" ht="14.45" customHeight="1" x14ac:dyDescent="0.2">
      <c r="A628" s="442" t="s">
        <v>432</v>
      </c>
      <c r="B628" s="443" t="s">
        <v>433</v>
      </c>
      <c r="C628" s="444" t="s">
        <v>439</v>
      </c>
      <c r="D628" s="445" t="s">
        <v>440</v>
      </c>
      <c r="E628" s="444" t="s">
        <v>795</v>
      </c>
      <c r="F628" s="445" t="s">
        <v>796</v>
      </c>
      <c r="G628" s="444" t="s">
        <v>1663</v>
      </c>
      <c r="H628" s="444" t="s">
        <v>1665</v>
      </c>
      <c r="I628" s="447">
        <v>385.989990234375</v>
      </c>
      <c r="J628" s="447">
        <v>48</v>
      </c>
      <c r="K628" s="448">
        <v>18527.51953125</v>
      </c>
    </row>
    <row r="629" spans="1:11" ht="14.45" customHeight="1" x14ac:dyDescent="0.2">
      <c r="A629" s="442" t="s">
        <v>432</v>
      </c>
      <c r="B629" s="443" t="s">
        <v>433</v>
      </c>
      <c r="C629" s="444" t="s">
        <v>439</v>
      </c>
      <c r="D629" s="445" t="s">
        <v>440</v>
      </c>
      <c r="E629" s="444" t="s">
        <v>795</v>
      </c>
      <c r="F629" s="445" t="s">
        <v>796</v>
      </c>
      <c r="G629" s="444" t="s">
        <v>1666</v>
      </c>
      <c r="H629" s="444" t="s">
        <v>1667</v>
      </c>
      <c r="I629" s="447">
        <v>574.7550048828125</v>
      </c>
      <c r="J629" s="447">
        <v>2</v>
      </c>
      <c r="K629" s="448">
        <v>1149.510009765625</v>
      </c>
    </row>
    <row r="630" spans="1:11" ht="14.45" customHeight="1" x14ac:dyDescent="0.2">
      <c r="A630" s="442" t="s">
        <v>432</v>
      </c>
      <c r="B630" s="443" t="s">
        <v>433</v>
      </c>
      <c r="C630" s="444" t="s">
        <v>439</v>
      </c>
      <c r="D630" s="445" t="s">
        <v>440</v>
      </c>
      <c r="E630" s="444" t="s">
        <v>795</v>
      </c>
      <c r="F630" s="445" t="s">
        <v>796</v>
      </c>
      <c r="G630" s="444" t="s">
        <v>1668</v>
      </c>
      <c r="H630" s="444" t="s">
        <v>1669</v>
      </c>
      <c r="I630" s="447">
        <v>598.5</v>
      </c>
      <c r="J630" s="447">
        <v>2</v>
      </c>
      <c r="K630" s="448">
        <v>1197</v>
      </c>
    </row>
    <row r="631" spans="1:11" ht="14.45" customHeight="1" x14ac:dyDescent="0.2">
      <c r="A631" s="442" t="s">
        <v>432</v>
      </c>
      <c r="B631" s="443" t="s">
        <v>433</v>
      </c>
      <c r="C631" s="444" t="s">
        <v>439</v>
      </c>
      <c r="D631" s="445" t="s">
        <v>440</v>
      </c>
      <c r="E631" s="444" t="s">
        <v>795</v>
      </c>
      <c r="F631" s="445" t="s">
        <v>796</v>
      </c>
      <c r="G631" s="444" t="s">
        <v>1670</v>
      </c>
      <c r="H631" s="444" t="s">
        <v>1671</v>
      </c>
      <c r="I631" s="447">
        <v>109</v>
      </c>
      <c r="J631" s="447">
        <v>5</v>
      </c>
      <c r="K631" s="448">
        <v>545</v>
      </c>
    </row>
    <row r="632" spans="1:11" ht="14.45" customHeight="1" x14ac:dyDescent="0.2">
      <c r="A632" s="442" t="s">
        <v>432</v>
      </c>
      <c r="B632" s="443" t="s">
        <v>433</v>
      </c>
      <c r="C632" s="444" t="s">
        <v>439</v>
      </c>
      <c r="D632" s="445" t="s">
        <v>440</v>
      </c>
      <c r="E632" s="444" t="s">
        <v>795</v>
      </c>
      <c r="F632" s="445" t="s">
        <v>796</v>
      </c>
      <c r="G632" s="444" t="s">
        <v>1672</v>
      </c>
      <c r="H632" s="444" t="s">
        <v>1673</v>
      </c>
      <c r="I632" s="447">
        <v>360.95001220703125</v>
      </c>
      <c r="J632" s="447">
        <v>2</v>
      </c>
      <c r="K632" s="448">
        <v>721.8900146484375</v>
      </c>
    </row>
    <row r="633" spans="1:11" ht="14.45" customHeight="1" x14ac:dyDescent="0.2">
      <c r="A633" s="442" t="s">
        <v>432</v>
      </c>
      <c r="B633" s="443" t="s">
        <v>433</v>
      </c>
      <c r="C633" s="444" t="s">
        <v>439</v>
      </c>
      <c r="D633" s="445" t="s">
        <v>440</v>
      </c>
      <c r="E633" s="444" t="s">
        <v>795</v>
      </c>
      <c r="F633" s="445" t="s">
        <v>796</v>
      </c>
      <c r="G633" s="444" t="s">
        <v>1674</v>
      </c>
      <c r="H633" s="444" t="s">
        <v>1675</v>
      </c>
      <c r="I633" s="447">
        <v>56.049999237060547</v>
      </c>
      <c r="J633" s="447">
        <v>10</v>
      </c>
      <c r="K633" s="448">
        <v>560.5</v>
      </c>
    </row>
    <row r="634" spans="1:11" ht="14.45" customHeight="1" x14ac:dyDescent="0.2">
      <c r="A634" s="442" t="s">
        <v>432</v>
      </c>
      <c r="B634" s="443" t="s">
        <v>433</v>
      </c>
      <c r="C634" s="444" t="s">
        <v>439</v>
      </c>
      <c r="D634" s="445" t="s">
        <v>440</v>
      </c>
      <c r="E634" s="444" t="s">
        <v>795</v>
      </c>
      <c r="F634" s="445" t="s">
        <v>796</v>
      </c>
      <c r="G634" s="444" t="s">
        <v>1676</v>
      </c>
      <c r="H634" s="444" t="s">
        <v>1677</v>
      </c>
      <c r="I634" s="447">
        <v>387.18800048828126</v>
      </c>
      <c r="J634" s="447">
        <v>18</v>
      </c>
      <c r="K634" s="448">
        <v>6969.280029296875</v>
      </c>
    </row>
    <row r="635" spans="1:11" ht="14.45" customHeight="1" x14ac:dyDescent="0.2">
      <c r="A635" s="442" t="s">
        <v>432</v>
      </c>
      <c r="B635" s="443" t="s">
        <v>433</v>
      </c>
      <c r="C635" s="444" t="s">
        <v>439</v>
      </c>
      <c r="D635" s="445" t="s">
        <v>440</v>
      </c>
      <c r="E635" s="444" t="s">
        <v>795</v>
      </c>
      <c r="F635" s="445" t="s">
        <v>796</v>
      </c>
      <c r="G635" s="444" t="s">
        <v>1676</v>
      </c>
      <c r="H635" s="444" t="s">
        <v>1678</v>
      </c>
      <c r="I635" s="447">
        <v>387.20001220703125</v>
      </c>
      <c r="J635" s="447">
        <v>5</v>
      </c>
      <c r="K635" s="448">
        <v>1936</v>
      </c>
    </row>
    <row r="636" spans="1:11" ht="14.45" customHeight="1" x14ac:dyDescent="0.2">
      <c r="A636" s="442" t="s">
        <v>432</v>
      </c>
      <c r="B636" s="443" t="s">
        <v>433</v>
      </c>
      <c r="C636" s="444" t="s">
        <v>439</v>
      </c>
      <c r="D636" s="445" t="s">
        <v>440</v>
      </c>
      <c r="E636" s="444" t="s">
        <v>795</v>
      </c>
      <c r="F636" s="445" t="s">
        <v>796</v>
      </c>
      <c r="G636" s="444" t="s">
        <v>1679</v>
      </c>
      <c r="H636" s="444" t="s">
        <v>1680</v>
      </c>
      <c r="I636" s="447">
        <v>980.0999755859375</v>
      </c>
      <c r="J636" s="447">
        <v>1</v>
      </c>
      <c r="K636" s="448">
        <v>980.0999755859375</v>
      </c>
    </row>
    <row r="637" spans="1:11" ht="14.45" customHeight="1" x14ac:dyDescent="0.2">
      <c r="A637" s="442" t="s">
        <v>432</v>
      </c>
      <c r="B637" s="443" t="s">
        <v>433</v>
      </c>
      <c r="C637" s="444" t="s">
        <v>439</v>
      </c>
      <c r="D637" s="445" t="s">
        <v>440</v>
      </c>
      <c r="E637" s="444" t="s">
        <v>795</v>
      </c>
      <c r="F637" s="445" t="s">
        <v>796</v>
      </c>
      <c r="G637" s="444" t="s">
        <v>1674</v>
      </c>
      <c r="H637" s="444" t="s">
        <v>1681</v>
      </c>
      <c r="I637" s="447">
        <v>57.033332824707031</v>
      </c>
      <c r="J637" s="447">
        <v>20</v>
      </c>
      <c r="K637" s="448">
        <v>1150.4900016784668</v>
      </c>
    </row>
    <row r="638" spans="1:11" ht="14.45" customHeight="1" x14ac:dyDescent="0.2">
      <c r="A638" s="442" t="s">
        <v>432</v>
      </c>
      <c r="B638" s="443" t="s">
        <v>433</v>
      </c>
      <c r="C638" s="444" t="s">
        <v>439</v>
      </c>
      <c r="D638" s="445" t="s">
        <v>440</v>
      </c>
      <c r="E638" s="444" t="s">
        <v>795</v>
      </c>
      <c r="F638" s="445" t="s">
        <v>796</v>
      </c>
      <c r="G638" s="444" t="s">
        <v>1682</v>
      </c>
      <c r="H638" s="444" t="s">
        <v>1683</v>
      </c>
      <c r="I638" s="447">
        <v>390</v>
      </c>
      <c r="J638" s="447">
        <v>1</v>
      </c>
      <c r="K638" s="448">
        <v>390</v>
      </c>
    </row>
    <row r="639" spans="1:11" ht="14.45" customHeight="1" x14ac:dyDescent="0.2">
      <c r="A639" s="442" t="s">
        <v>432</v>
      </c>
      <c r="B639" s="443" t="s">
        <v>433</v>
      </c>
      <c r="C639" s="444" t="s">
        <v>439</v>
      </c>
      <c r="D639" s="445" t="s">
        <v>440</v>
      </c>
      <c r="E639" s="444" t="s">
        <v>795</v>
      </c>
      <c r="F639" s="445" t="s">
        <v>796</v>
      </c>
      <c r="G639" s="444" t="s">
        <v>1684</v>
      </c>
      <c r="H639" s="444" t="s">
        <v>1685</v>
      </c>
      <c r="I639" s="447">
        <v>3838.219970703125</v>
      </c>
      <c r="J639" s="447">
        <v>5</v>
      </c>
      <c r="K639" s="448">
        <v>19124.300048828125</v>
      </c>
    </row>
    <row r="640" spans="1:11" ht="14.45" customHeight="1" x14ac:dyDescent="0.2">
      <c r="A640" s="442" t="s">
        <v>432</v>
      </c>
      <c r="B640" s="443" t="s">
        <v>433</v>
      </c>
      <c r="C640" s="444" t="s">
        <v>439</v>
      </c>
      <c r="D640" s="445" t="s">
        <v>440</v>
      </c>
      <c r="E640" s="444" t="s">
        <v>795</v>
      </c>
      <c r="F640" s="445" t="s">
        <v>796</v>
      </c>
      <c r="G640" s="444" t="s">
        <v>1686</v>
      </c>
      <c r="H640" s="444" t="s">
        <v>1687</v>
      </c>
      <c r="I640" s="447">
        <v>650.03997802734375</v>
      </c>
      <c r="J640" s="447">
        <v>10</v>
      </c>
      <c r="K640" s="448">
        <v>6500.369873046875</v>
      </c>
    </row>
    <row r="641" spans="1:11" ht="14.45" customHeight="1" x14ac:dyDescent="0.2">
      <c r="A641" s="442" t="s">
        <v>432</v>
      </c>
      <c r="B641" s="443" t="s">
        <v>433</v>
      </c>
      <c r="C641" s="444" t="s">
        <v>439</v>
      </c>
      <c r="D641" s="445" t="s">
        <v>440</v>
      </c>
      <c r="E641" s="444" t="s">
        <v>795</v>
      </c>
      <c r="F641" s="445" t="s">
        <v>796</v>
      </c>
      <c r="G641" s="444" t="s">
        <v>1688</v>
      </c>
      <c r="H641" s="444" t="s">
        <v>1689</v>
      </c>
      <c r="I641" s="447">
        <v>670.63334147135413</v>
      </c>
      <c r="J641" s="447">
        <v>12</v>
      </c>
      <c r="K641" s="448">
        <v>8081.679931640625</v>
      </c>
    </row>
    <row r="642" spans="1:11" ht="14.45" customHeight="1" x14ac:dyDescent="0.2">
      <c r="A642" s="442" t="s">
        <v>432</v>
      </c>
      <c r="B642" s="443" t="s">
        <v>433</v>
      </c>
      <c r="C642" s="444" t="s">
        <v>439</v>
      </c>
      <c r="D642" s="445" t="s">
        <v>440</v>
      </c>
      <c r="E642" s="444" t="s">
        <v>795</v>
      </c>
      <c r="F642" s="445" t="s">
        <v>796</v>
      </c>
      <c r="G642" s="444" t="s">
        <v>1690</v>
      </c>
      <c r="H642" s="444" t="s">
        <v>1691</v>
      </c>
      <c r="I642" s="447">
        <v>650.04398193359373</v>
      </c>
      <c r="J642" s="447">
        <v>30</v>
      </c>
      <c r="K642" s="448">
        <v>19501.269775390625</v>
      </c>
    </row>
    <row r="643" spans="1:11" ht="14.45" customHeight="1" x14ac:dyDescent="0.2">
      <c r="A643" s="442" t="s">
        <v>432</v>
      </c>
      <c r="B643" s="443" t="s">
        <v>433</v>
      </c>
      <c r="C643" s="444" t="s">
        <v>439</v>
      </c>
      <c r="D643" s="445" t="s">
        <v>440</v>
      </c>
      <c r="E643" s="444" t="s">
        <v>795</v>
      </c>
      <c r="F643" s="445" t="s">
        <v>796</v>
      </c>
      <c r="G643" s="444" t="s">
        <v>1692</v>
      </c>
      <c r="H643" s="444" t="s">
        <v>1693</v>
      </c>
      <c r="I643" s="447">
        <v>7465.419921875</v>
      </c>
      <c r="J643" s="447">
        <v>3</v>
      </c>
      <c r="K643" s="448">
        <v>22396.259765625</v>
      </c>
    </row>
    <row r="644" spans="1:11" ht="14.45" customHeight="1" x14ac:dyDescent="0.2">
      <c r="A644" s="442" t="s">
        <v>432</v>
      </c>
      <c r="B644" s="443" t="s">
        <v>433</v>
      </c>
      <c r="C644" s="444" t="s">
        <v>439</v>
      </c>
      <c r="D644" s="445" t="s">
        <v>440</v>
      </c>
      <c r="E644" s="444" t="s">
        <v>795</v>
      </c>
      <c r="F644" s="445" t="s">
        <v>796</v>
      </c>
      <c r="G644" s="444" t="s">
        <v>1694</v>
      </c>
      <c r="H644" s="444" t="s">
        <v>1695</v>
      </c>
      <c r="I644" s="447">
        <v>411.38999938964844</v>
      </c>
      <c r="J644" s="447">
        <v>3</v>
      </c>
      <c r="K644" s="448">
        <v>1225.6799926757813</v>
      </c>
    </row>
    <row r="645" spans="1:11" ht="14.45" customHeight="1" x14ac:dyDescent="0.2">
      <c r="A645" s="442" t="s">
        <v>432</v>
      </c>
      <c r="B645" s="443" t="s">
        <v>433</v>
      </c>
      <c r="C645" s="444" t="s">
        <v>439</v>
      </c>
      <c r="D645" s="445" t="s">
        <v>440</v>
      </c>
      <c r="E645" s="444" t="s">
        <v>795</v>
      </c>
      <c r="F645" s="445" t="s">
        <v>796</v>
      </c>
      <c r="G645" s="444" t="s">
        <v>1696</v>
      </c>
      <c r="H645" s="444" t="s">
        <v>1697</v>
      </c>
      <c r="I645" s="447">
        <v>2153.679931640625</v>
      </c>
      <c r="J645" s="447">
        <v>1</v>
      </c>
      <c r="K645" s="448">
        <v>2153.679931640625</v>
      </c>
    </row>
    <row r="646" spans="1:11" ht="14.45" customHeight="1" x14ac:dyDescent="0.2">
      <c r="A646" s="442" t="s">
        <v>432</v>
      </c>
      <c r="B646" s="443" t="s">
        <v>433</v>
      </c>
      <c r="C646" s="444" t="s">
        <v>439</v>
      </c>
      <c r="D646" s="445" t="s">
        <v>440</v>
      </c>
      <c r="E646" s="444" t="s">
        <v>795</v>
      </c>
      <c r="F646" s="445" t="s">
        <v>796</v>
      </c>
      <c r="G646" s="444" t="s">
        <v>1698</v>
      </c>
      <c r="H646" s="444" t="s">
        <v>1699</v>
      </c>
      <c r="I646" s="447">
        <v>942.56500244140625</v>
      </c>
      <c r="J646" s="447">
        <v>2</v>
      </c>
      <c r="K646" s="448">
        <v>1885.1300048828125</v>
      </c>
    </row>
    <row r="647" spans="1:11" ht="14.45" customHeight="1" x14ac:dyDescent="0.2">
      <c r="A647" s="442" t="s">
        <v>432</v>
      </c>
      <c r="B647" s="443" t="s">
        <v>433</v>
      </c>
      <c r="C647" s="444" t="s">
        <v>439</v>
      </c>
      <c r="D647" s="445" t="s">
        <v>440</v>
      </c>
      <c r="E647" s="444" t="s">
        <v>795</v>
      </c>
      <c r="F647" s="445" t="s">
        <v>796</v>
      </c>
      <c r="G647" s="444" t="s">
        <v>1700</v>
      </c>
      <c r="H647" s="444" t="s">
        <v>1701</v>
      </c>
      <c r="I647" s="447">
        <v>878</v>
      </c>
      <c r="J647" s="447">
        <v>1</v>
      </c>
      <c r="K647" s="448">
        <v>878</v>
      </c>
    </row>
    <row r="648" spans="1:11" ht="14.45" customHeight="1" x14ac:dyDescent="0.2">
      <c r="A648" s="442" t="s">
        <v>432</v>
      </c>
      <c r="B648" s="443" t="s">
        <v>433</v>
      </c>
      <c r="C648" s="444" t="s">
        <v>439</v>
      </c>
      <c r="D648" s="445" t="s">
        <v>440</v>
      </c>
      <c r="E648" s="444" t="s">
        <v>795</v>
      </c>
      <c r="F648" s="445" t="s">
        <v>796</v>
      </c>
      <c r="G648" s="444" t="s">
        <v>1702</v>
      </c>
      <c r="H648" s="444" t="s">
        <v>1703</v>
      </c>
      <c r="I648" s="447">
        <v>878</v>
      </c>
      <c r="J648" s="447">
        <v>1</v>
      </c>
      <c r="K648" s="448">
        <v>878</v>
      </c>
    </row>
    <row r="649" spans="1:11" ht="14.45" customHeight="1" x14ac:dyDescent="0.2">
      <c r="A649" s="442" t="s">
        <v>432</v>
      </c>
      <c r="B649" s="443" t="s">
        <v>433</v>
      </c>
      <c r="C649" s="444" t="s">
        <v>439</v>
      </c>
      <c r="D649" s="445" t="s">
        <v>440</v>
      </c>
      <c r="E649" s="444" t="s">
        <v>795</v>
      </c>
      <c r="F649" s="445" t="s">
        <v>796</v>
      </c>
      <c r="G649" s="444" t="s">
        <v>1704</v>
      </c>
      <c r="H649" s="444" t="s">
        <v>1705</v>
      </c>
      <c r="I649" s="447">
        <v>2662</v>
      </c>
      <c r="J649" s="447">
        <v>1</v>
      </c>
      <c r="K649" s="448">
        <v>2662</v>
      </c>
    </row>
    <row r="650" spans="1:11" ht="14.45" customHeight="1" x14ac:dyDescent="0.2">
      <c r="A650" s="442" t="s">
        <v>432</v>
      </c>
      <c r="B650" s="443" t="s">
        <v>433</v>
      </c>
      <c r="C650" s="444" t="s">
        <v>439</v>
      </c>
      <c r="D650" s="445" t="s">
        <v>440</v>
      </c>
      <c r="E650" s="444" t="s">
        <v>795</v>
      </c>
      <c r="F650" s="445" t="s">
        <v>796</v>
      </c>
      <c r="G650" s="444" t="s">
        <v>1706</v>
      </c>
      <c r="H650" s="444" t="s">
        <v>1707</v>
      </c>
      <c r="I650" s="447">
        <v>1710.93994140625</v>
      </c>
      <c r="J650" s="447">
        <v>1</v>
      </c>
      <c r="K650" s="448">
        <v>1710.93994140625</v>
      </c>
    </row>
    <row r="651" spans="1:11" ht="14.45" customHeight="1" x14ac:dyDescent="0.2">
      <c r="A651" s="442" t="s">
        <v>432</v>
      </c>
      <c r="B651" s="443" t="s">
        <v>433</v>
      </c>
      <c r="C651" s="444" t="s">
        <v>439</v>
      </c>
      <c r="D651" s="445" t="s">
        <v>440</v>
      </c>
      <c r="E651" s="444" t="s">
        <v>795</v>
      </c>
      <c r="F651" s="445" t="s">
        <v>796</v>
      </c>
      <c r="G651" s="444" t="s">
        <v>1708</v>
      </c>
      <c r="H651" s="444" t="s">
        <v>1709</v>
      </c>
      <c r="I651" s="447">
        <v>426.04000854492188</v>
      </c>
      <c r="J651" s="447">
        <v>1</v>
      </c>
      <c r="K651" s="448">
        <v>426.04000854492188</v>
      </c>
    </row>
    <row r="652" spans="1:11" ht="14.45" customHeight="1" x14ac:dyDescent="0.2">
      <c r="A652" s="442" t="s">
        <v>432</v>
      </c>
      <c r="B652" s="443" t="s">
        <v>433</v>
      </c>
      <c r="C652" s="444" t="s">
        <v>439</v>
      </c>
      <c r="D652" s="445" t="s">
        <v>440</v>
      </c>
      <c r="E652" s="444" t="s">
        <v>795</v>
      </c>
      <c r="F652" s="445" t="s">
        <v>796</v>
      </c>
      <c r="G652" s="444" t="s">
        <v>1710</v>
      </c>
      <c r="H652" s="444" t="s">
        <v>1711</v>
      </c>
      <c r="I652" s="447">
        <v>617.05999755859375</v>
      </c>
      <c r="J652" s="447">
        <v>1</v>
      </c>
      <c r="K652" s="448">
        <v>617.05999755859375</v>
      </c>
    </row>
    <row r="653" spans="1:11" ht="14.45" customHeight="1" x14ac:dyDescent="0.2">
      <c r="A653" s="442" t="s">
        <v>432</v>
      </c>
      <c r="B653" s="443" t="s">
        <v>433</v>
      </c>
      <c r="C653" s="444" t="s">
        <v>439</v>
      </c>
      <c r="D653" s="445" t="s">
        <v>440</v>
      </c>
      <c r="E653" s="444" t="s">
        <v>795</v>
      </c>
      <c r="F653" s="445" t="s">
        <v>796</v>
      </c>
      <c r="G653" s="444" t="s">
        <v>1712</v>
      </c>
      <c r="H653" s="444" t="s">
        <v>1713</v>
      </c>
      <c r="I653" s="447">
        <v>617.05999755859375</v>
      </c>
      <c r="J653" s="447">
        <v>1</v>
      </c>
      <c r="K653" s="448">
        <v>617.05999755859375</v>
      </c>
    </row>
    <row r="654" spans="1:11" ht="14.45" customHeight="1" x14ac:dyDescent="0.2">
      <c r="A654" s="442" t="s">
        <v>432</v>
      </c>
      <c r="B654" s="443" t="s">
        <v>433</v>
      </c>
      <c r="C654" s="444" t="s">
        <v>439</v>
      </c>
      <c r="D654" s="445" t="s">
        <v>440</v>
      </c>
      <c r="E654" s="444" t="s">
        <v>795</v>
      </c>
      <c r="F654" s="445" t="s">
        <v>796</v>
      </c>
      <c r="G654" s="444" t="s">
        <v>1714</v>
      </c>
      <c r="H654" s="444" t="s">
        <v>1715</v>
      </c>
      <c r="I654" s="447">
        <v>109</v>
      </c>
      <c r="J654" s="447">
        <v>30</v>
      </c>
      <c r="K654" s="448">
        <v>3270.010009765625</v>
      </c>
    </row>
    <row r="655" spans="1:11" ht="14.45" customHeight="1" x14ac:dyDescent="0.2">
      <c r="A655" s="442" t="s">
        <v>432</v>
      </c>
      <c r="B655" s="443" t="s">
        <v>433</v>
      </c>
      <c r="C655" s="444" t="s">
        <v>439</v>
      </c>
      <c r="D655" s="445" t="s">
        <v>440</v>
      </c>
      <c r="E655" s="444" t="s">
        <v>795</v>
      </c>
      <c r="F655" s="445" t="s">
        <v>796</v>
      </c>
      <c r="G655" s="444" t="s">
        <v>1716</v>
      </c>
      <c r="H655" s="444" t="s">
        <v>1717</v>
      </c>
      <c r="I655" s="447">
        <v>7.4099998474121094</v>
      </c>
      <c r="J655" s="447">
        <v>240</v>
      </c>
      <c r="K655" s="448">
        <v>1778</v>
      </c>
    </row>
    <row r="656" spans="1:11" ht="14.45" customHeight="1" x14ac:dyDescent="0.2">
      <c r="A656" s="442" t="s">
        <v>432</v>
      </c>
      <c r="B656" s="443" t="s">
        <v>433</v>
      </c>
      <c r="C656" s="444" t="s">
        <v>439</v>
      </c>
      <c r="D656" s="445" t="s">
        <v>440</v>
      </c>
      <c r="E656" s="444" t="s">
        <v>795</v>
      </c>
      <c r="F656" s="445" t="s">
        <v>796</v>
      </c>
      <c r="G656" s="444" t="s">
        <v>1718</v>
      </c>
      <c r="H656" s="444" t="s">
        <v>1719</v>
      </c>
      <c r="I656" s="447">
        <v>8.8900003433227539</v>
      </c>
      <c r="J656" s="447">
        <v>200</v>
      </c>
      <c r="K656" s="448">
        <v>1778</v>
      </c>
    </row>
    <row r="657" spans="1:11" ht="14.45" customHeight="1" x14ac:dyDescent="0.2">
      <c r="A657" s="442" t="s">
        <v>432</v>
      </c>
      <c r="B657" s="443" t="s">
        <v>433</v>
      </c>
      <c r="C657" s="444" t="s">
        <v>439</v>
      </c>
      <c r="D657" s="445" t="s">
        <v>440</v>
      </c>
      <c r="E657" s="444" t="s">
        <v>795</v>
      </c>
      <c r="F657" s="445" t="s">
        <v>796</v>
      </c>
      <c r="G657" s="444" t="s">
        <v>1720</v>
      </c>
      <c r="H657" s="444" t="s">
        <v>1721</v>
      </c>
      <c r="I657" s="447">
        <v>52.725000381469727</v>
      </c>
      <c r="J657" s="447">
        <v>20</v>
      </c>
      <c r="K657" s="448">
        <v>1054.489990234375</v>
      </c>
    </row>
    <row r="658" spans="1:11" ht="14.45" customHeight="1" x14ac:dyDescent="0.2">
      <c r="A658" s="442" t="s">
        <v>432</v>
      </c>
      <c r="B658" s="443" t="s">
        <v>433</v>
      </c>
      <c r="C658" s="444" t="s">
        <v>439</v>
      </c>
      <c r="D658" s="445" t="s">
        <v>440</v>
      </c>
      <c r="E658" s="444" t="s">
        <v>795</v>
      </c>
      <c r="F658" s="445" t="s">
        <v>796</v>
      </c>
      <c r="G658" s="444" t="s">
        <v>1722</v>
      </c>
      <c r="H658" s="444" t="s">
        <v>1723</v>
      </c>
      <c r="I658" s="447">
        <v>2773.0050048828125</v>
      </c>
      <c r="J658" s="447">
        <v>5</v>
      </c>
      <c r="K658" s="448">
        <v>13776.519775390625</v>
      </c>
    </row>
    <row r="659" spans="1:11" ht="14.45" customHeight="1" x14ac:dyDescent="0.2">
      <c r="A659" s="442" t="s">
        <v>432</v>
      </c>
      <c r="B659" s="443" t="s">
        <v>433</v>
      </c>
      <c r="C659" s="444" t="s">
        <v>439</v>
      </c>
      <c r="D659" s="445" t="s">
        <v>440</v>
      </c>
      <c r="E659" s="444" t="s">
        <v>795</v>
      </c>
      <c r="F659" s="445" t="s">
        <v>796</v>
      </c>
      <c r="G659" s="444" t="s">
        <v>1724</v>
      </c>
      <c r="H659" s="444" t="s">
        <v>1725</v>
      </c>
      <c r="I659" s="447">
        <v>153.89667256673178</v>
      </c>
      <c r="J659" s="447">
        <v>45</v>
      </c>
      <c r="K659" s="448">
        <v>6925.31982421875</v>
      </c>
    </row>
    <row r="660" spans="1:11" ht="14.45" customHeight="1" x14ac:dyDescent="0.2">
      <c r="A660" s="442" t="s">
        <v>432</v>
      </c>
      <c r="B660" s="443" t="s">
        <v>433</v>
      </c>
      <c r="C660" s="444" t="s">
        <v>439</v>
      </c>
      <c r="D660" s="445" t="s">
        <v>440</v>
      </c>
      <c r="E660" s="444" t="s">
        <v>795</v>
      </c>
      <c r="F660" s="445" t="s">
        <v>796</v>
      </c>
      <c r="G660" s="444" t="s">
        <v>1726</v>
      </c>
      <c r="H660" s="444" t="s">
        <v>1727</v>
      </c>
      <c r="I660" s="447">
        <v>254.41000366210938</v>
      </c>
      <c r="J660" s="447">
        <v>2</v>
      </c>
      <c r="K660" s="448">
        <v>508.80999755859375</v>
      </c>
    </row>
    <row r="661" spans="1:11" ht="14.45" customHeight="1" x14ac:dyDescent="0.2">
      <c r="A661" s="442" t="s">
        <v>432</v>
      </c>
      <c r="B661" s="443" t="s">
        <v>433</v>
      </c>
      <c r="C661" s="444" t="s">
        <v>439</v>
      </c>
      <c r="D661" s="445" t="s">
        <v>440</v>
      </c>
      <c r="E661" s="444" t="s">
        <v>795</v>
      </c>
      <c r="F661" s="445" t="s">
        <v>796</v>
      </c>
      <c r="G661" s="444" t="s">
        <v>1728</v>
      </c>
      <c r="H661" s="444" t="s">
        <v>1729</v>
      </c>
      <c r="I661" s="447">
        <v>279</v>
      </c>
      <c r="J661" s="447">
        <v>2</v>
      </c>
      <c r="K661" s="448">
        <v>558</v>
      </c>
    </row>
    <row r="662" spans="1:11" ht="14.45" customHeight="1" x14ac:dyDescent="0.2">
      <c r="A662" s="442" t="s">
        <v>432</v>
      </c>
      <c r="B662" s="443" t="s">
        <v>433</v>
      </c>
      <c r="C662" s="444" t="s">
        <v>439</v>
      </c>
      <c r="D662" s="445" t="s">
        <v>440</v>
      </c>
      <c r="E662" s="444" t="s">
        <v>795</v>
      </c>
      <c r="F662" s="445" t="s">
        <v>796</v>
      </c>
      <c r="G662" s="444" t="s">
        <v>1730</v>
      </c>
      <c r="H662" s="444" t="s">
        <v>1731</v>
      </c>
      <c r="I662" s="447">
        <v>241.99249649047852</v>
      </c>
      <c r="J662" s="447">
        <v>20</v>
      </c>
      <c r="K662" s="448">
        <v>4636.5598754882813</v>
      </c>
    </row>
    <row r="663" spans="1:11" ht="14.45" customHeight="1" x14ac:dyDescent="0.2">
      <c r="A663" s="442" t="s">
        <v>432</v>
      </c>
      <c r="B663" s="443" t="s">
        <v>433</v>
      </c>
      <c r="C663" s="444" t="s">
        <v>439</v>
      </c>
      <c r="D663" s="445" t="s">
        <v>440</v>
      </c>
      <c r="E663" s="444" t="s">
        <v>795</v>
      </c>
      <c r="F663" s="445" t="s">
        <v>796</v>
      </c>
      <c r="G663" s="444" t="s">
        <v>1730</v>
      </c>
      <c r="H663" s="444" t="s">
        <v>1732</v>
      </c>
      <c r="I663" s="447">
        <v>191.17999267578125</v>
      </c>
      <c r="J663" s="447">
        <v>6</v>
      </c>
      <c r="K663" s="448">
        <v>1147.0799560546875</v>
      </c>
    </row>
    <row r="664" spans="1:11" ht="14.45" customHeight="1" x14ac:dyDescent="0.2">
      <c r="A664" s="442" t="s">
        <v>432</v>
      </c>
      <c r="B664" s="443" t="s">
        <v>433</v>
      </c>
      <c r="C664" s="444" t="s">
        <v>439</v>
      </c>
      <c r="D664" s="445" t="s">
        <v>440</v>
      </c>
      <c r="E664" s="444" t="s">
        <v>795</v>
      </c>
      <c r="F664" s="445" t="s">
        <v>796</v>
      </c>
      <c r="G664" s="444" t="s">
        <v>1733</v>
      </c>
      <c r="H664" s="444" t="s">
        <v>1734</v>
      </c>
      <c r="I664" s="447">
        <v>292.82000732421875</v>
      </c>
      <c r="J664" s="447">
        <v>10</v>
      </c>
      <c r="K664" s="448">
        <v>2928.199951171875</v>
      </c>
    </row>
    <row r="665" spans="1:11" ht="14.45" customHeight="1" x14ac:dyDescent="0.2">
      <c r="A665" s="442" t="s">
        <v>432</v>
      </c>
      <c r="B665" s="443" t="s">
        <v>433</v>
      </c>
      <c r="C665" s="444" t="s">
        <v>439</v>
      </c>
      <c r="D665" s="445" t="s">
        <v>440</v>
      </c>
      <c r="E665" s="444" t="s">
        <v>795</v>
      </c>
      <c r="F665" s="445" t="s">
        <v>796</v>
      </c>
      <c r="G665" s="444" t="s">
        <v>1730</v>
      </c>
      <c r="H665" s="444" t="s">
        <v>1735</v>
      </c>
      <c r="I665" s="447">
        <v>191.17999267578125</v>
      </c>
      <c r="J665" s="447">
        <v>10</v>
      </c>
      <c r="K665" s="448">
        <v>1911.800048828125</v>
      </c>
    </row>
    <row r="666" spans="1:11" ht="14.45" customHeight="1" x14ac:dyDescent="0.2">
      <c r="A666" s="442" t="s">
        <v>432</v>
      </c>
      <c r="B666" s="443" t="s">
        <v>433</v>
      </c>
      <c r="C666" s="444" t="s">
        <v>439</v>
      </c>
      <c r="D666" s="445" t="s">
        <v>440</v>
      </c>
      <c r="E666" s="444" t="s">
        <v>795</v>
      </c>
      <c r="F666" s="445" t="s">
        <v>796</v>
      </c>
      <c r="G666" s="444" t="s">
        <v>1733</v>
      </c>
      <c r="H666" s="444" t="s">
        <v>1736</v>
      </c>
      <c r="I666" s="447">
        <v>292.82000732421875</v>
      </c>
      <c r="J666" s="447">
        <v>10</v>
      </c>
      <c r="K666" s="448">
        <v>2928.199951171875</v>
      </c>
    </row>
    <row r="667" spans="1:11" ht="14.45" customHeight="1" x14ac:dyDescent="0.2">
      <c r="A667" s="442" t="s">
        <v>432</v>
      </c>
      <c r="B667" s="443" t="s">
        <v>433</v>
      </c>
      <c r="C667" s="444" t="s">
        <v>439</v>
      </c>
      <c r="D667" s="445" t="s">
        <v>440</v>
      </c>
      <c r="E667" s="444" t="s">
        <v>795</v>
      </c>
      <c r="F667" s="445" t="s">
        <v>796</v>
      </c>
      <c r="G667" s="444" t="s">
        <v>1737</v>
      </c>
      <c r="H667" s="444" t="s">
        <v>1738</v>
      </c>
      <c r="I667" s="447">
        <v>160.63999938964844</v>
      </c>
      <c r="J667" s="447">
        <v>10</v>
      </c>
      <c r="K667" s="448">
        <v>1606.43994140625</v>
      </c>
    </row>
    <row r="668" spans="1:11" ht="14.45" customHeight="1" x14ac:dyDescent="0.2">
      <c r="A668" s="442" t="s">
        <v>432</v>
      </c>
      <c r="B668" s="443" t="s">
        <v>433</v>
      </c>
      <c r="C668" s="444" t="s">
        <v>439</v>
      </c>
      <c r="D668" s="445" t="s">
        <v>440</v>
      </c>
      <c r="E668" s="444" t="s">
        <v>795</v>
      </c>
      <c r="F668" s="445" t="s">
        <v>796</v>
      </c>
      <c r="G668" s="444" t="s">
        <v>1739</v>
      </c>
      <c r="H668" s="444" t="s">
        <v>1740</v>
      </c>
      <c r="I668" s="447">
        <v>699.3800048828125</v>
      </c>
      <c r="J668" s="447">
        <v>2</v>
      </c>
      <c r="K668" s="448">
        <v>1398.760009765625</v>
      </c>
    </row>
    <row r="669" spans="1:11" ht="14.45" customHeight="1" x14ac:dyDescent="0.2">
      <c r="A669" s="442" t="s">
        <v>432</v>
      </c>
      <c r="B669" s="443" t="s">
        <v>433</v>
      </c>
      <c r="C669" s="444" t="s">
        <v>439</v>
      </c>
      <c r="D669" s="445" t="s">
        <v>440</v>
      </c>
      <c r="E669" s="444" t="s">
        <v>795</v>
      </c>
      <c r="F669" s="445" t="s">
        <v>796</v>
      </c>
      <c r="G669" s="444" t="s">
        <v>1741</v>
      </c>
      <c r="H669" s="444" t="s">
        <v>1742</v>
      </c>
      <c r="I669" s="447">
        <v>107.16000366210938</v>
      </c>
      <c r="J669" s="447">
        <v>35</v>
      </c>
      <c r="K669" s="448">
        <v>3750.7200927734375</v>
      </c>
    </row>
    <row r="670" spans="1:11" ht="14.45" customHeight="1" x14ac:dyDescent="0.2">
      <c r="A670" s="442" t="s">
        <v>432</v>
      </c>
      <c r="B670" s="443" t="s">
        <v>433</v>
      </c>
      <c r="C670" s="444" t="s">
        <v>439</v>
      </c>
      <c r="D670" s="445" t="s">
        <v>440</v>
      </c>
      <c r="E670" s="444" t="s">
        <v>795</v>
      </c>
      <c r="F670" s="445" t="s">
        <v>796</v>
      </c>
      <c r="G670" s="444" t="s">
        <v>1743</v>
      </c>
      <c r="H670" s="444" t="s">
        <v>1744</v>
      </c>
      <c r="I670" s="447">
        <v>350.5</v>
      </c>
      <c r="J670" s="447">
        <v>4</v>
      </c>
      <c r="K670" s="448">
        <v>1402</v>
      </c>
    </row>
    <row r="671" spans="1:11" ht="14.45" customHeight="1" x14ac:dyDescent="0.2">
      <c r="A671" s="442" t="s">
        <v>432</v>
      </c>
      <c r="B671" s="443" t="s">
        <v>433</v>
      </c>
      <c r="C671" s="444" t="s">
        <v>439</v>
      </c>
      <c r="D671" s="445" t="s">
        <v>440</v>
      </c>
      <c r="E671" s="444" t="s">
        <v>795</v>
      </c>
      <c r="F671" s="445" t="s">
        <v>796</v>
      </c>
      <c r="G671" s="444" t="s">
        <v>1745</v>
      </c>
      <c r="H671" s="444" t="s">
        <v>1746</v>
      </c>
      <c r="I671" s="447">
        <v>541.5</v>
      </c>
      <c r="J671" s="447">
        <v>1</v>
      </c>
      <c r="K671" s="448">
        <v>541.5</v>
      </c>
    </row>
    <row r="672" spans="1:11" ht="14.45" customHeight="1" x14ac:dyDescent="0.2">
      <c r="A672" s="442" t="s">
        <v>432</v>
      </c>
      <c r="B672" s="443" t="s">
        <v>433</v>
      </c>
      <c r="C672" s="444" t="s">
        <v>439</v>
      </c>
      <c r="D672" s="445" t="s">
        <v>440</v>
      </c>
      <c r="E672" s="444" t="s">
        <v>795</v>
      </c>
      <c r="F672" s="445" t="s">
        <v>796</v>
      </c>
      <c r="G672" s="444" t="s">
        <v>1714</v>
      </c>
      <c r="H672" s="444" t="s">
        <v>1747</v>
      </c>
      <c r="I672" s="447">
        <v>109</v>
      </c>
      <c r="J672" s="447">
        <v>30</v>
      </c>
      <c r="K672" s="448">
        <v>3270</v>
      </c>
    </row>
    <row r="673" spans="1:11" ht="14.45" customHeight="1" x14ac:dyDescent="0.2">
      <c r="A673" s="442" t="s">
        <v>432</v>
      </c>
      <c r="B673" s="443" t="s">
        <v>433</v>
      </c>
      <c r="C673" s="444" t="s">
        <v>439</v>
      </c>
      <c r="D673" s="445" t="s">
        <v>440</v>
      </c>
      <c r="E673" s="444" t="s">
        <v>795</v>
      </c>
      <c r="F673" s="445" t="s">
        <v>796</v>
      </c>
      <c r="G673" s="444" t="s">
        <v>1748</v>
      </c>
      <c r="H673" s="444" t="s">
        <v>1749</v>
      </c>
      <c r="I673" s="447">
        <v>1165.3299560546875</v>
      </c>
      <c r="J673" s="447">
        <v>6</v>
      </c>
      <c r="K673" s="448">
        <v>6992</v>
      </c>
    </row>
    <row r="674" spans="1:11" ht="14.45" customHeight="1" x14ac:dyDescent="0.2">
      <c r="A674" s="442" t="s">
        <v>432</v>
      </c>
      <c r="B674" s="443" t="s">
        <v>433</v>
      </c>
      <c r="C674" s="444" t="s">
        <v>439</v>
      </c>
      <c r="D674" s="445" t="s">
        <v>440</v>
      </c>
      <c r="E674" s="444" t="s">
        <v>795</v>
      </c>
      <c r="F674" s="445" t="s">
        <v>796</v>
      </c>
      <c r="G674" s="444" t="s">
        <v>1720</v>
      </c>
      <c r="H674" s="444" t="s">
        <v>1750</v>
      </c>
      <c r="I674" s="447">
        <v>54.150001525878906</v>
      </c>
      <c r="J674" s="447">
        <v>10</v>
      </c>
      <c r="K674" s="448">
        <v>541.5</v>
      </c>
    </row>
    <row r="675" spans="1:11" ht="14.45" customHeight="1" x14ac:dyDescent="0.2">
      <c r="A675" s="442" t="s">
        <v>432</v>
      </c>
      <c r="B675" s="443" t="s">
        <v>433</v>
      </c>
      <c r="C675" s="444" t="s">
        <v>439</v>
      </c>
      <c r="D675" s="445" t="s">
        <v>440</v>
      </c>
      <c r="E675" s="444" t="s">
        <v>795</v>
      </c>
      <c r="F675" s="445" t="s">
        <v>796</v>
      </c>
      <c r="G675" s="444" t="s">
        <v>1751</v>
      </c>
      <c r="H675" s="444" t="s">
        <v>1752</v>
      </c>
      <c r="I675" s="447">
        <v>470</v>
      </c>
      <c r="J675" s="447">
        <v>10</v>
      </c>
      <c r="K675" s="448">
        <v>4700</v>
      </c>
    </row>
    <row r="676" spans="1:11" ht="14.45" customHeight="1" x14ac:dyDescent="0.2">
      <c r="A676" s="442" t="s">
        <v>432</v>
      </c>
      <c r="B676" s="443" t="s">
        <v>433</v>
      </c>
      <c r="C676" s="444" t="s">
        <v>439</v>
      </c>
      <c r="D676" s="445" t="s">
        <v>440</v>
      </c>
      <c r="E676" s="444" t="s">
        <v>795</v>
      </c>
      <c r="F676" s="445" t="s">
        <v>796</v>
      </c>
      <c r="G676" s="444" t="s">
        <v>1753</v>
      </c>
      <c r="H676" s="444" t="s">
        <v>1754</v>
      </c>
      <c r="I676" s="447">
        <v>91</v>
      </c>
      <c r="J676" s="447">
        <v>60</v>
      </c>
      <c r="K676" s="448">
        <v>5460</v>
      </c>
    </row>
    <row r="677" spans="1:11" ht="14.45" customHeight="1" x14ac:dyDescent="0.2">
      <c r="A677" s="442" t="s">
        <v>432</v>
      </c>
      <c r="B677" s="443" t="s">
        <v>433</v>
      </c>
      <c r="C677" s="444" t="s">
        <v>439</v>
      </c>
      <c r="D677" s="445" t="s">
        <v>440</v>
      </c>
      <c r="E677" s="444" t="s">
        <v>795</v>
      </c>
      <c r="F677" s="445" t="s">
        <v>796</v>
      </c>
      <c r="G677" s="444" t="s">
        <v>908</v>
      </c>
      <c r="H677" s="444" t="s">
        <v>1755</v>
      </c>
      <c r="I677" s="447">
        <v>181.3699951171875</v>
      </c>
      <c r="J677" s="447">
        <v>5</v>
      </c>
      <c r="K677" s="448">
        <v>906.83001708984375</v>
      </c>
    </row>
    <row r="678" spans="1:11" ht="14.45" customHeight="1" x14ac:dyDescent="0.2">
      <c r="A678" s="442" t="s">
        <v>432</v>
      </c>
      <c r="B678" s="443" t="s">
        <v>433</v>
      </c>
      <c r="C678" s="444" t="s">
        <v>439</v>
      </c>
      <c r="D678" s="445" t="s">
        <v>440</v>
      </c>
      <c r="E678" s="444" t="s">
        <v>795</v>
      </c>
      <c r="F678" s="445" t="s">
        <v>796</v>
      </c>
      <c r="G678" s="444" t="s">
        <v>1756</v>
      </c>
      <c r="H678" s="444" t="s">
        <v>1757</v>
      </c>
      <c r="I678" s="447">
        <v>143.68428257533483</v>
      </c>
      <c r="J678" s="447">
        <v>80</v>
      </c>
      <c r="K678" s="448">
        <v>11494.490051269531</v>
      </c>
    </row>
    <row r="679" spans="1:11" ht="14.45" customHeight="1" x14ac:dyDescent="0.2">
      <c r="A679" s="442" t="s">
        <v>432</v>
      </c>
      <c r="B679" s="443" t="s">
        <v>433</v>
      </c>
      <c r="C679" s="444" t="s">
        <v>439</v>
      </c>
      <c r="D679" s="445" t="s">
        <v>440</v>
      </c>
      <c r="E679" s="444" t="s">
        <v>795</v>
      </c>
      <c r="F679" s="445" t="s">
        <v>796</v>
      </c>
      <c r="G679" s="444" t="s">
        <v>1758</v>
      </c>
      <c r="H679" s="444" t="s">
        <v>1759</v>
      </c>
      <c r="I679" s="447">
        <v>379.94000244140625</v>
      </c>
      <c r="J679" s="447">
        <v>1</v>
      </c>
      <c r="K679" s="448">
        <v>379.94000244140625</v>
      </c>
    </row>
    <row r="680" spans="1:11" ht="14.45" customHeight="1" x14ac:dyDescent="0.2">
      <c r="A680" s="442" t="s">
        <v>432</v>
      </c>
      <c r="B680" s="443" t="s">
        <v>433</v>
      </c>
      <c r="C680" s="444" t="s">
        <v>439</v>
      </c>
      <c r="D680" s="445" t="s">
        <v>440</v>
      </c>
      <c r="E680" s="444" t="s">
        <v>795</v>
      </c>
      <c r="F680" s="445" t="s">
        <v>796</v>
      </c>
      <c r="G680" s="444" t="s">
        <v>1758</v>
      </c>
      <c r="H680" s="444" t="s">
        <v>1760</v>
      </c>
      <c r="I680" s="447">
        <v>379.94000244140625</v>
      </c>
      <c r="J680" s="447">
        <v>2</v>
      </c>
      <c r="K680" s="448">
        <v>759.8800048828125</v>
      </c>
    </row>
    <row r="681" spans="1:11" ht="14.45" customHeight="1" x14ac:dyDescent="0.2">
      <c r="A681" s="442" t="s">
        <v>432</v>
      </c>
      <c r="B681" s="443" t="s">
        <v>433</v>
      </c>
      <c r="C681" s="444" t="s">
        <v>439</v>
      </c>
      <c r="D681" s="445" t="s">
        <v>440</v>
      </c>
      <c r="E681" s="444" t="s">
        <v>795</v>
      </c>
      <c r="F681" s="445" t="s">
        <v>796</v>
      </c>
      <c r="G681" s="444" t="s">
        <v>1761</v>
      </c>
      <c r="H681" s="444" t="s">
        <v>1762</v>
      </c>
      <c r="I681" s="447">
        <v>955.8599853515625</v>
      </c>
      <c r="J681" s="447">
        <v>6</v>
      </c>
      <c r="K681" s="448">
        <v>5735.14990234375</v>
      </c>
    </row>
    <row r="682" spans="1:11" ht="14.45" customHeight="1" x14ac:dyDescent="0.2">
      <c r="A682" s="442" t="s">
        <v>432</v>
      </c>
      <c r="B682" s="443" t="s">
        <v>433</v>
      </c>
      <c r="C682" s="444" t="s">
        <v>439</v>
      </c>
      <c r="D682" s="445" t="s">
        <v>440</v>
      </c>
      <c r="E682" s="444" t="s">
        <v>795</v>
      </c>
      <c r="F682" s="445" t="s">
        <v>796</v>
      </c>
      <c r="G682" s="444" t="s">
        <v>1761</v>
      </c>
      <c r="H682" s="444" t="s">
        <v>1763</v>
      </c>
      <c r="I682" s="447">
        <v>955.90499877929688</v>
      </c>
      <c r="J682" s="447">
        <v>2</v>
      </c>
      <c r="K682" s="448">
        <v>1911.8099975585938</v>
      </c>
    </row>
    <row r="683" spans="1:11" ht="14.45" customHeight="1" x14ac:dyDescent="0.2">
      <c r="A683" s="442" t="s">
        <v>432</v>
      </c>
      <c r="B683" s="443" t="s">
        <v>433</v>
      </c>
      <c r="C683" s="444" t="s">
        <v>439</v>
      </c>
      <c r="D683" s="445" t="s">
        <v>440</v>
      </c>
      <c r="E683" s="444" t="s">
        <v>795</v>
      </c>
      <c r="F683" s="445" t="s">
        <v>796</v>
      </c>
      <c r="G683" s="444" t="s">
        <v>1764</v>
      </c>
      <c r="H683" s="444" t="s">
        <v>1765</v>
      </c>
      <c r="I683" s="447">
        <v>323.05999755859375</v>
      </c>
      <c r="J683" s="447">
        <v>8</v>
      </c>
      <c r="K683" s="448">
        <v>2584.469970703125</v>
      </c>
    </row>
    <row r="684" spans="1:11" ht="14.45" customHeight="1" x14ac:dyDescent="0.2">
      <c r="A684" s="442" t="s">
        <v>432</v>
      </c>
      <c r="B684" s="443" t="s">
        <v>433</v>
      </c>
      <c r="C684" s="444" t="s">
        <v>439</v>
      </c>
      <c r="D684" s="445" t="s">
        <v>440</v>
      </c>
      <c r="E684" s="444" t="s">
        <v>795</v>
      </c>
      <c r="F684" s="445" t="s">
        <v>796</v>
      </c>
      <c r="G684" s="444" t="s">
        <v>1766</v>
      </c>
      <c r="H684" s="444" t="s">
        <v>1767</v>
      </c>
      <c r="I684" s="447">
        <v>1602.0299682617188</v>
      </c>
      <c r="J684" s="447">
        <v>6</v>
      </c>
      <c r="K684" s="448">
        <v>9654.5498046875</v>
      </c>
    </row>
    <row r="685" spans="1:11" ht="14.45" customHeight="1" x14ac:dyDescent="0.2">
      <c r="A685" s="442" t="s">
        <v>432</v>
      </c>
      <c r="B685" s="443" t="s">
        <v>433</v>
      </c>
      <c r="C685" s="444" t="s">
        <v>439</v>
      </c>
      <c r="D685" s="445" t="s">
        <v>440</v>
      </c>
      <c r="E685" s="444" t="s">
        <v>795</v>
      </c>
      <c r="F685" s="445" t="s">
        <v>796</v>
      </c>
      <c r="G685" s="444" t="s">
        <v>1766</v>
      </c>
      <c r="H685" s="444" t="s">
        <v>1768</v>
      </c>
      <c r="I685" s="447">
        <v>1615.3499755859375</v>
      </c>
      <c r="J685" s="447">
        <v>1</v>
      </c>
      <c r="K685" s="448">
        <v>1615.3499755859375</v>
      </c>
    </row>
    <row r="686" spans="1:11" ht="14.45" customHeight="1" x14ac:dyDescent="0.2">
      <c r="A686" s="442" t="s">
        <v>432</v>
      </c>
      <c r="B686" s="443" t="s">
        <v>433</v>
      </c>
      <c r="C686" s="444" t="s">
        <v>439</v>
      </c>
      <c r="D686" s="445" t="s">
        <v>440</v>
      </c>
      <c r="E686" s="444" t="s">
        <v>795</v>
      </c>
      <c r="F686" s="445" t="s">
        <v>796</v>
      </c>
      <c r="G686" s="444" t="s">
        <v>1769</v>
      </c>
      <c r="H686" s="444" t="s">
        <v>1770</v>
      </c>
      <c r="I686" s="447">
        <v>120.75</v>
      </c>
      <c r="J686" s="447">
        <v>5</v>
      </c>
      <c r="K686" s="448">
        <v>603.75</v>
      </c>
    </row>
    <row r="687" spans="1:11" ht="14.45" customHeight="1" x14ac:dyDescent="0.2">
      <c r="A687" s="442" t="s">
        <v>432</v>
      </c>
      <c r="B687" s="443" t="s">
        <v>433</v>
      </c>
      <c r="C687" s="444" t="s">
        <v>439</v>
      </c>
      <c r="D687" s="445" t="s">
        <v>440</v>
      </c>
      <c r="E687" s="444" t="s">
        <v>795</v>
      </c>
      <c r="F687" s="445" t="s">
        <v>796</v>
      </c>
      <c r="G687" s="444" t="s">
        <v>1771</v>
      </c>
      <c r="H687" s="444" t="s">
        <v>1772</v>
      </c>
      <c r="I687" s="447">
        <v>3290</v>
      </c>
      <c r="J687" s="447">
        <v>1</v>
      </c>
      <c r="K687" s="448">
        <v>3290</v>
      </c>
    </row>
    <row r="688" spans="1:11" ht="14.45" customHeight="1" x14ac:dyDescent="0.2">
      <c r="A688" s="442" t="s">
        <v>432</v>
      </c>
      <c r="B688" s="443" t="s">
        <v>433</v>
      </c>
      <c r="C688" s="444" t="s">
        <v>439</v>
      </c>
      <c r="D688" s="445" t="s">
        <v>440</v>
      </c>
      <c r="E688" s="444" t="s">
        <v>795</v>
      </c>
      <c r="F688" s="445" t="s">
        <v>796</v>
      </c>
      <c r="G688" s="444" t="s">
        <v>1773</v>
      </c>
      <c r="H688" s="444" t="s">
        <v>1774</v>
      </c>
      <c r="I688" s="447">
        <v>2525.93994140625</v>
      </c>
      <c r="J688" s="447">
        <v>2</v>
      </c>
      <c r="K688" s="448">
        <v>5051.8798828125</v>
      </c>
    </row>
    <row r="689" spans="1:11" ht="14.45" customHeight="1" x14ac:dyDescent="0.2">
      <c r="A689" s="442" t="s">
        <v>432</v>
      </c>
      <c r="B689" s="443" t="s">
        <v>433</v>
      </c>
      <c r="C689" s="444" t="s">
        <v>439</v>
      </c>
      <c r="D689" s="445" t="s">
        <v>440</v>
      </c>
      <c r="E689" s="444" t="s">
        <v>795</v>
      </c>
      <c r="F689" s="445" t="s">
        <v>796</v>
      </c>
      <c r="G689" s="444" t="s">
        <v>1775</v>
      </c>
      <c r="H689" s="444" t="s">
        <v>1776</v>
      </c>
      <c r="I689" s="447">
        <v>2129.22998046875</v>
      </c>
      <c r="J689" s="447">
        <v>4</v>
      </c>
      <c r="K689" s="448">
        <v>8516.900390625</v>
      </c>
    </row>
    <row r="690" spans="1:11" ht="14.45" customHeight="1" x14ac:dyDescent="0.2">
      <c r="A690" s="442" t="s">
        <v>432</v>
      </c>
      <c r="B690" s="443" t="s">
        <v>433</v>
      </c>
      <c r="C690" s="444" t="s">
        <v>439</v>
      </c>
      <c r="D690" s="445" t="s">
        <v>440</v>
      </c>
      <c r="E690" s="444" t="s">
        <v>795</v>
      </c>
      <c r="F690" s="445" t="s">
        <v>796</v>
      </c>
      <c r="G690" s="444" t="s">
        <v>1777</v>
      </c>
      <c r="H690" s="444" t="s">
        <v>1778</v>
      </c>
      <c r="I690" s="447">
        <v>2129.22998046875</v>
      </c>
      <c r="J690" s="447">
        <v>4</v>
      </c>
      <c r="K690" s="448">
        <v>8516.900390625</v>
      </c>
    </row>
    <row r="691" spans="1:11" ht="14.45" customHeight="1" x14ac:dyDescent="0.2">
      <c r="A691" s="442" t="s">
        <v>432</v>
      </c>
      <c r="B691" s="443" t="s">
        <v>433</v>
      </c>
      <c r="C691" s="444" t="s">
        <v>439</v>
      </c>
      <c r="D691" s="445" t="s">
        <v>440</v>
      </c>
      <c r="E691" s="444" t="s">
        <v>795</v>
      </c>
      <c r="F691" s="445" t="s">
        <v>796</v>
      </c>
      <c r="G691" s="444" t="s">
        <v>1779</v>
      </c>
      <c r="H691" s="444" t="s">
        <v>1780</v>
      </c>
      <c r="I691" s="447">
        <v>2134.580078125</v>
      </c>
      <c r="J691" s="447">
        <v>2</v>
      </c>
      <c r="K691" s="448">
        <v>4269.14990234375</v>
      </c>
    </row>
    <row r="692" spans="1:11" ht="14.45" customHeight="1" x14ac:dyDescent="0.2">
      <c r="A692" s="442" t="s">
        <v>432</v>
      </c>
      <c r="B692" s="443" t="s">
        <v>433</v>
      </c>
      <c r="C692" s="444" t="s">
        <v>439</v>
      </c>
      <c r="D692" s="445" t="s">
        <v>440</v>
      </c>
      <c r="E692" s="444" t="s">
        <v>795</v>
      </c>
      <c r="F692" s="445" t="s">
        <v>796</v>
      </c>
      <c r="G692" s="444" t="s">
        <v>1781</v>
      </c>
      <c r="H692" s="444" t="s">
        <v>1782</v>
      </c>
      <c r="I692" s="447">
        <v>2134.580078125</v>
      </c>
      <c r="J692" s="447">
        <v>2</v>
      </c>
      <c r="K692" s="448">
        <v>4269.14990234375</v>
      </c>
    </row>
    <row r="693" spans="1:11" ht="14.45" customHeight="1" x14ac:dyDescent="0.2">
      <c r="A693" s="442" t="s">
        <v>432</v>
      </c>
      <c r="B693" s="443" t="s">
        <v>433</v>
      </c>
      <c r="C693" s="444" t="s">
        <v>439</v>
      </c>
      <c r="D693" s="445" t="s">
        <v>440</v>
      </c>
      <c r="E693" s="444" t="s">
        <v>795</v>
      </c>
      <c r="F693" s="445" t="s">
        <v>796</v>
      </c>
      <c r="G693" s="444" t="s">
        <v>1773</v>
      </c>
      <c r="H693" s="444" t="s">
        <v>1783</v>
      </c>
      <c r="I693" s="447">
        <v>2123.1201171875</v>
      </c>
      <c r="J693" s="447">
        <v>4</v>
      </c>
      <c r="K693" s="448">
        <v>8492.490234375</v>
      </c>
    </row>
    <row r="694" spans="1:11" ht="14.45" customHeight="1" x14ac:dyDescent="0.2">
      <c r="A694" s="442" t="s">
        <v>432</v>
      </c>
      <c r="B694" s="443" t="s">
        <v>433</v>
      </c>
      <c r="C694" s="444" t="s">
        <v>439</v>
      </c>
      <c r="D694" s="445" t="s">
        <v>440</v>
      </c>
      <c r="E694" s="444" t="s">
        <v>795</v>
      </c>
      <c r="F694" s="445" t="s">
        <v>796</v>
      </c>
      <c r="G694" s="444" t="s">
        <v>1784</v>
      </c>
      <c r="H694" s="444" t="s">
        <v>1785</v>
      </c>
      <c r="I694" s="447">
        <v>2114.3699951171875</v>
      </c>
      <c r="J694" s="447">
        <v>3</v>
      </c>
      <c r="K694" s="448">
        <v>6337.840087890625</v>
      </c>
    </row>
    <row r="695" spans="1:11" ht="14.45" customHeight="1" x14ac:dyDescent="0.2">
      <c r="A695" s="442" t="s">
        <v>432</v>
      </c>
      <c r="B695" s="443" t="s">
        <v>433</v>
      </c>
      <c r="C695" s="444" t="s">
        <v>439</v>
      </c>
      <c r="D695" s="445" t="s">
        <v>440</v>
      </c>
      <c r="E695" s="444" t="s">
        <v>795</v>
      </c>
      <c r="F695" s="445" t="s">
        <v>796</v>
      </c>
      <c r="G695" s="444" t="s">
        <v>1786</v>
      </c>
      <c r="H695" s="444" t="s">
        <v>1787</v>
      </c>
      <c r="I695" s="447">
        <v>2109.10009765625</v>
      </c>
      <c r="J695" s="447">
        <v>2</v>
      </c>
      <c r="K695" s="448">
        <v>4218.2001953125</v>
      </c>
    </row>
    <row r="696" spans="1:11" ht="14.45" customHeight="1" x14ac:dyDescent="0.2">
      <c r="A696" s="442" t="s">
        <v>432</v>
      </c>
      <c r="B696" s="443" t="s">
        <v>433</v>
      </c>
      <c r="C696" s="444" t="s">
        <v>439</v>
      </c>
      <c r="D696" s="445" t="s">
        <v>440</v>
      </c>
      <c r="E696" s="444" t="s">
        <v>795</v>
      </c>
      <c r="F696" s="445" t="s">
        <v>796</v>
      </c>
      <c r="G696" s="444" t="s">
        <v>1779</v>
      </c>
      <c r="H696" s="444" t="s">
        <v>1788</v>
      </c>
      <c r="I696" s="447">
        <v>2129.22998046875</v>
      </c>
      <c r="J696" s="447">
        <v>2</v>
      </c>
      <c r="K696" s="448">
        <v>4258.4501953125</v>
      </c>
    </row>
    <row r="697" spans="1:11" ht="14.45" customHeight="1" x14ac:dyDescent="0.2">
      <c r="A697" s="442" t="s">
        <v>432</v>
      </c>
      <c r="B697" s="443" t="s">
        <v>433</v>
      </c>
      <c r="C697" s="444" t="s">
        <v>439</v>
      </c>
      <c r="D697" s="445" t="s">
        <v>440</v>
      </c>
      <c r="E697" s="444" t="s">
        <v>795</v>
      </c>
      <c r="F697" s="445" t="s">
        <v>796</v>
      </c>
      <c r="G697" s="444" t="s">
        <v>1789</v>
      </c>
      <c r="H697" s="444" t="s">
        <v>1790</v>
      </c>
      <c r="I697" s="447">
        <v>2126.8300170898438</v>
      </c>
      <c r="J697" s="447">
        <v>7</v>
      </c>
      <c r="K697" s="448">
        <v>14905.51025390625</v>
      </c>
    </row>
    <row r="698" spans="1:11" ht="14.45" customHeight="1" x14ac:dyDescent="0.2">
      <c r="A698" s="442" t="s">
        <v>432</v>
      </c>
      <c r="B698" s="443" t="s">
        <v>433</v>
      </c>
      <c r="C698" s="444" t="s">
        <v>439</v>
      </c>
      <c r="D698" s="445" t="s">
        <v>440</v>
      </c>
      <c r="E698" s="444" t="s">
        <v>795</v>
      </c>
      <c r="F698" s="445" t="s">
        <v>796</v>
      </c>
      <c r="G698" s="444" t="s">
        <v>1791</v>
      </c>
      <c r="H698" s="444" t="s">
        <v>1792</v>
      </c>
      <c r="I698" s="447">
        <v>2122.02001953125</v>
      </c>
      <c r="J698" s="447">
        <v>2</v>
      </c>
      <c r="K698" s="448">
        <v>4244.02978515625</v>
      </c>
    </row>
    <row r="699" spans="1:11" ht="14.45" customHeight="1" x14ac:dyDescent="0.2">
      <c r="A699" s="442" t="s">
        <v>432</v>
      </c>
      <c r="B699" s="443" t="s">
        <v>433</v>
      </c>
      <c r="C699" s="444" t="s">
        <v>439</v>
      </c>
      <c r="D699" s="445" t="s">
        <v>440</v>
      </c>
      <c r="E699" s="444" t="s">
        <v>795</v>
      </c>
      <c r="F699" s="445" t="s">
        <v>796</v>
      </c>
      <c r="G699" s="444" t="s">
        <v>1793</v>
      </c>
      <c r="H699" s="444" t="s">
        <v>1794</v>
      </c>
      <c r="I699" s="447">
        <v>124.16999816894531</v>
      </c>
      <c r="J699" s="447">
        <v>24</v>
      </c>
      <c r="K699" s="448">
        <v>2980</v>
      </c>
    </row>
    <row r="700" spans="1:11" ht="14.45" customHeight="1" x14ac:dyDescent="0.2">
      <c r="A700" s="442" t="s">
        <v>432</v>
      </c>
      <c r="B700" s="443" t="s">
        <v>433</v>
      </c>
      <c r="C700" s="444" t="s">
        <v>439</v>
      </c>
      <c r="D700" s="445" t="s">
        <v>440</v>
      </c>
      <c r="E700" s="444" t="s">
        <v>795</v>
      </c>
      <c r="F700" s="445" t="s">
        <v>796</v>
      </c>
      <c r="G700" s="444" t="s">
        <v>1795</v>
      </c>
      <c r="H700" s="444" t="s">
        <v>1796</v>
      </c>
      <c r="I700" s="447">
        <v>42.349998474121094</v>
      </c>
      <c r="J700" s="447">
        <v>120</v>
      </c>
      <c r="K700" s="448">
        <v>5082</v>
      </c>
    </row>
    <row r="701" spans="1:11" ht="14.45" customHeight="1" x14ac:dyDescent="0.2">
      <c r="A701" s="442" t="s">
        <v>432</v>
      </c>
      <c r="B701" s="443" t="s">
        <v>433</v>
      </c>
      <c r="C701" s="444" t="s">
        <v>439</v>
      </c>
      <c r="D701" s="445" t="s">
        <v>440</v>
      </c>
      <c r="E701" s="444" t="s">
        <v>795</v>
      </c>
      <c r="F701" s="445" t="s">
        <v>796</v>
      </c>
      <c r="G701" s="444" t="s">
        <v>1797</v>
      </c>
      <c r="H701" s="444" t="s">
        <v>1798</v>
      </c>
      <c r="I701" s="447">
        <v>42.349998474121094</v>
      </c>
      <c r="J701" s="447">
        <v>60</v>
      </c>
      <c r="K701" s="448">
        <v>2541</v>
      </c>
    </row>
    <row r="702" spans="1:11" ht="14.45" customHeight="1" x14ac:dyDescent="0.2">
      <c r="A702" s="442" t="s">
        <v>432</v>
      </c>
      <c r="B702" s="443" t="s">
        <v>433</v>
      </c>
      <c r="C702" s="444" t="s">
        <v>439</v>
      </c>
      <c r="D702" s="445" t="s">
        <v>440</v>
      </c>
      <c r="E702" s="444" t="s">
        <v>795</v>
      </c>
      <c r="F702" s="445" t="s">
        <v>796</v>
      </c>
      <c r="G702" s="444" t="s">
        <v>1799</v>
      </c>
      <c r="H702" s="444" t="s">
        <v>1800</v>
      </c>
      <c r="I702" s="447">
        <v>268.6199951171875</v>
      </c>
      <c r="J702" s="447">
        <v>3</v>
      </c>
      <c r="K702" s="448">
        <v>805.8599853515625</v>
      </c>
    </row>
    <row r="703" spans="1:11" ht="14.45" customHeight="1" x14ac:dyDescent="0.2">
      <c r="A703" s="442" t="s">
        <v>432</v>
      </c>
      <c r="B703" s="443" t="s">
        <v>433</v>
      </c>
      <c r="C703" s="444" t="s">
        <v>439</v>
      </c>
      <c r="D703" s="445" t="s">
        <v>440</v>
      </c>
      <c r="E703" s="444" t="s">
        <v>795</v>
      </c>
      <c r="F703" s="445" t="s">
        <v>796</v>
      </c>
      <c r="G703" s="444" t="s">
        <v>1801</v>
      </c>
      <c r="H703" s="444" t="s">
        <v>1802</v>
      </c>
      <c r="I703" s="447">
        <v>42.349998474121094</v>
      </c>
      <c r="J703" s="447">
        <v>180</v>
      </c>
      <c r="K703" s="448">
        <v>7623</v>
      </c>
    </row>
    <row r="704" spans="1:11" ht="14.45" customHeight="1" x14ac:dyDescent="0.2">
      <c r="A704" s="442" t="s">
        <v>432</v>
      </c>
      <c r="B704" s="443" t="s">
        <v>433</v>
      </c>
      <c r="C704" s="444" t="s">
        <v>439</v>
      </c>
      <c r="D704" s="445" t="s">
        <v>440</v>
      </c>
      <c r="E704" s="444" t="s">
        <v>795</v>
      </c>
      <c r="F704" s="445" t="s">
        <v>796</v>
      </c>
      <c r="G704" s="444" t="s">
        <v>1803</v>
      </c>
      <c r="H704" s="444" t="s">
        <v>1804</v>
      </c>
      <c r="I704" s="447">
        <v>42.349998474121094</v>
      </c>
      <c r="J704" s="447">
        <v>30</v>
      </c>
      <c r="K704" s="448">
        <v>1270.5</v>
      </c>
    </row>
    <row r="705" spans="1:11" ht="14.45" customHeight="1" x14ac:dyDescent="0.2">
      <c r="A705" s="442" t="s">
        <v>432</v>
      </c>
      <c r="B705" s="443" t="s">
        <v>433</v>
      </c>
      <c r="C705" s="444" t="s">
        <v>439</v>
      </c>
      <c r="D705" s="445" t="s">
        <v>440</v>
      </c>
      <c r="E705" s="444" t="s">
        <v>795</v>
      </c>
      <c r="F705" s="445" t="s">
        <v>796</v>
      </c>
      <c r="G705" s="444" t="s">
        <v>1805</v>
      </c>
      <c r="H705" s="444" t="s">
        <v>1806</v>
      </c>
      <c r="I705" s="447">
        <v>42.349998474121094</v>
      </c>
      <c r="J705" s="447">
        <v>24</v>
      </c>
      <c r="K705" s="448">
        <v>1016.4000244140625</v>
      </c>
    </row>
    <row r="706" spans="1:11" ht="14.45" customHeight="1" x14ac:dyDescent="0.2">
      <c r="A706" s="442" t="s">
        <v>432</v>
      </c>
      <c r="B706" s="443" t="s">
        <v>433</v>
      </c>
      <c r="C706" s="444" t="s">
        <v>439</v>
      </c>
      <c r="D706" s="445" t="s">
        <v>440</v>
      </c>
      <c r="E706" s="444" t="s">
        <v>795</v>
      </c>
      <c r="F706" s="445" t="s">
        <v>796</v>
      </c>
      <c r="G706" s="444" t="s">
        <v>1737</v>
      </c>
      <c r="H706" s="444" t="s">
        <v>1807</v>
      </c>
      <c r="I706" s="447">
        <v>166.97999572753906</v>
      </c>
      <c r="J706" s="447">
        <v>5</v>
      </c>
      <c r="K706" s="448">
        <v>834.9000244140625</v>
      </c>
    </row>
    <row r="707" spans="1:11" ht="14.45" customHeight="1" x14ac:dyDescent="0.2">
      <c r="A707" s="442" t="s">
        <v>432</v>
      </c>
      <c r="B707" s="443" t="s">
        <v>433</v>
      </c>
      <c r="C707" s="444" t="s">
        <v>439</v>
      </c>
      <c r="D707" s="445" t="s">
        <v>440</v>
      </c>
      <c r="E707" s="444" t="s">
        <v>795</v>
      </c>
      <c r="F707" s="445" t="s">
        <v>796</v>
      </c>
      <c r="G707" s="444" t="s">
        <v>1741</v>
      </c>
      <c r="H707" s="444" t="s">
        <v>1808</v>
      </c>
      <c r="I707" s="447">
        <v>107.16000366210938</v>
      </c>
      <c r="J707" s="447">
        <v>42</v>
      </c>
      <c r="K707" s="448">
        <v>4500.8701171875</v>
      </c>
    </row>
    <row r="708" spans="1:11" ht="14.45" customHeight="1" x14ac:dyDescent="0.2">
      <c r="A708" s="442" t="s">
        <v>432</v>
      </c>
      <c r="B708" s="443" t="s">
        <v>433</v>
      </c>
      <c r="C708" s="444" t="s">
        <v>439</v>
      </c>
      <c r="D708" s="445" t="s">
        <v>440</v>
      </c>
      <c r="E708" s="444" t="s">
        <v>795</v>
      </c>
      <c r="F708" s="445" t="s">
        <v>796</v>
      </c>
      <c r="G708" s="444" t="s">
        <v>1809</v>
      </c>
      <c r="H708" s="444" t="s">
        <v>1810</v>
      </c>
      <c r="I708" s="447">
        <v>834.9000244140625</v>
      </c>
      <c r="J708" s="447">
        <v>1</v>
      </c>
      <c r="K708" s="448">
        <v>834.9000244140625</v>
      </c>
    </row>
    <row r="709" spans="1:11" ht="14.45" customHeight="1" x14ac:dyDescent="0.2">
      <c r="A709" s="442" t="s">
        <v>432</v>
      </c>
      <c r="B709" s="443" t="s">
        <v>433</v>
      </c>
      <c r="C709" s="444" t="s">
        <v>439</v>
      </c>
      <c r="D709" s="445" t="s">
        <v>440</v>
      </c>
      <c r="E709" s="444" t="s">
        <v>795</v>
      </c>
      <c r="F709" s="445" t="s">
        <v>796</v>
      </c>
      <c r="G709" s="444" t="s">
        <v>1811</v>
      </c>
      <c r="H709" s="444" t="s">
        <v>1812</v>
      </c>
      <c r="I709" s="447">
        <v>834.9000244140625</v>
      </c>
      <c r="J709" s="447">
        <v>1</v>
      </c>
      <c r="K709" s="448">
        <v>834.9000244140625</v>
      </c>
    </row>
    <row r="710" spans="1:11" ht="14.45" customHeight="1" x14ac:dyDescent="0.2">
      <c r="A710" s="442" t="s">
        <v>432</v>
      </c>
      <c r="B710" s="443" t="s">
        <v>433</v>
      </c>
      <c r="C710" s="444" t="s">
        <v>439</v>
      </c>
      <c r="D710" s="445" t="s">
        <v>440</v>
      </c>
      <c r="E710" s="444" t="s">
        <v>795</v>
      </c>
      <c r="F710" s="445" t="s">
        <v>796</v>
      </c>
      <c r="G710" s="444" t="s">
        <v>1813</v>
      </c>
      <c r="H710" s="444" t="s">
        <v>1814</v>
      </c>
      <c r="I710" s="447">
        <v>834.9000244140625</v>
      </c>
      <c r="J710" s="447">
        <v>1</v>
      </c>
      <c r="K710" s="448">
        <v>834.9000244140625</v>
      </c>
    </row>
    <row r="711" spans="1:11" ht="14.45" customHeight="1" x14ac:dyDescent="0.2">
      <c r="A711" s="442" t="s">
        <v>432</v>
      </c>
      <c r="B711" s="443" t="s">
        <v>433</v>
      </c>
      <c r="C711" s="444" t="s">
        <v>439</v>
      </c>
      <c r="D711" s="445" t="s">
        <v>440</v>
      </c>
      <c r="E711" s="444" t="s">
        <v>795</v>
      </c>
      <c r="F711" s="445" t="s">
        <v>796</v>
      </c>
      <c r="G711" s="444" t="s">
        <v>1815</v>
      </c>
      <c r="H711" s="444" t="s">
        <v>1816</v>
      </c>
      <c r="I711" s="447">
        <v>834.9000244140625</v>
      </c>
      <c r="J711" s="447">
        <v>1</v>
      </c>
      <c r="K711" s="448">
        <v>834.9000244140625</v>
      </c>
    </row>
    <row r="712" spans="1:11" ht="14.45" customHeight="1" x14ac:dyDescent="0.2">
      <c r="A712" s="442" t="s">
        <v>432</v>
      </c>
      <c r="B712" s="443" t="s">
        <v>433</v>
      </c>
      <c r="C712" s="444" t="s">
        <v>439</v>
      </c>
      <c r="D712" s="445" t="s">
        <v>440</v>
      </c>
      <c r="E712" s="444" t="s">
        <v>795</v>
      </c>
      <c r="F712" s="445" t="s">
        <v>796</v>
      </c>
      <c r="G712" s="444" t="s">
        <v>1817</v>
      </c>
      <c r="H712" s="444" t="s">
        <v>1818</v>
      </c>
      <c r="I712" s="447">
        <v>119.79000091552734</v>
      </c>
      <c r="J712" s="447">
        <v>10</v>
      </c>
      <c r="K712" s="448">
        <v>1197.9000244140625</v>
      </c>
    </row>
    <row r="713" spans="1:11" ht="14.45" customHeight="1" x14ac:dyDescent="0.2">
      <c r="A713" s="442" t="s">
        <v>432</v>
      </c>
      <c r="B713" s="443" t="s">
        <v>433</v>
      </c>
      <c r="C713" s="444" t="s">
        <v>439</v>
      </c>
      <c r="D713" s="445" t="s">
        <v>440</v>
      </c>
      <c r="E713" s="444" t="s">
        <v>795</v>
      </c>
      <c r="F713" s="445" t="s">
        <v>796</v>
      </c>
      <c r="G713" s="444" t="s">
        <v>1819</v>
      </c>
      <c r="H713" s="444" t="s">
        <v>1820</v>
      </c>
      <c r="I713" s="447">
        <v>107.69000244140625</v>
      </c>
      <c r="J713" s="447">
        <v>10</v>
      </c>
      <c r="K713" s="448">
        <v>1076.9000244140625</v>
      </c>
    </row>
    <row r="714" spans="1:11" ht="14.45" customHeight="1" x14ac:dyDescent="0.2">
      <c r="A714" s="442" t="s">
        <v>432</v>
      </c>
      <c r="B714" s="443" t="s">
        <v>433</v>
      </c>
      <c r="C714" s="444" t="s">
        <v>439</v>
      </c>
      <c r="D714" s="445" t="s">
        <v>440</v>
      </c>
      <c r="E714" s="444" t="s">
        <v>795</v>
      </c>
      <c r="F714" s="445" t="s">
        <v>796</v>
      </c>
      <c r="G714" s="444" t="s">
        <v>1821</v>
      </c>
      <c r="H714" s="444" t="s">
        <v>1822</v>
      </c>
      <c r="I714" s="447">
        <v>32.439998626708984</v>
      </c>
      <c r="J714" s="447">
        <v>400</v>
      </c>
      <c r="K714" s="448">
        <v>12975.039794921875</v>
      </c>
    </row>
    <row r="715" spans="1:11" ht="14.45" customHeight="1" x14ac:dyDescent="0.2">
      <c r="A715" s="442" t="s">
        <v>432</v>
      </c>
      <c r="B715" s="443" t="s">
        <v>433</v>
      </c>
      <c r="C715" s="444" t="s">
        <v>439</v>
      </c>
      <c r="D715" s="445" t="s">
        <v>440</v>
      </c>
      <c r="E715" s="444" t="s">
        <v>795</v>
      </c>
      <c r="F715" s="445" t="s">
        <v>796</v>
      </c>
      <c r="G715" s="444" t="s">
        <v>1823</v>
      </c>
      <c r="H715" s="444" t="s">
        <v>1824</v>
      </c>
      <c r="I715" s="447">
        <v>32.439998626708984</v>
      </c>
      <c r="J715" s="447">
        <v>160</v>
      </c>
      <c r="K715" s="448">
        <v>5190.009765625</v>
      </c>
    </row>
    <row r="716" spans="1:11" ht="14.45" customHeight="1" x14ac:dyDescent="0.2">
      <c r="A716" s="442" t="s">
        <v>432</v>
      </c>
      <c r="B716" s="443" t="s">
        <v>433</v>
      </c>
      <c r="C716" s="444" t="s">
        <v>439</v>
      </c>
      <c r="D716" s="445" t="s">
        <v>440</v>
      </c>
      <c r="E716" s="444" t="s">
        <v>795</v>
      </c>
      <c r="F716" s="445" t="s">
        <v>796</v>
      </c>
      <c r="G716" s="444" t="s">
        <v>1821</v>
      </c>
      <c r="H716" s="444" t="s">
        <v>1825</v>
      </c>
      <c r="I716" s="447">
        <v>32.439998626708984</v>
      </c>
      <c r="J716" s="447">
        <v>80</v>
      </c>
      <c r="K716" s="448">
        <v>2595</v>
      </c>
    </row>
    <row r="717" spans="1:11" ht="14.45" customHeight="1" x14ac:dyDescent="0.2">
      <c r="A717" s="442" t="s">
        <v>432</v>
      </c>
      <c r="B717" s="443" t="s">
        <v>433</v>
      </c>
      <c r="C717" s="444" t="s">
        <v>439</v>
      </c>
      <c r="D717" s="445" t="s">
        <v>440</v>
      </c>
      <c r="E717" s="444" t="s">
        <v>795</v>
      </c>
      <c r="F717" s="445" t="s">
        <v>796</v>
      </c>
      <c r="G717" s="444" t="s">
        <v>1823</v>
      </c>
      <c r="H717" s="444" t="s">
        <v>1826</v>
      </c>
      <c r="I717" s="447">
        <v>32.439998626708984</v>
      </c>
      <c r="J717" s="447">
        <v>160</v>
      </c>
      <c r="K717" s="448">
        <v>5190.0400390625</v>
      </c>
    </row>
    <row r="718" spans="1:11" ht="14.45" customHeight="1" x14ac:dyDescent="0.2">
      <c r="A718" s="442" t="s">
        <v>432</v>
      </c>
      <c r="B718" s="443" t="s">
        <v>433</v>
      </c>
      <c r="C718" s="444" t="s">
        <v>439</v>
      </c>
      <c r="D718" s="445" t="s">
        <v>440</v>
      </c>
      <c r="E718" s="444" t="s">
        <v>795</v>
      </c>
      <c r="F718" s="445" t="s">
        <v>796</v>
      </c>
      <c r="G718" s="444" t="s">
        <v>1827</v>
      </c>
      <c r="H718" s="444" t="s">
        <v>1828</v>
      </c>
      <c r="I718" s="447">
        <v>1179</v>
      </c>
      <c r="J718" s="447">
        <v>2</v>
      </c>
      <c r="K718" s="448">
        <v>2358</v>
      </c>
    </row>
    <row r="719" spans="1:11" ht="14.45" customHeight="1" x14ac:dyDescent="0.2">
      <c r="A719" s="442" t="s">
        <v>432</v>
      </c>
      <c r="B719" s="443" t="s">
        <v>433</v>
      </c>
      <c r="C719" s="444" t="s">
        <v>439</v>
      </c>
      <c r="D719" s="445" t="s">
        <v>440</v>
      </c>
      <c r="E719" s="444" t="s">
        <v>795</v>
      </c>
      <c r="F719" s="445" t="s">
        <v>796</v>
      </c>
      <c r="G719" s="444" t="s">
        <v>1829</v>
      </c>
      <c r="H719" s="444" t="s">
        <v>1830</v>
      </c>
      <c r="I719" s="447">
        <v>1669.510009765625</v>
      </c>
      <c r="J719" s="447">
        <v>1</v>
      </c>
      <c r="K719" s="448">
        <v>1669.510009765625</v>
      </c>
    </row>
    <row r="720" spans="1:11" ht="14.45" customHeight="1" x14ac:dyDescent="0.2">
      <c r="A720" s="442" t="s">
        <v>432</v>
      </c>
      <c r="B720" s="443" t="s">
        <v>433</v>
      </c>
      <c r="C720" s="444" t="s">
        <v>439</v>
      </c>
      <c r="D720" s="445" t="s">
        <v>440</v>
      </c>
      <c r="E720" s="444" t="s">
        <v>795</v>
      </c>
      <c r="F720" s="445" t="s">
        <v>796</v>
      </c>
      <c r="G720" s="444" t="s">
        <v>1827</v>
      </c>
      <c r="H720" s="444" t="s">
        <v>1831</v>
      </c>
      <c r="I720" s="447">
        <v>1179</v>
      </c>
      <c r="J720" s="447">
        <v>2</v>
      </c>
      <c r="K720" s="448">
        <v>2358</v>
      </c>
    </row>
    <row r="721" spans="1:11" ht="14.45" customHeight="1" x14ac:dyDescent="0.2">
      <c r="A721" s="442" t="s">
        <v>432</v>
      </c>
      <c r="B721" s="443" t="s">
        <v>433</v>
      </c>
      <c r="C721" s="444" t="s">
        <v>439</v>
      </c>
      <c r="D721" s="445" t="s">
        <v>440</v>
      </c>
      <c r="E721" s="444" t="s">
        <v>795</v>
      </c>
      <c r="F721" s="445" t="s">
        <v>796</v>
      </c>
      <c r="G721" s="444" t="s">
        <v>1832</v>
      </c>
      <c r="H721" s="444" t="s">
        <v>1833</v>
      </c>
      <c r="I721" s="447">
        <v>816.71002197265625</v>
      </c>
      <c r="J721" s="447">
        <v>1</v>
      </c>
      <c r="K721" s="448">
        <v>816.71002197265625</v>
      </c>
    </row>
    <row r="722" spans="1:11" ht="14.45" customHeight="1" x14ac:dyDescent="0.2">
      <c r="A722" s="442" t="s">
        <v>432</v>
      </c>
      <c r="B722" s="443" t="s">
        <v>433</v>
      </c>
      <c r="C722" s="444" t="s">
        <v>439</v>
      </c>
      <c r="D722" s="445" t="s">
        <v>440</v>
      </c>
      <c r="E722" s="444" t="s">
        <v>795</v>
      </c>
      <c r="F722" s="445" t="s">
        <v>796</v>
      </c>
      <c r="G722" s="444" t="s">
        <v>1834</v>
      </c>
      <c r="H722" s="444" t="s">
        <v>1835</v>
      </c>
      <c r="I722" s="447">
        <v>109.70999908447266</v>
      </c>
      <c r="J722" s="447">
        <v>12</v>
      </c>
      <c r="K722" s="448">
        <v>1316.47998046875</v>
      </c>
    </row>
    <row r="723" spans="1:11" ht="14.45" customHeight="1" x14ac:dyDescent="0.2">
      <c r="A723" s="442" t="s">
        <v>432</v>
      </c>
      <c r="B723" s="443" t="s">
        <v>433</v>
      </c>
      <c r="C723" s="444" t="s">
        <v>439</v>
      </c>
      <c r="D723" s="445" t="s">
        <v>440</v>
      </c>
      <c r="E723" s="444" t="s">
        <v>795</v>
      </c>
      <c r="F723" s="445" t="s">
        <v>796</v>
      </c>
      <c r="G723" s="444" t="s">
        <v>1836</v>
      </c>
      <c r="H723" s="444" t="s">
        <v>1837</v>
      </c>
      <c r="I723" s="447">
        <v>1326.0699462890625</v>
      </c>
      <c r="J723" s="447">
        <v>6</v>
      </c>
      <c r="K723" s="448">
        <v>7956.3896484375</v>
      </c>
    </row>
    <row r="724" spans="1:11" ht="14.45" customHeight="1" x14ac:dyDescent="0.2">
      <c r="A724" s="442" t="s">
        <v>432</v>
      </c>
      <c r="B724" s="443" t="s">
        <v>433</v>
      </c>
      <c r="C724" s="444" t="s">
        <v>439</v>
      </c>
      <c r="D724" s="445" t="s">
        <v>440</v>
      </c>
      <c r="E724" s="444" t="s">
        <v>795</v>
      </c>
      <c r="F724" s="445" t="s">
        <v>796</v>
      </c>
      <c r="G724" s="444" t="s">
        <v>1838</v>
      </c>
      <c r="H724" s="444" t="s">
        <v>1839</v>
      </c>
      <c r="I724" s="447">
        <v>254.03800048828126</v>
      </c>
      <c r="J724" s="447">
        <v>11</v>
      </c>
      <c r="K724" s="448">
        <v>2821.9900054931641</v>
      </c>
    </row>
    <row r="725" spans="1:11" ht="14.45" customHeight="1" x14ac:dyDescent="0.2">
      <c r="A725" s="442" t="s">
        <v>432</v>
      </c>
      <c r="B725" s="443" t="s">
        <v>433</v>
      </c>
      <c r="C725" s="444" t="s">
        <v>439</v>
      </c>
      <c r="D725" s="445" t="s">
        <v>440</v>
      </c>
      <c r="E725" s="444" t="s">
        <v>795</v>
      </c>
      <c r="F725" s="445" t="s">
        <v>796</v>
      </c>
      <c r="G725" s="444" t="s">
        <v>1838</v>
      </c>
      <c r="H725" s="444" t="s">
        <v>1840</v>
      </c>
      <c r="I725" s="447">
        <v>235.64999389648438</v>
      </c>
      <c r="J725" s="447">
        <v>3</v>
      </c>
      <c r="K725" s="448">
        <v>706.94000244140625</v>
      </c>
    </row>
    <row r="726" spans="1:11" ht="14.45" customHeight="1" x14ac:dyDescent="0.2">
      <c r="A726" s="442" t="s">
        <v>432</v>
      </c>
      <c r="B726" s="443" t="s">
        <v>433</v>
      </c>
      <c r="C726" s="444" t="s">
        <v>439</v>
      </c>
      <c r="D726" s="445" t="s">
        <v>440</v>
      </c>
      <c r="E726" s="444" t="s">
        <v>795</v>
      </c>
      <c r="F726" s="445" t="s">
        <v>796</v>
      </c>
      <c r="G726" s="444" t="s">
        <v>1841</v>
      </c>
      <c r="H726" s="444" t="s">
        <v>1842</v>
      </c>
      <c r="I726" s="447">
        <v>846.29501342773438</v>
      </c>
      <c r="J726" s="447">
        <v>7</v>
      </c>
      <c r="K726" s="448">
        <v>5942.7200927734375</v>
      </c>
    </row>
    <row r="727" spans="1:11" ht="14.45" customHeight="1" x14ac:dyDescent="0.2">
      <c r="A727" s="442" t="s">
        <v>432</v>
      </c>
      <c r="B727" s="443" t="s">
        <v>433</v>
      </c>
      <c r="C727" s="444" t="s">
        <v>439</v>
      </c>
      <c r="D727" s="445" t="s">
        <v>440</v>
      </c>
      <c r="E727" s="444" t="s">
        <v>795</v>
      </c>
      <c r="F727" s="445" t="s">
        <v>796</v>
      </c>
      <c r="G727" s="444" t="s">
        <v>1841</v>
      </c>
      <c r="H727" s="444" t="s">
        <v>1843</v>
      </c>
      <c r="I727" s="447">
        <v>827.6400146484375</v>
      </c>
      <c r="J727" s="447">
        <v>2</v>
      </c>
      <c r="K727" s="448">
        <v>1655.280029296875</v>
      </c>
    </row>
    <row r="728" spans="1:11" ht="14.45" customHeight="1" x14ac:dyDescent="0.2">
      <c r="A728" s="442" t="s">
        <v>432</v>
      </c>
      <c r="B728" s="443" t="s">
        <v>433</v>
      </c>
      <c r="C728" s="444" t="s">
        <v>439</v>
      </c>
      <c r="D728" s="445" t="s">
        <v>440</v>
      </c>
      <c r="E728" s="444" t="s">
        <v>795</v>
      </c>
      <c r="F728" s="445" t="s">
        <v>796</v>
      </c>
      <c r="G728" s="444" t="s">
        <v>1844</v>
      </c>
      <c r="H728" s="444" t="s">
        <v>1845</v>
      </c>
      <c r="I728" s="447">
        <v>5280.521647135417</v>
      </c>
      <c r="J728" s="447">
        <v>8</v>
      </c>
      <c r="K728" s="448">
        <v>42148.1298828125</v>
      </c>
    </row>
    <row r="729" spans="1:11" ht="14.45" customHeight="1" x14ac:dyDescent="0.2">
      <c r="A729" s="442" t="s">
        <v>432</v>
      </c>
      <c r="B729" s="443" t="s">
        <v>433</v>
      </c>
      <c r="C729" s="444" t="s">
        <v>439</v>
      </c>
      <c r="D729" s="445" t="s">
        <v>440</v>
      </c>
      <c r="E729" s="444" t="s">
        <v>795</v>
      </c>
      <c r="F729" s="445" t="s">
        <v>796</v>
      </c>
      <c r="G729" s="444" t="s">
        <v>1846</v>
      </c>
      <c r="H729" s="444" t="s">
        <v>1847</v>
      </c>
      <c r="I729" s="447">
        <v>42.349998474121094</v>
      </c>
      <c r="J729" s="447">
        <v>420</v>
      </c>
      <c r="K729" s="448">
        <v>17787</v>
      </c>
    </row>
    <row r="730" spans="1:11" ht="14.45" customHeight="1" x14ac:dyDescent="0.2">
      <c r="A730" s="442" t="s">
        <v>432</v>
      </c>
      <c r="B730" s="443" t="s">
        <v>433</v>
      </c>
      <c r="C730" s="444" t="s">
        <v>439</v>
      </c>
      <c r="D730" s="445" t="s">
        <v>440</v>
      </c>
      <c r="E730" s="444" t="s">
        <v>795</v>
      </c>
      <c r="F730" s="445" t="s">
        <v>796</v>
      </c>
      <c r="G730" s="444" t="s">
        <v>1848</v>
      </c>
      <c r="H730" s="444" t="s">
        <v>1849</v>
      </c>
      <c r="I730" s="447">
        <v>42.349998474121094</v>
      </c>
      <c r="J730" s="447">
        <v>180</v>
      </c>
      <c r="K730" s="448">
        <v>7623</v>
      </c>
    </row>
    <row r="731" spans="1:11" ht="14.45" customHeight="1" x14ac:dyDescent="0.2">
      <c r="A731" s="442" t="s">
        <v>432</v>
      </c>
      <c r="B731" s="443" t="s">
        <v>433</v>
      </c>
      <c r="C731" s="444" t="s">
        <v>439</v>
      </c>
      <c r="D731" s="445" t="s">
        <v>440</v>
      </c>
      <c r="E731" s="444" t="s">
        <v>795</v>
      </c>
      <c r="F731" s="445" t="s">
        <v>796</v>
      </c>
      <c r="G731" s="444" t="s">
        <v>1850</v>
      </c>
      <c r="H731" s="444" t="s">
        <v>1851</v>
      </c>
      <c r="I731" s="447">
        <v>42.349998474121094</v>
      </c>
      <c r="J731" s="447">
        <v>60</v>
      </c>
      <c r="K731" s="448">
        <v>2541</v>
      </c>
    </row>
    <row r="732" spans="1:11" ht="14.45" customHeight="1" x14ac:dyDescent="0.2">
      <c r="A732" s="442" t="s">
        <v>432</v>
      </c>
      <c r="B732" s="443" t="s">
        <v>433</v>
      </c>
      <c r="C732" s="444" t="s">
        <v>439</v>
      </c>
      <c r="D732" s="445" t="s">
        <v>440</v>
      </c>
      <c r="E732" s="444" t="s">
        <v>795</v>
      </c>
      <c r="F732" s="445" t="s">
        <v>796</v>
      </c>
      <c r="G732" s="444" t="s">
        <v>1852</v>
      </c>
      <c r="H732" s="444" t="s">
        <v>1853</v>
      </c>
      <c r="I732" s="447">
        <v>42.349998474121094</v>
      </c>
      <c r="J732" s="447">
        <v>24</v>
      </c>
      <c r="K732" s="448">
        <v>1016.4000244140625</v>
      </c>
    </row>
    <row r="733" spans="1:11" ht="14.45" customHeight="1" x14ac:dyDescent="0.2">
      <c r="A733" s="442" t="s">
        <v>432</v>
      </c>
      <c r="B733" s="443" t="s">
        <v>433</v>
      </c>
      <c r="C733" s="444" t="s">
        <v>439</v>
      </c>
      <c r="D733" s="445" t="s">
        <v>440</v>
      </c>
      <c r="E733" s="444" t="s">
        <v>795</v>
      </c>
      <c r="F733" s="445" t="s">
        <v>796</v>
      </c>
      <c r="G733" s="444" t="s">
        <v>1854</v>
      </c>
      <c r="H733" s="444" t="s">
        <v>1855</v>
      </c>
      <c r="I733" s="447">
        <v>42.349998474121094</v>
      </c>
      <c r="J733" s="447">
        <v>42</v>
      </c>
      <c r="K733" s="448">
        <v>1778.75</v>
      </c>
    </row>
    <row r="734" spans="1:11" ht="14.45" customHeight="1" x14ac:dyDescent="0.2">
      <c r="A734" s="442" t="s">
        <v>432</v>
      </c>
      <c r="B734" s="443" t="s">
        <v>433</v>
      </c>
      <c r="C734" s="444" t="s">
        <v>439</v>
      </c>
      <c r="D734" s="445" t="s">
        <v>440</v>
      </c>
      <c r="E734" s="444" t="s">
        <v>795</v>
      </c>
      <c r="F734" s="445" t="s">
        <v>796</v>
      </c>
      <c r="G734" s="444" t="s">
        <v>1856</v>
      </c>
      <c r="H734" s="444" t="s">
        <v>1857</v>
      </c>
      <c r="I734" s="447">
        <v>42.349998474121094</v>
      </c>
      <c r="J734" s="447">
        <v>60</v>
      </c>
      <c r="K734" s="448">
        <v>2540.929931640625</v>
      </c>
    </row>
    <row r="735" spans="1:11" ht="14.45" customHeight="1" x14ac:dyDescent="0.2">
      <c r="A735" s="442" t="s">
        <v>432</v>
      </c>
      <c r="B735" s="443" t="s">
        <v>433</v>
      </c>
      <c r="C735" s="444" t="s">
        <v>439</v>
      </c>
      <c r="D735" s="445" t="s">
        <v>440</v>
      </c>
      <c r="E735" s="444" t="s">
        <v>795</v>
      </c>
      <c r="F735" s="445" t="s">
        <v>796</v>
      </c>
      <c r="G735" s="444" t="s">
        <v>1858</v>
      </c>
      <c r="H735" s="444" t="s">
        <v>1859</v>
      </c>
      <c r="I735" s="447">
        <v>42.349998474121094</v>
      </c>
      <c r="J735" s="447">
        <v>60</v>
      </c>
      <c r="K735" s="448">
        <v>2541</v>
      </c>
    </row>
    <row r="736" spans="1:11" ht="14.45" customHeight="1" x14ac:dyDescent="0.2">
      <c r="A736" s="442" t="s">
        <v>432</v>
      </c>
      <c r="B736" s="443" t="s">
        <v>433</v>
      </c>
      <c r="C736" s="444" t="s">
        <v>439</v>
      </c>
      <c r="D736" s="445" t="s">
        <v>440</v>
      </c>
      <c r="E736" s="444" t="s">
        <v>795</v>
      </c>
      <c r="F736" s="445" t="s">
        <v>796</v>
      </c>
      <c r="G736" s="444" t="s">
        <v>1846</v>
      </c>
      <c r="H736" s="444" t="s">
        <v>1860</v>
      </c>
      <c r="I736" s="447">
        <v>42.349998474121094</v>
      </c>
      <c r="J736" s="447">
        <v>60</v>
      </c>
      <c r="K736" s="448">
        <v>2541</v>
      </c>
    </row>
    <row r="737" spans="1:11" ht="14.45" customHeight="1" x14ac:dyDescent="0.2">
      <c r="A737" s="442" t="s">
        <v>432</v>
      </c>
      <c r="B737" s="443" t="s">
        <v>433</v>
      </c>
      <c r="C737" s="444" t="s">
        <v>439</v>
      </c>
      <c r="D737" s="445" t="s">
        <v>440</v>
      </c>
      <c r="E737" s="444" t="s">
        <v>795</v>
      </c>
      <c r="F737" s="445" t="s">
        <v>796</v>
      </c>
      <c r="G737" s="444" t="s">
        <v>1848</v>
      </c>
      <c r="H737" s="444" t="s">
        <v>1861</v>
      </c>
      <c r="I737" s="447">
        <v>42.349998474121094</v>
      </c>
      <c r="J737" s="447">
        <v>60</v>
      </c>
      <c r="K737" s="448">
        <v>2541</v>
      </c>
    </row>
    <row r="738" spans="1:11" ht="14.45" customHeight="1" x14ac:dyDescent="0.2">
      <c r="A738" s="442" t="s">
        <v>432</v>
      </c>
      <c r="B738" s="443" t="s">
        <v>433</v>
      </c>
      <c r="C738" s="444" t="s">
        <v>439</v>
      </c>
      <c r="D738" s="445" t="s">
        <v>440</v>
      </c>
      <c r="E738" s="444" t="s">
        <v>795</v>
      </c>
      <c r="F738" s="445" t="s">
        <v>796</v>
      </c>
      <c r="G738" s="444" t="s">
        <v>1862</v>
      </c>
      <c r="H738" s="444" t="s">
        <v>1863</v>
      </c>
      <c r="I738" s="447">
        <v>42.349998474121094</v>
      </c>
      <c r="J738" s="447">
        <v>30</v>
      </c>
      <c r="K738" s="448">
        <v>1270.5</v>
      </c>
    </row>
    <row r="739" spans="1:11" ht="14.45" customHeight="1" x14ac:dyDescent="0.2">
      <c r="A739" s="442" t="s">
        <v>432</v>
      </c>
      <c r="B739" s="443" t="s">
        <v>433</v>
      </c>
      <c r="C739" s="444" t="s">
        <v>439</v>
      </c>
      <c r="D739" s="445" t="s">
        <v>440</v>
      </c>
      <c r="E739" s="444" t="s">
        <v>795</v>
      </c>
      <c r="F739" s="445" t="s">
        <v>796</v>
      </c>
      <c r="G739" s="444" t="s">
        <v>1852</v>
      </c>
      <c r="H739" s="444" t="s">
        <v>1864</v>
      </c>
      <c r="I739" s="447">
        <v>42.349998474121094</v>
      </c>
      <c r="J739" s="447">
        <v>18</v>
      </c>
      <c r="K739" s="448">
        <v>762.29998779296875</v>
      </c>
    </row>
    <row r="740" spans="1:11" ht="14.45" customHeight="1" x14ac:dyDescent="0.2">
      <c r="A740" s="442" t="s">
        <v>432</v>
      </c>
      <c r="B740" s="443" t="s">
        <v>433</v>
      </c>
      <c r="C740" s="444" t="s">
        <v>439</v>
      </c>
      <c r="D740" s="445" t="s">
        <v>440</v>
      </c>
      <c r="E740" s="444" t="s">
        <v>795</v>
      </c>
      <c r="F740" s="445" t="s">
        <v>796</v>
      </c>
      <c r="G740" s="444" t="s">
        <v>1856</v>
      </c>
      <c r="H740" s="444" t="s">
        <v>1865</v>
      </c>
      <c r="I740" s="447">
        <v>42.349998474121094</v>
      </c>
      <c r="J740" s="447">
        <v>60</v>
      </c>
      <c r="K740" s="448">
        <v>2541</v>
      </c>
    </row>
    <row r="741" spans="1:11" ht="14.45" customHeight="1" x14ac:dyDescent="0.2">
      <c r="A741" s="442" t="s">
        <v>432</v>
      </c>
      <c r="B741" s="443" t="s">
        <v>433</v>
      </c>
      <c r="C741" s="444" t="s">
        <v>439</v>
      </c>
      <c r="D741" s="445" t="s">
        <v>440</v>
      </c>
      <c r="E741" s="444" t="s">
        <v>795</v>
      </c>
      <c r="F741" s="445" t="s">
        <v>796</v>
      </c>
      <c r="G741" s="444" t="s">
        <v>1866</v>
      </c>
      <c r="H741" s="444" t="s">
        <v>1867</v>
      </c>
      <c r="I741" s="447">
        <v>42.349998474121094</v>
      </c>
      <c r="J741" s="447">
        <v>60</v>
      </c>
      <c r="K741" s="448">
        <v>2541</v>
      </c>
    </row>
    <row r="742" spans="1:11" ht="14.45" customHeight="1" x14ac:dyDescent="0.2">
      <c r="A742" s="442" t="s">
        <v>432</v>
      </c>
      <c r="B742" s="443" t="s">
        <v>433</v>
      </c>
      <c r="C742" s="444" t="s">
        <v>439</v>
      </c>
      <c r="D742" s="445" t="s">
        <v>440</v>
      </c>
      <c r="E742" s="444" t="s">
        <v>795</v>
      </c>
      <c r="F742" s="445" t="s">
        <v>796</v>
      </c>
      <c r="G742" s="444" t="s">
        <v>1868</v>
      </c>
      <c r="H742" s="444" t="s">
        <v>1869</v>
      </c>
      <c r="I742" s="447">
        <v>1760.010009765625</v>
      </c>
      <c r="J742" s="447">
        <v>1</v>
      </c>
      <c r="K742" s="448">
        <v>1760.010009765625</v>
      </c>
    </row>
    <row r="743" spans="1:11" ht="14.45" customHeight="1" x14ac:dyDescent="0.2">
      <c r="A743" s="442" t="s">
        <v>432</v>
      </c>
      <c r="B743" s="443" t="s">
        <v>433</v>
      </c>
      <c r="C743" s="444" t="s">
        <v>439</v>
      </c>
      <c r="D743" s="445" t="s">
        <v>440</v>
      </c>
      <c r="E743" s="444" t="s">
        <v>795</v>
      </c>
      <c r="F743" s="445" t="s">
        <v>796</v>
      </c>
      <c r="G743" s="444" t="s">
        <v>1870</v>
      </c>
      <c r="H743" s="444" t="s">
        <v>1871</v>
      </c>
      <c r="I743" s="447">
        <v>42.349998474121094</v>
      </c>
      <c r="J743" s="447">
        <v>60</v>
      </c>
      <c r="K743" s="448">
        <v>2541</v>
      </c>
    </row>
    <row r="744" spans="1:11" ht="14.45" customHeight="1" x14ac:dyDescent="0.2">
      <c r="A744" s="442" t="s">
        <v>432</v>
      </c>
      <c r="B744" s="443" t="s">
        <v>433</v>
      </c>
      <c r="C744" s="444" t="s">
        <v>439</v>
      </c>
      <c r="D744" s="445" t="s">
        <v>440</v>
      </c>
      <c r="E744" s="444" t="s">
        <v>795</v>
      </c>
      <c r="F744" s="445" t="s">
        <v>796</v>
      </c>
      <c r="G744" s="444" t="s">
        <v>1872</v>
      </c>
      <c r="H744" s="444" t="s">
        <v>1873</v>
      </c>
      <c r="I744" s="447">
        <v>43.559999465942383</v>
      </c>
      <c r="J744" s="447">
        <v>48</v>
      </c>
      <c r="K744" s="448">
        <v>2105.3999633789063</v>
      </c>
    </row>
    <row r="745" spans="1:11" ht="14.45" customHeight="1" x14ac:dyDescent="0.2">
      <c r="A745" s="442" t="s">
        <v>432</v>
      </c>
      <c r="B745" s="443" t="s">
        <v>433</v>
      </c>
      <c r="C745" s="444" t="s">
        <v>439</v>
      </c>
      <c r="D745" s="445" t="s">
        <v>440</v>
      </c>
      <c r="E745" s="444" t="s">
        <v>795</v>
      </c>
      <c r="F745" s="445" t="s">
        <v>796</v>
      </c>
      <c r="G745" s="444" t="s">
        <v>1874</v>
      </c>
      <c r="H745" s="444" t="s">
        <v>1875</v>
      </c>
      <c r="I745" s="447">
        <v>43.559999465942383</v>
      </c>
      <c r="J745" s="447">
        <v>36</v>
      </c>
      <c r="K745" s="448">
        <v>1568.1599731445313</v>
      </c>
    </row>
    <row r="746" spans="1:11" ht="14.45" customHeight="1" x14ac:dyDescent="0.2">
      <c r="A746" s="442" t="s">
        <v>432</v>
      </c>
      <c r="B746" s="443" t="s">
        <v>433</v>
      </c>
      <c r="C746" s="444" t="s">
        <v>439</v>
      </c>
      <c r="D746" s="445" t="s">
        <v>440</v>
      </c>
      <c r="E746" s="444" t="s">
        <v>795</v>
      </c>
      <c r="F746" s="445" t="s">
        <v>796</v>
      </c>
      <c r="G746" s="444" t="s">
        <v>1876</v>
      </c>
      <c r="H746" s="444" t="s">
        <v>1877</v>
      </c>
      <c r="I746" s="447">
        <v>42.349998474121094</v>
      </c>
      <c r="J746" s="447">
        <v>60</v>
      </c>
      <c r="K746" s="448">
        <v>2541</v>
      </c>
    </row>
    <row r="747" spans="1:11" ht="14.45" customHeight="1" x14ac:dyDescent="0.2">
      <c r="A747" s="442" t="s">
        <v>432</v>
      </c>
      <c r="B747" s="443" t="s">
        <v>433</v>
      </c>
      <c r="C747" s="444" t="s">
        <v>439</v>
      </c>
      <c r="D747" s="445" t="s">
        <v>440</v>
      </c>
      <c r="E747" s="444" t="s">
        <v>795</v>
      </c>
      <c r="F747" s="445" t="s">
        <v>796</v>
      </c>
      <c r="G747" s="444" t="s">
        <v>1878</v>
      </c>
      <c r="H747" s="444" t="s">
        <v>1879</v>
      </c>
      <c r="I747" s="447">
        <v>42.349998474121094</v>
      </c>
      <c r="J747" s="447">
        <v>60</v>
      </c>
      <c r="K747" s="448">
        <v>2541</v>
      </c>
    </row>
    <row r="748" spans="1:11" ht="14.45" customHeight="1" x14ac:dyDescent="0.2">
      <c r="A748" s="442" t="s">
        <v>432</v>
      </c>
      <c r="B748" s="443" t="s">
        <v>433</v>
      </c>
      <c r="C748" s="444" t="s">
        <v>439</v>
      </c>
      <c r="D748" s="445" t="s">
        <v>440</v>
      </c>
      <c r="E748" s="444" t="s">
        <v>795</v>
      </c>
      <c r="F748" s="445" t="s">
        <v>796</v>
      </c>
      <c r="G748" s="444" t="s">
        <v>1880</v>
      </c>
      <c r="H748" s="444" t="s">
        <v>1881</v>
      </c>
      <c r="I748" s="447">
        <v>42.349998474121094</v>
      </c>
      <c r="J748" s="447">
        <v>60</v>
      </c>
      <c r="K748" s="448">
        <v>2541</v>
      </c>
    </row>
    <row r="749" spans="1:11" ht="14.45" customHeight="1" x14ac:dyDescent="0.2">
      <c r="A749" s="442" t="s">
        <v>432</v>
      </c>
      <c r="B749" s="443" t="s">
        <v>433</v>
      </c>
      <c r="C749" s="444" t="s">
        <v>439</v>
      </c>
      <c r="D749" s="445" t="s">
        <v>440</v>
      </c>
      <c r="E749" s="444" t="s">
        <v>795</v>
      </c>
      <c r="F749" s="445" t="s">
        <v>796</v>
      </c>
      <c r="G749" s="444" t="s">
        <v>1882</v>
      </c>
      <c r="H749" s="444" t="s">
        <v>1883</v>
      </c>
      <c r="I749" s="447">
        <v>3197.0432942708335</v>
      </c>
      <c r="J749" s="447">
        <v>4</v>
      </c>
      <c r="K749" s="448">
        <v>12788.25</v>
      </c>
    </row>
    <row r="750" spans="1:11" ht="14.45" customHeight="1" x14ac:dyDescent="0.2">
      <c r="A750" s="442" t="s">
        <v>432</v>
      </c>
      <c r="B750" s="443" t="s">
        <v>433</v>
      </c>
      <c r="C750" s="444" t="s">
        <v>439</v>
      </c>
      <c r="D750" s="445" t="s">
        <v>440</v>
      </c>
      <c r="E750" s="444" t="s">
        <v>795</v>
      </c>
      <c r="F750" s="445" t="s">
        <v>796</v>
      </c>
      <c r="G750" s="444" t="s">
        <v>1884</v>
      </c>
      <c r="H750" s="444" t="s">
        <v>1885</v>
      </c>
      <c r="I750" s="447">
        <v>3197</v>
      </c>
      <c r="J750" s="447">
        <v>1</v>
      </c>
      <c r="K750" s="448">
        <v>3197</v>
      </c>
    </row>
    <row r="751" spans="1:11" ht="14.45" customHeight="1" x14ac:dyDescent="0.2">
      <c r="A751" s="442" t="s">
        <v>432</v>
      </c>
      <c r="B751" s="443" t="s">
        <v>433</v>
      </c>
      <c r="C751" s="444" t="s">
        <v>439</v>
      </c>
      <c r="D751" s="445" t="s">
        <v>440</v>
      </c>
      <c r="E751" s="444" t="s">
        <v>795</v>
      </c>
      <c r="F751" s="445" t="s">
        <v>796</v>
      </c>
      <c r="G751" s="444" t="s">
        <v>1886</v>
      </c>
      <c r="H751" s="444" t="s">
        <v>1887</v>
      </c>
      <c r="I751" s="447">
        <v>517</v>
      </c>
      <c r="J751" s="447">
        <v>10</v>
      </c>
      <c r="K751" s="448">
        <v>5136.989990234375</v>
      </c>
    </row>
    <row r="752" spans="1:11" ht="14.45" customHeight="1" x14ac:dyDescent="0.2">
      <c r="A752" s="442" t="s">
        <v>432</v>
      </c>
      <c r="B752" s="443" t="s">
        <v>433</v>
      </c>
      <c r="C752" s="444" t="s">
        <v>439</v>
      </c>
      <c r="D752" s="445" t="s">
        <v>440</v>
      </c>
      <c r="E752" s="444" t="s">
        <v>795</v>
      </c>
      <c r="F752" s="445" t="s">
        <v>796</v>
      </c>
      <c r="G752" s="444" t="s">
        <v>1886</v>
      </c>
      <c r="H752" s="444" t="s">
        <v>1888</v>
      </c>
      <c r="I752" s="447">
        <v>487.66666666666669</v>
      </c>
      <c r="J752" s="447">
        <v>6</v>
      </c>
      <c r="K752" s="448">
        <v>2792.989990234375</v>
      </c>
    </row>
    <row r="753" spans="1:11" ht="14.45" customHeight="1" x14ac:dyDescent="0.2">
      <c r="A753" s="442" t="s">
        <v>432</v>
      </c>
      <c r="B753" s="443" t="s">
        <v>433</v>
      </c>
      <c r="C753" s="444" t="s">
        <v>439</v>
      </c>
      <c r="D753" s="445" t="s">
        <v>440</v>
      </c>
      <c r="E753" s="444" t="s">
        <v>795</v>
      </c>
      <c r="F753" s="445" t="s">
        <v>796</v>
      </c>
      <c r="G753" s="444" t="s">
        <v>1889</v>
      </c>
      <c r="H753" s="444" t="s">
        <v>1890</v>
      </c>
      <c r="I753" s="447">
        <v>1326.125</v>
      </c>
      <c r="J753" s="447">
        <v>3</v>
      </c>
      <c r="K753" s="448">
        <v>3978.4100341796875</v>
      </c>
    </row>
    <row r="754" spans="1:11" ht="14.45" customHeight="1" x14ac:dyDescent="0.2">
      <c r="A754" s="442" t="s">
        <v>432</v>
      </c>
      <c r="B754" s="443" t="s">
        <v>433</v>
      </c>
      <c r="C754" s="444" t="s">
        <v>439</v>
      </c>
      <c r="D754" s="445" t="s">
        <v>440</v>
      </c>
      <c r="E754" s="444" t="s">
        <v>795</v>
      </c>
      <c r="F754" s="445" t="s">
        <v>796</v>
      </c>
      <c r="G754" s="444" t="s">
        <v>1891</v>
      </c>
      <c r="H754" s="444" t="s">
        <v>1892</v>
      </c>
      <c r="I754" s="447">
        <v>1051.1100097656249</v>
      </c>
      <c r="J754" s="447">
        <v>7</v>
      </c>
      <c r="K754" s="448">
        <v>7360.050048828125</v>
      </c>
    </row>
    <row r="755" spans="1:11" ht="14.45" customHeight="1" x14ac:dyDescent="0.2">
      <c r="A755" s="442" t="s">
        <v>432</v>
      </c>
      <c r="B755" s="443" t="s">
        <v>433</v>
      </c>
      <c r="C755" s="444" t="s">
        <v>439</v>
      </c>
      <c r="D755" s="445" t="s">
        <v>440</v>
      </c>
      <c r="E755" s="444" t="s">
        <v>795</v>
      </c>
      <c r="F755" s="445" t="s">
        <v>796</v>
      </c>
      <c r="G755" s="444" t="s">
        <v>1893</v>
      </c>
      <c r="H755" s="444" t="s">
        <v>1894</v>
      </c>
      <c r="I755" s="447">
        <v>12039.5</v>
      </c>
      <c r="J755" s="447">
        <v>1</v>
      </c>
      <c r="K755" s="448">
        <v>12039.5</v>
      </c>
    </row>
    <row r="756" spans="1:11" ht="14.45" customHeight="1" x14ac:dyDescent="0.2">
      <c r="A756" s="442" t="s">
        <v>432</v>
      </c>
      <c r="B756" s="443" t="s">
        <v>433</v>
      </c>
      <c r="C756" s="444" t="s">
        <v>439</v>
      </c>
      <c r="D756" s="445" t="s">
        <v>440</v>
      </c>
      <c r="E756" s="444" t="s">
        <v>795</v>
      </c>
      <c r="F756" s="445" t="s">
        <v>796</v>
      </c>
      <c r="G756" s="444" t="s">
        <v>1895</v>
      </c>
      <c r="H756" s="444" t="s">
        <v>1896</v>
      </c>
      <c r="I756" s="447">
        <v>19816</v>
      </c>
      <c r="J756" s="447">
        <v>1</v>
      </c>
      <c r="K756" s="448">
        <v>19816</v>
      </c>
    </row>
    <row r="757" spans="1:11" ht="14.45" customHeight="1" x14ac:dyDescent="0.2">
      <c r="A757" s="442" t="s">
        <v>432</v>
      </c>
      <c r="B757" s="443" t="s">
        <v>433</v>
      </c>
      <c r="C757" s="444" t="s">
        <v>439</v>
      </c>
      <c r="D757" s="445" t="s">
        <v>440</v>
      </c>
      <c r="E757" s="444" t="s">
        <v>795</v>
      </c>
      <c r="F757" s="445" t="s">
        <v>796</v>
      </c>
      <c r="G757" s="444" t="s">
        <v>1897</v>
      </c>
      <c r="H757" s="444" t="s">
        <v>1898</v>
      </c>
      <c r="I757" s="447">
        <v>5807.8349609375</v>
      </c>
      <c r="J757" s="447">
        <v>2</v>
      </c>
      <c r="K757" s="448">
        <v>11615.669921875</v>
      </c>
    </row>
    <row r="758" spans="1:11" ht="14.45" customHeight="1" x14ac:dyDescent="0.2">
      <c r="A758" s="442" t="s">
        <v>432</v>
      </c>
      <c r="B758" s="443" t="s">
        <v>433</v>
      </c>
      <c r="C758" s="444" t="s">
        <v>439</v>
      </c>
      <c r="D758" s="445" t="s">
        <v>440</v>
      </c>
      <c r="E758" s="444" t="s">
        <v>795</v>
      </c>
      <c r="F758" s="445" t="s">
        <v>796</v>
      </c>
      <c r="G758" s="444" t="s">
        <v>1899</v>
      </c>
      <c r="H758" s="444" t="s">
        <v>1900</v>
      </c>
      <c r="I758" s="447">
        <v>367.82909323952413</v>
      </c>
      <c r="J758" s="447">
        <v>23</v>
      </c>
      <c r="K758" s="448">
        <v>8460</v>
      </c>
    </row>
    <row r="759" spans="1:11" ht="14.45" customHeight="1" x14ac:dyDescent="0.2">
      <c r="A759" s="442" t="s">
        <v>432</v>
      </c>
      <c r="B759" s="443" t="s">
        <v>433</v>
      </c>
      <c r="C759" s="444" t="s">
        <v>439</v>
      </c>
      <c r="D759" s="445" t="s">
        <v>440</v>
      </c>
      <c r="E759" s="444" t="s">
        <v>795</v>
      </c>
      <c r="F759" s="445" t="s">
        <v>796</v>
      </c>
      <c r="G759" s="444" t="s">
        <v>1901</v>
      </c>
      <c r="H759" s="444" t="s">
        <v>1902</v>
      </c>
      <c r="I759" s="447">
        <v>129.9942844935826</v>
      </c>
      <c r="J759" s="447">
        <v>34</v>
      </c>
      <c r="K759" s="448">
        <v>4419.9599914550781</v>
      </c>
    </row>
    <row r="760" spans="1:11" ht="14.45" customHeight="1" x14ac:dyDescent="0.2">
      <c r="A760" s="442" t="s">
        <v>432</v>
      </c>
      <c r="B760" s="443" t="s">
        <v>433</v>
      </c>
      <c r="C760" s="444" t="s">
        <v>439</v>
      </c>
      <c r="D760" s="445" t="s">
        <v>440</v>
      </c>
      <c r="E760" s="444" t="s">
        <v>795</v>
      </c>
      <c r="F760" s="445" t="s">
        <v>796</v>
      </c>
      <c r="G760" s="444" t="s">
        <v>1901</v>
      </c>
      <c r="H760" s="444" t="s">
        <v>1903</v>
      </c>
      <c r="I760" s="447">
        <v>130.01600036621093</v>
      </c>
      <c r="J760" s="447">
        <v>15</v>
      </c>
      <c r="K760" s="448">
        <v>1950.1700134277344</v>
      </c>
    </row>
    <row r="761" spans="1:11" ht="14.45" customHeight="1" x14ac:dyDescent="0.2">
      <c r="A761" s="442" t="s">
        <v>432</v>
      </c>
      <c r="B761" s="443" t="s">
        <v>433</v>
      </c>
      <c r="C761" s="444" t="s">
        <v>439</v>
      </c>
      <c r="D761" s="445" t="s">
        <v>440</v>
      </c>
      <c r="E761" s="444" t="s">
        <v>795</v>
      </c>
      <c r="F761" s="445" t="s">
        <v>796</v>
      </c>
      <c r="G761" s="444" t="s">
        <v>1904</v>
      </c>
      <c r="H761" s="444" t="s">
        <v>1905</v>
      </c>
      <c r="I761" s="447">
        <v>836.06333414713538</v>
      </c>
      <c r="J761" s="447">
        <v>10</v>
      </c>
      <c r="K761" s="448">
        <v>8359.550048828125</v>
      </c>
    </row>
    <row r="762" spans="1:11" ht="14.45" customHeight="1" x14ac:dyDescent="0.2">
      <c r="A762" s="442" t="s">
        <v>432</v>
      </c>
      <c r="B762" s="443" t="s">
        <v>433</v>
      </c>
      <c r="C762" s="444" t="s">
        <v>439</v>
      </c>
      <c r="D762" s="445" t="s">
        <v>440</v>
      </c>
      <c r="E762" s="444" t="s">
        <v>795</v>
      </c>
      <c r="F762" s="445" t="s">
        <v>796</v>
      </c>
      <c r="G762" s="444" t="s">
        <v>1906</v>
      </c>
      <c r="H762" s="444" t="s">
        <v>1907</v>
      </c>
      <c r="I762" s="447">
        <v>399</v>
      </c>
      <c r="J762" s="447">
        <v>2</v>
      </c>
      <c r="K762" s="448">
        <v>798</v>
      </c>
    </row>
    <row r="763" spans="1:11" ht="14.45" customHeight="1" x14ac:dyDescent="0.2">
      <c r="A763" s="442" t="s">
        <v>432</v>
      </c>
      <c r="B763" s="443" t="s">
        <v>433</v>
      </c>
      <c r="C763" s="444" t="s">
        <v>439</v>
      </c>
      <c r="D763" s="445" t="s">
        <v>440</v>
      </c>
      <c r="E763" s="444" t="s">
        <v>795</v>
      </c>
      <c r="F763" s="445" t="s">
        <v>796</v>
      </c>
      <c r="G763" s="444" t="s">
        <v>1908</v>
      </c>
      <c r="H763" s="444" t="s">
        <v>1909</v>
      </c>
      <c r="I763" s="447">
        <v>21.379999160766602</v>
      </c>
      <c r="J763" s="447">
        <v>475</v>
      </c>
      <c r="K763" s="448">
        <v>10155.27978515625</v>
      </c>
    </row>
    <row r="764" spans="1:11" ht="14.45" customHeight="1" x14ac:dyDescent="0.2">
      <c r="A764" s="442" t="s">
        <v>432</v>
      </c>
      <c r="B764" s="443" t="s">
        <v>433</v>
      </c>
      <c r="C764" s="444" t="s">
        <v>439</v>
      </c>
      <c r="D764" s="445" t="s">
        <v>440</v>
      </c>
      <c r="E764" s="444" t="s">
        <v>795</v>
      </c>
      <c r="F764" s="445" t="s">
        <v>796</v>
      </c>
      <c r="G764" s="444" t="s">
        <v>1910</v>
      </c>
      <c r="H764" s="444" t="s">
        <v>1911</v>
      </c>
      <c r="I764" s="447">
        <v>40.114999771118164</v>
      </c>
      <c r="J764" s="447">
        <v>250</v>
      </c>
      <c r="K764" s="448">
        <v>9862.52001953125</v>
      </c>
    </row>
    <row r="765" spans="1:11" ht="14.45" customHeight="1" x14ac:dyDescent="0.2">
      <c r="A765" s="442" t="s">
        <v>432</v>
      </c>
      <c r="B765" s="443" t="s">
        <v>433</v>
      </c>
      <c r="C765" s="444" t="s">
        <v>439</v>
      </c>
      <c r="D765" s="445" t="s">
        <v>440</v>
      </c>
      <c r="E765" s="444" t="s">
        <v>795</v>
      </c>
      <c r="F765" s="445" t="s">
        <v>796</v>
      </c>
      <c r="G765" s="444" t="s">
        <v>1912</v>
      </c>
      <c r="H765" s="444" t="s">
        <v>1913</v>
      </c>
      <c r="I765" s="447">
        <v>2344.9120605468752</v>
      </c>
      <c r="J765" s="447">
        <v>5</v>
      </c>
      <c r="K765" s="448">
        <v>11724.560302734375</v>
      </c>
    </row>
    <row r="766" spans="1:11" ht="14.45" customHeight="1" x14ac:dyDescent="0.2">
      <c r="A766" s="442" t="s">
        <v>432</v>
      </c>
      <c r="B766" s="443" t="s">
        <v>433</v>
      </c>
      <c r="C766" s="444" t="s">
        <v>439</v>
      </c>
      <c r="D766" s="445" t="s">
        <v>440</v>
      </c>
      <c r="E766" s="444" t="s">
        <v>795</v>
      </c>
      <c r="F766" s="445" t="s">
        <v>796</v>
      </c>
      <c r="G766" s="444" t="s">
        <v>1914</v>
      </c>
      <c r="H766" s="444" t="s">
        <v>1915</v>
      </c>
      <c r="I766" s="447">
        <v>93.7933349609375</v>
      </c>
      <c r="J766" s="447">
        <v>250</v>
      </c>
      <c r="K766" s="448">
        <v>23448.960693359375</v>
      </c>
    </row>
    <row r="767" spans="1:11" ht="14.45" customHeight="1" x14ac:dyDescent="0.2">
      <c r="A767" s="442" t="s">
        <v>432</v>
      </c>
      <c r="B767" s="443" t="s">
        <v>433</v>
      </c>
      <c r="C767" s="444" t="s">
        <v>439</v>
      </c>
      <c r="D767" s="445" t="s">
        <v>440</v>
      </c>
      <c r="E767" s="444" t="s">
        <v>795</v>
      </c>
      <c r="F767" s="445" t="s">
        <v>796</v>
      </c>
      <c r="G767" s="444" t="s">
        <v>1916</v>
      </c>
      <c r="H767" s="444" t="s">
        <v>1917</v>
      </c>
      <c r="I767" s="447">
        <v>35.400001525878906</v>
      </c>
      <c r="J767" s="447">
        <v>600</v>
      </c>
      <c r="K767" s="448">
        <v>21241.650024414063</v>
      </c>
    </row>
    <row r="768" spans="1:11" ht="14.45" customHeight="1" x14ac:dyDescent="0.2">
      <c r="A768" s="442" t="s">
        <v>432</v>
      </c>
      <c r="B768" s="443" t="s">
        <v>433</v>
      </c>
      <c r="C768" s="444" t="s">
        <v>439</v>
      </c>
      <c r="D768" s="445" t="s">
        <v>440</v>
      </c>
      <c r="E768" s="444" t="s">
        <v>795</v>
      </c>
      <c r="F768" s="445" t="s">
        <v>796</v>
      </c>
      <c r="G768" s="444" t="s">
        <v>1918</v>
      </c>
      <c r="H768" s="444" t="s">
        <v>1919</v>
      </c>
      <c r="I768" s="447">
        <v>3508.905029296875</v>
      </c>
      <c r="J768" s="447">
        <v>5</v>
      </c>
      <c r="K768" s="448">
        <v>17544.6201171875</v>
      </c>
    </row>
    <row r="769" spans="1:11" ht="14.45" customHeight="1" x14ac:dyDescent="0.2">
      <c r="A769" s="442" t="s">
        <v>432</v>
      </c>
      <c r="B769" s="443" t="s">
        <v>433</v>
      </c>
      <c r="C769" s="444" t="s">
        <v>439</v>
      </c>
      <c r="D769" s="445" t="s">
        <v>440</v>
      </c>
      <c r="E769" s="444" t="s">
        <v>795</v>
      </c>
      <c r="F769" s="445" t="s">
        <v>796</v>
      </c>
      <c r="G769" s="444" t="s">
        <v>1920</v>
      </c>
      <c r="H769" s="444" t="s">
        <v>1921</v>
      </c>
      <c r="I769" s="447">
        <v>6297.7001953125</v>
      </c>
      <c r="J769" s="447">
        <v>1</v>
      </c>
      <c r="K769" s="448">
        <v>6297.7001953125</v>
      </c>
    </row>
    <row r="770" spans="1:11" ht="14.45" customHeight="1" x14ac:dyDescent="0.2">
      <c r="A770" s="442" t="s">
        <v>432</v>
      </c>
      <c r="B770" s="443" t="s">
        <v>433</v>
      </c>
      <c r="C770" s="444" t="s">
        <v>439</v>
      </c>
      <c r="D770" s="445" t="s">
        <v>440</v>
      </c>
      <c r="E770" s="444" t="s">
        <v>795</v>
      </c>
      <c r="F770" s="445" t="s">
        <v>796</v>
      </c>
      <c r="G770" s="444" t="s">
        <v>1922</v>
      </c>
      <c r="H770" s="444" t="s">
        <v>1923</v>
      </c>
      <c r="I770" s="447">
        <v>4021.68994140625</v>
      </c>
      <c r="J770" s="447">
        <v>1</v>
      </c>
      <c r="K770" s="448">
        <v>4021.68994140625</v>
      </c>
    </row>
    <row r="771" spans="1:11" ht="14.45" customHeight="1" x14ac:dyDescent="0.2">
      <c r="A771" s="442" t="s">
        <v>432</v>
      </c>
      <c r="B771" s="443" t="s">
        <v>433</v>
      </c>
      <c r="C771" s="444" t="s">
        <v>439</v>
      </c>
      <c r="D771" s="445" t="s">
        <v>440</v>
      </c>
      <c r="E771" s="444" t="s">
        <v>795</v>
      </c>
      <c r="F771" s="445" t="s">
        <v>796</v>
      </c>
      <c r="G771" s="444" t="s">
        <v>1924</v>
      </c>
      <c r="H771" s="444" t="s">
        <v>1925</v>
      </c>
      <c r="I771" s="447">
        <v>1344</v>
      </c>
      <c r="J771" s="447">
        <v>1</v>
      </c>
      <c r="K771" s="448">
        <v>1344</v>
      </c>
    </row>
    <row r="772" spans="1:11" ht="14.45" customHeight="1" x14ac:dyDescent="0.2">
      <c r="A772" s="442" t="s">
        <v>432</v>
      </c>
      <c r="B772" s="443" t="s">
        <v>433</v>
      </c>
      <c r="C772" s="444" t="s">
        <v>439</v>
      </c>
      <c r="D772" s="445" t="s">
        <v>440</v>
      </c>
      <c r="E772" s="444" t="s">
        <v>795</v>
      </c>
      <c r="F772" s="445" t="s">
        <v>796</v>
      </c>
      <c r="G772" s="444" t="s">
        <v>1924</v>
      </c>
      <c r="H772" s="444" t="s">
        <v>1926</v>
      </c>
      <c r="I772" s="447">
        <v>1190</v>
      </c>
      <c r="J772" s="447">
        <v>3</v>
      </c>
      <c r="K772" s="448">
        <v>3570</v>
      </c>
    </row>
    <row r="773" spans="1:11" ht="14.45" customHeight="1" x14ac:dyDescent="0.2">
      <c r="A773" s="442" t="s">
        <v>432</v>
      </c>
      <c r="B773" s="443" t="s">
        <v>433</v>
      </c>
      <c r="C773" s="444" t="s">
        <v>439</v>
      </c>
      <c r="D773" s="445" t="s">
        <v>440</v>
      </c>
      <c r="E773" s="444" t="s">
        <v>795</v>
      </c>
      <c r="F773" s="445" t="s">
        <v>796</v>
      </c>
      <c r="G773" s="444" t="s">
        <v>1927</v>
      </c>
      <c r="H773" s="444" t="s">
        <v>1928</v>
      </c>
      <c r="I773" s="447">
        <v>590.47998046875</v>
      </c>
      <c r="J773" s="447">
        <v>1</v>
      </c>
      <c r="K773" s="448">
        <v>590.47998046875</v>
      </c>
    </row>
    <row r="774" spans="1:11" ht="14.45" customHeight="1" x14ac:dyDescent="0.2">
      <c r="A774" s="442" t="s">
        <v>432</v>
      </c>
      <c r="B774" s="443" t="s">
        <v>433</v>
      </c>
      <c r="C774" s="444" t="s">
        <v>439</v>
      </c>
      <c r="D774" s="445" t="s">
        <v>440</v>
      </c>
      <c r="E774" s="444" t="s">
        <v>795</v>
      </c>
      <c r="F774" s="445" t="s">
        <v>796</v>
      </c>
      <c r="G774" s="444" t="s">
        <v>1929</v>
      </c>
      <c r="H774" s="444" t="s">
        <v>1930</v>
      </c>
      <c r="I774" s="447">
        <v>1233.2766520182292</v>
      </c>
      <c r="J774" s="447">
        <v>13</v>
      </c>
      <c r="K774" s="448">
        <v>16009.650390625</v>
      </c>
    </row>
    <row r="775" spans="1:11" ht="14.45" customHeight="1" x14ac:dyDescent="0.2">
      <c r="A775" s="442" t="s">
        <v>432</v>
      </c>
      <c r="B775" s="443" t="s">
        <v>433</v>
      </c>
      <c r="C775" s="444" t="s">
        <v>439</v>
      </c>
      <c r="D775" s="445" t="s">
        <v>440</v>
      </c>
      <c r="E775" s="444" t="s">
        <v>795</v>
      </c>
      <c r="F775" s="445" t="s">
        <v>796</v>
      </c>
      <c r="G775" s="444" t="s">
        <v>1929</v>
      </c>
      <c r="H775" s="444" t="s">
        <v>1931</v>
      </c>
      <c r="I775" s="447">
        <v>1254.1650085449219</v>
      </c>
      <c r="J775" s="447">
        <v>9</v>
      </c>
      <c r="K775" s="448">
        <v>11283.75</v>
      </c>
    </row>
    <row r="776" spans="1:11" ht="14.45" customHeight="1" x14ac:dyDescent="0.2">
      <c r="A776" s="442" t="s">
        <v>432</v>
      </c>
      <c r="B776" s="443" t="s">
        <v>433</v>
      </c>
      <c r="C776" s="444" t="s">
        <v>439</v>
      </c>
      <c r="D776" s="445" t="s">
        <v>440</v>
      </c>
      <c r="E776" s="444" t="s">
        <v>795</v>
      </c>
      <c r="F776" s="445" t="s">
        <v>796</v>
      </c>
      <c r="G776" s="444" t="s">
        <v>1932</v>
      </c>
      <c r="H776" s="444" t="s">
        <v>1933</v>
      </c>
      <c r="I776" s="447">
        <v>2117.3798828125</v>
      </c>
      <c r="J776" s="447">
        <v>1</v>
      </c>
      <c r="K776" s="448">
        <v>2117.3798828125</v>
      </c>
    </row>
    <row r="777" spans="1:11" ht="14.45" customHeight="1" x14ac:dyDescent="0.2">
      <c r="A777" s="442" t="s">
        <v>432</v>
      </c>
      <c r="B777" s="443" t="s">
        <v>433</v>
      </c>
      <c r="C777" s="444" t="s">
        <v>439</v>
      </c>
      <c r="D777" s="445" t="s">
        <v>440</v>
      </c>
      <c r="E777" s="444" t="s">
        <v>795</v>
      </c>
      <c r="F777" s="445" t="s">
        <v>796</v>
      </c>
      <c r="G777" s="444" t="s">
        <v>1908</v>
      </c>
      <c r="H777" s="444" t="s">
        <v>1934</v>
      </c>
      <c r="I777" s="447">
        <v>21.379999160766602</v>
      </c>
      <c r="J777" s="447">
        <v>250</v>
      </c>
      <c r="K777" s="448">
        <v>5345.210205078125</v>
      </c>
    </row>
    <row r="778" spans="1:11" ht="14.45" customHeight="1" x14ac:dyDescent="0.2">
      <c r="A778" s="442" t="s">
        <v>432</v>
      </c>
      <c r="B778" s="443" t="s">
        <v>433</v>
      </c>
      <c r="C778" s="444" t="s">
        <v>439</v>
      </c>
      <c r="D778" s="445" t="s">
        <v>440</v>
      </c>
      <c r="E778" s="444" t="s">
        <v>795</v>
      </c>
      <c r="F778" s="445" t="s">
        <v>796</v>
      </c>
      <c r="G778" s="444" t="s">
        <v>1910</v>
      </c>
      <c r="H778" s="444" t="s">
        <v>1935</v>
      </c>
      <c r="I778" s="447">
        <v>36.779998779296875</v>
      </c>
      <c r="J778" s="447">
        <v>125</v>
      </c>
      <c r="K778" s="448">
        <v>4597.9998779296875</v>
      </c>
    </row>
    <row r="779" spans="1:11" ht="14.45" customHeight="1" x14ac:dyDescent="0.2">
      <c r="A779" s="442" t="s">
        <v>432</v>
      </c>
      <c r="B779" s="443" t="s">
        <v>433</v>
      </c>
      <c r="C779" s="444" t="s">
        <v>439</v>
      </c>
      <c r="D779" s="445" t="s">
        <v>440</v>
      </c>
      <c r="E779" s="444" t="s">
        <v>795</v>
      </c>
      <c r="F779" s="445" t="s">
        <v>796</v>
      </c>
      <c r="G779" s="444" t="s">
        <v>1912</v>
      </c>
      <c r="H779" s="444" t="s">
        <v>1936</v>
      </c>
      <c r="I779" s="447">
        <v>2344.97998046875</v>
      </c>
      <c r="J779" s="447">
        <v>5</v>
      </c>
      <c r="K779" s="448">
        <v>11724.89990234375</v>
      </c>
    </row>
    <row r="780" spans="1:11" ht="14.45" customHeight="1" x14ac:dyDescent="0.2">
      <c r="A780" s="442" t="s">
        <v>432</v>
      </c>
      <c r="B780" s="443" t="s">
        <v>433</v>
      </c>
      <c r="C780" s="444" t="s">
        <v>439</v>
      </c>
      <c r="D780" s="445" t="s">
        <v>440</v>
      </c>
      <c r="E780" s="444" t="s">
        <v>795</v>
      </c>
      <c r="F780" s="445" t="s">
        <v>796</v>
      </c>
      <c r="G780" s="444" t="s">
        <v>1914</v>
      </c>
      <c r="H780" s="444" t="s">
        <v>1937</v>
      </c>
      <c r="I780" s="447">
        <v>93.800003051757813</v>
      </c>
      <c r="J780" s="447">
        <v>125</v>
      </c>
      <c r="K780" s="448">
        <v>11724.89990234375</v>
      </c>
    </row>
    <row r="781" spans="1:11" ht="14.45" customHeight="1" x14ac:dyDescent="0.2">
      <c r="A781" s="442" t="s">
        <v>432</v>
      </c>
      <c r="B781" s="443" t="s">
        <v>433</v>
      </c>
      <c r="C781" s="444" t="s">
        <v>439</v>
      </c>
      <c r="D781" s="445" t="s">
        <v>440</v>
      </c>
      <c r="E781" s="444" t="s">
        <v>795</v>
      </c>
      <c r="F781" s="445" t="s">
        <v>796</v>
      </c>
      <c r="G781" s="444" t="s">
        <v>1916</v>
      </c>
      <c r="H781" s="444" t="s">
        <v>1938</v>
      </c>
      <c r="I781" s="447">
        <v>35.400001525878906</v>
      </c>
      <c r="J781" s="447">
        <v>400</v>
      </c>
      <c r="K781" s="448">
        <v>14161.860107421875</v>
      </c>
    </row>
    <row r="782" spans="1:11" ht="14.45" customHeight="1" x14ac:dyDescent="0.2">
      <c r="A782" s="442" t="s">
        <v>432</v>
      </c>
      <c r="B782" s="443" t="s">
        <v>433</v>
      </c>
      <c r="C782" s="444" t="s">
        <v>439</v>
      </c>
      <c r="D782" s="445" t="s">
        <v>440</v>
      </c>
      <c r="E782" s="444" t="s">
        <v>795</v>
      </c>
      <c r="F782" s="445" t="s">
        <v>796</v>
      </c>
      <c r="G782" s="444" t="s">
        <v>1939</v>
      </c>
      <c r="H782" s="444" t="s">
        <v>1940</v>
      </c>
      <c r="I782" s="447">
        <v>2.0199999809265137</v>
      </c>
      <c r="J782" s="447">
        <v>200</v>
      </c>
      <c r="K782" s="448">
        <v>403.989990234375</v>
      </c>
    </row>
    <row r="783" spans="1:11" ht="14.45" customHeight="1" x14ac:dyDescent="0.2">
      <c r="A783" s="442" t="s">
        <v>432</v>
      </c>
      <c r="B783" s="443" t="s">
        <v>433</v>
      </c>
      <c r="C783" s="444" t="s">
        <v>439</v>
      </c>
      <c r="D783" s="445" t="s">
        <v>440</v>
      </c>
      <c r="E783" s="444" t="s">
        <v>795</v>
      </c>
      <c r="F783" s="445" t="s">
        <v>796</v>
      </c>
      <c r="G783" s="444" t="s">
        <v>1941</v>
      </c>
      <c r="H783" s="444" t="s">
        <v>1942</v>
      </c>
      <c r="I783" s="447">
        <v>24</v>
      </c>
      <c r="J783" s="447">
        <v>40</v>
      </c>
      <c r="K783" s="448">
        <v>960</v>
      </c>
    </row>
    <row r="784" spans="1:11" ht="14.45" customHeight="1" x14ac:dyDescent="0.2">
      <c r="A784" s="442" t="s">
        <v>432</v>
      </c>
      <c r="B784" s="443" t="s">
        <v>433</v>
      </c>
      <c r="C784" s="444" t="s">
        <v>439</v>
      </c>
      <c r="D784" s="445" t="s">
        <v>440</v>
      </c>
      <c r="E784" s="444" t="s">
        <v>795</v>
      </c>
      <c r="F784" s="445" t="s">
        <v>796</v>
      </c>
      <c r="G784" s="444" t="s">
        <v>1941</v>
      </c>
      <c r="H784" s="444" t="s">
        <v>1943</v>
      </c>
      <c r="I784" s="447">
        <v>24</v>
      </c>
      <c r="J784" s="447">
        <v>20</v>
      </c>
      <c r="K784" s="448">
        <v>480</v>
      </c>
    </row>
    <row r="785" spans="1:11" ht="14.45" customHeight="1" x14ac:dyDescent="0.2">
      <c r="A785" s="442" t="s">
        <v>432</v>
      </c>
      <c r="B785" s="443" t="s">
        <v>433</v>
      </c>
      <c r="C785" s="444" t="s">
        <v>439</v>
      </c>
      <c r="D785" s="445" t="s">
        <v>440</v>
      </c>
      <c r="E785" s="444" t="s">
        <v>795</v>
      </c>
      <c r="F785" s="445" t="s">
        <v>796</v>
      </c>
      <c r="G785" s="444" t="s">
        <v>1944</v>
      </c>
      <c r="H785" s="444" t="s">
        <v>1945</v>
      </c>
      <c r="I785" s="447">
        <v>24</v>
      </c>
      <c r="J785" s="447">
        <v>40</v>
      </c>
      <c r="K785" s="448">
        <v>960.02999877929688</v>
      </c>
    </row>
    <row r="786" spans="1:11" ht="14.45" customHeight="1" x14ac:dyDescent="0.2">
      <c r="A786" s="442" t="s">
        <v>432</v>
      </c>
      <c r="B786" s="443" t="s">
        <v>433</v>
      </c>
      <c r="C786" s="444" t="s">
        <v>439</v>
      </c>
      <c r="D786" s="445" t="s">
        <v>440</v>
      </c>
      <c r="E786" s="444" t="s">
        <v>795</v>
      </c>
      <c r="F786" s="445" t="s">
        <v>796</v>
      </c>
      <c r="G786" s="444" t="s">
        <v>1944</v>
      </c>
      <c r="H786" s="444" t="s">
        <v>1946</v>
      </c>
      <c r="I786" s="447">
        <v>24</v>
      </c>
      <c r="J786" s="447">
        <v>20</v>
      </c>
      <c r="K786" s="448">
        <v>480</v>
      </c>
    </row>
    <row r="787" spans="1:11" ht="14.45" customHeight="1" x14ac:dyDescent="0.2">
      <c r="A787" s="442" t="s">
        <v>432</v>
      </c>
      <c r="B787" s="443" t="s">
        <v>433</v>
      </c>
      <c r="C787" s="444" t="s">
        <v>439</v>
      </c>
      <c r="D787" s="445" t="s">
        <v>440</v>
      </c>
      <c r="E787" s="444" t="s">
        <v>795</v>
      </c>
      <c r="F787" s="445" t="s">
        <v>796</v>
      </c>
      <c r="G787" s="444" t="s">
        <v>1947</v>
      </c>
      <c r="H787" s="444" t="s">
        <v>1948</v>
      </c>
      <c r="I787" s="447">
        <v>1.1883333722750347</v>
      </c>
      <c r="J787" s="447">
        <v>19700</v>
      </c>
      <c r="K787" s="448">
        <v>23349.930068969727</v>
      </c>
    </row>
    <row r="788" spans="1:11" ht="14.45" customHeight="1" x14ac:dyDescent="0.2">
      <c r="A788" s="442" t="s">
        <v>432</v>
      </c>
      <c r="B788" s="443" t="s">
        <v>433</v>
      </c>
      <c r="C788" s="444" t="s">
        <v>439</v>
      </c>
      <c r="D788" s="445" t="s">
        <v>440</v>
      </c>
      <c r="E788" s="444" t="s">
        <v>795</v>
      </c>
      <c r="F788" s="445" t="s">
        <v>796</v>
      </c>
      <c r="G788" s="444" t="s">
        <v>1947</v>
      </c>
      <c r="H788" s="444" t="s">
        <v>1949</v>
      </c>
      <c r="I788" s="447">
        <v>1.188571470124381</v>
      </c>
      <c r="J788" s="447">
        <v>13400</v>
      </c>
      <c r="K788" s="448">
        <v>15888.460205078125</v>
      </c>
    </row>
    <row r="789" spans="1:11" ht="14.45" customHeight="1" x14ac:dyDescent="0.2">
      <c r="A789" s="442" t="s">
        <v>432</v>
      </c>
      <c r="B789" s="443" t="s">
        <v>433</v>
      </c>
      <c r="C789" s="444" t="s">
        <v>439</v>
      </c>
      <c r="D789" s="445" t="s">
        <v>440</v>
      </c>
      <c r="E789" s="444" t="s">
        <v>795</v>
      </c>
      <c r="F789" s="445" t="s">
        <v>796</v>
      </c>
      <c r="G789" s="444" t="s">
        <v>1950</v>
      </c>
      <c r="H789" s="444" t="s">
        <v>1951</v>
      </c>
      <c r="I789" s="447">
        <v>3910</v>
      </c>
      <c r="J789" s="447">
        <v>1</v>
      </c>
      <c r="K789" s="448">
        <v>3910</v>
      </c>
    </row>
    <row r="790" spans="1:11" ht="14.45" customHeight="1" x14ac:dyDescent="0.2">
      <c r="A790" s="442" t="s">
        <v>432</v>
      </c>
      <c r="B790" s="443" t="s">
        <v>433</v>
      </c>
      <c r="C790" s="444" t="s">
        <v>439</v>
      </c>
      <c r="D790" s="445" t="s">
        <v>440</v>
      </c>
      <c r="E790" s="444" t="s">
        <v>795</v>
      </c>
      <c r="F790" s="445" t="s">
        <v>796</v>
      </c>
      <c r="G790" s="444" t="s">
        <v>1952</v>
      </c>
      <c r="H790" s="444" t="s">
        <v>1953</v>
      </c>
      <c r="I790" s="447">
        <v>798.49332682291663</v>
      </c>
      <c r="J790" s="447">
        <v>4</v>
      </c>
      <c r="K790" s="448">
        <v>3193.969970703125</v>
      </c>
    </row>
    <row r="791" spans="1:11" ht="14.45" customHeight="1" x14ac:dyDescent="0.2">
      <c r="A791" s="442" t="s">
        <v>432</v>
      </c>
      <c r="B791" s="443" t="s">
        <v>433</v>
      </c>
      <c r="C791" s="444" t="s">
        <v>439</v>
      </c>
      <c r="D791" s="445" t="s">
        <v>440</v>
      </c>
      <c r="E791" s="444" t="s">
        <v>795</v>
      </c>
      <c r="F791" s="445" t="s">
        <v>796</v>
      </c>
      <c r="G791" s="444" t="s">
        <v>1954</v>
      </c>
      <c r="H791" s="444" t="s">
        <v>1955</v>
      </c>
      <c r="I791" s="447">
        <v>19995</v>
      </c>
      <c r="J791" s="447">
        <v>1</v>
      </c>
      <c r="K791" s="448">
        <v>19995</v>
      </c>
    </row>
    <row r="792" spans="1:11" ht="14.45" customHeight="1" x14ac:dyDescent="0.2">
      <c r="A792" s="442" t="s">
        <v>432</v>
      </c>
      <c r="B792" s="443" t="s">
        <v>433</v>
      </c>
      <c r="C792" s="444" t="s">
        <v>439</v>
      </c>
      <c r="D792" s="445" t="s">
        <v>440</v>
      </c>
      <c r="E792" s="444" t="s">
        <v>795</v>
      </c>
      <c r="F792" s="445" t="s">
        <v>796</v>
      </c>
      <c r="G792" s="444" t="s">
        <v>1956</v>
      </c>
      <c r="H792" s="444" t="s">
        <v>1957</v>
      </c>
      <c r="I792" s="447">
        <v>2559</v>
      </c>
      <c r="J792" s="447">
        <v>1</v>
      </c>
      <c r="K792" s="448">
        <v>2559</v>
      </c>
    </row>
    <row r="793" spans="1:11" ht="14.45" customHeight="1" x14ac:dyDescent="0.2">
      <c r="A793" s="442" t="s">
        <v>432</v>
      </c>
      <c r="B793" s="443" t="s">
        <v>433</v>
      </c>
      <c r="C793" s="444" t="s">
        <v>439</v>
      </c>
      <c r="D793" s="445" t="s">
        <v>440</v>
      </c>
      <c r="E793" s="444" t="s">
        <v>795</v>
      </c>
      <c r="F793" s="445" t="s">
        <v>796</v>
      </c>
      <c r="G793" s="444" t="s">
        <v>1958</v>
      </c>
      <c r="H793" s="444" t="s">
        <v>1959</v>
      </c>
      <c r="I793" s="447">
        <v>3024.830078125</v>
      </c>
      <c r="J793" s="447">
        <v>1</v>
      </c>
      <c r="K793" s="448">
        <v>3024.830078125</v>
      </c>
    </row>
    <row r="794" spans="1:11" ht="14.45" customHeight="1" x14ac:dyDescent="0.2">
      <c r="A794" s="442" t="s">
        <v>432</v>
      </c>
      <c r="B794" s="443" t="s">
        <v>433</v>
      </c>
      <c r="C794" s="444" t="s">
        <v>439</v>
      </c>
      <c r="D794" s="445" t="s">
        <v>440</v>
      </c>
      <c r="E794" s="444" t="s">
        <v>795</v>
      </c>
      <c r="F794" s="445" t="s">
        <v>796</v>
      </c>
      <c r="G794" s="444" t="s">
        <v>1960</v>
      </c>
      <c r="H794" s="444" t="s">
        <v>1961</v>
      </c>
      <c r="I794" s="447">
        <v>955.875</v>
      </c>
      <c r="J794" s="447">
        <v>2</v>
      </c>
      <c r="K794" s="448">
        <v>1911.75</v>
      </c>
    </row>
    <row r="795" spans="1:11" ht="14.45" customHeight="1" x14ac:dyDescent="0.2">
      <c r="A795" s="442" t="s">
        <v>432</v>
      </c>
      <c r="B795" s="443" t="s">
        <v>433</v>
      </c>
      <c r="C795" s="444" t="s">
        <v>439</v>
      </c>
      <c r="D795" s="445" t="s">
        <v>440</v>
      </c>
      <c r="E795" s="444" t="s">
        <v>795</v>
      </c>
      <c r="F795" s="445" t="s">
        <v>796</v>
      </c>
      <c r="G795" s="444" t="s">
        <v>1962</v>
      </c>
      <c r="H795" s="444" t="s">
        <v>1963</v>
      </c>
      <c r="I795" s="447">
        <v>859.04998779296875</v>
      </c>
      <c r="J795" s="447">
        <v>1</v>
      </c>
      <c r="K795" s="448">
        <v>859.04998779296875</v>
      </c>
    </row>
    <row r="796" spans="1:11" ht="14.45" customHeight="1" x14ac:dyDescent="0.2">
      <c r="A796" s="442" t="s">
        <v>432</v>
      </c>
      <c r="B796" s="443" t="s">
        <v>433</v>
      </c>
      <c r="C796" s="444" t="s">
        <v>439</v>
      </c>
      <c r="D796" s="445" t="s">
        <v>440</v>
      </c>
      <c r="E796" s="444" t="s">
        <v>795</v>
      </c>
      <c r="F796" s="445" t="s">
        <v>796</v>
      </c>
      <c r="G796" s="444" t="s">
        <v>1964</v>
      </c>
      <c r="H796" s="444" t="s">
        <v>1965</v>
      </c>
      <c r="I796" s="447">
        <v>861.489990234375</v>
      </c>
      <c r="J796" s="447">
        <v>2</v>
      </c>
      <c r="K796" s="448">
        <v>1722.97998046875</v>
      </c>
    </row>
    <row r="797" spans="1:11" ht="14.45" customHeight="1" x14ac:dyDescent="0.2">
      <c r="A797" s="442" t="s">
        <v>432</v>
      </c>
      <c r="B797" s="443" t="s">
        <v>433</v>
      </c>
      <c r="C797" s="444" t="s">
        <v>439</v>
      </c>
      <c r="D797" s="445" t="s">
        <v>440</v>
      </c>
      <c r="E797" s="444" t="s">
        <v>795</v>
      </c>
      <c r="F797" s="445" t="s">
        <v>796</v>
      </c>
      <c r="G797" s="444" t="s">
        <v>1966</v>
      </c>
      <c r="H797" s="444" t="s">
        <v>1967</v>
      </c>
      <c r="I797" s="447">
        <v>859.0999755859375</v>
      </c>
      <c r="J797" s="447">
        <v>1</v>
      </c>
      <c r="K797" s="448">
        <v>859.0999755859375</v>
      </c>
    </row>
    <row r="798" spans="1:11" ht="14.45" customHeight="1" x14ac:dyDescent="0.2">
      <c r="A798" s="442" t="s">
        <v>432</v>
      </c>
      <c r="B798" s="443" t="s">
        <v>433</v>
      </c>
      <c r="C798" s="444" t="s">
        <v>439</v>
      </c>
      <c r="D798" s="445" t="s">
        <v>440</v>
      </c>
      <c r="E798" s="444" t="s">
        <v>795</v>
      </c>
      <c r="F798" s="445" t="s">
        <v>796</v>
      </c>
      <c r="G798" s="444" t="s">
        <v>1966</v>
      </c>
      <c r="H798" s="444" t="s">
        <v>1968</v>
      </c>
      <c r="I798" s="447">
        <v>859.04998779296875</v>
      </c>
      <c r="J798" s="447">
        <v>7</v>
      </c>
      <c r="K798" s="448">
        <v>6013.35986328125</v>
      </c>
    </row>
    <row r="799" spans="1:11" ht="14.45" customHeight="1" x14ac:dyDescent="0.2">
      <c r="A799" s="442" t="s">
        <v>432</v>
      </c>
      <c r="B799" s="443" t="s">
        <v>433</v>
      </c>
      <c r="C799" s="444" t="s">
        <v>439</v>
      </c>
      <c r="D799" s="445" t="s">
        <v>440</v>
      </c>
      <c r="E799" s="444" t="s">
        <v>795</v>
      </c>
      <c r="F799" s="445" t="s">
        <v>796</v>
      </c>
      <c r="G799" s="444" t="s">
        <v>1969</v>
      </c>
      <c r="H799" s="444" t="s">
        <v>1970</v>
      </c>
      <c r="I799" s="447">
        <v>900.15997314453125</v>
      </c>
      <c r="J799" s="447">
        <v>1</v>
      </c>
      <c r="K799" s="448">
        <v>900.15997314453125</v>
      </c>
    </row>
    <row r="800" spans="1:11" ht="14.45" customHeight="1" x14ac:dyDescent="0.2">
      <c r="A800" s="442" t="s">
        <v>432</v>
      </c>
      <c r="B800" s="443" t="s">
        <v>433</v>
      </c>
      <c r="C800" s="444" t="s">
        <v>439</v>
      </c>
      <c r="D800" s="445" t="s">
        <v>440</v>
      </c>
      <c r="E800" s="444" t="s">
        <v>795</v>
      </c>
      <c r="F800" s="445" t="s">
        <v>796</v>
      </c>
      <c r="G800" s="444" t="s">
        <v>1971</v>
      </c>
      <c r="H800" s="444" t="s">
        <v>1972</v>
      </c>
      <c r="I800" s="447">
        <v>863.8800048828125</v>
      </c>
      <c r="J800" s="447">
        <v>2</v>
      </c>
      <c r="K800" s="448">
        <v>1727.760009765625</v>
      </c>
    </row>
    <row r="801" spans="1:11" ht="14.45" customHeight="1" x14ac:dyDescent="0.2">
      <c r="A801" s="442" t="s">
        <v>432</v>
      </c>
      <c r="B801" s="443" t="s">
        <v>433</v>
      </c>
      <c r="C801" s="444" t="s">
        <v>439</v>
      </c>
      <c r="D801" s="445" t="s">
        <v>440</v>
      </c>
      <c r="E801" s="444" t="s">
        <v>795</v>
      </c>
      <c r="F801" s="445" t="s">
        <v>796</v>
      </c>
      <c r="G801" s="444" t="s">
        <v>1973</v>
      </c>
      <c r="H801" s="444" t="s">
        <v>1974</v>
      </c>
      <c r="I801" s="447">
        <v>2431.969970703125</v>
      </c>
      <c r="J801" s="447">
        <v>1</v>
      </c>
      <c r="K801" s="448">
        <v>2431.969970703125</v>
      </c>
    </row>
    <row r="802" spans="1:11" ht="14.45" customHeight="1" x14ac:dyDescent="0.2">
      <c r="A802" s="442" t="s">
        <v>432</v>
      </c>
      <c r="B802" s="443" t="s">
        <v>433</v>
      </c>
      <c r="C802" s="444" t="s">
        <v>439</v>
      </c>
      <c r="D802" s="445" t="s">
        <v>440</v>
      </c>
      <c r="E802" s="444" t="s">
        <v>795</v>
      </c>
      <c r="F802" s="445" t="s">
        <v>796</v>
      </c>
      <c r="G802" s="444" t="s">
        <v>1975</v>
      </c>
      <c r="H802" s="444" t="s">
        <v>1976</v>
      </c>
      <c r="I802" s="447">
        <v>326.7153766338642</v>
      </c>
      <c r="J802" s="447">
        <v>20</v>
      </c>
      <c r="K802" s="448">
        <v>6597.9598693847656</v>
      </c>
    </row>
    <row r="803" spans="1:11" ht="14.45" customHeight="1" x14ac:dyDescent="0.2">
      <c r="A803" s="442" t="s">
        <v>432</v>
      </c>
      <c r="B803" s="443" t="s">
        <v>433</v>
      </c>
      <c r="C803" s="444" t="s">
        <v>439</v>
      </c>
      <c r="D803" s="445" t="s">
        <v>440</v>
      </c>
      <c r="E803" s="444" t="s">
        <v>795</v>
      </c>
      <c r="F803" s="445" t="s">
        <v>796</v>
      </c>
      <c r="G803" s="444" t="s">
        <v>1977</v>
      </c>
      <c r="H803" s="444" t="s">
        <v>1978</v>
      </c>
      <c r="I803" s="447">
        <v>563.24332682291663</v>
      </c>
      <c r="J803" s="447">
        <v>5</v>
      </c>
      <c r="K803" s="448">
        <v>2850.719970703125</v>
      </c>
    </row>
    <row r="804" spans="1:11" ht="14.45" customHeight="1" x14ac:dyDescent="0.2">
      <c r="A804" s="442" t="s">
        <v>432</v>
      </c>
      <c r="B804" s="443" t="s">
        <v>433</v>
      </c>
      <c r="C804" s="444" t="s">
        <v>439</v>
      </c>
      <c r="D804" s="445" t="s">
        <v>440</v>
      </c>
      <c r="E804" s="444" t="s">
        <v>795</v>
      </c>
      <c r="F804" s="445" t="s">
        <v>796</v>
      </c>
      <c r="G804" s="444" t="s">
        <v>1979</v>
      </c>
      <c r="H804" s="444" t="s">
        <v>1980</v>
      </c>
      <c r="I804" s="447">
        <v>989.83002387152783</v>
      </c>
      <c r="J804" s="447">
        <v>11</v>
      </c>
      <c r="K804" s="448">
        <v>10977.500244140625</v>
      </c>
    </row>
    <row r="805" spans="1:11" ht="14.45" customHeight="1" x14ac:dyDescent="0.2">
      <c r="A805" s="442" t="s">
        <v>432</v>
      </c>
      <c r="B805" s="443" t="s">
        <v>433</v>
      </c>
      <c r="C805" s="444" t="s">
        <v>439</v>
      </c>
      <c r="D805" s="445" t="s">
        <v>440</v>
      </c>
      <c r="E805" s="444" t="s">
        <v>795</v>
      </c>
      <c r="F805" s="445" t="s">
        <v>796</v>
      </c>
      <c r="G805" s="444" t="s">
        <v>1981</v>
      </c>
      <c r="H805" s="444" t="s">
        <v>1982</v>
      </c>
      <c r="I805" s="447">
        <v>827.6400146484375</v>
      </c>
      <c r="J805" s="447">
        <v>2</v>
      </c>
      <c r="K805" s="448">
        <v>1655.280029296875</v>
      </c>
    </row>
    <row r="806" spans="1:11" ht="14.45" customHeight="1" x14ac:dyDescent="0.2">
      <c r="A806" s="442" t="s">
        <v>432</v>
      </c>
      <c r="B806" s="443" t="s">
        <v>433</v>
      </c>
      <c r="C806" s="444" t="s">
        <v>439</v>
      </c>
      <c r="D806" s="445" t="s">
        <v>440</v>
      </c>
      <c r="E806" s="444" t="s">
        <v>795</v>
      </c>
      <c r="F806" s="445" t="s">
        <v>796</v>
      </c>
      <c r="G806" s="444" t="s">
        <v>1983</v>
      </c>
      <c r="H806" s="444" t="s">
        <v>1984</v>
      </c>
      <c r="I806" s="447">
        <v>384.17999267578125</v>
      </c>
      <c r="J806" s="447">
        <v>16</v>
      </c>
      <c r="K806" s="448">
        <v>6146.7998046875</v>
      </c>
    </row>
    <row r="807" spans="1:11" ht="14.45" customHeight="1" x14ac:dyDescent="0.2">
      <c r="A807" s="442" t="s">
        <v>432</v>
      </c>
      <c r="B807" s="443" t="s">
        <v>433</v>
      </c>
      <c r="C807" s="444" t="s">
        <v>439</v>
      </c>
      <c r="D807" s="445" t="s">
        <v>440</v>
      </c>
      <c r="E807" s="444" t="s">
        <v>795</v>
      </c>
      <c r="F807" s="445" t="s">
        <v>796</v>
      </c>
      <c r="G807" s="444" t="s">
        <v>1985</v>
      </c>
      <c r="H807" s="444" t="s">
        <v>1986</v>
      </c>
      <c r="I807" s="447">
        <v>980.07597656250005</v>
      </c>
      <c r="J807" s="447">
        <v>5</v>
      </c>
      <c r="K807" s="448">
        <v>4900.3798828125</v>
      </c>
    </row>
    <row r="808" spans="1:11" ht="14.45" customHeight="1" x14ac:dyDescent="0.2">
      <c r="A808" s="442" t="s">
        <v>432</v>
      </c>
      <c r="B808" s="443" t="s">
        <v>433</v>
      </c>
      <c r="C808" s="444" t="s">
        <v>439</v>
      </c>
      <c r="D808" s="445" t="s">
        <v>440</v>
      </c>
      <c r="E808" s="444" t="s">
        <v>795</v>
      </c>
      <c r="F808" s="445" t="s">
        <v>796</v>
      </c>
      <c r="G808" s="444" t="s">
        <v>1987</v>
      </c>
      <c r="H808" s="444" t="s">
        <v>1988</v>
      </c>
      <c r="I808" s="447">
        <v>776.77001953125</v>
      </c>
      <c r="J808" s="447">
        <v>6</v>
      </c>
      <c r="K808" s="448">
        <v>4660.6201171875</v>
      </c>
    </row>
    <row r="809" spans="1:11" ht="14.45" customHeight="1" x14ac:dyDescent="0.2">
      <c r="A809" s="442" t="s">
        <v>432</v>
      </c>
      <c r="B809" s="443" t="s">
        <v>433</v>
      </c>
      <c r="C809" s="444" t="s">
        <v>439</v>
      </c>
      <c r="D809" s="445" t="s">
        <v>440</v>
      </c>
      <c r="E809" s="444" t="s">
        <v>795</v>
      </c>
      <c r="F809" s="445" t="s">
        <v>796</v>
      </c>
      <c r="G809" s="444" t="s">
        <v>1989</v>
      </c>
      <c r="H809" s="444" t="s">
        <v>1990</v>
      </c>
      <c r="I809" s="447">
        <v>599.45999908447266</v>
      </c>
      <c r="J809" s="447">
        <v>13</v>
      </c>
      <c r="K809" s="448">
        <v>7997.0300903320313</v>
      </c>
    </row>
    <row r="810" spans="1:11" ht="14.45" customHeight="1" x14ac:dyDescent="0.2">
      <c r="A810" s="442" t="s">
        <v>432</v>
      </c>
      <c r="B810" s="443" t="s">
        <v>433</v>
      </c>
      <c r="C810" s="444" t="s">
        <v>439</v>
      </c>
      <c r="D810" s="445" t="s">
        <v>440</v>
      </c>
      <c r="E810" s="444" t="s">
        <v>795</v>
      </c>
      <c r="F810" s="445" t="s">
        <v>796</v>
      </c>
      <c r="G810" s="444" t="s">
        <v>1991</v>
      </c>
      <c r="H810" s="444" t="s">
        <v>1992</v>
      </c>
      <c r="I810" s="447">
        <v>145.92999267578125</v>
      </c>
      <c r="J810" s="447">
        <v>8</v>
      </c>
      <c r="K810" s="448">
        <v>1167.4100341796875</v>
      </c>
    </row>
    <row r="811" spans="1:11" ht="14.45" customHeight="1" x14ac:dyDescent="0.2">
      <c r="A811" s="442" t="s">
        <v>432</v>
      </c>
      <c r="B811" s="443" t="s">
        <v>433</v>
      </c>
      <c r="C811" s="444" t="s">
        <v>439</v>
      </c>
      <c r="D811" s="445" t="s">
        <v>440</v>
      </c>
      <c r="E811" s="444" t="s">
        <v>795</v>
      </c>
      <c r="F811" s="445" t="s">
        <v>796</v>
      </c>
      <c r="G811" s="444" t="s">
        <v>1993</v>
      </c>
      <c r="H811" s="444" t="s">
        <v>1994</v>
      </c>
      <c r="I811" s="447">
        <v>145.92999267578125</v>
      </c>
      <c r="J811" s="447">
        <v>8</v>
      </c>
      <c r="K811" s="448">
        <v>1167.4100341796875</v>
      </c>
    </row>
    <row r="812" spans="1:11" ht="14.45" customHeight="1" x14ac:dyDescent="0.2">
      <c r="A812" s="442" t="s">
        <v>432</v>
      </c>
      <c r="B812" s="443" t="s">
        <v>433</v>
      </c>
      <c r="C812" s="444" t="s">
        <v>439</v>
      </c>
      <c r="D812" s="445" t="s">
        <v>440</v>
      </c>
      <c r="E812" s="444" t="s">
        <v>795</v>
      </c>
      <c r="F812" s="445" t="s">
        <v>796</v>
      </c>
      <c r="G812" s="444" t="s">
        <v>1995</v>
      </c>
      <c r="H812" s="444" t="s">
        <v>1996</v>
      </c>
      <c r="I812" s="447">
        <v>182.41000366210938</v>
      </c>
      <c r="J812" s="447">
        <v>8</v>
      </c>
      <c r="K812" s="448">
        <v>1459.260009765625</v>
      </c>
    </row>
    <row r="813" spans="1:11" ht="14.45" customHeight="1" x14ac:dyDescent="0.2">
      <c r="A813" s="442" t="s">
        <v>432</v>
      </c>
      <c r="B813" s="443" t="s">
        <v>433</v>
      </c>
      <c r="C813" s="444" t="s">
        <v>439</v>
      </c>
      <c r="D813" s="445" t="s">
        <v>440</v>
      </c>
      <c r="E813" s="444" t="s">
        <v>795</v>
      </c>
      <c r="F813" s="445" t="s">
        <v>796</v>
      </c>
      <c r="G813" s="444" t="s">
        <v>1997</v>
      </c>
      <c r="H813" s="444" t="s">
        <v>1998</v>
      </c>
      <c r="I813" s="447">
        <v>241.13071659633093</v>
      </c>
      <c r="J813" s="447">
        <v>140</v>
      </c>
      <c r="K813" s="448">
        <v>33758.159332275391</v>
      </c>
    </row>
    <row r="814" spans="1:11" ht="14.45" customHeight="1" x14ac:dyDescent="0.2">
      <c r="A814" s="442" t="s">
        <v>432</v>
      </c>
      <c r="B814" s="443" t="s">
        <v>433</v>
      </c>
      <c r="C814" s="444" t="s">
        <v>439</v>
      </c>
      <c r="D814" s="445" t="s">
        <v>440</v>
      </c>
      <c r="E814" s="444" t="s">
        <v>795</v>
      </c>
      <c r="F814" s="445" t="s">
        <v>796</v>
      </c>
      <c r="G814" s="444" t="s">
        <v>1999</v>
      </c>
      <c r="H814" s="444" t="s">
        <v>2000</v>
      </c>
      <c r="I814" s="447">
        <v>1122.8724975585938</v>
      </c>
      <c r="J814" s="447">
        <v>6</v>
      </c>
      <c r="K814" s="448">
        <v>6737.22998046875</v>
      </c>
    </row>
    <row r="815" spans="1:11" ht="14.45" customHeight="1" x14ac:dyDescent="0.2">
      <c r="A815" s="442" t="s">
        <v>432</v>
      </c>
      <c r="B815" s="443" t="s">
        <v>433</v>
      </c>
      <c r="C815" s="444" t="s">
        <v>439</v>
      </c>
      <c r="D815" s="445" t="s">
        <v>440</v>
      </c>
      <c r="E815" s="444" t="s">
        <v>795</v>
      </c>
      <c r="F815" s="445" t="s">
        <v>796</v>
      </c>
      <c r="G815" s="444" t="s">
        <v>2001</v>
      </c>
      <c r="H815" s="444" t="s">
        <v>2002</v>
      </c>
      <c r="I815" s="447">
        <v>911.530029296875</v>
      </c>
      <c r="J815" s="447">
        <v>6</v>
      </c>
      <c r="K815" s="448">
        <v>5469.2001953125</v>
      </c>
    </row>
    <row r="816" spans="1:11" ht="14.45" customHeight="1" x14ac:dyDescent="0.2">
      <c r="A816" s="442" t="s">
        <v>432</v>
      </c>
      <c r="B816" s="443" t="s">
        <v>433</v>
      </c>
      <c r="C816" s="444" t="s">
        <v>439</v>
      </c>
      <c r="D816" s="445" t="s">
        <v>440</v>
      </c>
      <c r="E816" s="444" t="s">
        <v>795</v>
      </c>
      <c r="F816" s="445" t="s">
        <v>796</v>
      </c>
      <c r="G816" s="444" t="s">
        <v>2001</v>
      </c>
      <c r="H816" s="444" t="s">
        <v>2003</v>
      </c>
      <c r="I816" s="447">
        <v>911.530029296875</v>
      </c>
      <c r="J816" s="447">
        <v>36</v>
      </c>
      <c r="K816" s="448">
        <v>32815.18115234375</v>
      </c>
    </row>
    <row r="817" spans="1:11" ht="14.45" customHeight="1" x14ac:dyDescent="0.2">
      <c r="A817" s="442" t="s">
        <v>432</v>
      </c>
      <c r="B817" s="443" t="s">
        <v>433</v>
      </c>
      <c r="C817" s="444" t="s">
        <v>439</v>
      </c>
      <c r="D817" s="445" t="s">
        <v>440</v>
      </c>
      <c r="E817" s="444" t="s">
        <v>795</v>
      </c>
      <c r="F817" s="445" t="s">
        <v>796</v>
      </c>
      <c r="G817" s="444" t="s">
        <v>2004</v>
      </c>
      <c r="H817" s="444" t="s">
        <v>2005</v>
      </c>
      <c r="I817" s="447">
        <v>1115.02001953125</v>
      </c>
      <c r="J817" s="447">
        <v>1</v>
      </c>
      <c r="K817" s="448">
        <v>1115.02001953125</v>
      </c>
    </row>
    <row r="818" spans="1:11" ht="14.45" customHeight="1" x14ac:dyDescent="0.2">
      <c r="A818" s="442" t="s">
        <v>432</v>
      </c>
      <c r="B818" s="443" t="s">
        <v>433</v>
      </c>
      <c r="C818" s="444" t="s">
        <v>439</v>
      </c>
      <c r="D818" s="445" t="s">
        <v>440</v>
      </c>
      <c r="E818" s="444" t="s">
        <v>795</v>
      </c>
      <c r="F818" s="445" t="s">
        <v>796</v>
      </c>
      <c r="G818" s="444" t="s">
        <v>2006</v>
      </c>
      <c r="H818" s="444" t="s">
        <v>2007</v>
      </c>
      <c r="I818" s="447">
        <v>284.30999755859375</v>
      </c>
      <c r="J818" s="447">
        <v>2</v>
      </c>
      <c r="K818" s="448">
        <v>568.6199951171875</v>
      </c>
    </row>
    <row r="819" spans="1:11" ht="14.45" customHeight="1" x14ac:dyDescent="0.2">
      <c r="A819" s="442" t="s">
        <v>432</v>
      </c>
      <c r="B819" s="443" t="s">
        <v>433</v>
      </c>
      <c r="C819" s="444" t="s">
        <v>439</v>
      </c>
      <c r="D819" s="445" t="s">
        <v>440</v>
      </c>
      <c r="E819" s="444" t="s">
        <v>795</v>
      </c>
      <c r="F819" s="445" t="s">
        <v>796</v>
      </c>
      <c r="G819" s="444" t="s">
        <v>2008</v>
      </c>
      <c r="H819" s="444" t="s">
        <v>2009</v>
      </c>
      <c r="I819" s="447">
        <v>304.92001342773438</v>
      </c>
      <c r="J819" s="447">
        <v>1</v>
      </c>
      <c r="K819" s="448">
        <v>304.92001342773438</v>
      </c>
    </row>
    <row r="820" spans="1:11" ht="14.45" customHeight="1" x14ac:dyDescent="0.2">
      <c r="A820" s="442" t="s">
        <v>432</v>
      </c>
      <c r="B820" s="443" t="s">
        <v>433</v>
      </c>
      <c r="C820" s="444" t="s">
        <v>439</v>
      </c>
      <c r="D820" s="445" t="s">
        <v>440</v>
      </c>
      <c r="E820" s="444" t="s">
        <v>795</v>
      </c>
      <c r="F820" s="445" t="s">
        <v>796</v>
      </c>
      <c r="G820" s="444" t="s">
        <v>2010</v>
      </c>
      <c r="H820" s="444" t="s">
        <v>2011</v>
      </c>
      <c r="I820" s="447">
        <v>1107.1500244140625</v>
      </c>
      <c r="J820" s="447">
        <v>1</v>
      </c>
      <c r="K820" s="448">
        <v>1107.1500244140625</v>
      </c>
    </row>
    <row r="821" spans="1:11" ht="14.45" customHeight="1" x14ac:dyDescent="0.2">
      <c r="A821" s="442" t="s">
        <v>432</v>
      </c>
      <c r="B821" s="443" t="s">
        <v>433</v>
      </c>
      <c r="C821" s="444" t="s">
        <v>439</v>
      </c>
      <c r="D821" s="445" t="s">
        <v>440</v>
      </c>
      <c r="E821" s="444" t="s">
        <v>795</v>
      </c>
      <c r="F821" s="445" t="s">
        <v>796</v>
      </c>
      <c r="G821" s="444" t="s">
        <v>2012</v>
      </c>
      <c r="H821" s="444" t="s">
        <v>2013</v>
      </c>
      <c r="I821" s="447">
        <v>275.8800048828125</v>
      </c>
      <c r="J821" s="447">
        <v>2</v>
      </c>
      <c r="K821" s="448">
        <v>551.760009765625</v>
      </c>
    </row>
    <row r="822" spans="1:11" ht="14.45" customHeight="1" x14ac:dyDescent="0.2">
      <c r="A822" s="442" t="s">
        <v>432</v>
      </c>
      <c r="B822" s="443" t="s">
        <v>433</v>
      </c>
      <c r="C822" s="444" t="s">
        <v>439</v>
      </c>
      <c r="D822" s="445" t="s">
        <v>440</v>
      </c>
      <c r="E822" s="444" t="s">
        <v>795</v>
      </c>
      <c r="F822" s="445" t="s">
        <v>796</v>
      </c>
      <c r="G822" s="444" t="s">
        <v>2014</v>
      </c>
      <c r="H822" s="444" t="s">
        <v>2015</v>
      </c>
      <c r="I822" s="447">
        <v>256.17428588867188</v>
      </c>
      <c r="J822" s="447">
        <v>17</v>
      </c>
      <c r="K822" s="448">
        <v>4345.1099243164063</v>
      </c>
    </row>
    <row r="823" spans="1:11" ht="14.45" customHeight="1" x14ac:dyDescent="0.2">
      <c r="A823" s="442" t="s">
        <v>432</v>
      </c>
      <c r="B823" s="443" t="s">
        <v>433</v>
      </c>
      <c r="C823" s="444" t="s">
        <v>439</v>
      </c>
      <c r="D823" s="445" t="s">
        <v>440</v>
      </c>
      <c r="E823" s="444" t="s">
        <v>795</v>
      </c>
      <c r="F823" s="445" t="s">
        <v>796</v>
      </c>
      <c r="G823" s="444" t="s">
        <v>2016</v>
      </c>
      <c r="H823" s="444" t="s">
        <v>2017</v>
      </c>
      <c r="I823" s="447">
        <v>180.72777642144098</v>
      </c>
      <c r="J823" s="447">
        <v>24</v>
      </c>
      <c r="K823" s="448">
        <v>4425.5399780273438</v>
      </c>
    </row>
    <row r="824" spans="1:11" ht="14.45" customHeight="1" x14ac:dyDescent="0.2">
      <c r="A824" s="442" t="s">
        <v>432</v>
      </c>
      <c r="B824" s="443" t="s">
        <v>433</v>
      </c>
      <c r="C824" s="444" t="s">
        <v>439</v>
      </c>
      <c r="D824" s="445" t="s">
        <v>440</v>
      </c>
      <c r="E824" s="444" t="s">
        <v>795</v>
      </c>
      <c r="F824" s="445" t="s">
        <v>796</v>
      </c>
      <c r="G824" s="444" t="s">
        <v>2018</v>
      </c>
      <c r="H824" s="444" t="s">
        <v>2019</v>
      </c>
      <c r="I824" s="447">
        <v>597.72856794084817</v>
      </c>
      <c r="J824" s="447">
        <v>19</v>
      </c>
      <c r="K824" s="448">
        <v>11356.83984375</v>
      </c>
    </row>
    <row r="825" spans="1:11" ht="14.45" customHeight="1" x14ac:dyDescent="0.2">
      <c r="A825" s="442" t="s">
        <v>432</v>
      </c>
      <c r="B825" s="443" t="s">
        <v>433</v>
      </c>
      <c r="C825" s="444" t="s">
        <v>439</v>
      </c>
      <c r="D825" s="445" t="s">
        <v>440</v>
      </c>
      <c r="E825" s="444" t="s">
        <v>795</v>
      </c>
      <c r="F825" s="445" t="s">
        <v>796</v>
      </c>
      <c r="G825" s="444" t="s">
        <v>2020</v>
      </c>
      <c r="H825" s="444" t="s">
        <v>2021</v>
      </c>
      <c r="I825" s="447">
        <v>597.70001220703125</v>
      </c>
      <c r="J825" s="447">
        <v>1</v>
      </c>
      <c r="K825" s="448">
        <v>597.70001220703125</v>
      </c>
    </row>
    <row r="826" spans="1:11" ht="14.45" customHeight="1" x14ac:dyDescent="0.2">
      <c r="A826" s="442" t="s">
        <v>432</v>
      </c>
      <c r="B826" s="443" t="s">
        <v>433</v>
      </c>
      <c r="C826" s="444" t="s">
        <v>439</v>
      </c>
      <c r="D826" s="445" t="s">
        <v>440</v>
      </c>
      <c r="E826" s="444" t="s">
        <v>795</v>
      </c>
      <c r="F826" s="445" t="s">
        <v>796</v>
      </c>
      <c r="G826" s="444" t="s">
        <v>2022</v>
      </c>
      <c r="H826" s="444" t="s">
        <v>2023</v>
      </c>
      <c r="I826" s="447">
        <v>205.75999450683594</v>
      </c>
      <c r="J826" s="447">
        <v>11</v>
      </c>
      <c r="K826" s="448">
        <v>2392.1099548339844</v>
      </c>
    </row>
    <row r="827" spans="1:11" ht="14.45" customHeight="1" x14ac:dyDescent="0.2">
      <c r="A827" s="442" t="s">
        <v>432</v>
      </c>
      <c r="B827" s="443" t="s">
        <v>433</v>
      </c>
      <c r="C827" s="444" t="s">
        <v>439</v>
      </c>
      <c r="D827" s="445" t="s">
        <v>440</v>
      </c>
      <c r="E827" s="444" t="s">
        <v>795</v>
      </c>
      <c r="F827" s="445" t="s">
        <v>796</v>
      </c>
      <c r="G827" s="444" t="s">
        <v>2024</v>
      </c>
      <c r="H827" s="444" t="s">
        <v>2025</v>
      </c>
      <c r="I827" s="447">
        <v>2990</v>
      </c>
      <c r="J827" s="447">
        <v>3</v>
      </c>
      <c r="K827" s="448">
        <v>8970</v>
      </c>
    </row>
    <row r="828" spans="1:11" ht="14.45" customHeight="1" x14ac:dyDescent="0.2">
      <c r="A828" s="442" t="s">
        <v>432</v>
      </c>
      <c r="B828" s="443" t="s">
        <v>433</v>
      </c>
      <c r="C828" s="444" t="s">
        <v>439</v>
      </c>
      <c r="D828" s="445" t="s">
        <v>440</v>
      </c>
      <c r="E828" s="444" t="s">
        <v>795</v>
      </c>
      <c r="F828" s="445" t="s">
        <v>796</v>
      </c>
      <c r="G828" s="444" t="s">
        <v>2024</v>
      </c>
      <c r="H828" s="444" t="s">
        <v>2026</v>
      </c>
      <c r="I828" s="447">
        <v>2990.010009765625</v>
      </c>
      <c r="J828" s="447">
        <v>1</v>
      </c>
      <c r="K828" s="448">
        <v>2990.010009765625</v>
      </c>
    </row>
    <row r="829" spans="1:11" ht="14.45" customHeight="1" x14ac:dyDescent="0.2">
      <c r="A829" s="442" t="s">
        <v>432</v>
      </c>
      <c r="B829" s="443" t="s">
        <v>433</v>
      </c>
      <c r="C829" s="444" t="s">
        <v>439</v>
      </c>
      <c r="D829" s="445" t="s">
        <v>440</v>
      </c>
      <c r="E829" s="444" t="s">
        <v>795</v>
      </c>
      <c r="F829" s="445" t="s">
        <v>796</v>
      </c>
      <c r="G829" s="444" t="s">
        <v>2027</v>
      </c>
      <c r="H829" s="444" t="s">
        <v>2028</v>
      </c>
      <c r="I829" s="447">
        <v>764.0999755859375</v>
      </c>
      <c r="J829" s="447">
        <v>6</v>
      </c>
      <c r="K829" s="448">
        <v>4584.60009765625</v>
      </c>
    </row>
    <row r="830" spans="1:11" ht="14.45" customHeight="1" x14ac:dyDescent="0.2">
      <c r="A830" s="442" t="s">
        <v>432</v>
      </c>
      <c r="B830" s="443" t="s">
        <v>433</v>
      </c>
      <c r="C830" s="444" t="s">
        <v>439</v>
      </c>
      <c r="D830" s="445" t="s">
        <v>440</v>
      </c>
      <c r="E830" s="444" t="s">
        <v>795</v>
      </c>
      <c r="F830" s="445" t="s">
        <v>796</v>
      </c>
      <c r="G830" s="444" t="s">
        <v>2029</v>
      </c>
      <c r="H830" s="444" t="s">
        <v>2030</v>
      </c>
      <c r="I830" s="447">
        <v>721.6500244140625</v>
      </c>
      <c r="J830" s="447">
        <v>6</v>
      </c>
      <c r="K830" s="448">
        <v>4329.8798828125</v>
      </c>
    </row>
    <row r="831" spans="1:11" ht="14.45" customHeight="1" x14ac:dyDescent="0.2">
      <c r="A831" s="442" t="s">
        <v>432</v>
      </c>
      <c r="B831" s="443" t="s">
        <v>433</v>
      </c>
      <c r="C831" s="444" t="s">
        <v>439</v>
      </c>
      <c r="D831" s="445" t="s">
        <v>440</v>
      </c>
      <c r="E831" s="444" t="s">
        <v>795</v>
      </c>
      <c r="F831" s="445" t="s">
        <v>796</v>
      </c>
      <c r="G831" s="444" t="s">
        <v>2031</v>
      </c>
      <c r="H831" s="444" t="s">
        <v>2032</v>
      </c>
      <c r="I831" s="447">
        <v>721.65997314453125</v>
      </c>
      <c r="J831" s="447">
        <v>4</v>
      </c>
      <c r="K831" s="448">
        <v>2886.6201171875</v>
      </c>
    </row>
    <row r="832" spans="1:11" ht="14.45" customHeight="1" x14ac:dyDescent="0.2">
      <c r="A832" s="442" t="s">
        <v>432</v>
      </c>
      <c r="B832" s="443" t="s">
        <v>433</v>
      </c>
      <c r="C832" s="444" t="s">
        <v>439</v>
      </c>
      <c r="D832" s="445" t="s">
        <v>440</v>
      </c>
      <c r="E832" s="444" t="s">
        <v>795</v>
      </c>
      <c r="F832" s="445" t="s">
        <v>796</v>
      </c>
      <c r="G832" s="444" t="s">
        <v>1467</v>
      </c>
      <c r="H832" s="444" t="s">
        <v>2033</v>
      </c>
      <c r="I832" s="447">
        <v>617.0999755859375</v>
      </c>
      <c r="J832" s="447">
        <v>5</v>
      </c>
      <c r="K832" s="448">
        <v>3085.5</v>
      </c>
    </row>
    <row r="833" spans="1:11" ht="14.45" customHeight="1" x14ac:dyDescent="0.2">
      <c r="A833" s="442" t="s">
        <v>432</v>
      </c>
      <c r="B833" s="443" t="s">
        <v>433</v>
      </c>
      <c r="C833" s="444" t="s">
        <v>439</v>
      </c>
      <c r="D833" s="445" t="s">
        <v>440</v>
      </c>
      <c r="E833" s="444" t="s">
        <v>795</v>
      </c>
      <c r="F833" s="445" t="s">
        <v>796</v>
      </c>
      <c r="G833" s="444" t="s">
        <v>2034</v>
      </c>
      <c r="H833" s="444" t="s">
        <v>2035</v>
      </c>
      <c r="I833" s="447">
        <v>1066.5249633789063</v>
      </c>
      <c r="J833" s="447">
        <v>2</v>
      </c>
      <c r="K833" s="448">
        <v>2133.0499267578125</v>
      </c>
    </row>
    <row r="834" spans="1:11" ht="14.45" customHeight="1" x14ac:dyDescent="0.2">
      <c r="A834" s="442" t="s">
        <v>432</v>
      </c>
      <c r="B834" s="443" t="s">
        <v>433</v>
      </c>
      <c r="C834" s="444" t="s">
        <v>439</v>
      </c>
      <c r="D834" s="445" t="s">
        <v>440</v>
      </c>
      <c r="E834" s="444" t="s">
        <v>795</v>
      </c>
      <c r="F834" s="445" t="s">
        <v>796</v>
      </c>
      <c r="G834" s="444" t="s">
        <v>2036</v>
      </c>
      <c r="H834" s="444" t="s">
        <v>2037</v>
      </c>
      <c r="I834" s="447">
        <v>1045.344970703125</v>
      </c>
      <c r="J834" s="447">
        <v>3</v>
      </c>
      <c r="K834" s="448">
        <v>3136.0399169921875</v>
      </c>
    </row>
    <row r="835" spans="1:11" ht="14.45" customHeight="1" x14ac:dyDescent="0.2">
      <c r="A835" s="442" t="s">
        <v>432</v>
      </c>
      <c r="B835" s="443" t="s">
        <v>433</v>
      </c>
      <c r="C835" s="444" t="s">
        <v>439</v>
      </c>
      <c r="D835" s="445" t="s">
        <v>440</v>
      </c>
      <c r="E835" s="444" t="s">
        <v>795</v>
      </c>
      <c r="F835" s="445" t="s">
        <v>796</v>
      </c>
      <c r="G835" s="444" t="s">
        <v>1469</v>
      </c>
      <c r="H835" s="444" t="s">
        <v>2038</v>
      </c>
      <c r="I835" s="447">
        <v>2.5699999332427979</v>
      </c>
      <c r="J835" s="447">
        <v>2400</v>
      </c>
      <c r="K835" s="448">
        <v>6170.6396484375</v>
      </c>
    </row>
    <row r="836" spans="1:11" ht="14.45" customHeight="1" x14ac:dyDescent="0.2">
      <c r="A836" s="442" t="s">
        <v>432</v>
      </c>
      <c r="B836" s="443" t="s">
        <v>433</v>
      </c>
      <c r="C836" s="444" t="s">
        <v>439</v>
      </c>
      <c r="D836" s="445" t="s">
        <v>440</v>
      </c>
      <c r="E836" s="444" t="s">
        <v>795</v>
      </c>
      <c r="F836" s="445" t="s">
        <v>796</v>
      </c>
      <c r="G836" s="444" t="s">
        <v>2039</v>
      </c>
      <c r="H836" s="444" t="s">
        <v>2040</v>
      </c>
      <c r="I836" s="447">
        <v>23.399999618530273</v>
      </c>
      <c r="J836" s="447">
        <v>40</v>
      </c>
      <c r="K836" s="448">
        <v>936.02001953125</v>
      </c>
    </row>
    <row r="837" spans="1:11" ht="14.45" customHeight="1" x14ac:dyDescent="0.2">
      <c r="A837" s="442" t="s">
        <v>432</v>
      </c>
      <c r="B837" s="443" t="s">
        <v>433</v>
      </c>
      <c r="C837" s="444" t="s">
        <v>439</v>
      </c>
      <c r="D837" s="445" t="s">
        <v>440</v>
      </c>
      <c r="E837" s="444" t="s">
        <v>795</v>
      </c>
      <c r="F837" s="445" t="s">
        <v>796</v>
      </c>
      <c r="G837" s="444" t="s">
        <v>2041</v>
      </c>
      <c r="H837" s="444" t="s">
        <v>2042</v>
      </c>
      <c r="I837" s="447">
        <v>22.799999872843426</v>
      </c>
      <c r="J837" s="447">
        <v>90</v>
      </c>
      <c r="K837" s="448">
        <v>2076.0500335693359</v>
      </c>
    </row>
    <row r="838" spans="1:11" ht="14.45" customHeight="1" x14ac:dyDescent="0.2">
      <c r="A838" s="442" t="s">
        <v>432</v>
      </c>
      <c r="B838" s="443" t="s">
        <v>433</v>
      </c>
      <c r="C838" s="444" t="s">
        <v>439</v>
      </c>
      <c r="D838" s="445" t="s">
        <v>440</v>
      </c>
      <c r="E838" s="444" t="s">
        <v>795</v>
      </c>
      <c r="F838" s="445" t="s">
        <v>796</v>
      </c>
      <c r="G838" s="444" t="s">
        <v>2043</v>
      </c>
      <c r="H838" s="444" t="s">
        <v>2044</v>
      </c>
      <c r="I838" s="447">
        <v>22.199999809265137</v>
      </c>
      <c r="J838" s="447">
        <v>30</v>
      </c>
      <c r="K838" s="448">
        <v>660.02000427246094</v>
      </c>
    </row>
    <row r="839" spans="1:11" ht="14.45" customHeight="1" x14ac:dyDescent="0.2">
      <c r="A839" s="442" t="s">
        <v>432</v>
      </c>
      <c r="B839" s="443" t="s">
        <v>433</v>
      </c>
      <c r="C839" s="444" t="s">
        <v>439</v>
      </c>
      <c r="D839" s="445" t="s">
        <v>440</v>
      </c>
      <c r="E839" s="444" t="s">
        <v>795</v>
      </c>
      <c r="F839" s="445" t="s">
        <v>796</v>
      </c>
      <c r="G839" s="444" t="s">
        <v>2041</v>
      </c>
      <c r="H839" s="444" t="s">
        <v>2045</v>
      </c>
      <c r="I839" s="447">
        <v>22.253332773844402</v>
      </c>
      <c r="J839" s="447">
        <v>120</v>
      </c>
      <c r="K839" s="448">
        <v>2670.5700531005859</v>
      </c>
    </row>
    <row r="840" spans="1:11" ht="14.45" customHeight="1" x14ac:dyDescent="0.2">
      <c r="A840" s="442" t="s">
        <v>432</v>
      </c>
      <c r="B840" s="443" t="s">
        <v>433</v>
      </c>
      <c r="C840" s="444" t="s">
        <v>439</v>
      </c>
      <c r="D840" s="445" t="s">
        <v>440</v>
      </c>
      <c r="E840" s="444" t="s">
        <v>795</v>
      </c>
      <c r="F840" s="445" t="s">
        <v>796</v>
      </c>
      <c r="G840" s="444" t="s">
        <v>2043</v>
      </c>
      <c r="H840" s="444" t="s">
        <v>2046</v>
      </c>
      <c r="I840" s="447">
        <v>23.199999491373699</v>
      </c>
      <c r="J840" s="447">
        <v>150</v>
      </c>
      <c r="K840" s="448">
        <v>3432.0800628662109</v>
      </c>
    </row>
    <row r="841" spans="1:11" ht="14.45" customHeight="1" x14ac:dyDescent="0.2">
      <c r="A841" s="442" t="s">
        <v>432</v>
      </c>
      <c r="B841" s="443" t="s">
        <v>433</v>
      </c>
      <c r="C841" s="444" t="s">
        <v>439</v>
      </c>
      <c r="D841" s="445" t="s">
        <v>440</v>
      </c>
      <c r="E841" s="444" t="s">
        <v>795</v>
      </c>
      <c r="F841" s="445" t="s">
        <v>796</v>
      </c>
      <c r="G841" s="444" t="s">
        <v>2047</v>
      </c>
      <c r="H841" s="444" t="s">
        <v>2048</v>
      </c>
      <c r="I841" s="447">
        <v>2042.47998046875</v>
      </c>
      <c r="J841" s="447">
        <v>1</v>
      </c>
      <c r="K841" s="448">
        <v>2042.47998046875</v>
      </c>
    </row>
    <row r="842" spans="1:11" ht="14.45" customHeight="1" x14ac:dyDescent="0.2">
      <c r="A842" s="442" t="s">
        <v>432</v>
      </c>
      <c r="B842" s="443" t="s">
        <v>433</v>
      </c>
      <c r="C842" s="444" t="s">
        <v>439</v>
      </c>
      <c r="D842" s="445" t="s">
        <v>440</v>
      </c>
      <c r="E842" s="444" t="s">
        <v>795</v>
      </c>
      <c r="F842" s="445" t="s">
        <v>796</v>
      </c>
      <c r="G842" s="444" t="s">
        <v>2049</v>
      </c>
      <c r="H842" s="444" t="s">
        <v>2050</v>
      </c>
      <c r="I842" s="447">
        <v>591.6400146484375</v>
      </c>
      <c r="J842" s="447">
        <v>7</v>
      </c>
      <c r="K842" s="448">
        <v>4141.4801025390625</v>
      </c>
    </row>
    <row r="843" spans="1:11" ht="14.45" customHeight="1" x14ac:dyDescent="0.2">
      <c r="A843" s="442" t="s">
        <v>432</v>
      </c>
      <c r="B843" s="443" t="s">
        <v>433</v>
      </c>
      <c r="C843" s="444" t="s">
        <v>439</v>
      </c>
      <c r="D843" s="445" t="s">
        <v>440</v>
      </c>
      <c r="E843" s="444" t="s">
        <v>795</v>
      </c>
      <c r="F843" s="445" t="s">
        <v>796</v>
      </c>
      <c r="G843" s="444" t="s">
        <v>2049</v>
      </c>
      <c r="H843" s="444" t="s">
        <v>2051</v>
      </c>
      <c r="I843" s="447">
        <v>591.6400146484375</v>
      </c>
      <c r="J843" s="447">
        <v>3</v>
      </c>
      <c r="K843" s="448">
        <v>1774.9200439453125</v>
      </c>
    </row>
    <row r="844" spans="1:11" ht="14.45" customHeight="1" x14ac:dyDescent="0.2">
      <c r="A844" s="442" t="s">
        <v>432</v>
      </c>
      <c r="B844" s="443" t="s">
        <v>433</v>
      </c>
      <c r="C844" s="444" t="s">
        <v>439</v>
      </c>
      <c r="D844" s="445" t="s">
        <v>440</v>
      </c>
      <c r="E844" s="444" t="s">
        <v>795</v>
      </c>
      <c r="F844" s="445" t="s">
        <v>796</v>
      </c>
      <c r="G844" s="444" t="s">
        <v>2052</v>
      </c>
      <c r="H844" s="444" t="s">
        <v>2053</v>
      </c>
      <c r="I844" s="447">
        <v>1686.3699951171875</v>
      </c>
      <c r="J844" s="447">
        <v>1</v>
      </c>
      <c r="K844" s="448">
        <v>1686.3699951171875</v>
      </c>
    </row>
    <row r="845" spans="1:11" ht="14.45" customHeight="1" x14ac:dyDescent="0.2">
      <c r="A845" s="442" t="s">
        <v>432</v>
      </c>
      <c r="B845" s="443" t="s">
        <v>433</v>
      </c>
      <c r="C845" s="444" t="s">
        <v>439</v>
      </c>
      <c r="D845" s="445" t="s">
        <v>440</v>
      </c>
      <c r="E845" s="444" t="s">
        <v>795</v>
      </c>
      <c r="F845" s="445" t="s">
        <v>796</v>
      </c>
      <c r="G845" s="444" t="s">
        <v>2054</v>
      </c>
      <c r="H845" s="444" t="s">
        <v>2055</v>
      </c>
      <c r="I845" s="447">
        <v>1530.6133219401042</v>
      </c>
      <c r="J845" s="447">
        <v>4</v>
      </c>
      <c r="K845" s="448">
        <v>6122.449951171875</v>
      </c>
    </row>
    <row r="846" spans="1:11" ht="14.45" customHeight="1" x14ac:dyDescent="0.2">
      <c r="A846" s="442" t="s">
        <v>432</v>
      </c>
      <c r="B846" s="443" t="s">
        <v>433</v>
      </c>
      <c r="C846" s="444" t="s">
        <v>439</v>
      </c>
      <c r="D846" s="445" t="s">
        <v>440</v>
      </c>
      <c r="E846" s="444" t="s">
        <v>795</v>
      </c>
      <c r="F846" s="445" t="s">
        <v>796</v>
      </c>
      <c r="G846" s="444" t="s">
        <v>2056</v>
      </c>
      <c r="H846" s="444" t="s">
        <v>2057</v>
      </c>
      <c r="I846" s="447">
        <v>938.02001953125</v>
      </c>
      <c r="J846" s="447">
        <v>1</v>
      </c>
      <c r="K846" s="448">
        <v>938.02001953125</v>
      </c>
    </row>
    <row r="847" spans="1:11" ht="14.45" customHeight="1" x14ac:dyDescent="0.2">
      <c r="A847" s="442" t="s">
        <v>432</v>
      </c>
      <c r="B847" s="443" t="s">
        <v>433</v>
      </c>
      <c r="C847" s="444" t="s">
        <v>439</v>
      </c>
      <c r="D847" s="445" t="s">
        <v>440</v>
      </c>
      <c r="E847" s="444" t="s">
        <v>795</v>
      </c>
      <c r="F847" s="445" t="s">
        <v>796</v>
      </c>
      <c r="G847" s="444" t="s">
        <v>2058</v>
      </c>
      <c r="H847" s="444" t="s">
        <v>2059</v>
      </c>
      <c r="I847" s="447">
        <v>938.02001953125</v>
      </c>
      <c r="J847" s="447">
        <v>1</v>
      </c>
      <c r="K847" s="448">
        <v>938.02001953125</v>
      </c>
    </row>
    <row r="848" spans="1:11" ht="14.45" customHeight="1" x14ac:dyDescent="0.2">
      <c r="A848" s="442" t="s">
        <v>432</v>
      </c>
      <c r="B848" s="443" t="s">
        <v>433</v>
      </c>
      <c r="C848" s="444" t="s">
        <v>439</v>
      </c>
      <c r="D848" s="445" t="s">
        <v>440</v>
      </c>
      <c r="E848" s="444" t="s">
        <v>795</v>
      </c>
      <c r="F848" s="445" t="s">
        <v>796</v>
      </c>
      <c r="G848" s="444" t="s">
        <v>2060</v>
      </c>
      <c r="H848" s="444" t="s">
        <v>2061</v>
      </c>
      <c r="I848" s="447">
        <v>935.21002197265625</v>
      </c>
      <c r="J848" s="447">
        <v>1</v>
      </c>
      <c r="K848" s="448">
        <v>935.21002197265625</v>
      </c>
    </row>
    <row r="849" spans="1:11" ht="14.45" customHeight="1" x14ac:dyDescent="0.2">
      <c r="A849" s="442" t="s">
        <v>432</v>
      </c>
      <c r="B849" s="443" t="s">
        <v>433</v>
      </c>
      <c r="C849" s="444" t="s">
        <v>439</v>
      </c>
      <c r="D849" s="445" t="s">
        <v>440</v>
      </c>
      <c r="E849" s="444" t="s">
        <v>795</v>
      </c>
      <c r="F849" s="445" t="s">
        <v>796</v>
      </c>
      <c r="G849" s="444" t="s">
        <v>2062</v>
      </c>
      <c r="H849" s="444" t="s">
        <v>2063</v>
      </c>
      <c r="I849" s="447">
        <v>938</v>
      </c>
      <c r="J849" s="447">
        <v>2</v>
      </c>
      <c r="K849" s="448">
        <v>1876</v>
      </c>
    </row>
    <row r="850" spans="1:11" ht="14.45" customHeight="1" x14ac:dyDescent="0.2">
      <c r="A850" s="442" t="s">
        <v>432</v>
      </c>
      <c r="B850" s="443" t="s">
        <v>433</v>
      </c>
      <c r="C850" s="444" t="s">
        <v>439</v>
      </c>
      <c r="D850" s="445" t="s">
        <v>440</v>
      </c>
      <c r="E850" s="444" t="s">
        <v>795</v>
      </c>
      <c r="F850" s="445" t="s">
        <v>796</v>
      </c>
      <c r="G850" s="444" t="s">
        <v>2064</v>
      </c>
      <c r="H850" s="444" t="s">
        <v>2065</v>
      </c>
      <c r="I850" s="447">
        <v>938.010009765625</v>
      </c>
      <c r="J850" s="447">
        <v>2</v>
      </c>
      <c r="K850" s="448">
        <v>1876.02001953125</v>
      </c>
    </row>
    <row r="851" spans="1:11" ht="14.45" customHeight="1" x14ac:dyDescent="0.2">
      <c r="A851" s="442" t="s">
        <v>432</v>
      </c>
      <c r="B851" s="443" t="s">
        <v>433</v>
      </c>
      <c r="C851" s="444" t="s">
        <v>439</v>
      </c>
      <c r="D851" s="445" t="s">
        <v>440</v>
      </c>
      <c r="E851" s="444" t="s">
        <v>795</v>
      </c>
      <c r="F851" s="445" t="s">
        <v>796</v>
      </c>
      <c r="G851" s="444" t="s">
        <v>2066</v>
      </c>
      <c r="H851" s="444" t="s">
        <v>2067</v>
      </c>
      <c r="I851" s="447">
        <v>1011.9506469726563</v>
      </c>
      <c r="J851" s="447">
        <v>47</v>
      </c>
      <c r="K851" s="448">
        <v>47561.629638671875</v>
      </c>
    </row>
    <row r="852" spans="1:11" ht="14.45" customHeight="1" x14ac:dyDescent="0.2">
      <c r="A852" s="442" t="s">
        <v>432</v>
      </c>
      <c r="B852" s="443" t="s">
        <v>433</v>
      </c>
      <c r="C852" s="444" t="s">
        <v>439</v>
      </c>
      <c r="D852" s="445" t="s">
        <v>440</v>
      </c>
      <c r="E852" s="444" t="s">
        <v>795</v>
      </c>
      <c r="F852" s="445" t="s">
        <v>796</v>
      </c>
      <c r="G852" s="444" t="s">
        <v>2068</v>
      </c>
      <c r="H852" s="444" t="s">
        <v>2069</v>
      </c>
      <c r="I852" s="447">
        <v>3811.4450073242188</v>
      </c>
      <c r="J852" s="447">
        <v>5</v>
      </c>
      <c r="K852" s="448">
        <v>19057.06005859375</v>
      </c>
    </row>
    <row r="853" spans="1:11" ht="14.45" customHeight="1" x14ac:dyDescent="0.2">
      <c r="A853" s="442" t="s">
        <v>432</v>
      </c>
      <c r="B853" s="443" t="s">
        <v>433</v>
      </c>
      <c r="C853" s="444" t="s">
        <v>439</v>
      </c>
      <c r="D853" s="445" t="s">
        <v>440</v>
      </c>
      <c r="E853" s="444" t="s">
        <v>795</v>
      </c>
      <c r="F853" s="445" t="s">
        <v>796</v>
      </c>
      <c r="G853" s="444" t="s">
        <v>2070</v>
      </c>
      <c r="H853" s="444" t="s">
        <v>2071</v>
      </c>
      <c r="I853" s="447">
        <v>2238.18994140625</v>
      </c>
      <c r="J853" s="447">
        <v>1</v>
      </c>
      <c r="K853" s="448">
        <v>2238.18994140625</v>
      </c>
    </row>
    <row r="854" spans="1:11" ht="14.45" customHeight="1" x14ac:dyDescent="0.2">
      <c r="A854" s="442" t="s">
        <v>432</v>
      </c>
      <c r="B854" s="443" t="s">
        <v>433</v>
      </c>
      <c r="C854" s="444" t="s">
        <v>439</v>
      </c>
      <c r="D854" s="445" t="s">
        <v>440</v>
      </c>
      <c r="E854" s="444" t="s">
        <v>795</v>
      </c>
      <c r="F854" s="445" t="s">
        <v>796</v>
      </c>
      <c r="G854" s="444" t="s">
        <v>2072</v>
      </c>
      <c r="H854" s="444" t="s">
        <v>2073</v>
      </c>
      <c r="I854" s="447">
        <v>874.780029296875</v>
      </c>
      <c r="J854" s="447">
        <v>1</v>
      </c>
      <c r="K854" s="448">
        <v>874.780029296875</v>
      </c>
    </row>
    <row r="855" spans="1:11" ht="14.45" customHeight="1" x14ac:dyDescent="0.2">
      <c r="A855" s="442" t="s">
        <v>432</v>
      </c>
      <c r="B855" s="443" t="s">
        <v>433</v>
      </c>
      <c r="C855" s="444" t="s">
        <v>439</v>
      </c>
      <c r="D855" s="445" t="s">
        <v>440</v>
      </c>
      <c r="E855" s="444" t="s">
        <v>795</v>
      </c>
      <c r="F855" s="445" t="s">
        <v>796</v>
      </c>
      <c r="G855" s="444" t="s">
        <v>2074</v>
      </c>
      <c r="H855" s="444" t="s">
        <v>2075</v>
      </c>
      <c r="I855" s="447">
        <v>865.1500244140625</v>
      </c>
      <c r="J855" s="447">
        <v>1</v>
      </c>
      <c r="K855" s="448">
        <v>865.1500244140625</v>
      </c>
    </row>
    <row r="856" spans="1:11" ht="14.45" customHeight="1" x14ac:dyDescent="0.2">
      <c r="A856" s="442" t="s">
        <v>432</v>
      </c>
      <c r="B856" s="443" t="s">
        <v>433</v>
      </c>
      <c r="C856" s="444" t="s">
        <v>439</v>
      </c>
      <c r="D856" s="445" t="s">
        <v>440</v>
      </c>
      <c r="E856" s="444" t="s">
        <v>795</v>
      </c>
      <c r="F856" s="445" t="s">
        <v>796</v>
      </c>
      <c r="G856" s="444" t="s">
        <v>2076</v>
      </c>
      <c r="H856" s="444" t="s">
        <v>2077</v>
      </c>
      <c r="I856" s="447">
        <v>865.1500244140625</v>
      </c>
      <c r="J856" s="447">
        <v>1</v>
      </c>
      <c r="K856" s="448">
        <v>865.1500244140625</v>
      </c>
    </row>
    <row r="857" spans="1:11" ht="14.45" customHeight="1" x14ac:dyDescent="0.2">
      <c r="A857" s="442" t="s">
        <v>432</v>
      </c>
      <c r="B857" s="443" t="s">
        <v>433</v>
      </c>
      <c r="C857" s="444" t="s">
        <v>439</v>
      </c>
      <c r="D857" s="445" t="s">
        <v>440</v>
      </c>
      <c r="E857" s="444" t="s">
        <v>795</v>
      </c>
      <c r="F857" s="445" t="s">
        <v>796</v>
      </c>
      <c r="G857" s="444" t="s">
        <v>2078</v>
      </c>
      <c r="H857" s="444" t="s">
        <v>2079</v>
      </c>
      <c r="I857" s="447">
        <v>410.19000244140625</v>
      </c>
      <c r="J857" s="447">
        <v>10</v>
      </c>
      <c r="K857" s="448">
        <v>4101.89990234375</v>
      </c>
    </row>
    <row r="858" spans="1:11" ht="14.45" customHeight="1" x14ac:dyDescent="0.2">
      <c r="A858" s="442" t="s">
        <v>432</v>
      </c>
      <c r="B858" s="443" t="s">
        <v>433</v>
      </c>
      <c r="C858" s="444" t="s">
        <v>439</v>
      </c>
      <c r="D858" s="445" t="s">
        <v>440</v>
      </c>
      <c r="E858" s="444" t="s">
        <v>795</v>
      </c>
      <c r="F858" s="445" t="s">
        <v>796</v>
      </c>
      <c r="G858" s="444" t="s">
        <v>2080</v>
      </c>
      <c r="H858" s="444" t="s">
        <v>2081</v>
      </c>
      <c r="I858" s="447">
        <v>2049</v>
      </c>
      <c r="J858" s="447">
        <v>1</v>
      </c>
      <c r="K858" s="448">
        <v>2049</v>
      </c>
    </row>
    <row r="859" spans="1:11" ht="14.45" customHeight="1" x14ac:dyDescent="0.2">
      <c r="A859" s="442" t="s">
        <v>432</v>
      </c>
      <c r="B859" s="443" t="s">
        <v>433</v>
      </c>
      <c r="C859" s="444" t="s">
        <v>439</v>
      </c>
      <c r="D859" s="445" t="s">
        <v>440</v>
      </c>
      <c r="E859" s="444" t="s">
        <v>795</v>
      </c>
      <c r="F859" s="445" t="s">
        <v>796</v>
      </c>
      <c r="G859" s="444" t="s">
        <v>2082</v>
      </c>
      <c r="H859" s="444" t="s">
        <v>2083</v>
      </c>
      <c r="I859" s="447">
        <v>598</v>
      </c>
      <c r="J859" s="447">
        <v>10</v>
      </c>
      <c r="K859" s="448">
        <v>5980</v>
      </c>
    </row>
    <row r="860" spans="1:11" ht="14.45" customHeight="1" x14ac:dyDescent="0.2">
      <c r="A860" s="442" t="s">
        <v>432</v>
      </c>
      <c r="B860" s="443" t="s">
        <v>433</v>
      </c>
      <c r="C860" s="444" t="s">
        <v>439</v>
      </c>
      <c r="D860" s="445" t="s">
        <v>440</v>
      </c>
      <c r="E860" s="444" t="s">
        <v>795</v>
      </c>
      <c r="F860" s="445" t="s">
        <v>796</v>
      </c>
      <c r="G860" s="444" t="s">
        <v>2084</v>
      </c>
      <c r="H860" s="444" t="s">
        <v>2085</v>
      </c>
      <c r="I860" s="447">
        <v>598</v>
      </c>
      <c r="J860" s="447">
        <v>10</v>
      </c>
      <c r="K860" s="448">
        <v>5980</v>
      </c>
    </row>
    <row r="861" spans="1:11" ht="14.45" customHeight="1" x14ac:dyDescent="0.2">
      <c r="A861" s="442" t="s">
        <v>432</v>
      </c>
      <c r="B861" s="443" t="s">
        <v>433</v>
      </c>
      <c r="C861" s="444" t="s">
        <v>439</v>
      </c>
      <c r="D861" s="445" t="s">
        <v>440</v>
      </c>
      <c r="E861" s="444" t="s">
        <v>795</v>
      </c>
      <c r="F861" s="445" t="s">
        <v>796</v>
      </c>
      <c r="G861" s="444" t="s">
        <v>2086</v>
      </c>
      <c r="H861" s="444" t="s">
        <v>2087</v>
      </c>
      <c r="I861" s="447">
        <v>7.9999998211860657E-2</v>
      </c>
      <c r="J861" s="447">
        <v>4500</v>
      </c>
      <c r="K861" s="448">
        <v>381.08999633789063</v>
      </c>
    </row>
    <row r="862" spans="1:11" ht="14.45" customHeight="1" x14ac:dyDescent="0.2">
      <c r="A862" s="442" t="s">
        <v>432</v>
      </c>
      <c r="B862" s="443" t="s">
        <v>433</v>
      </c>
      <c r="C862" s="444" t="s">
        <v>439</v>
      </c>
      <c r="D862" s="445" t="s">
        <v>440</v>
      </c>
      <c r="E862" s="444" t="s">
        <v>795</v>
      </c>
      <c r="F862" s="445" t="s">
        <v>796</v>
      </c>
      <c r="G862" s="444" t="s">
        <v>2088</v>
      </c>
      <c r="H862" s="444" t="s">
        <v>2089</v>
      </c>
      <c r="I862" s="447">
        <v>6.0000002384185791E-2</v>
      </c>
      <c r="J862" s="447">
        <v>11250</v>
      </c>
      <c r="K862" s="448">
        <v>1066.2699851989746</v>
      </c>
    </row>
    <row r="863" spans="1:11" ht="14.45" customHeight="1" x14ac:dyDescent="0.2">
      <c r="A863" s="442" t="s">
        <v>432</v>
      </c>
      <c r="B863" s="443" t="s">
        <v>433</v>
      </c>
      <c r="C863" s="444" t="s">
        <v>439</v>
      </c>
      <c r="D863" s="445" t="s">
        <v>440</v>
      </c>
      <c r="E863" s="444" t="s">
        <v>795</v>
      </c>
      <c r="F863" s="445" t="s">
        <v>796</v>
      </c>
      <c r="G863" s="444" t="s">
        <v>2090</v>
      </c>
      <c r="H863" s="444" t="s">
        <v>2091</v>
      </c>
      <c r="I863" s="447">
        <v>1604</v>
      </c>
      <c r="J863" s="447">
        <v>2</v>
      </c>
      <c r="K863" s="448">
        <v>3208</v>
      </c>
    </row>
    <row r="864" spans="1:11" ht="14.45" customHeight="1" x14ac:dyDescent="0.2">
      <c r="A864" s="442" t="s">
        <v>432</v>
      </c>
      <c r="B864" s="443" t="s">
        <v>433</v>
      </c>
      <c r="C864" s="444" t="s">
        <v>439</v>
      </c>
      <c r="D864" s="445" t="s">
        <v>440</v>
      </c>
      <c r="E864" s="444" t="s">
        <v>795</v>
      </c>
      <c r="F864" s="445" t="s">
        <v>796</v>
      </c>
      <c r="G864" s="444" t="s">
        <v>2088</v>
      </c>
      <c r="H864" s="444" t="s">
        <v>2092</v>
      </c>
      <c r="I864" s="447">
        <v>9.0000003576278687E-2</v>
      </c>
      <c r="J864" s="447">
        <v>3750</v>
      </c>
      <c r="K864" s="448">
        <v>355.17999267578125</v>
      </c>
    </row>
    <row r="865" spans="1:11" ht="14.45" customHeight="1" x14ac:dyDescent="0.2">
      <c r="A865" s="442" t="s">
        <v>432</v>
      </c>
      <c r="B865" s="443" t="s">
        <v>433</v>
      </c>
      <c r="C865" s="444" t="s">
        <v>439</v>
      </c>
      <c r="D865" s="445" t="s">
        <v>440</v>
      </c>
      <c r="E865" s="444" t="s">
        <v>795</v>
      </c>
      <c r="F865" s="445" t="s">
        <v>796</v>
      </c>
      <c r="G865" s="444" t="s">
        <v>2093</v>
      </c>
      <c r="H865" s="444" t="s">
        <v>2094</v>
      </c>
      <c r="I865" s="447">
        <v>647.31333414713538</v>
      </c>
      <c r="J865" s="447">
        <v>4</v>
      </c>
      <c r="K865" s="448">
        <v>2589.25</v>
      </c>
    </row>
    <row r="866" spans="1:11" ht="14.45" customHeight="1" x14ac:dyDescent="0.2">
      <c r="A866" s="442" t="s">
        <v>432</v>
      </c>
      <c r="B866" s="443" t="s">
        <v>433</v>
      </c>
      <c r="C866" s="444" t="s">
        <v>439</v>
      </c>
      <c r="D866" s="445" t="s">
        <v>440</v>
      </c>
      <c r="E866" s="444" t="s">
        <v>795</v>
      </c>
      <c r="F866" s="445" t="s">
        <v>796</v>
      </c>
      <c r="G866" s="444" t="s">
        <v>2095</v>
      </c>
      <c r="H866" s="444" t="s">
        <v>2096</v>
      </c>
      <c r="I866" s="447">
        <v>515.44000244140625</v>
      </c>
      <c r="J866" s="447">
        <v>3</v>
      </c>
      <c r="K866" s="448">
        <v>1546.31005859375</v>
      </c>
    </row>
    <row r="867" spans="1:11" ht="14.45" customHeight="1" x14ac:dyDescent="0.2">
      <c r="A867" s="442" t="s">
        <v>432</v>
      </c>
      <c r="B867" s="443" t="s">
        <v>433</v>
      </c>
      <c r="C867" s="444" t="s">
        <v>439</v>
      </c>
      <c r="D867" s="445" t="s">
        <v>440</v>
      </c>
      <c r="E867" s="444" t="s">
        <v>795</v>
      </c>
      <c r="F867" s="445" t="s">
        <v>796</v>
      </c>
      <c r="G867" s="444" t="s">
        <v>2097</v>
      </c>
      <c r="H867" s="444" t="s">
        <v>2098</v>
      </c>
      <c r="I867" s="447">
        <v>598.91998291015625</v>
      </c>
      <c r="J867" s="447">
        <v>6</v>
      </c>
      <c r="K867" s="448">
        <v>3593.4898681640625</v>
      </c>
    </row>
    <row r="868" spans="1:11" ht="14.45" customHeight="1" x14ac:dyDescent="0.2">
      <c r="A868" s="442" t="s">
        <v>432</v>
      </c>
      <c r="B868" s="443" t="s">
        <v>433</v>
      </c>
      <c r="C868" s="444" t="s">
        <v>439</v>
      </c>
      <c r="D868" s="445" t="s">
        <v>440</v>
      </c>
      <c r="E868" s="444" t="s">
        <v>795</v>
      </c>
      <c r="F868" s="445" t="s">
        <v>796</v>
      </c>
      <c r="G868" s="444" t="s">
        <v>2099</v>
      </c>
      <c r="H868" s="444" t="s">
        <v>2100</v>
      </c>
      <c r="I868" s="447">
        <v>515.44000244140625</v>
      </c>
      <c r="J868" s="447">
        <v>8</v>
      </c>
      <c r="K868" s="448">
        <v>4123.4901123046875</v>
      </c>
    </row>
    <row r="869" spans="1:11" ht="14.45" customHeight="1" x14ac:dyDescent="0.2">
      <c r="A869" s="442" t="s">
        <v>432</v>
      </c>
      <c r="B869" s="443" t="s">
        <v>433</v>
      </c>
      <c r="C869" s="444" t="s">
        <v>439</v>
      </c>
      <c r="D869" s="445" t="s">
        <v>440</v>
      </c>
      <c r="E869" s="444" t="s">
        <v>795</v>
      </c>
      <c r="F869" s="445" t="s">
        <v>796</v>
      </c>
      <c r="G869" s="444" t="s">
        <v>2101</v>
      </c>
      <c r="H869" s="444" t="s">
        <v>2102</v>
      </c>
      <c r="I869" s="447">
        <v>753.1300048828125</v>
      </c>
      <c r="J869" s="447">
        <v>6</v>
      </c>
      <c r="K869" s="448">
        <v>4585</v>
      </c>
    </row>
    <row r="870" spans="1:11" ht="14.45" customHeight="1" x14ac:dyDescent="0.2">
      <c r="A870" s="442" t="s">
        <v>432</v>
      </c>
      <c r="B870" s="443" t="s">
        <v>433</v>
      </c>
      <c r="C870" s="444" t="s">
        <v>439</v>
      </c>
      <c r="D870" s="445" t="s">
        <v>440</v>
      </c>
      <c r="E870" s="444" t="s">
        <v>795</v>
      </c>
      <c r="F870" s="445" t="s">
        <v>796</v>
      </c>
      <c r="G870" s="444" t="s">
        <v>2103</v>
      </c>
      <c r="H870" s="444" t="s">
        <v>2104</v>
      </c>
      <c r="I870" s="447">
        <v>109</v>
      </c>
      <c r="J870" s="447">
        <v>5</v>
      </c>
      <c r="K870" s="448">
        <v>545</v>
      </c>
    </row>
    <row r="871" spans="1:11" ht="14.45" customHeight="1" x14ac:dyDescent="0.2">
      <c r="A871" s="442" t="s">
        <v>432</v>
      </c>
      <c r="B871" s="443" t="s">
        <v>433</v>
      </c>
      <c r="C871" s="444" t="s">
        <v>439</v>
      </c>
      <c r="D871" s="445" t="s">
        <v>440</v>
      </c>
      <c r="E871" s="444" t="s">
        <v>795</v>
      </c>
      <c r="F871" s="445" t="s">
        <v>796</v>
      </c>
      <c r="G871" s="444" t="s">
        <v>2105</v>
      </c>
      <c r="H871" s="444" t="s">
        <v>2106</v>
      </c>
      <c r="I871" s="447">
        <v>928.32000732421875</v>
      </c>
      <c r="J871" s="447">
        <v>2</v>
      </c>
      <c r="K871" s="448">
        <v>1856.6400146484375</v>
      </c>
    </row>
    <row r="872" spans="1:11" ht="14.45" customHeight="1" x14ac:dyDescent="0.2">
      <c r="A872" s="442" t="s">
        <v>432</v>
      </c>
      <c r="B872" s="443" t="s">
        <v>433</v>
      </c>
      <c r="C872" s="444" t="s">
        <v>439</v>
      </c>
      <c r="D872" s="445" t="s">
        <v>440</v>
      </c>
      <c r="E872" s="444" t="s">
        <v>795</v>
      </c>
      <c r="F872" s="445" t="s">
        <v>796</v>
      </c>
      <c r="G872" s="444" t="s">
        <v>2107</v>
      </c>
      <c r="H872" s="444" t="s">
        <v>2108</v>
      </c>
      <c r="I872" s="447">
        <v>119.99399871826172</v>
      </c>
      <c r="J872" s="447">
        <v>25</v>
      </c>
      <c r="K872" s="448">
        <v>2999.8899841308594</v>
      </c>
    </row>
    <row r="873" spans="1:11" ht="14.45" customHeight="1" x14ac:dyDescent="0.2">
      <c r="A873" s="442" t="s">
        <v>432</v>
      </c>
      <c r="B873" s="443" t="s">
        <v>433</v>
      </c>
      <c r="C873" s="444" t="s">
        <v>439</v>
      </c>
      <c r="D873" s="445" t="s">
        <v>440</v>
      </c>
      <c r="E873" s="444" t="s">
        <v>795</v>
      </c>
      <c r="F873" s="445" t="s">
        <v>796</v>
      </c>
      <c r="G873" s="444" t="s">
        <v>2095</v>
      </c>
      <c r="H873" s="444" t="s">
        <v>2109</v>
      </c>
      <c r="I873" s="447">
        <v>515.46002197265625</v>
      </c>
      <c r="J873" s="447">
        <v>2</v>
      </c>
      <c r="K873" s="448">
        <v>1030.9200439453125</v>
      </c>
    </row>
    <row r="874" spans="1:11" ht="14.45" customHeight="1" x14ac:dyDescent="0.2">
      <c r="A874" s="442" t="s">
        <v>432</v>
      </c>
      <c r="B874" s="443" t="s">
        <v>433</v>
      </c>
      <c r="C874" s="444" t="s">
        <v>439</v>
      </c>
      <c r="D874" s="445" t="s">
        <v>440</v>
      </c>
      <c r="E874" s="444" t="s">
        <v>795</v>
      </c>
      <c r="F874" s="445" t="s">
        <v>796</v>
      </c>
      <c r="G874" s="444" t="s">
        <v>2110</v>
      </c>
      <c r="H874" s="444" t="s">
        <v>2111</v>
      </c>
      <c r="I874" s="447">
        <v>475</v>
      </c>
      <c r="J874" s="447">
        <v>2</v>
      </c>
      <c r="K874" s="448">
        <v>950</v>
      </c>
    </row>
    <row r="875" spans="1:11" ht="14.45" customHeight="1" x14ac:dyDescent="0.2">
      <c r="A875" s="442" t="s">
        <v>432</v>
      </c>
      <c r="B875" s="443" t="s">
        <v>433</v>
      </c>
      <c r="C875" s="444" t="s">
        <v>439</v>
      </c>
      <c r="D875" s="445" t="s">
        <v>440</v>
      </c>
      <c r="E875" s="444" t="s">
        <v>795</v>
      </c>
      <c r="F875" s="445" t="s">
        <v>796</v>
      </c>
      <c r="G875" s="444" t="s">
        <v>2112</v>
      </c>
      <c r="H875" s="444" t="s">
        <v>2113</v>
      </c>
      <c r="I875" s="447">
        <v>475</v>
      </c>
      <c r="J875" s="447">
        <v>1</v>
      </c>
      <c r="K875" s="448">
        <v>475</v>
      </c>
    </row>
    <row r="876" spans="1:11" ht="14.45" customHeight="1" x14ac:dyDescent="0.2">
      <c r="A876" s="442" t="s">
        <v>432</v>
      </c>
      <c r="B876" s="443" t="s">
        <v>433</v>
      </c>
      <c r="C876" s="444" t="s">
        <v>439</v>
      </c>
      <c r="D876" s="445" t="s">
        <v>440</v>
      </c>
      <c r="E876" s="444" t="s">
        <v>795</v>
      </c>
      <c r="F876" s="445" t="s">
        <v>796</v>
      </c>
      <c r="G876" s="444" t="s">
        <v>2101</v>
      </c>
      <c r="H876" s="444" t="s">
        <v>2114</v>
      </c>
      <c r="I876" s="447">
        <v>767.0474853515625</v>
      </c>
      <c r="J876" s="447">
        <v>10</v>
      </c>
      <c r="K876" s="448">
        <v>7670.4398193359375</v>
      </c>
    </row>
    <row r="877" spans="1:11" ht="14.45" customHeight="1" x14ac:dyDescent="0.2">
      <c r="A877" s="442" t="s">
        <v>432</v>
      </c>
      <c r="B877" s="443" t="s">
        <v>433</v>
      </c>
      <c r="C877" s="444" t="s">
        <v>439</v>
      </c>
      <c r="D877" s="445" t="s">
        <v>440</v>
      </c>
      <c r="E877" s="444" t="s">
        <v>795</v>
      </c>
      <c r="F877" s="445" t="s">
        <v>796</v>
      </c>
      <c r="G877" s="444" t="s">
        <v>2107</v>
      </c>
      <c r="H877" s="444" t="s">
        <v>2115</v>
      </c>
      <c r="I877" s="447">
        <v>120</v>
      </c>
      <c r="J877" s="447">
        <v>9</v>
      </c>
      <c r="K877" s="448">
        <v>1079.989990234375</v>
      </c>
    </row>
    <row r="878" spans="1:11" ht="14.45" customHeight="1" x14ac:dyDescent="0.2">
      <c r="A878" s="442" t="s">
        <v>432</v>
      </c>
      <c r="B878" s="443" t="s">
        <v>433</v>
      </c>
      <c r="C878" s="444" t="s">
        <v>439</v>
      </c>
      <c r="D878" s="445" t="s">
        <v>440</v>
      </c>
      <c r="E878" s="444" t="s">
        <v>795</v>
      </c>
      <c r="F878" s="445" t="s">
        <v>796</v>
      </c>
      <c r="G878" s="444" t="s">
        <v>2116</v>
      </c>
      <c r="H878" s="444" t="s">
        <v>2117</v>
      </c>
      <c r="I878" s="447">
        <v>614.0579956054687</v>
      </c>
      <c r="J878" s="447">
        <v>19</v>
      </c>
      <c r="K878" s="448">
        <v>11630.509887695313</v>
      </c>
    </row>
    <row r="879" spans="1:11" ht="14.45" customHeight="1" x14ac:dyDescent="0.2">
      <c r="A879" s="442" t="s">
        <v>432</v>
      </c>
      <c r="B879" s="443" t="s">
        <v>433</v>
      </c>
      <c r="C879" s="444" t="s">
        <v>439</v>
      </c>
      <c r="D879" s="445" t="s">
        <v>440</v>
      </c>
      <c r="E879" s="444" t="s">
        <v>795</v>
      </c>
      <c r="F879" s="445" t="s">
        <v>796</v>
      </c>
      <c r="G879" s="444" t="s">
        <v>2116</v>
      </c>
      <c r="H879" s="444" t="s">
        <v>2118</v>
      </c>
      <c r="I879" s="447">
        <v>528.77001953125</v>
      </c>
      <c r="J879" s="447">
        <v>3</v>
      </c>
      <c r="K879" s="448">
        <v>1586.31005859375</v>
      </c>
    </row>
    <row r="880" spans="1:11" ht="14.45" customHeight="1" x14ac:dyDescent="0.2">
      <c r="A880" s="442" t="s">
        <v>432</v>
      </c>
      <c r="B880" s="443" t="s">
        <v>433</v>
      </c>
      <c r="C880" s="444" t="s">
        <v>439</v>
      </c>
      <c r="D880" s="445" t="s">
        <v>440</v>
      </c>
      <c r="E880" s="444" t="s">
        <v>795</v>
      </c>
      <c r="F880" s="445" t="s">
        <v>796</v>
      </c>
      <c r="G880" s="444" t="s">
        <v>2119</v>
      </c>
      <c r="H880" s="444" t="s">
        <v>2120</v>
      </c>
      <c r="I880" s="447">
        <v>998.22000122070313</v>
      </c>
      <c r="J880" s="447">
        <v>5</v>
      </c>
      <c r="K880" s="448">
        <v>4991.1300048828125</v>
      </c>
    </row>
    <row r="881" spans="1:11" ht="14.45" customHeight="1" x14ac:dyDescent="0.2">
      <c r="A881" s="442" t="s">
        <v>432</v>
      </c>
      <c r="B881" s="443" t="s">
        <v>433</v>
      </c>
      <c r="C881" s="444" t="s">
        <v>439</v>
      </c>
      <c r="D881" s="445" t="s">
        <v>440</v>
      </c>
      <c r="E881" s="444" t="s">
        <v>795</v>
      </c>
      <c r="F881" s="445" t="s">
        <v>796</v>
      </c>
      <c r="G881" s="444" t="s">
        <v>2119</v>
      </c>
      <c r="H881" s="444" t="s">
        <v>2121</v>
      </c>
      <c r="I881" s="447">
        <v>998.25</v>
      </c>
      <c r="J881" s="447">
        <v>4</v>
      </c>
      <c r="K881" s="448">
        <v>3993</v>
      </c>
    </row>
    <row r="882" spans="1:11" ht="14.45" customHeight="1" x14ac:dyDescent="0.2">
      <c r="A882" s="442" t="s">
        <v>432</v>
      </c>
      <c r="B882" s="443" t="s">
        <v>433</v>
      </c>
      <c r="C882" s="444" t="s">
        <v>439</v>
      </c>
      <c r="D882" s="445" t="s">
        <v>440</v>
      </c>
      <c r="E882" s="444" t="s">
        <v>795</v>
      </c>
      <c r="F882" s="445" t="s">
        <v>796</v>
      </c>
      <c r="G882" s="444" t="s">
        <v>2122</v>
      </c>
      <c r="H882" s="444" t="s">
        <v>2123</v>
      </c>
      <c r="I882" s="447">
        <v>1046.5799560546875</v>
      </c>
      <c r="J882" s="447">
        <v>1</v>
      </c>
      <c r="K882" s="448">
        <v>1046.5799560546875</v>
      </c>
    </row>
    <row r="883" spans="1:11" ht="14.45" customHeight="1" x14ac:dyDescent="0.2">
      <c r="A883" s="442" t="s">
        <v>432</v>
      </c>
      <c r="B883" s="443" t="s">
        <v>433</v>
      </c>
      <c r="C883" s="444" t="s">
        <v>439</v>
      </c>
      <c r="D883" s="445" t="s">
        <v>440</v>
      </c>
      <c r="E883" s="444" t="s">
        <v>795</v>
      </c>
      <c r="F883" s="445" t="s">
        <v>796</v>
      </c>
      <c r="G883" s="444" t="s">
        <v>2124</v>
      </c>
      <c r="H883" s="444" t="s">
        <v>2125</v>
      </c>
      <c r="I883" s="447">
        <v>1046.5799560546875</v>
      </c>
      <c r="J883" s="447">
        <v>1</v>
      </c>
      <c r="K883" s="448">
        <v>1046.5799560546875</v>
      </c>
    </row>
    <row r="884" spans="1:11" ht="14.45" customHeight="1" x14ac:dyDescent="0.2">
      <c r="A884" s="442" t="s">
        <v>432</v>
      </c>
      <c r="B884" s="443" t="s">
        <v>433</v>
      </c>
      <c r="C884" s="444" t="s">
        <v>439</v>
      </c>
      <c r="D884" s="445" t="s">
        <v>440</v>
      </c>
      <c r="E884" s="444" t="s">
        <v>795</v>
      </c>
      <c r="F884" s="445" t="s">
        <v>796</v>
      </c>
      <c r="G884" s="444" t="s">
        <v>2126</v>
      </c>
      <c r="H884" s="444" t="s">
        <v>2127</v>
      </c>
      <c r="I884" s="447">
        <v>232.31667073567709</v>
      </c>
      <c r="J884" s="447">
        <v>3</v>
      </c>
      <c r="K884" s="448">
        <v>696.95001220703125</v>
      </c>
    </row>
    <row r="885" spans="1:11" ht="14.45" customHeight="1" x14ac:dyDescent="0.2">
      <c r="A885" s="442" t="s">
        <v>432</v>
      </c>
      <c r="B885" s="443" t="s">
        <v>433</v>
      </c>
      <c r="C885" s="444" t="s">
        <v>439</v>
      </c>
      <c r="D885" s="445" t="s">
        <v>440</v>
      </c>
      <c r="E885" s="444" t="s">
        <v>795</v>
      </c>
      <c r="F885" s="445" t="s">
        <v>796</v>
      </c>
      <c r="G885" s="444" t="s">
        <v>2126</v>
      </c>
      <c r="H885" s="444" t="s">
        <v>2128</v>
      </c>
      <c r="I885" s="447">
        <v>232.32000732421875</v>
      </c>
      <c r="J885" s="447">
        <v>1</v>
      </c>
      <c r="K885" s="448">
        <v>232.32000732421875</v>
      </c>
    </row>
    <row r="886" spans="1:11" ht="14.45" customHeight="1" x14ac:dyDescent="0.2">
      <c r="A886" s="442" t="s">
        <v>432</v>
      </c>
      <c r="B886" s="443" t="s">
        <v>433</v>
      </c>
      <c r="C886" s="444" t="s">
        <v>439</v>
      </c>
      <c r="D886" s="445" t="s">
        <v>440</v>
      </c>
      <c r="E886" s="444" t="s">
        <v>795</v>
      </c>
      <c r="F886" s="445" t="s">
        <v>796</v>
      </c>
      <c r="G886" s="444" t="s">
        <v>2129</v>
      </c>
      <c r="H886" s="444" t="s">
        <v>2130</v>
      </c>
      <c r="I886" s="447">
        <v>127.05000305175781</v>
      </c>
      <c r="J886" s="447">
        <v>5</v>
      </c>
      <c r="K886" s="448">
        <v>635.25</v>
      </c>
    </row>
    <row r="887" spans="1:11" ht="14.45" customHeight="1" x14ac:dyDescent="0.2">
      <c r="A887" s="442" t="s">
        <v>432</v>
      </c>
      <c r="B887" s="443" t="s">
        <v>433</v>
      </c>
      <c r="C887" s="444" t="s">
        <v>439</v>
      </c>
      <c r="D887" s="445" t="s">
        <v>440</v>
      </c>
      <c r="E887" s="444" t="s">
        <v>795</v>
      </c>
      <c r="F887" s="445" t="s">
        <v>796</v>
      </c>
      <c r="G887" s="444" t="s">
        <v>2131</v>
      </c>
      <c r="H887" s="444" t="s">
        <v>2132</v>
      </c>
      <c r="I887" s="447">
        <v>151.25</v>
      </c>
      <c r="J887" s="447">
        <v>5</v>
      </c>
      <c r="K887" s="448">
        <v>756.25</v>
      </c>
    </row>
    <row r="888" spans="1:11" ht="14.45" customHeight="1" x14ac:dyDescent="0.2">
      <c r="A888" s="442" t="s">
        <v>432</v>
      </c>
      <c r="B888" s="443" t="s">
        <v>433</v>
      </c>
      <c r="C888" s="444" t="s">
        <v>439</v>
      </c>
      <c r="D888" s="445" t="s">
        <v>440</v>
      </c>
      <c r="E888" s="444" t="s">
        <v>795</v>
      </c>
      <c r="F888" s="445" t="s">
        <v>796</v>
      </c>
      <c r="G888" s="444" t="s">
        <v>2133</v>
      </c>
      <c r="H888" s="444" t="s">
        <v>2134</v>
      </c>
      <c r="I888" s="447">
        <v>124.62999725341797</v>
      </c>
      <c r="J888" s="447">
        <v>5</v>
      </c>
      <c r="K888" s="448">
        <v>623.1500244140625</v>
      </c>
    </row>
    <row r="889" spans="1:11" ht="14.45" customHeight="1" x14ac:dyDescent="0.2">
      <c r="A889" s="442" t="s">
        <v>432</v>
      </c>
      <c r="B889" s="443" t="s">
        <v>433</v>
      </c>
      <c r="C889" s="444" t="s">
        <v>439</v>
      </c>
      <c r="D889" s="445" t="s">
        <v>440</v>
      </c>
      <c r="E889" s="444" t="s">
        <v>795</v>
      </c>
      <c r="F889" s="445" t="s">
        <v>796</v>
      </c>
      <c r="G889" s="444" t="s">
        <v>2135</v>
      </c>
      <c r="H889" s="444" t="s">
        <v>2136</v>
      </c>
      <c r="I889" s="447">
        <v>71.389999389648438</v>
      </c>
      <c r="J889" s="447">
        <v>5</v>
      </c>
      <c r="K889" s="448">
        <v>356.95001220703125</v>
      </c>
    </row>
    <row r="890" spans="1:11" ht="14.45" customHeight="1" x14ac:dyDescent="0.2">
      <c r="A890" s="442" t="s">
        <v>432</v>
      </c>
      <c r="B890" s="443" t="s">
        <v>433</v>
      </c>
      <c r="C890" s="444" t="s">
        <v>439</v>
      </c>
      <c r="D890" s="445" t="s">
        <v>440</v>
      </c>
      <c r="E890" s="444" t="s">
        <v>795</v>
      </c>
      <c r="F890" s="445" t="s">
        <v>796</v>
      </c>
      <c r="G890" s="444" t="s">
        <v>2137</v>
      </c>
      <c r="H890" s="444" t="s">
        <v>2138</v>
      </c>
      <c r="I890" s="447">
        <v>71.389999389648438</v>
      </c>
      <c r="J890" s="447">
        <v>5</v>
      </c>
      <c r="K890" s="448">
        <v>356.95001220703125</v>
      </c>
    </row>
    <row r="891" spans="1:11" ht="14.45" customHeight="1" x14ac:dyDescent="0.2">
      <c r="A891" s="442" t="s">
        <v>432</v>
      </c>
      <c r="B891" s="443" t="s">
        <v>433</v>
      </c>
      <c r="C891" s="444" t="s">
        <v>439</v>
      </c>
      <c r="D891" s="445" t="s">
        <v>440</v>
      </c>
      <c r="E891" s="444" t="s">
        <v>795</v>
      </c>
      <c r="F891" s="445" t="s">
        <v>796</v>
      </c>
      <c r="G891" s="444" t="s">
        <v>2139</v>
      </c>
      <c r="H891" s="444" t="s">
        <v>2140</v>
      </c>
      <c r="I891" s="447">
        <v>672.760009765625</v>
      </c>
      <c r="J891" s="447">
        <v>1</v>
      </c>
      <c r="K891" s="448">
        <v>672.760009765625</v>
      </c>
    </row>
    <row r="892" spans="1:11" ht="14.45" customHeight="1" x14ac:dyDescent="0.2">
      <c r="A892" s="442" t="s">
        <v>432</v>
      </c>
      <c r="B892" s="443" t="s">
        <v>433</v>
      </c>
      <c r="C892" s="444" t="s">
        <v>439</v>
      </c>
      <c r="D892" s="445" t="s">
        <v>440</v>
      </c>
      <c r="E892" s="444" t="s">
        <v>795</v>
      </c>
      <c r="F892" s="445" t="s">
        <v>796</v>
      </c>
      <c r="G892" s="444" t="s">
        <v>2141</v>
      </c>
      <c r="H892" s="444" t="s">
        <v>2142</v>
      </c>
      <c r="I892" s="447">
        <v>487.739990234375</v>
      </c>
      <c r="J892" s="447">
        <v>1</v>
      </c>
      <c r="K892" s="448">
        <v>487.739990234375</v>
      </c>
    </row>
    <row r="893" spans="1:11" ht="14.45" customHeight="1" x14ac:dyDescent="0.2">
      <c r="A893" s="442" t="s">
        <v>432</v>
      </c>
      <c r="B893" s="443" t="s">
        <v>433</v>
      </c>
      <c r="C893" s="444" t="s">
        <v>439</v>
      </c>
      <c r="D893" s="445" t="s">
        <v>440</v>
      </c>
      <c r="E893" s="444" t="s">
        <v>795</v>
      </c>
      <c r="F893" s="445" t="s">
        <v>796</v>
      </c>
      <c r="G893" s="444" t="s">
        <v>2143</v>
      </c>
      <c r="H893" s="444" t="s">
        <v>2144</v>
      </c>
      <c r="I893" s="447">
        <v>922.65997314453125</v>
      </c>
      <c r="J893" s="447">
        <v>1</v>
      </c>
      <c r="K893" s="448">
        <v>922.65997314453125</v>
      </c>
    </row>
    <row r="894" spans="1:11" ht="14.45" customHeight="1" x14ac:dyDescent="0.2">
      <c r="A894" s="442" t="s">
        <v>432</v>
      </c>
      <c r="B894" s="443" t="s">
        <v>433</v>
      </c>
      <c r="C894" s="444" t="s">
        <v>439</v>
      </c>
      <c r="D894" s="445" t="s">
        <v>440</v>
      </c>
      <c r="E894" s="444" t="s">
        <v>795</v>
      </c>
      <c r="F894" s="445" t="s">
        <v>796</v>
      </c>
      <c r="G894" s="444" t="s">
        <v>2145</v>
      </c>
      <c r="H894" s="444" t="s">
        <v>2146</v>
      </c>
      <c r="I894" s="447">
        <v>2203.2900390625</v>
      </c>
      <c r="J894" s="447">
        <v>1</v>
      </c>
      <c r="K894" s="448">
        <v>2203.2900390625</v>
      </c>
    </row>
    <row r="895" spans="1:11" ht="14.45" customHeight="1" x14ac:dyDescent="0.2">
      <c r="A895" s="442" t="s">
        <v>432</v>
      </c>
      <c r="B895" s="443" t="s">
        <v>433</v>
      </c>
      <c r="C895" s="444" t="s">
        <v>439</v>
      </c>
      <c r="D895" s="445" t="s">
        <v>440</v>
      </c>
      <c r="E895" s="444" t="s">
        <v>795</v>
      </c>
      <c r="F895" s="445" t="s">
        <v>796</v>
      </c>
      <c r="G895" s="444" t="s">
        <v>2147</v>
      </c>
      <c r="H895" s="444" t="s">
        <v>2148</v>
      </c>
      <c r="I895" s="447">
        <v>275.8800048828125</v>
      </c>
      <c r="J895" s="447">
        <v>4</v>
      </c>
      <c r="K895" s="448">
        <v>1103.52001953125</v>
      </c>
    </row>
    <row r="896" spans="1:11" ht="14.45" customHeight="1" x14ac:dyDescent="0.2">
      <c r="A896" s="442" t="s">
        <v>432</v>
      </c>
      <c r="B896" s="443" t="s">
        <v>433</v>
      </c>
      <c r="C896" s="444" t="s">
        <v>439</v>
      </c>
      <c r="D896" s="445" t="s">
        <v>440</v>
      </c>
      <c r="E896" s="444" t="s">
        <v>795</v>
      </c>
      <c r="F896" s="445" t="s">
        <v>796</v>
      </c>
      <c r="G896" s="444" t="s">
        <v>2149</v>
      </c>
      <c r="H896" s="444" t="s">
        <v>2150</v>
      </c>
      <c r="I896" s="447">
        <v>304.125</v>
      </c>
      <c r="J896" s="447">
        <v>18</v>
      </c>
      <c r="K896" s="448">
        <v>5508</v>
      </c>
    </row>
    <row r="897" spans="1:11" ht="14.45" customHeight="1" x14ac:dyDescent="0.2">
      <c r="A897" s="442" t="s">
        <v>432</v>
      </c>
      <c r="B897" s="443" t="s">
        <v>433</v>
      </c>
      <c r="C897" s="444" t="s">
        <v>439</v>
      </c>
      <c r="D897" s="445" t="s">
        <v>440</v>
      </c>
      <c r="E897" s="444" t="s">
        <v>795</v>
      </c>
      <c r="F897" s="445" t="s">
        <v>796</v>
      </c>
      <c r="G897" s="444" t="s">
        <v>2149</v>
      </c>
      <c r="H897" s="444" t="s">
        <v>2151</v>
      </c>
      <c r="I897" s="447">
        <v>294.00250244140625</v>
      </c>
      <c r="J897" s="447">
        <v>11</v>
      </c>
      <c r="K897" s="448">
        <v>3234.030029296875</v>
      </c>
    </row>
    <row r="898" spans="1:11" ht="14.45" customHeight="1" x14ac:dyDescent="0.2">
      <c r="A898" s="442" t="s">
        <v>432</v>
      </c>
      <c r="B898" s="443" t="s">
        <v>433</v>
      </c>
      <c r="C898" s="444" t="s">
        <v>439</v>
      </c>
      <c r="D898" s="445" t="s">
        <v>440</v>
      </c>
      <c r="E898" s="444" t="s">
        <v>795</v>
      </c>
      <c r="F898" s="445" t="s">
        <v>796</v>
      </c>
      <c r="G898" s="444" t="s">
        <v>2152</v>
      </c>
      <c r="H898" s="444" t="s">
        <v>2153</v>
      </c>
      <c r="I898" s="447">
        <v>1213.851534329928</v>
      </c>
      <c r="J898" s="447">
        <v>319</v>
      </c>
      <c r="K898" s="448">
        <v>382789.421875</v>
      </c>
    </row>
    <row r="899" spans="1:11" ht="14.45" customHeight="1" x14ac:dyDescent="0.2">
      <c r="A899" s="442" t="s">
        <v>432</v>
      </c>
      <c r="B899" s="443" t="s">
        <v>433</v>
      </c>
      <c r="C899" s="444" t="s">
        <v>439</v>
      </c>
      <c r="D899" s="445" t="s">
        <v>440</v>
      </c>
      <c r="E899" s="444" t="s">
        <v>795</v>
      </c>
      <c r="F899" s="445" t="s">
        <v>796</v>
      </c>
      <c r="G899" s="444" t="s">
        <v>2154</v>
      </c>
      <c r="H899" s="444" t="s">
        <v>2155</v>
      </c>
      <c r="I899" s="447">
        <v>204.25</v>
      </c>
      <c r="J899" s="447">
        <v>6</v>
      </c>
      <c r="K899" s="448">
        <v>1225.510009765625</v>
      </c>
    </row>
    <row r="900" spans="1:11" ht="14.45" customHeight="1" x14ac:dyDescent="0.2">
      <c r="A900" s="442" t="s">
        <v>432</v>
      </c>
      <c r="B900" s="443" t="s">
        <v>433</v>
      </c>
      <c r="C900" s="444" t="s">
        <v>439</v>
      </c>
      <c r="D900" s="445" t="s">
        <v>440</v>
      </c>
      <c r="E900" s="444" t="s">
        <v>795</v>
      </c>
      <c r="F900" s="445" t="s">
        <v>796</v>
      </c>
      <c r="G900" s="444" t="s">
        <v>2156</v>
      </c>
      <c r="H900" s="444" t="s">
        <v>2157</v>
      </c>
      <c r="I900" s="447">
        <v>0.93000000715255737</v>
      </c>
      <c r="J900" s="447">
        <v>500</v>
      </c>
      <c r="K900" s="448">
        <v>463.41000366210938</v>
      </c>
    </row>
    <row r="901" spans="1:11" ht="14.45" customHeight="1" x14ac:dyDescent="0.2">
      <c r="A901" s="442" t="s">
        <v>432</v>
      </c>
      <c r="B901" s="443" t="s">
        <v>433</v>
      </c>
      <c r="C901" s="444" t="s">
        <v>439</v>
      </c>
      <c r="D901" s="445" t="s">
        <v>440</v>
      </c>
      <c r="E901" s="444" t="s">
        <v>795</v>
      </c>
      <c r="F901" s="445" t="s">
        <v>796</v>
      </c>
      <c r="G901" s="444" t="s">
        <v>2152</v>
      </c>
      <c r="H901" s="444" t="s">
        <v>2158</v>
      </c>
      <c r="I901" s="447">
        <v>1205.5879882812501</v>
      </c>
      <c r="J901" s="447">
        <v>57</v>
      </c>
      <c r="K901" s="448">
        <v>69324.48876953125</v>
      </c>
    </row>
    <row r="902" spans="1:11" ht="14.45" customHeight="1" x14ac:dyDescent="0.2">
      <c r="A902" s="442" t="s">
        <v>432</v>
      </c>
      <c r="B902" s="443" t="s">
        <v>433</v>
      </c>
      <c r="C902" s="444" t="s">
        <v>439</v>
      </c>
      <c r="D902" s="445" t="s">
        <v>440</v>
      </c>
      <c r="E902" s="444" t="s">
        <v>795</v>
      </c>
      <c r="F902" s="445" t="s">
        <v>796</v>
      </c>
      <c r="G902" s="444" t="s">
        <v>2159</v>
      </c>
      <c r="H902" s="444" t="s">
        <v>2160</v>
      </c>
      <c r="I902" s="447">
        <v>1316.780029296875</v>
      </c>
      <c r="J902" s="447">
        <v>1</v>
      </c>
      <c r="K902" s="448">
        <v>1316.780029296875</v>
      </c>
    </row>
    <row r="903" spans="1:11" ht="14.45" customHeight="1" x14ac:dyDescent="0.2">
      <c r="A903" s="442" t="s">
        <v>432</v>
      </c>
      <c r="B903" s="443" t="s">
        <v>433</v>
      </c>
      <c r="C903" s="444" t="s">
        <v>439</v>
      </c>
      <c r="D903" s="445" t="s">
        <v>440</v>
      </c>
      <c r="E903" s="444" t="s">
        <v>795</v>
      </c>
      <c r="F903" s="445" t="s">
        <v>796</v>
      </c>
      <c r="G903" s="444" t="s">
        <v>2161</v>
      </c>
      <c r="H903" s="444" t="s">
        <v>2162</v>
      </c>
      <c r="I903" s="447">
        <v>1316.7900390625</v>
      </c>
      <c r="J903" s="447">
        <v>1</v>
      </c>
      <c r="K903" s="448">
        <v>1316.7900390625</v>
      </c>
    </row>
    <row r="904" spans="1:11" ht="14.45" customHeight="1" x14ac:dyDescent="0.2">
      <c r="A904" s="442" t="s">
        <v>432</v>
      </c>
      <c r="B904" s="443" t="s">
        <v>433</v>
      </c>
      <c r="C904" s="444" t="s">
        <v>439</v>
      </c>
      <c r="D904" s="445" t="s">
        <v>440</v>
      </c>
      <c r="E904" s="444" t="s">
        <v>795</v>
      </c>
      <c r="F904" s="445" t="s">
        <v>796</v>
      </c>
      <c r="G904" s="444" t="s">
        <v>2163</v>
      </c>
      <c r="H904" s="444" t="s">
        <v>2164</v>
      </c>
      <c r="I904" s="447">
        <v>87</v>
      </c>
      <c r="J904" s="447">
        <v>100</v>
      </c>
      <c r="K904" s="448">
        <v>8700</v>
      </c>
    </row>
    <row r="905" spans="1:11" ht="14.45" customHeight="1" x14ac:dyDescent="0.2">
      <c r="A905" s="442" t="s">
        <v>432</v>
      </c>
      <c r="B905" s="443" t="s">
        <v>433</v>
      </c>
      <c r="C905" s="444" t="s">
        <v>439</v>
      </c>
      <c r="D905" s="445" t="s">
        <v>440</v>
      </c>
      <c r="E905" s="444" t="s">
        <v>795</v>
      </c>
      <c r="F905" s="445" t="s">
        <v>796</v>
      </c>
      <c r="G905" s="444" t="s">
        <v>2165</v>
      </c>
      <c r="H905" s="444" t="s">
        <v>2166</v>
      </c>
      <c r="I905" s="447">
        <v>138</v>
      </c>
      <c r="J905" s="447">
        <v>180</v>
      </c>
      <c r="K905" s="448">
        <v>24840</v>
      </c>
    </row>
    <row r="906" spans="1:11" ht="14.45" customHeight="1" x14ac:dyDescent="0.2">
      <c r="A906" s="442" t="s">
        <v>432</v>
      </c>
      <c r="B906" s="443" t="s">
        <v>433</v>
      </c>
      <c r="C906" s="444" t="s">
        <v>439</v>
      </c>
      <c r="D906" s="445" t="s">
        <v>440</v>
      </c>
      <c r="E906" s="444" t="s">
        <v>795</v>
      </c>
      <c r="F906" s="445" t="s">
        <v>796</v>
      </c>
      <c r="G906" s="444" t="s">
        <v>2165</v>
      </c>
      <c r="H906" s="444" t="s">
        <v>2167</v>
      </c>
      <c r="I906" s="447">
        <v>138</v>
      </c>
      <c r="J906" s="447">
        <v>286</v>
      </c>
      <c r="K906" s="448">
        <v>39468</v>
      </c>
    </row>
    <row r="907" spans="1:11" ht="14.45" customHeight="1" x14ac:dyDescent="0.2">
      <c r="A907" s="442" t="s">
        <v>432</v>
      </c>
      <c r="B907" s="443" t="s">
        <v>433</v>
      </c>
      <c r="C907" s="444" t="s">
        <v>439</v>
      </c>
      <c r="D907" s="445" t="s">
        <v>440</v>
      </c>
      <c r="E907" s="444" t="s">
        <v>795</v>
      </c>
      <c r="F907" s="445" t="s">
        <v>796</v>
      </c>
      <c r="G907" s="444" t="s">
        <v>2168</v>
      </c>
      <c r="H907" s="444" t="s">
        <v>2169</v>
      </c>
      <c r="I907" s="447">
        <v>138</v>
      </c>
      <c r="J907" s="447">
        <v>300</v>
      </c>
      <c r="K907" s="448">
        <v>41400</v>
      </c>
    </row>
    <row r="908" spans="1:11" ht="14.45" customHeight="1" thickBot="1" x14ac:dyDescent="0.25">
      <c r="A908" s="449" t="s">
        <v>432</v>
      </c>
      <c r="B908" s="450" t="s">
        <v>433</v>
      </c>
      <c r="C908" s="451" t="s">
        <v>439</v>
      </c>
      <c r="D908" s="452" t="s">
        <v>440</v>
      </c>
      <c r="E908" s="451" t="s">
        <v>795</v>
      </c>
      <c r="F908" s="452" t="s">
        <v>796</v>
      </c>
      <c r="G908" s="451" t="s">
        <v>2168</v>
      </c>
      <c r="H908" s="451" t="s">
        <v>2170</v>
      </c>
      <c r="I908" s="454">
        <v>138</v>
      </c>
      <c r="J908" s="454">
        <v>250</v>
      </c>
      <c r="K908" s="455">
        <v>34500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25667DF-4EFA-4E6C-BAA3-D693DA76ED4F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6" customWidth="1"/>
    <col min="18" max="18" width="7.28515625" style="251" customWidth="1"/>
    <col min="19" max="19" width="8" style="206" customWidth="1"/>
    <col min="21" max="21" width="11.28515625" bestFit="1" customWidth="1"/>
  </cols>
  <sheetData>
    <row r="1" spans="1:19" ht="19.5" thickBot="1" x14ac:dyDescent="0.35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415" t="s">
        <v>242</v>
      </c>
      <c r="B2" s="208"/>
    </row>
    <row r="3" spans="1:19" x14ac:dyDescent="0.25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214</v>
      </c>
      <c r="Q3" s="393"/>
      <c r="R3" s="393"/>
      <c r="S3" s="394"/>
    </row>
    <row r="4" spans="1:19" ht="15.75" thickBot="1" x14ac:dyDescent="0.3">
      <c r="A4" s="367">
        <v>2020</v>
      </c>
      <c r="B4" s="368"/>
      <c r="C4" s="369" t="s">
        <v>213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212</v>
      </c>
      <c r="J4" s="365" t="s">
        <v>155</v>
      </c>
      <c r="K4" s="384" t="s">
        <v>211</v>
      </c>
      <c r="L4" s="385"/>
      <c r="M4" s="385"/>
      <c r="N4" s="386"/>
      <c r="O4" s="373" t="s">
        <v>210</v>
      </c>
      <c r="P4" s="376" t="s">
        <v>209</v>
      </c>
      <c r="Q4" s="376" t="s">
        <v>165</v>
      </c>
      <c r="R4" s="378" t="s">
        <v>61</v>
      </c>
      <c r="S4" s="380" t="s">
        <v>164</v>
      </c>
    </row>
    <row r="5" spans="1:19" s="286" customFormat="1" ht="19.149999999999999" customHeight="1" x14ac:dyDescent="0.25">
      <c r="A5" s="382" t="s">
        <v>208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207</v>
      </c>
      <c r="N5" s="287" t="s">
        <v>3</v>
      </c>
      <c r="O5" s="374"/>
      <c r="P5" s="377"/>
      <c r="Q5" s="377"/>
      <c r="R5" s="379"/>
      <c r="S5" s="381"/>
    </row>
    <row r="6" spans="1:19" ht="15.75" thickBot="1" x14ac:dyDescent="0.3">
      <c r="A6" s="359" t="s">
        <v>151</v>
      </c>
      <c r="B6" s="360"/>
      <c r="C6" s="285">
        <f ca="1">SUM(Tabulka[01 uv_sk])/2</f>
        <v>54.489999999999995</v>
      </c>
      <c r="D6" s="283"/>
      <c r="E6" s="283"/>
      <c r="F6" s="282"/>
      <c r="G6" s="284">
        <f ca="1">SUM(Tabulka[05 h_vram])/2</f>
        <v>40900.800000000003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686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143985</v>
      </c>
      <c r="N6" s="283">
        <f ca="1">SUM(Tabulka[12 m_oc])/2</f>
        <v>143985</v>
      </c>
      <c r="O6" s="282">
        <f ca="1">SUM(Tabulka[13 m_sk])/2</f>
        <v>10595032</v>
      </c>
      <c r="P6" s="281">
        <f ca="1">SUM(Tabulka[14_vzsk])/2</f>
        <v>0</v>
      </c>
      <c r="Q6" s="281">
        <f ca="1">SUM(Tabulka[15_vzpl])/2</f>
        <v>40695.259042033227</v>
      </c>
      <c r="R6" s="280">
        <f ca="1">IF(Q6=0,0,P6/Q6)</f>
        <v>0</v>
      </c>
      <c r="S6" s="279">
        <f ca="1">Q6-P6</f>
        <v>40695.259042033227</v>
      </c>
    </row>
    <row r="7" spans="1:19" hidden="1" x14ac:dyDescent="0.25">
      <c r="A7" s="278" t="s">
        <v>206</v>
      </c>
      <c r="B7" s="277" t="s">
        <v>205</v>
      </c>
      <c r="C7" s="276" t="s">
        <v>204</v>
      </c>
      <c r="D7" s="275" t="s">
        <v>203</v>
      </c>
      <c r="E7" s="274" t="s">
        <v>202</v>
      </c>
      <c r="F7" s="273" t="s">
        <v>201</v>
      </c>
      <c r="G7" s="272" t="s">
        <v>200</v>
      </c>
      <c r="H7" s="270" t="s">
        <v>199</v>
      </c>
      <c r="I7" s="270" t="s">
        <v>198</v>
      </c>
      <c r="J7" s="269" t="s">
        <v>197</v>
      </c>
      <c r="K7" s="271" t="s">
        <v>196</v>
      </c>
      <c r="L7" s="270" t="s">
        <v>195</v>
      </c>
      <c r="M7" s="270" t="s">
        <v>194</v>
      </c>
      <c r="N7" s="269" t="s">
        <v>193</v>
      </c>
      <c r="O7" s="268" t="s">
        <v>192</v>
      </c>
      <c r="P7" s="267" t="s">
        <v>191</v>
      </c>
      <c r="Q7" s="266" t="s">
        <v>190</v>
      </c>
      <c r="R7" s="265" t="s">
        <v>189</v>
      </c>
      <c r="S7" s="264" t="s">
        <v>188</v>
      </c>
    </row>
    <row r="8" spans="1:19" x14ac:dyDescent="0.25">
      <c r="A8" s="261" t="s">
        <v>187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12.779999999999998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10180.300000000001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13322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13322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3423799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17778.592375366567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17778.592375366567</v>
      </c>
    </row>
    <row r="9" spans="1:19" x14ac:dyDescent="0.25">
      <c r="A9" s="261">
        <v>99</v>
      </c>
      <c r="B9" s="260" t="s">
        <v>2181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17778.592375366567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17778.592375366567</v>
      </c>
    </row>
    <row r="10" spans="1:19" x14ac:dyDescent="0.25">
      <c r="A10" s="261">
        <v>102</v>
      </c>
      <c r="B10" s="260" t="s">
        <v>2182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7.25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5703.1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1582185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25">
      <c r="A11" s="261">
        <v>103</v>
      </c>
      <c r="B11" s="260" t="s">
        <v>2183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5.5299999999999994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4477.2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11822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11822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1841614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25">
      <c r="A12" s="261" t="s">
        <v>2172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39.760000000000005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29090.199999999997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130663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130663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6892493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22916.666666666664</v>
      </c>
      <c r="R12" s="263">
        <f ca="1">IF(Tabulka[[#This Row],[15_vzpl]]=0,"",Tabulka[[#This Row],[14_vzsk]]/Tabulka[[#This Row],[15_vzpl]])</f>
        <v>0</v>
      </c>
      <c r="S12" s="262">
        <f ca="1">IF(Tabulka[[#This Row],[15_vzpl]]-Tabulka[[#This Row],[14_vzsk]]=0,"",Tabulka[[#This Row],[15_vzpl]]-Tabulka[[#This Row],[14_vzsk]])</f>
        <v>22916.666666666664</v>
      </c>
    </row>
    <row r="13" spans="1:19" x14ac:dyDescent="0.25">
      <c r="A13" s="261">
        <v>303</v>
      </c>
      <c r="B13" s="260" t="s">
        <v>2184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22.160000000000004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16924.599999999999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96896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96896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3883372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22916.666666666664</v>
      </c>
      <c r="R13" s="263">
        <f ca="1">IF(Tabulka[[#This Row],[15_vzpl]]=0,"",Tabulka[[#This Row],[14_vzsk]]/Tabulka[[#This Row],[15_vzpl]])</f>
        <v>0</v>
      </c>
      <c r="S13" s="262">
        <f ca="1">IF(Tabulka[[#This Row],[15_vzpl]]-Tabulka[[#This Row],[14_vzsk]]=0,"",Tabulka[[#This Row],[15_vzpl]]-Tabulka[[#This Row],[14_vzsk]])</f>
        <v>22916.666666666664</v>
      </c>
    </row>
    <row r="14" spans="1:19" x14ac:dyDescent="0.25">
      <c r="A14" s="261">
        <v>304</v>
      </c>
      <c r="B14" s="260" t="s">
        <v>2185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4224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16265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16265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1198005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25">
      <c r="A15" s="261">
        <v>408</v>
      </c>
      <c r="B15" s="260" t="s">
        <v>2186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25">
      <c r="A16" s="261">
        <v>416</v>
      </c>
      <c r="B16" s="260" t="s">
        <v>2187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12.600000000000001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7941.6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15502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15502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1809116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25">
      <c r="A17" s="261" t="s">
        <v>2173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1.95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1630.3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247.5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270190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25">
      <c r="A18" s="261">
        <v>25</v>
      </c>
      <c r="B18" s="260" t="s">
        <v>2188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105986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25">
      <c r="A19" s="261">
        <v>30</v>
      </c>
      <c r="B19" s="260" t="s">
        <v>2189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782.3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247.5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164204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25">
      <c r="A20" s="261" t="s">
        <v>2174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47.5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25">
      <c r="A21" s="261">
        <v>417</v>
      </c>
      <c r="B21" s="260" t="s">
        <v>2174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47.5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8550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216</v>
      </c>
    </row>
    <row r="23" spans="1:19" x14ac:dyDescent="0.25">
      <c r="A23" s="98" t="s">
        <v>133</v>
      </c>
    </row>
    <row r="24" spans="1:19" x14ac:dyDescent="0.25">
      <c r="A24" s="99" t="s">
        <v>186</v>
      </c>
    </row>
    <row r="25" spans="1:19" x14ac:dyDescent="0.25">
      <c r="A25" s="253" t="s">
        <v>185</v>
      </c>
    </row>
    <row r="26" spans="1:19" x14ac:dyDescent="0.25">
      <c r="A26" s="210" t="s">
        <v>161</v>
      </c>
    </row>
    <row r="27" spans="1:19" x14ac:dyDescent="0.25">
      <c r="A27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215DC92-FC42-42FB-987C-5E84F39CFE2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2180</v>
      </c>
    </row>
    <row r="2" spans="1:19" x14ac:dyDescent="0.25">
      <c r="A2" s="415" t="s">
        <v>242</v>
      </c>
    </row>
    <row r="3" spans="1:19" x14ac:dyDescent="0.25">
      <c r="A3" s="299" t="s">
        <v>138</v>
      </c>
      <c r="B3" s="298">
        <v>2020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7" t="s">
        <v>139</v>
      </c>
      <c r="B4" s="296">
        <v>1</v>
      </c>
      <c r="C4" s="291">
        <v>1</v>
      </c>
      <c r="D4" s="291" t="s">
        <v>187</v>
      </c>
      <c r="E4" s="290">
        <v>12.1</v>
      </c>
      <c r="F4" s="290"/>
      <c r="G4" s="290"/>
      <c r="H4" s="290"/>
      <c r="I4" s="290">
        <v>2000.9</v>
      </c>
      <c r="J4" s="290"/>
      <c r="K4" s="290"/>
      <c r="L4" s="290">
        <v>83</v>
      </c>
      <c r="M4" s="290"/>
      <c r="N4" s="290"/>
      <c r="O4" s="290">
        <v>2572</v>
      </c>
      <c r="P4" s="290">
        <v>2572</v>
      </c>
      <c r="Q4" s="290">
        <v>669598</v>
      </c>
      <c r="R4" s="290"/>
      <c r="S4" s="290">
        <v>3555.7184750733136</v>
      </c>
    </row>
    <row r="5" spans="1:19" x14ac:dyDescent="0.25">
      <c r="A5" s="295" t="s">
        <v>140</v>
      </c>
      <c r="B5" s="294">
        <v>2</v>
      </c>
      <c r="C5">
        <v>1</v>
      </c>
      <c r="D5">
        <v>99</v>
      </c>
      <c r="S5">
        <v>3555.7184750733136</v>
      </c>
    </row>
    <row r="6" spans="1:19" x14ac:dyDescent="0.25">
      <c r="A6" s="297" t="s">
        <v>141</v>
      </c>
      <c r="B6" s="296">
        <v>3</v>
      </c>
      <c r="C6">
        <v>1</v>
      </c>
      <c r="D6">
        <v>102</v>
      </c>
      <c r="E6">
        <v>6.25</v>
      </c>
      <c r="I6">
        <v>1079.7</v>
      </c>
      <c r="L6">
        <v>81</v>
      </c>
      <c r="O6">
        <v>750</v>
      </c>
      <c r="P6">
        <v>750</v>
      </c>
      <c r="Q6">
        <v>296358</v>
      </c>
    </row>
    <row r="7" spans="1:19" x14ac:dyDescent="0.25">
      <c r="A7" s="295" t="s">
        <v>142</v>
      </c>
      <c r="B7" s="294">
        <v>4</v>
      </c>
      <c r="C7">
        <v>1</v>
      </c>
      <c r="D7">
        <v>103</v>
      </c>
      <c r="E7">
        <v>5.85</v>
      </c>
      <c r="I7">
        <v>921.2</v>
      </c>
      <c r="L7">
        <v>2</v>
      </c>
      <c r="O7">
        <v>1822</v>
      </c>
      <c r="P7">
        <v>1822</v>
      </c>
      <c r="Q7">
        <v>373240</v>
      </c>
    </row>
    <row r="8" spans="1:19" x14ac:dyDescent="0.25">
      <c r="A8" s="297" t="s">
        <v>143</v>
      </c>
      <c r="B8" s="296">
        <v>5</v>
      </c>
      <c r="C8">
        <v>1</v>
      </c>
      <c r="D8" t="s">
        <v>2172</v>
      </c>
      <c r="E8">
        <v>40.200000000000003</v>
      </c>
      <c r="I8">
        <v>6539.2000000000007</v>
      </c>
      <c r="O8">
        <v>22771</v>
      </c>
      <c r="P8">
        <v>22771</v>
      </c>
      <c r="Q8">
        <v>1468569</v>
      </c>
      <c r="S8">
        <v>4583.333333333333</v>
      </c>
    </row>
    <row r="9" spans="1:19" x14ac:dyDescent="0.25">
      <c r="A9" s="295" t="s">
        <v>144</v>
      </c>
      <c r="B9" s="294">
        <v>6</v>
      </c>
      <c r="C9">
        <v>1</v>
      </c>
      <c r="D9">
        <v>303</v>
      </c>
      <c r="E9">
        <v>22.6</v>
      </c>
      <c r="I9">
        <v>3761.6</v>
      </c>
      <c r="O9">
        <v>18824</v>
      </c>
      <c r="P9">
        <v>18824</v>
      </c>
      <c r="Q9">
        <v>811777</v>
      </c>
      <c r="S9">
        <v>4583.333333333333</v>
      </c>
    </row>
    <row r="10" spans="1:19" x14ac:dyDescent="0.25">
      <c r="A10" s="297" t="s">
        <v>145</v>
      </c>
      <c r="B10" s="296">
        <v>7</v>
      </c>
      <c r="C10">
        <v>1</v>
      </c>
      <c r="D10">
        <v>304</v>
      </c>
      <c r="E10">
        <v>5</v>
      </c>
      <c r="I10">
        <v>872</v>
      </c>
      <c r="O10">
        <v>665</v>
      </c>
      <c r="P10">
        <v>665</v>
      </c>
      <c r="Q10">
        <v>237606</v>
      </c>
    </row>
    <row r="11" spans="1:19" x14ac:dyDescent="0.25">
      <c r="A11" s="295" t="s">
        <v>146</v>
      </c>
      <c r="B11" s="294">
        <v>8</v>
      </c>
      <c r="C11">
        <v>1</v>
      </c>
      <c r="D11">
        <v>416</v>
      </c>
      <c r="E11">
        <v>12.600000000000001</v>
      </c>
      <c r="I11">
        <v>1905.6</v>
      </c>
      <c r="O11">
        <v>3282</v>
      </c>
      <c r="P11">
        <v>3282</v>
      </c>
      <c r="Q11">
        <v>419186</v>
      </c>
    </row>
    <row r="12" spans="1:19" x14ac:dyDescent="0.25">
      <c r="A12" s="297" t="s">
        <v>147</v>
      </c>
      <c r="B12" s="296">
        <v>9</v>
      </c>
      <c r="C12">
        <v>1</v>
      </c>
      <c r="D12" t="s">
        <v>2173</v>
      </c>
      <c r="E12">
        <v>1.95</v>
      </c>
      <c r="I12">
        <v>350.7</v>
      </c>
      <c r="L12">
        <v>45</v>
      </c>
      <c r="Q12">
        <v>54161</v>
      </c>
    </row>
    <row r="13" spans="1:19" x14ac:dyDescent="0.25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21190</v>
      </c>
    </row>
    <row r="14" spans="1:19" x14ac:dyDescent="0.25">
      <c r="A14" s="297" t="s">
        <v>149</v>
      </c>
      <c r="B14" s="296">
        <v>11</v>
      </c>
      <c r="C14">
        <v>1</v>
      </c>
      <c r="D14">
        <v>30</v>
      </c>
      <c r="E14">
        <v>0.95</v>
      </c>
      <c r="I14">
        <v>166.7</v>
      </c>
      <c r="L14">
        <v>45</v>
      </c>
      <c r="Q14">
        <v>32971</v>
      </c>
    </row>
    <row r="15" spans="1:19" x14ac:dyDescent="0.25">
      <c r="A15" s="295" t="s">
        <v>150</v>
      </c>
      <c r="B15" s="294">
        <v>12</v>
      </c>
      <c r="C15">
        <v>1</v>
      </c>
      <c r="D15" t="s">
        <v>2174</v>
      </c>
      <c r="L15">
        <v>9.5</v>
      </c>
      <c r="Q15">
        <v>1710</v>
      </c>
    </row>
    <row r="16" spans="1:19" x14ac:dyDescent="0.25">
      <c r="A16" s="293" t="s">
        <v>138</v>
      </c>
      <c r="B16" s="292">
        <v>2020</v>
      </c>
      <c r="C16">
        <v>1</v>
      </c>
      <c r="D16">
        <v>417</v>
      </c>
      <c r="L16">
        <v>9.5</v>
      </c>
      <c r="Q16">
        <v>1710</v>
      </c>
    </row>
    <row r="17" spans="3:19" x14ac:dyDescent="0.25">
      <c r="C17" t="s">
        <v>2175</v>
      </c>
      <c r="E17">
        <v>54.250000000000007</v>
      </c>
      <c r="I17">
        <v>8890.8000000000011</v>
      </c>
      <c r="L17">
        <v>137.5</v>
      </c>
      <c r="O17">
        <v>25343</v>
      </c>
      <c r="P17">
        <v>25343</v>
      </c>
      <c r="Q17">
        <v>2194038</v>
      </c>
      <c r="S17">
        <v>8139.0518084066462</v>
      </c>
    </row>
    <row r="18" spans="3:19" x14ac:dyDescent="0.25">
      <c r="C18">
        <v>2</v>
      </c>
      <c r="D18" t="s">
        <v>187</v>
      </c>
      <c r="E18">
        <v>12.65</v>
      </c>
      <c r="I18">
        <v>1879.6999999999998</v>
      </c>
      <c r="L18">
        <v>91</v>
      </c>
      <c r="Q18">
        <v>693657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7.2</v>
      </c>
      <c r="I20">
        <v>1072.0999999999999</v>
      </c>
      <c r="L20">
        <v>83</v>
      </c>
      <c r="Q20">
        <v>329726</v>
      </c>
    </row>
    <row r="21" spans="3:19" x14ac:dyDescent="0.25">
      <c r="C21">
        <v>2</v>
      </c>
      <c r="D21">
        <v>103</v>
      </c>
      <c r="E21">
        <v>5.45</v>
      </c>
      <c r="I21">
        <v>807.6</v>
      </c>
      <c r="L21">
        <v>8</v>
      </c>
      <c r="Q21">
        <v>363931</v>
      </c>
    </row>
    <row r="22" spans="3:19" x14ac:dyDescent="0.25">
      <c r="C22">
        <v>2</v>
      </c>
      <c r="D22" t="s">
        <v>2172</v>
      </c>
      <c r="E22">
        <v>40.200000000000003</v>
      </c>
      <c r="I22">
        <v>5686.4</v>
      </c>
      <c r="O22">
        <v>50294</v>
      </c>
      <c r="P22">
        <v>50294</v>
      </c>
      <c r="Q22">
        <v>1473570</v>
      </c>
      <c r="S22">
        <v>4583.333333333333</v>
      </c>
    </row>
    <row r="23" spans="3:19" x14ac:dyDescent="0.25">
      <c r="C23">
        <v>2</v>
      </c>
      <c r="D23">
        <v>303</v>
      </c>
      <c r="E23">
        <v>22.6</v>
      </c>
      <c r="I23">
        <v>3320</v>
      </c>
      <c r="O23">
        <v>38824</v>
      </c>
      <c r="P23">
        <v>38824</v>
      </c>
      <c r="Q23">
        <v>833667</v>
      </c>
      <c r="S23">
        <v>4583.333333333333</v>
      </c>
    </row>
    <row r="24" spans="3:19" x14ac:dyDescent="0.25">
      <c r="C24">
        <v>2</v>
      </c>
      <c r="D24">
        <v>304</v>
      </c>
      <c r="E24">
        <v>5</v>
      </c>
      <c r="I24">
        <v>776</v>
      </c>
      <c r="Q24">
        <v>235185</v>
      </c>
    </row>
    <row r="25" spans="3:19" x14ac:dyDescent="0.25">
      <c r="C25">
        <v>2</v>
      </c>
      <c r="D25">
        <v>416</v>
      </c>
      <c r="E25">
        <v>12.600000000000001</v>
      </c>
      <c r="I25">
        <v>1590.4</v>
      </c>
      <c r="O25">
        <v>11470</v>
      </c>
      <c r="P25">
        <v>11470</v>
      </c>
      <c r="Q25">
        <v>404718</v>
      </c>
    </row>
    <row r="26" spans="3:19" x14ac:dyDescent="0.25">
      <c r="C26">
        <v>2</v>
      </c>
      <c r="D26" t="s">
        <v>2173</v>
      </c>
      <c r="E26">
        <v>1.95</v>
      </c>
      <c r="I26">
        <v>281.60000000000002</v>
      </c>
      <c r="L26">
        <v>50</v>
      </c>
      <c r="Q26">
        <v>50573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0.95</v>
      </c>
      <c r="I28">
        <v>121.6</v>
      </c>
      <c r="L28">
        <v>50</v>
      </c>
      <c r="Q28">
        <v>29383</v>
      </c>
    </row>
    <row r="29" spans="3:19" x14ac:dyDescent="0.25">
      <c r="C29">
        <v>2</v>
      </c>
      <c r="D29" t="s">
        <v>2174</v>
      </c>
      <c r="L29">
        <v>7.5</v>
      </c>
      <c r="Q29">
        <v>1350</v>
      </c>
    </row>
    <row r="30" spans="3:19" x14ac:dyDescent="0.25">
      <c r="C30">
        <v>2</v>
      </c>
      <c r="D30">
        <v>417</v>
      </c>
      <c r="L30">
        <v>7.5</v>
      </c>
      <c r="Q30">
        <v>1350</v>
      </c>
    </row>
    <row r="31" spans="3:19" x14ac:dyDescent="0.25">
      <c r="C31" t="s">
        <v>2176</v>
      </c>
      <c r="E31">
        <v>54.800000000000004</v>
      </c>
      <c r="I31">
        <v>7847.7000000000007</v>
      </c>
      <c r="L31">
        <v>148.5</v>
      </c>
      <c r="O31">
        <v>50294</v>
      </c>
      <c r="P31">
        <v>50294</v>
      </c>
      <c r="Q31">
        <v>2219150</v>
      </c>
      <c r="S31">
        <v>8139.0518084066462</v>
      </c>
    </row>
    <row r="32" spans="3:19" x14ac:dyDescent="0.25">
      <c r="C32">
        <v>3</v>
      </c>
      <c r="D32" t="s">
        <v>187</v>
      </c>
      <c r="E32">
        <v>13.05</v>
      </c>
      <c r="I32">
        <v>2055.4</v>
      </c>
      <c r="L32">
        <v>74</v>
      </c>
      <c r="O32">
        <v>750</v>
      </c>
      <c r="P32">
        <v>750</v>
      </c>
      <c r="Q32">
        <v>681559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7.6000000000000005</v>
      </c>
      <c r="I34">
        <v>1150.7</v>
      </c>
      <c r="L34">
        <v>71</v>
      </c>
      <c r="O34">
        <v>750</v>
      </c>
      <c r="P34">
        <v>750</v>
      </c>
      <c r="Q34">
        <v>314119</v>
      </c>
    </row>
    <row r="35" spans="3:19" x14ac:dyDescent="0.25">
      <c r="C35">
        <v>3</v>
      </c>
      <c r="D35">
        <v>103</v>
      </c>
      <c r="E35">
        <v>5.45</v>
      </c>
      <c r="I35">
        <v>904.7</v>
      </c>
      <c r="L35">
        <v>3</v>
      </c>
      <c r="Q35">
        <v>367440</v>
      </c>
    </row>
    <row r="36" spans="3:19" x14ac:dyDescent="0.25">
      <c r="C36">
        <v>3</v>
      </c>
      <c r="D36" t="s">
        <v>2172</v>
      </c>
      <c r="E36">
        <v>39.200000000000003</v>
      </c>
      <c r="I36">
        <v>5719</v>
      </c>
      <c r="O36">
        <v>10720</v>
      </c>
      <c r="P36">
        <v>10720</v>
      </c>
      <c r="Q36">
        <v>1328397</v>
      </c>
      <c r="S36">
        <v>4583.333333333333</v>
      </c>
    </row>
    <row r="37" spans="3:19" x14ac:dyDescent="0.25">
      <c r="C37">
        <v>3</v>
      </c>
      <c r="D37">
        <v>303</v>
      </c>
      <c r="E37">
        <v>21.6</v>
      </c>
      <c r="I37">
        <v>3179</v>
      </c>
      <c r="O37">
        <v>7220</v>
      </c>
      <c r="P37">
        <v>7220</v>
      </c>
      <c r="Q37">
        <v>729214</v>
      </c>
      <c r="S37">
        <v>4583.333333333333</v>
      </c>
    </row>
    <row r="38" spans="3:19" x14ac:dyDescent="0.25">
      <c r="C38">
        <v>3</v>
      </c>
      <c r="D38">
        <v>304</v>
      </c>
      <c r="E38">
        <v>5</v>
      </c>
      <c r="I38">
        <v>872</v>
      </c>
      <c r="O38">
        <v>3500</v>
      </c>
      <c r="P38">
        <v>3500</v>
      </c>
      <c r="Q38">
        <v>238783</v>
      </c>
    </row>
    <row r="39" spans="3:19" x14ac:dyDescent="0.25">
      <c r="C39">
        <v>3</v>
      </c>
      <c r="D39">
        <v>416</v>
      </c>
      <c r="E39">
        <v>12.600000000000001</v>
      </c>
      <c r="I39">
        <v>1668</v>
      </c>
      <c r="Q39">
        <v>360400</v>
      </c>
    </row>
    <row r="40" spans="3:19" x14ac:dyDescent="0.25">
      <c r="C40">
        <v>3</v>
      </c>
      <c r="D40" t="s">
        <v>2173</v>
      </c>
      <c r="E40">
        <v>1.95</v>
      </c>
      <c r="I40">
        <v>343.4</v>
      </c>
      <c r="L40">
        <v>55</v>
      </c>
      <c r="Q40">
        <v>55890</v>
      </c>
    </row>
    <row r="41" spans="3:19" x14ac:dyDescent="0.25">
      <c r="C41">
        <v>3</v>
      </c>
      <c r="D41">
        <v>25</v>
      </c>
      <c r="E41">
        <v>1</v>
      </c>
      <c r="I41">
        <v>176</v>
      </c>
      <c r="Q41">
        <v>21190</v>
      </c>
    </row>
    <row r="42" spans="3:19" x14ac:dyDescent="0.25">
      <c r="C42">
        <v>3</v>
      </c>
      <c r="D42">
        <v>30</v>
      </c>
      <c r="E42">
        <v>0.95</v>
      </c>
      <c r="I42">
        <v>167.4</v>
      </c>
      <c r="L42">
        <v>55</v>
      </c>
      <c r="Q42">
        <v>34700</v>
      </c>
    </row>
    <row r="43" spans="3:19" x14ac:dyDescent="0.25">
      <c r="C43">
        <v>3</v>
      </c>
      <c r="D43" t="s">
        <v>2174</v>
      </c>
      <c r="L43">
        <v>11</v>
      </c>
      <c r="Q43">
        <v>1980</v>
      </c>
    </row>
    <row r="44" spans="3:19" x14ac:dyDescent="0.25">
      <c r="C44">
        <v>3</v>
      </c>
      <c r="D44">
        <v>417</v>
      </c>
      <c r="L44">
        <v>11</v>
      </c>
      <c r="Q44">
        <v>1980</v>
      </c>
    </row>
    <row r="45" spans="3:19" x14ac:dyDescent="0.25">
      <c r="C45" t="s">
        <v>2177</v>
      </c>
      <c r="E45">
        <v>54.20000000000001</v>
      </c>
      <c r="I45">
        <v>8117.7999999999993</v>
      </c>
      <c r="L45">
        <v>140</v>
      </c>
      <c r="O45">
        <v>11470</v>
      </c>
      <c r="P45">
        <v>11470</v>
      </c>
      <c r="Q45">
        <v>2067826</v>
      </c>
      <c r="S45">
        <v>8139.0518084066462</v>
      </c>
    </row>
    <row r="46" spans="3:19" x14ac:dyDescent="0.25">
      <c r="C46">
        <v>4</v>
      </c>
      <c r="D46" t="s">
        <v>187</v>
      </c>
      <c r="E46">
        <v>13.05</v>
      </c>
      <c r="I46">
        <v>2165.6</v>
      </c>
      <c r="L46">
        <v>69</v>
      </c>
      <c r="Q46">
        <v>685268</v>
      </c>
      <c r="S46">
        <v>3555.7184750733136</v>
      </c>
    </row>
    <row r="47" spans="3:19" x14ac:dyDescent="0.25">
      <c r="C47">
        <v>4</v>
      </c>
      <c r="D47">
        <v>99</v>
      </c>
      <c r="S47">
        <v>3555.7184750733136</v>
      </c>
    </row>
    <row r="48" spans="3:19" x14ac:dyDescent="0.25">
      <c r="C48">
        <v>4</v>
      </c>
      <c r="D48">
        <v>102</v>
      </c>
      <c r="E48">
        <v>7.6000000000000005</v>
      </c>
      <c r="I48">
        <v>1223.5</v>
      </c>
      <c r="L48">
        <v>69</v>
      </c>
      <c r="Q48">
        <v>316843</v>
      </c>
    </row>
    <row r="49" spans="3:19" x14ac:dyDescent="0.25">
      <c r="C49">
        <v>4</v>
      </c>
      <c r="D49">
        <v>103</v>
      </c>
      <c r="E49">
        <v>5.45</v>
      </c>
      <c r="I49">
        <v>942.1</v>
      </c>
      <c r="Q49">
        <v>368425</v>
      </c>
    </row>
    <row r="50" spans="3:19" x14ac:dyDescent="0.25">
      <c r="C50">
        <v>4</v>
      </c>
      <c r="D50" t="s">
        <v>2172</v>
      </c>
      <c r="E50">
        <v>39.6</v>
      </c>
      <c r="I50">
        <v>5488</v>
      </c>
      <c r="O50">
        <v>10720</v>
      </c>
      <c r="P50">
        <v>10720</v>
      </c>
      <c r="Q50">
        <v>1271899</v>
      </c>
      <c r="S50">
        <v>4583.333333333333</v>
      </c>
    </row>
    <row r="51" spans="3:19" x14ac:dyDescent="0.25">
      <c r="C51">
        <v>4</v>
      </c>
      <c r="D51">
        <v>303</v>
      </c>
      <c r="E51">
        <v>22</v>
      </c>
      <c r="I51">
        <v>3312</v>
      </c>
      <c r="O51">
        <v>7720</v>
      </c>
      <c r="P51">
        <v>7720</v>
      </c>
      <c r="Q51">
        <v>740757</v>
      </c>
      <c r="S51">
        <v>4583.333333333333</v>
      </c>
    </row>
    <row r="52" spans="3:19" x14ac:dyDescent="0.25">
      <c r="C52">
        <v>4</v>
      </c>
      <c r="D52">
        <v>304</v>
      </c>
      <c r="E52">
        <v>5</v>
      </c>
      <c r="I52">
        <v>880</v>
      </c>
      <c r="O52">
        <v>3000</v>
      </c>
      <c r="P52">
        <v>3000</v>
      </c>
      <c r="Q52">
        <v>239380</v>
      </c>
    </row>
    <row r="53" spans="3:19" x14ac:dyDescent="0.25">
      <c r="C53">
        <v>4</v>
      </c>
      <c r="D53">
        <v>416</v>
      </c>
      <c r="E53">
        <v>12.600000000000001</v>
      </c>
      <c r="I53">
        <v>1296</v>
      </c>
      <c r="Q53">
        <v>291762</v>
      </c>
    </row>
    <row r="54" spans="3:19" x14ac:dyDescent="0.25">
      <c r="C54">
        <v>4</v>
      </c>
      <c r="D54" t="s">
        <v>2173</v>
      </c>
      <c r="E54">
        <v>1.95</v>
      </c>
      <c r="I54">
        <v>343.4</v>
      </c>
      <c r="L54">
        <v>50</v>
      </c>
      <c r="Q54">
        <v>54990</v>
      </c>
    </row>
    <row r="55" spans="3:19" x14ac:dyDescent="0.25">
      <c r="C55">
        <v>4</v>
      </c>
      <c r="D55">
        <v>25</v>
      </c>
      <c r="E55">
        <v>1</v>
      </c>
      <c r="I55">
        <v>176</v>
      </c>
      <c r="Q55">
        <v>21190</v>
      </c>
    </row>
    <row r="56" spans="3:19" x14ac:dyDescent="0.25">
      <c r="C56">
        <v>4</v>
      </c>
      <c r="D56">
        <v>30</v>
      </c>
      <c r="E56">
        <v>0.95</v>
      </c>
      <c r="I56">
        <v>167.4</v>
      </c>
      <c r="L56">
        <v>50</v>
      </c>
      <c r="Q56">
        <v>33800</v>
      </c>
    </row>
    <row r="57" spans="3:19" x14ac:dyDescent="0.25">
      <c r="C57">
        <v>4</v>
      </c>
      <c r="D57" t="s">
        <v>2174</v>
      </c>
      <c r="L57">
        <v>10</v>
      </c>
      <c r="Q57">
        <v>1800</v>
      </c>
    </row>
    <row r="58" spans="3:19" x14ac:dyDescent="0.25">
      <c r="C58">
        <v>4</v>
      </c>
      <c r="D58">
        <v>417</v>
      </c>
      <c r="L58">
        <v>10</v>
      </c>
      <c r="Q58">
        <v>1800</v>
      </c>
    </row>
    <row r="59" spans="3:19" x14ac:dyDescent="0.25">
      <c r="C59" t="s">
        <v>2178</v>
      </c>
      <c r="E59">
        <v>54.6</v>
      </c>
      <c r="I59">
        <v>7997</v>
      </c>
      <c r="L59">
        <v>129</v>
      </c>
      <c r="O59">
        <v>10720</v>
      </c>
      <c r="P59">
        <v>10720</v>
      </c>
      <c r="Q59">
        <v>2013957</v>
      </c>
      <c r="S59">
        <v>8139.0518084066462</v>
      </c>
    </row>
    <row r="60" spans="3:19" x14ac:dyDescent="0.25">
      <c r="C60">
        <v>5</v>
      </c>
      <c r="D60" t="s">
        <v>187</v>
      </c>
      <c r="E60">
        <v>13.05</v>
      </c>
      <c r="I60">
        <v>2078.7000000000003</v>
      </c>
      <c r="L60">
        <v>74</v>
      </c>
      <c r="O60">
        <v>10000</v>
      </c>
      <c r="P60">
        <v>10000</v>
      </c>
      <c r="Q60">
        <v>693717</v>
      </c>
      <c r="S60">
        <v>3555.7184750733136</v>
      </c>
    </row>
    <row r="61" spans="3:19" x14ac:dyDescent="0.25">
      <c r="C61">
        <v>5</v>
      </c>
      <c r="D61">
        <v>99</v>
      </c>
      <c r="S61">
        <v>3555.7184750733136</v>
      </c>
    </row>
    <row r="62" spans="3:19" x14ac:dyDescent="0.25">
      <c r="C62">
        <v>5</v>
      </c>
      <c r="D62">
        <v>102</v>
      </c>
      <c r="E62">
        <v>7.6000000000000005</v>
      </c>
      <c r="I62">
        <v>1177.1000000000001</v>
      </c>
      <c r="L62">
        <v>74</v>
      </c>
      <c r="Q62">
        <v>325139</v>
      </c>
    </row>
    <row r="63" spans="3:19" x14ac:dyDescent="0.25">
      <c r="C63">
        <v>5</v>
      </c>
      <c r="D63">
        <v>103</v>
      </c>
      <c r="E63">
        <v>5.45</v>
      </c>
      <c r="I63">
        <v>901.6</v>
      </c>
      <c r="O63">
        <v>10000</v>
      </c>
      <c r="P63">
        <v>10000</v>
      </c>
      <c r="Q63">
        <v>368578</v>
      </c>
    </row>
    <row r="64" spans="3:19" x14ac:dyDescent="0.25">
      <c r="C64">
        <v>5</v>
      </c>
      <c r="D64" t="s">
        <v>2172</v>
      </c>
      <c r="E64">
        <v>39.6</v>
      </c>
      <c r="I64">
        <v>5657.6</v>
      </c>
      <c r="O64">
        <v>36158</v>
      </c>
      <c r="P64">
        <v>36158</v>
      </c>
      <c r="Q64">
        <v>1350058</v>
      </c>
      <c r="S64">
        <v>4583.333333333333</v>
      </c>
    </row>
    <row r="65" spans="3:19" x14ac:dyDescent="0.25">
      <c r="C65">
        <v>5</v>
      </c>
      <c r="D65">
        <v>303</v>
      </c>
      <c r="E65">
        <v>22</v>
      </c>
      <c r="I65">
        <v>3352</v>
      </c>
      <c r="O65">
        <v>24308</v>
      </c>
      <c r="P65">
        <v>24308</v>
      </c>
      <c r="Q65">
        <v>767957</v>
      </c>
      <c r="S65">
        <v>4583.333333333333</v>
      </c>
    </row>
    <row r="66" spans="3:19" x14ac:dyDescent="0.25">
      <c r="C66">
        <v>5</v>
      </c>
      <c r="D66">
        <v>304</v>
      </c>
      <c r="E66">
        <v>5</v>
      </c>
      <c r="I66">
        <v>824</v>
      </c>
      <c r="O66">
        <v>9100</v>
      </c>
      <c r="P66">
        <v>9100</v>
      </c>
      <c r="Q66">
        <v>247051</v>
      </c>
    </row>
    <row r="67" spans="3:19" x14ac:dyDescent="0.25">
      <c r="C67">
        <v>5</v>
      </c>
      <c r="D67">
        <v>408</v>
      </c>
      <c r="O67">
        <v>2000</v>
      </c>
      <c r="P67">
        <v>2000</v>
      </c>
      <c r="Q67">
        <v>2000</v>
      </c>
    </row>
    <row r="68" spans="3:19" x14ac:dyDescent="0.25">
      <c r="C68">
        <v>5</v>
      </c>
      <c r="D68">
        <v>416</v>
      </c>
      <c r="E68">
        <v>12.600000000000001</v>
      </c>
      <c r="I68">
        <v>1481.6</v>
      </c>
      <c r="O68">
        <v>750</v>
      </c>
      <c r="P68">
        <v>750</v>
      </c>
      <c r="Q68">
        <v>333050</v>
      </c>
    </row>
    <row r="69" spans="3:19" x14ac:dyDescent="0.25">
      <c r="C69">
        <v>5</v>
      </c>
      <c r="D69" t="s">
        <v>2173</v>
      </c>
      <c r="E69">
        <v>1.95</v>
      </c>
      <c r="I69">
        <v>311.2</v>
      </c>
      <c r="L69">
        <v>47.5</v>
      </c>
      <c r="Q69">
        <v>54576</v>
      </c>
    </row>
    <row r="70" spans="3:19" x14ac:dyDescent="0.25">
      <c r="C70">
        <v>5</v>
      </c>
      <c r="D70">
        <v>25</v>
      </c>
      <c r="E70">
        <v>1</v>
      </c>
      <c r="I70">
        <v>152</v>
      </c>
      <c r="Q70">
        <v>21226</v>
      </c>
    </row>
    <row r="71" spans="3:19" x14ac:dyDescent="0.25">
      <c r="C71">
        <v>5</v>
      </c>
      <c r="D71">
        <v>30</v>
      </c>
      <c r="E71">
        <v>0.95</v>
      </c>
      <c r="I71">
        <v>159.19999999999999</v>
      </c>
      <c r="L71">
        <v>47.5</v>
      </c>
      <c r="Q71">
        <v>33350</v>
      </c>
    </row>
    <row r="72" spans="3:19" x14ac:dyDescent="0.25">
      <c r="C72">
        <v>5</v>
      </c>
      <c r="D72" t="s">
        <v>2174</v>
      </c>
      <c r="L72">
        <v>9.5</v>
      </c>
      <c r="Q72">
        <v>1710</v>
      </c>
    </row>
    <row r="73" spans="3:19" x14ac:dyDescent="0.25">
      <c r="C73">
        <v>5</v>
      </c>
      <c r="D73">
        <v>417</v>
      </c>
      <c r="L73">
        <v>9.5</v>
      </c>
      <c r="Q73">
        <v>1710</v>
      </c>
    </row>
    <row r="74" spans="3:19" x14ac:dyDescent="0.25">
      <c r="C74" t="s">
        <v>2179</v>
      </c>
      <c r="E74">
        <v>54.6</v>
      </c>
      <c r="I74">
        <v>8047.5000000000009</v>
      </c>
      <c r="L74">
        <v>131</v>
      </c>
      <c r="O74">
        <v>46158</v>
      </c>
      <c r="P74">
        <v>46158</v>
      </c>
      <c r="Q74">
        <v>2100061</v>
      </c>
      <c r="S74">
        <v>8139.0518084066462</v>
      </c>
    </row>
  </sheetData>
  <hyperlinks>
    <hyperlink ref="A2" location="Obsah!A1" display="Zpět na Obsah  KL 01  1.-4.měsíc" xr:uid="{1DA1C8AB-C994-43DD-BD4B-D9E727645BA1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2" hidden="1" customWidth="1" outlineLevel="1"/>
    <col min="10" max="10" width="7.7109375" style="192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2" hidden="1" customWidth="1" outlineLevel="1"/>
    <col min="19" max="19" width="7.7109375" style="192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2" hidden="1" customWidth="1" outlineLevel="1"/>
    <col min="28" max="28" width="7.7109375" style="192" customWidth="1" collapsed="1"/>
    <col min="29" max="16384" width="8.85546875" style="114"/>
  </cols>
  <sheetData>
    <row r="1" spans="1:28" ht="18.600000000000001" customHeight="1" thickBot="1" x14ac:dyDescent="0.35">
      <c r="A1" s="398" t="s">
        <v>2193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415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5" customHeight="1" thickBot="1" x14ac:dyDescent="0.25">
      <c r="A3" s="198" t="s">
        <v>107</v>
      </c>
      <c r="B3" s="199">
        <f>SUBTOTAL(9,B6:B1048576)/4</f>
        <v>8877924.4199999981</v>
      </c>
      <c r="C3" s="200">
        <f t="shared" ref="C3:Z3" si="0">SUBTOTAL(9,C6:C1048576)</f>
        <v>13</v>
      </c>
      <c r="D3" s="200"/>
      <c r="E3" s="200">
        <f>SUBTOTAL(9,E6:E1048576)/4</f>
        <v>8707955.4500000011</v>
      </c>
      <c r="F3" s="200"/>
      <c r="G3" s="200">
        <f t="shared" si="0"/>
        <v>13</v>
      </c>
      <c r="H3" s="200">
        <f>SUBTOTAL(9,H6:H1048576)/4</f>
        <v>7075685.5499999989</v>
      </c>
      <c r="I3" s="203">
        <f>IF(B3&lt;&gt;0,H3/B3,"")</f>
        <v>0.79699772325838303</v>
      </c>
      <c r="J3" s="201">
        <f>IF(E3&lt;&gt;0,H3/E3,"")</f>
        <v>0.81255417424075105</v>
      </c>
      <c r="K3" s="202">
        <f t="shared" si="0"/>
        <v>2029698</v>
      </c>
      <c r="L3" s="202"/>
      <c r="M3" s="200">
        <f t="shared" si="0"/>
        <v>3.532469221353209</v>
      </c>
      <c r="N3" s="200">
        <f t="shared" si="0"/>
        <v>1757974</v>
      </c>
      <c r="O3" s="200"/>
      <c r="P3" s="200">
        <f t="shared" si="0"/>
        <v>3</v>
      </c>
      <c r="Q3" s="200">
        <f t="shared" si="0"/>
        <v>1116874</v>
      </c>
      <c r="R3" s="203">
        <f>IF(K3&lt;&gt;0,Q3/K3,"")</f>
        <v>0.55026609870039778</v>
      </c>
      <c r="S3" s="203">
        <f>IF(N3&lt;&gt;0,Q3/N3,"")</f>
        <v>0.63531883861763594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2"/>
      <c r="B5" s="493">
        <v>2018</v>
      </c>
      <c r="C5" s="494"/>
      <c r="D5" s="494"/>
      <c r="E5" s="494">
        <v>2019</v>
      </c>
      <c r="F5" s="494"/>
      <c r="G5" s="494"/>
      <c r="H5" s="494">
        <v>2020</v>
      </c>
      <c r="I5" s="495" t="s">
        <v>241</v>
      </c>
      <c r="J5" s="496" t="s">
        <v>2</v>
      </c>
      <c r="K5" s="493">
        <v>2015</v>
      </c>
      <c r="L5" s="494"/>
      <c r="M5" s="494"/>
      <c r="N5" s="494">
        <v>2019</v>
      </c>
      <c r="O5" s="494"/>
      <c r="P5" s="494"/>
      <c r="Q5" s="494">
        <v>2020</v>
      </c>
      <c r="R5" s="495" t="s">
        <v>241</v>
      </c>
      <c r="S5" s="496" t="s">
        <v>2</v>
      </c>
      <c r="T5" s="493">
        <v>2015</v>
      </c>
      <c r="U5" s="494"/>
      <c r="V5" s="494"/>
      <c r="W5" s="494">
        <v>2019</v>
      </c>
      <c r="X5" s="494"/>
      <c r="Y5" s="494"/>
      <c r="Z5" s="494">
        <v>2020</v>
      </c>
      <c r="AA5" s="495" t="s">
        <v>241</v>
      </c>
      <c r="AB5" s="496" t="s">
        <v>2</v>
      </c>
    </row>
    <row r="6" spans="1:28" ht="14.45" customHeight="1" x14ac:dyDescent="0.25">
      <c r="A6" s="497" t="s">
        <v>2190</v>
      </c>
      <c r="B6" s="498">
        <v>8877924.4200000018</v>
      </c>
      <c r="C6" s="499">
        <v>1</v>
      </c>
      <c r="D6" s="499">
        <v>1.0195188148327055</v>
      </c>
      <c r="E6" s="498">
        <v>8707955.450000003</v>
      </c>
      <c r="F6" s="499">
        <v>0.9808548753110472</v>
      </c>
      <c r="G6" s="499">
        <v>1</v>
      </c>
      <c r="H6" s="498">
        <v>7075685.549999998</v>
      </c>
      <c r="I6" s="499">
        <v>0.79699772325838258</v>
      </c>
      <c r="J6" s="499">
        <v>0.81255417424075083</v>
      </c>
      <c r="K6" s="498">
        <v>1014849</v>
      </c>
      <c r="L6" s="499">
        <v>1</v>
      </c>
      <c r="M6" s="499">
        <v>1.1545665635555475</v>
      </c>
      <c r="N6" s="498">
        <v>878987</v>
      </c>
      <c r="O6" s="499">
        <v>0.8661258965619516</v>
      </c>
      <c r="P6" s="499">
        <v>1</v>
      </c>
      <c r="Q6" s="498">
        <v>558437</v>
      </c>
      <c r="R6" s="499">
        <v>0.55026609870039778</v>
      </c>
      <c r="S6" s="499">
        <v>0.63531883861763594</v>
      </c>
      <c r="T6" s="498"/>
      <c r="U6" s="499"/>
      <c r="V6" s="499"/>
      <c r="W6" s="498"/>
      <c r="X6" s="499"/>
      <c r="Y6" s="499"/>
      <c r="Z6" s="498"/>
      <c r="AA6" s="499"/>
      <c r="AB6" s="500"/>
    </row>
    <row r="7" spans="1:28" ht="14.45" customHeight="1" x14ac:dyDescent="0.25">
      <c r="A7" s="507" t="s">
        <v>2191</v>
      </c>
      <c r="B7" s="501">
        <v>6086377.7700000005</v>
      </c>
      <c r="C7" s="502">
        <v>1</v>
      </c>
      <c r="D7" s="502">
        <v>1.0613457318395898</v>
      </c>
      <c r="E7" s="501">
        <v>5734585.4300000016</v>
      </c>
      <c r="F7" s="502">
        <v>0.94220004848631034</v>
      </c>
      <c r="G7" s="502">
        <v>1</v>
      </c>
      <c r="H7" s="501">
        <v>4721362.1999999974</v>
      </c>
      <c r="I7" s="502">
        <v>0.77572611796654822</v>
      </c>
      <c r="J7" s="502">
        <v>0.82331360438029011</v>
      </c>
      <c r="K7" s="501">
        <v>563836</v>
      </c>
      <c r="L7" s="502">
        <v>1</v>
      </c>
      <c r="M7" s="502">
        <v>1.4652626545600076</v>
      </c>
      <c r="N7" s="501">
        <v>384802</v>
      </c>
      <c r="O7" s="502">
        <v>0.68247149880461699</v>
      </c>
      <c r="P7" s="502">
        <v>1</v>
      </c>
      <c r="Q7" s="501">
        <v>266109</v>
      </c>
      <c r="R7" s="502">
        <v>0.47196170517668257</v>
      </c>
      <c r="S7" s="502">
        <v>0.69154786097785359</v>
      </c>
      <c r="T7" s="501"/>
      <c r="U7" s="502"/>
      <c r="V7" s="502"/>
      <c r="W7" s="501"/>
      <c r="X7" s="502"/>
      <c r="Y7" s="502"/>
      <c r="Z7" s="501"/>
      <c r="AA7" s="502"/>
      <c r="AB7" s="503"/>
    </row>
    <row r="8" spans="1:28" ht="14.45" customHeight="1" thickBot="1" x14ac:dyDescent="0.3">
      <c r="A8" s="508" t="s">
        <v>2192</v>
      </c>
      <c r="B8" s="504">
        <v>2791546.6500000004</v>
      </c>
      <c r="C8" s="505">
        <v>1</v>
      </c>
      <c r="D8" s="505">
        <v>0.93884939688737423</v>
      </c>
      <c r="E8" s="504">
        <v>2973370.0200000005</v>
      </c>
      <c r="F8" s="505">
        <v>1.0651335595627607</v>
      </c>
      <c r="G8" s="505">
        <v>1</v>
      </c>
      <c r="H8" s="504">
        <v>2354323.3500000006</v>
      </c>
      <c r="I8" s="505">
        <v>0.84337596507656432</v>
      </c>
      <c r="J8" s="505">
        <v>0.79180301616143967</v>
      </c>
      <c r="K8" s="504">
        <v>451013</v>
      </c>
      <c r="L8" s="505">
        <v>1</v>
      </c>
      <c r="M8" s="505">
        <v>0.91264000323765393</v>
      </c>
      <c r="N8" s="504">
        <v>494185</v>
      </c>
      <c r="O8" s="505">
        <v>1.0957222962531012</v>
      </c>
      <c r="P8" s="505">
        <v>1</v>
      </c>
      <c r="Q8" s="504">
        <v>292328</v>
      </c>
      <c r="R8" s="505">
        <v>0.64815870052526203</v>
      </c>
      <c r="S8" s="505">
        <v>0.59153555854588868</v>
      </c>
      <c r="T8" s="504"/>
      <c r="U8" s="505"/>
      <c r="V8" s="505"/>
      <c r="W8" s="504"/>
      <c r="X8" s="505"/>
      <c r="Y8" s="505"/>
      <c r="Z8" s="504"/>
      <c r="AA8" s="505"/>
      <c r="AB8" s="506"/>
    </row>
    <row r="9" spans="1:28" ht="14.45" customHeight="1" thickBot="1" x14ac:dyDescent="0.25"/>
    <row r="10" spans="1:28" ht="14.45" customHeight="1" x14ac:dyDescent="0.25">
      <c r="A10" s="497" t="s">
        <v>439</v>
      </c>
      <c r="B10" s="498">
        <v>540107.7699999999</v>
      </c>
      <c r="C10" s="499">
        <v>1</v>
      </c>
      <c r="D10" s="499">
        <v>0.98948838067710354</v>
      </c>
      <c r="E10" s="498">
        <v>545845.48999999976</v>
      </c>
      <c r="F10" s="499">
        <v>1.0106232872746856</v>
      </c>
      <c r="G10" s="499">
        <v>1</v>
      </c>
      <c r="H10" s="498">
        <v>505913.33000000025</v>
      </c>
      <c r="I10" s="499">
        <v>0.9366895980778065</v>
      </c>
      <c r="J10" s="500">
        <v>0.92684347359909569</v>
      </c>
    </row>
    <row r="11" spans="1:28" ht="14.45" customHeight="1" x14ac:dyDescent="0.25">
      <c r="A11" s="507" t="s">
        <v>2194</v>
      </c>
      <c r="B11" s="501">
        <v>540107.7699999999</v>
      </c>
      <c r="C11" s="502">
        <v>1</v>
      </c>
      <c r="D11" s="502">
        <v>0.98948838067710354</v>
      </c>
      <c r="E11" s="501">
        <v>545845.48999999976</v>
      </c>
      <c r="F11" s="502">
        <v>1.0106232872746856</v>
      </c>
      <c r="G11" s="502">
        <v>1</v>
      </c>
      <c r="H11" s="501">
        <v>505913.33000000025</v>
      </c>
      <c r="I11" s="502">
        <v>0.9366895980778065</v>
      </c>
      <c r="J11" s="503">
        <v>0.92684347359909569</v>
      </c>
    </row>
    <row r="12" spans="1:28" ht="14.45" customHeight="1" x14ac:dyDescent="0.25">
      <c r="A12" s="509" t="s">
        <v>2195</v>
      </c>
      <c r="B12" s="510">
        <v>2791546.6500000004</v>
      </c>
      <c r="C12" s="511">
        <v>1</v>
      </c>
      <c r="D12" s="511">
        <v>0.93884939688737423</v>
      </c>
      <c r="E12" s="510">
        <v>2973370.0200000005</v>
      </c>
      <c r="F12" s="511">
        <v>1.0651335595627607</v>
      </c>
      <c r="G12" s="511">
        <v>1</v>
      </c>
      <c r="H12" s="510">
        <v>2354323.35</v>
      </c>
      <c r="I12" s="511">
        <v>0.8433759650765642</v>
      </c>
      <c r="J12" s="512">
        <v>0.79180301616143955</v>
      </c>
    </row>
    <row r="13" spans="1:28" ht="14.45" customHeight="1" x14ac:dyDescent="0.25">
      <c r="A13" s="507" t="s">
        <v>2194</v>
      </c>
      <c r="B13" s="501">
        <v>2791546.6500000004</v>
      </c>
      <c r="C13" s="502">
        <v>1</v>
      </c>
      <c r="D13" s="502">
        <v>0.93884939688737423</v>
      </c>
      <c r="E13" s="501">
        <v>2973370.0200000005</v>
      </c>
      <c r="F13" s="502">
        <v>1.0651335595627607</v>
      </c>
      <c r="G13" s="502">
        <v>1</v>
      </c>
      <c r="H13" s="501">
        <v>2354323.35</v>
      </c>
      <c r="I13" s="502">
        <v>0.8433759650765642</v>
      </c>
      <c r="J13" s="503">
        <v>0.79180301616143955</v>
      </c>
    </row>
    <row r="14" spans="1:28" ht="14.45" customHeight="1" x14ac:dyDescent="0.25">
      <c r="A14" s="509" t="s">
        <v>2196</v>
      </c>
      <c r="B14" s="510">
        <v>1496563.36</v>
      </c>
      <c r="C14" s="511">
        <v>1</v>
      </c>
      <c r="D14" s="511">
        <v>0.92343849105197628</v>
      </c>
      <c r="E14" s="510">
        <v>1620642.1699999997</v>
      </c>
      <c r="F14" s="511">
        <v>1.0829091592887852</v>
      </c>
      <c r="G14" s="511">
        <v>1</v>
      </c>
      <c r="H14" s="510">
        <v>1398608.8800000006</v>
      </c>
      <c r="I14" s="511">
        <v>0.93454705452631182</v>
      </c>
      <c r="J14" s="512">
        <v>0.86299672184884646</v>
      </c>
    </row>
    <row r="15" spans="1:28" ht="14.45" customHeight="1" x14ac:dyDescent="0.25">
      <c r="A15" s="507" t="s">
        <v>2194</v>
      </c>
      <c r="B15" s="501">
        <v>1496563.36</v>
      </c>
      <c r="C15" s="502">
        <v>1</v>
      </c>
      <c r="D15" s="502">
        <v>0.92343849105197628</v>
      </c>
      <c r="E15" s="501">
        <v>1620642.1699999997</v>
      </c>
      <c r="F15" s="502">
        <v>1.0829091592887852</v>
      </c>
      <c r="G15" s="502">
        <v>1</v>
      </c>
      <c r="H15" s="501">
        <v>1398608.8800000006</v>
      </c>
      <c r="I15" s="502">
        <v>0.93454705452631182</v>
      </c>
      <c r="J15" s="503">
        <v>0.86299672184884646</v>
      </c>
    </row>
    <row r="16" spans="1:28" ht="14.45" customHeight="1" x14ac:dyDescent="0.25">
      <c r="A16" s="509" t="s">
        <v>2197</v>
      </c>
      <c r="B16" s="510">
        <v>2027225.5200000003</v>
      </c>
      <c r="C16" s="511">
        <v>1</v>
      </c>
      <c r="D16" s="511">
        <v>1.0923166133171298</v>
      </c>
      <c r="E16" s="510">
        <v>1855895.5300000005</v>
      </c>
      <c r="F16" s="511">
        <v>0.91548548086549353</v>
      </c>
      <c r="G16" s="511">
        <v>1</v>
      </c>
      <c r="H16" s="510">
        <v>1409122.2700000003</v>
      </c>
      <c r="I16" s="511">
        <v>0.69509892022274866</v>
      </c>
      <c r="J16" s="512">
        <v>0.75926809845810661</v>
      </c>
    </row>
    <row r="17" spans="1:10" ht="14.45" customHeight="1" x14ac:dyDescent="0.25">
      <c r="A17" s="507" t="s">
        <v>2194</v>
      </c>
      <c r="B17" s="501">
        <v>2027225.5200000003</v>
      </c>
      <c r="C17" s="502">
        <v>1</v>
      </c>
      <c r="D17" s="502">
        <v>1.0923166133171298</v>
      </c>
      <c r="E17" s="501">
        <v>1855895.5300000005</v>
      </c>
      <c r="F17" s="502">
        <v>0.91548548086549353</v>
      </c>
      <c r="G17" s="502">
        <v>1</v>
      </c>
      <c r="H17" s="501">
        <v>1409122.2700000003</v>
      </c>
      <c r="I17" s="502">
        <v>0.69509892022274866</v>
      </c>
      <c r="J17" s="503">
        <v>0.75926809845810661</v>
      </c>
    </row>
    <row r="18" spans="1:10" ht="14.45" customHeight="1" x14ac:dyDescent="0.25">
      <c r="A18" s="509" t="s">
        <v>2198</v>
      </c>
      <c r="B18" s="510">
        <v>2022481.1199999992</v>
      </c>
      <c r="C18" s="511">
        <v>1</v>
      </c>
      <c r="D18" s="511">
        <v>1.1812162563226167</v>
      </c>
      <c r="E18" s="510">
        <v>1712202.2400000007</v>
      </c>
      <c r="F18" s="511">
        <v>0.84658503017323661</v>
      </c>
      <c r="G18" s="511">
        <v>1</v>
      </c>
      <c r="H18" s="510">
        <v>1407717.7200000002</v>
      </c>
      <c r="I18" s="511">
        <v>0.69603503641111897</v>
      </c>
      <c r="J18" s="512">
        <v>0.82216789997891815</v>
      </c>
    </row>
    <row r="19" spans="1:10" ht="14.45" customHeight="1" thickBot="1" x14ac:dyDescent="0.3">
      <c r="A19" s="508" t="s">
        <v>2194</v>
      </c>
      <c r="B19" s="504">
        <v>2022481.1199999992</v>
      </c>
      <c r="C19" s="505">
        <v>1</v>
      </c>
      <c r="D19" s="505">
        <v>1.1812162563226167</v>
      </c>
      <c r="E19" s="504">
        <v>1712202.2400000007</v>
      </c>
      <c r="F19" s="505">
        <v>0.84658503017323661</v>
      </c>
      <c r="G19" s="505">
        <v>1</v>
      </c>
      <c r="H19" s="504">
        <v>1407717.7200000002</v>
      </c>
      <c r="I19" s="505">
        <v>0.69603503641111897</v>
      </c>
      <c r="J19" s="506">
        <v>0.82216789997891815</v>
      </c>
    </row>
    <row r="20" spans="1:10" ht="14.45" customHeight="1" x14ac:dyDescent="0.2">
      <c r="A20" s="513" t="s">
        <v>216</v>
      </c>
    </row>
    <row r="21" spans="1:10" ht="14.45" customHeight="1" x14ac:dyDescent="0.2">
      <c r="A21" s="514" t="s">
        <v>2199</v>
      </c>
    </row>
    <row r="22" spans="1:10" ht="14.45" customHeight="1" x14ac:dyDescent="0.2">
      <c r="A22" s="513" t="s">
        <v>2200</v>
      </c>
    </row>
    <row r="23" spans="1:10" ht="14.45" customHeight="1" x14ac:dyDescent="0.2">
      <c r="A23" s="513" t="s">
        <v>2201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FF47D96-A4E7-492E-82A1-A0D46A4AEFF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9" hidden="1" customWidth="1" outlineLevel="1"/>
    <col min="3" max="3" width="7.7109375" style="189" customWidth="1" collapsed="1"/>
    <col min="4" max="4" width="7.7109375" style="189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2202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415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8" t="s">
        <v>107</v>
      </c>
      <c r="B3" s="234">
        <f t="shared" ref="B3:G3" si="0">SUBTOTAL(9,B6:B1048576)</f>
        <v>36575</v>
      </c>
      <c r="C3" s="235">
        <f t="shared" si="0"/>
        <v>31520</v>
      </c>
      <c r="D3" s="247">
        <f t="shared" si="0"/>
        <v>25132</v>
      </c>
      <c r="E3" s="202">
        <f t="shared" si="0"/>
        <v>8877924.4200000111</v>
      </c>
      <c r="F3" s="200">
        <f t="shared" si="0"/>
        <v>8707955.4500000011</v>
      </c>
      <c r="G3" s="236">
        <f t="shared" si="0"/>
        <v>7075685.5499999933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2"/>
      <c r="B5" s="493">
        <v>2018</v>
      </c>
      <c r="C5" s="494">
        <v>2019</v>
      </c>
      <c r="D5" s="515">
        <v>2020</v>
      </c>
      <c r="E5" s="493">
        <v>2018</v>
      </c>
      <c r="F5" s="494">
        <v>2019</v>
      </c>
      <c r="G5" s="515">
        <v>2020</v>
      </c>
    </row>
    <row r="6" spans="1:7" ht="14.45" customHeight="1" thickBot="1" x14ac:dyDescent="0.25">
      <c r="A6" s="518" t="s">
        <v>2194</v>
      </c>
      <c r="B6" s="464">
        <v>36575</v>
      </c>
      <c r="C6" s="464">
        <v>31520</v>
      </c>
      <c r="D6" s="464">
        <v>25132</v>
      </c>
      <c r="E6" s="516">
        <v>8877924.4200000111</v>
      </c>
      <c r="F6" s="516">
        <v>8707955.4500000011</v>
      </c>
      <c r="G6" s="517">
        <v>7075685.5499999933</v>
      </c>
    </row>
    <row r="7" spans="1:7" ht="14.45" customHeight="1" x14ac:dyDescent="0.2">
      <c r="A7" s="513" t="s">
        <v>216</v>
      </c>
    </row>
    <row r="8" spans="1:7" ht="14.45" customHeight="1" x14ac:dyDescent="0.2">
      <c r="A8" s="514" t="s">
        <v>2199</v>
      </c>
    </row>
    <row r="9" spans="1:7" ht="14.45" customHeight="1" x14ac:dyDescent="0.2">
      <c r="A9" s="513" t="s">
        <v>2200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15549BE-FFA5-4336-9D60-B05B31B3044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8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9" hidden="1" customWidth="1" outlineLevel="1"/>
    <col min="9" max="10" width="9.28515625" style="114" hidden="1" customWidth="1"/>
    <col min="11" max="12" width="11.140625" style="189" customWidth="1"/>
    <col min="13" max="14" width="9.28515625" style="114" hidden="1" customWidth="1"/>
    <col min="15" max="16" width="11.140625" style="189" customWidth="1"/>
    <col min="17" max="17" width="11.140625" style="192" customWidth="1"/>
    <col min="18" max="18" width="11.140625" style="189" customWidth="1"/>
    <col min="19" max="16384" width="8.85546875" style="114"/>
  </cols>
  <sheetData>
    <row r="1" spans="1:18" ht="18.600000000000001" customHeight="1" thickBot="1" x14ac:dyDescent="0.35">
      <c r="A1" s="304" t="s">
        <v>2444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415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5" customHeight="1" thickBot="1" x14ac:dyDescent="0.25">
      <c r="F3" s="73" t="s">
        <v>107</v>
      </c>
      <c r="G3" s="88">
        <f t="shared" ref="G3:P3" si="0">SUBTOTAL(9,G6:G1048576)</f>
        <v>38016</v>
      </c>
      <c r="H3" s="89">
        <f t="shared" si="0"/>
        <v>9892773.4199999999</v>
      </c>
      <c r="I3" s="66"/>
      <c r="J3" s="66"/>
      <c r="K3" s="89">
        <f t="shared" si="0"/>
        <v>33019</v>
      </c>
      <c r="L3" s="89">
        <f t="shared" si="0"/>
        <v>9586942.4499999955</v>
      </c>
      <c r="M3" s="66"/>
      <c r="N3" s="66"/>
      <c r="O3" s="89">
        <f t="shared" si="0"/>
        <v>26039</v>
      </c>
      <c r="P3" s="89">
        <f t="shared" si="0"/>
        <v>7634122.549999998</v>
      </c>
      <c r="Q3" s="67">
        <f>IF(L3=0,0,P3/L3)</f>
        <v>0.79630420124197177</v>
      </c>
      <c r="R3" s="90">
        <f>IF(O3=0,0,P3/O3)</f>
        <v>293.18032758554466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2018</v>
      </c>
      <c r="H4" s="411"/>
      <c r="I4" s="87"/>
      <c r="J4" s="87"/>
      <c r="K4" s="410">
        <v>2019</v>
      </c>
      <c r="L4" s="411"/>
      <c r="M4" s="87"/>
      <c r="N4" s="87"/>
      <c r="O4" s="410">
        <v>2020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19"/>
      <c r="B5" s="519"/>
      <c r="C5" s="520"/>
      <c r="D5" s="521"/>
      <c r="E5" s="522"/>
      <c r="F5" s="523"/>
      <c r="G5" s="524" t="s">
        <v>58</v>
      </c>
      <c r="H5" s="525" t="s">
        <v>14</v>
      </c>
      <c r="I5" s="526"/>
      <c r="J5" s="526"/>
      <c r="K5" s="524" t="s">
        <v>58</v>
      </c>
      <c r="L5" s="525" t="s">
        <v>14</v>
      </c>
      <c r="M5" s="526"/>
      <c r="N5" s="526"/>
      <c r="O5" s="524" t="s">
        <v>58</v>
      </c>
      <c r="P5" s="525" t="s">
        <v>14</v>
      </c>
      <c r="Q5" s="527"/>
      <c r="R5" s="528"/>
    </row>
    <row r="6" spans="1:18" ht="14.45" customHeight="1" x14ac:dyDescent="0.2">
      <c r="A6" s="435"/>
      <c r="B6" s="436" t="s">
        <v>2203</v>
      </c>
      <c r="C6" s="436" t="s">
        <v>439</v>
      </c>
      <c r="D6" s="436" t="s">
        <v>2204</v>
      </c>
      <c r="E6" s="436" t="s">
        <v>2205</v>
      </c>
      <c r="F6" s="436"/>
      <c r="G6" s="440">
        <v>2</v>
      </c>
      <c r="H6" s="440">
        <v>226</v>
      </c>
      <c r="I6" s="436"/>
      <c r="J6" s="436">
        <v>113</v>
      </c>
      <c r="K6" s="440"/>
      <c r="L6" s="440"/>
      <c r="M6" s="436"/>
      <c r="N6" s="436"/>
      <c r="O6" s="440"/>
      <c r="P6" s="440"/>
      <c r="Q6" s="461"/>
      <c r="R6" s="441"/>
    </row>
    <row r="7" spans="1:18" ht="14.45" customHeight="1" x14ac:dyDescent="0.2">
      <c r="A7" s="442"/>
      <c r="B7" s="443" t="s">
        <v>2203</v>
      </c>
      <c r="C7" s="443" t="s">
        <v>439</v>
      </c>
      <c r="D7" s="443" t="s">
        <v>2204</v>
      </c>
      <c r="E7" s="443" t="s">
        <v>2206</v>
      </c>
      <c r="F7" s="443"/>
      <c r="G7" s="447">
        <v>66</v>
      </c>
      <c r="H7" s="447">
        <v>7458</v>
      </c>
      <c r="I7" s="443">
        <v>1.2692307692307692</v>
      </c>
      <c r="J7" s="443">
        <v>113</v>
      </c>
      <c r="K7" s="447">
        <v>52</v>
      </c>
      <c r="L7" s="447">
        <v>5876</v>
      </c>
      <c r="M7" s="443">
        <v>1</v>
      </c>
      <c r="N7" s="443">
        <v>113</v>
      </c>
      <c r="O7" s="447">
        <v>51</v>
      </c>
      <c r="P7" s="447">
        <v>5763</v>
      </c>
      <c r="Q7" s="529">
        <v>0.98076923076923073</v>
      </c>
      <c r="R7" s="448">
        <v>113</v>
      </c>
    </row>
    <row r="8" spans="1:18" ht="14.45" customHeight="1" x14ac:dyDescent="0.2">
      <c r="A8" s="442"/>
      <c r="B8" s="443" t="s">
        <v>2203</v>
      </c>
      <c r="C8" s="443" t="s">
        <v>439</v>
      </c>
      <c r="D8" s="443" t="s">
        <v>2204</v>
      </c>
      <c r="E8" s="443" t="s">
        <v>2207</v>
      </c>
      <c r="F8" s="443"/>
      <c r="G8" s="447">
        <v>1</v>
      </c>
      <c r="H8" s="447">
        <v>132</v>
      </c>
      <c r="I8" s="443"/>
      <c r="J8" s="443">
        <v>132</v>
      </c>
      <c r="K8" s="447"/>
      <c r="L8" s="447"/>
      <c r="M8" s="443"/>
      <c r="N8" s="443"/>
      <c r="O8" s="447">
        <v>1</v>
      </c>
      <c r="P8" s="447">
        <v>132</v>
      </c>
      <c r="Q8" s="529"/>
      <c r="R8" s="448">
        <v>132</v>
      </c>
    </row>
    <row r="9" spans="1:18" ht="14.45" customHeight="1" x14ac:dyDescent="0.2">
      <c r="A9" s="442"/>
      <c r="B9" s="443" t="s">
        <v>2203</v>
      </c>
      <c r="C9" s="443" t="s">
        <v>439</v>
      </c>
      <c r="D9" s="443" t="s">
        <v>2204</v>
      </c>
      <c r="E9" s="443" t="s">
        <v>2208</v>
      </c>
      <c r="F9" s="443"/>
      <c r="G9" s="447">
        <v>3</v>
      </c>
      <c r="H9" s="447">
        <v>468</v>
      </c>
      <c r="I9" s="443"/>
      <c r="J9" s="443">
        <v>156</v>
      </c>
      <c r="K9" s="447"/>
      <c r="L9" s="447"/>
      <c r="M9" s="443"/>
      <c r="N9" s="443"/>
      <c r="O9" s="447"/>
      <c r="P9" s="447"/>
      <c r="Q9" s="529"/>
      <c r="R9" s="448"/>
    </row>
    <row r="10" spans="1:18" ht="14.45" customHeight="1" x14ac:dyDescent="0.2">
      <c r="A10" s="442"/>
      <c r="B10" s="443" t="s">
        <v>2203</v>
      </c>
      <c r="C10" s="443" t="s">
        <v>439</v>
      </c>
      <c r="D10" s="443" t="s">
        <v>2204</v>
      </c>
      <c r="E10" s="443" t="s">
        <v>2209</v>
      </c>
      <c r="F10" s="443"/>
      <c r="G10" s="447">
        <v>2</v>
      </c>
      <c r="H10" s="447">
        <v>438</v>
      </c>
      <c r="I10" s="443"/>
      <c r="J10" s="443">
        <v>219</v>
      </c>
      <c r="K10" s="447"/>
      <c r="L10" s="447"/>
      <c r="M10" s="443"/>
      <c r="N10" s="443"/>
      <c r="O10" s="447">
        <v>2</v>
      </c>
      <c r="P10" s="447">
        <v>438</v>
      </c>
      <c r="Q10" s="529"/>
      <c r="R10" s="448">
        <v>219</v>
      </c>
    </row>
    <row r="11" spans="1:18" ht="14.45" customHeight="1" x14ac:dyDescent="0.2">
      <c r="A11" s="442"/>
      <c r="B11" s="443" t="s">
        <v>2203</v>
      </c>
      <c r="C11" s="443" t="s">
        <v>439</v>
      </c>
      <c r="D11" s="443" t="s">
        <v>2204</v>
      </c>
      <c r="E11" s="443" t="s">
        <v>2210</v>
      </c>
      <c r="F11" s="443"/>
      <c r="G11" s="447">
        <v>2</v>
      </c>
      <c r="H11" s="447">
        <v>472</v>
      </c>
      <c r="I11" s="443"/>
      <c r="J11" s="443">
        <v>236</v>
      </c>
      <c r="K11" s="447"/>
      <c r="L11" s="447"/>
      <c r="M11" s="443"/>
      <c r="N11" s="443"/>
      <c r="O11" s="447">
        <v>2</v>
      </c>
      <c r="P11" s="447">
        <v>472</v>
      </c>
      <c r="Q11" s="529"/>
      <c r="R11" s="448">
        <v>236</v>
      </c>
    </row>
    <row r="12" spans="1:18" ht="14.45" customHeight="1" x14ac:dyDescent="0.2">
      <c r="A12" s="442"/>
      <c r="B12" s="443" t="s">
        <v>2203</v>
      </c>
      <c r="C12" s="443" t="s">
        <v>439</v>
      </c>
      <c r="D12" s="443" t="s">
        <v>2204</v>
      </c>
      <c r="E12" s="443" t="s">
        <v>2211</v>
      </c>
      <c r="F12" s="443"/>
      <c r="G12" s="447">
        <v>15</v>
      </c>
      <c r="H12" s="447">
        <v>2340</v>
      </c>
      <c r="I12" s="443">
        <v>2.1428571428571428</v>
      </c>
      <c r="J12" s="443">
        <v>156</v>
      </c>
      <c r="K12" s="447">
        <v>7</v>
      </c>
      <c r="L12" s="447">
        <v>1092</v>
      </c>
      <c r="M12" s="443">
        <v>1</v>
      </c>
      <c r="N12" s="443">
        <v>156</v>
      </c>
      <c r="O12" s="447">
        <v>2</v>
      </c>
      <c r="P12" s="447">
        <v>312</v>
      </c>
      <c r="Q12" s="529">
        <v>0.2857142857142857</v>
      </c>
      <c r="R12" s="448">
        <v>156</v>
      </c>
    </row>
    <row r="13" spans="1:18" ht="14.45" customHeight="1" x14ac:dyDescent="0.2">
      <c r="A13" s="442"/>
      <c r="B13" s="443" t="s">
        <v>2203</v>
      </c>
      <c r="C13" s="443" t="s">
        <v>439</v>
      </c>
      <c r="D13" s="443" t="s">
        <v>2204</v>
      </c>
      <c r="E13" s="443" t="s">
        <v>2212</v>
      </c>
      <c r="F13" s="443"/>
      <c r="G13" s="447">
        <v>8</v>
      </c>
      <c r="H13" s="447">
        <v>1520</v>
      </c>
      <c r="I13" s="443">
        <v>1</v>
      </c>
      <c r="J13" s="443">
        <v>190</v>
      </c>
      <c r="K13" s="447">
        <v>8</v>
      </c>
      <c r="L13" s="447">
        <v>1520</v>
      </c>
      <c r="M13" s="443">
        <v>1</v>
      </c>
      <c r="N13" s="443">
        <v>190</v>
      </c>
      <c r="O13" s="447">
        <v>4</v>
      </c>
      <c r="P13" s="447">
        <v>760</v>
      </c>
      <c r="Q13" s="529">
        <v>0.5</v>
      </c>
      <c r="R13" s="448">
        <v>190</v>
      </c>
    </row>
    <row r="14" spans="1:18" ht="14.45" customHeight="1" x14ac:dyDescent="0.2">
      <c r="A14" s="442"/>
      <c r="B14" s="443" t="s">
        <v>2203</v>
      </c>
      <c r="C14" s="443" t="s">
        <v>439</v>
      </c>
      <c r="D14" s="443" t="s">
        <v>2204</v>
      </c>
      <c r="E14" s="443" t="s">
        <v>2213</v>
      </c>
      <c r="F14" s="443"/>
      <c r="G14" s="447"/>
      <c r="H14" s="447"/>
      <c r="I14" s="443"/>
      <c r="J14" s="443"/>
      <c r="K14" s="447"/>
      <c r="L14" s="447"/>
      <c r="M14" s="443"/>
      <c r="N14" s="443"/>
      <c r="O14" s="447">
        <v>2</v>
      </c>
      <c r="P14" s="447">
        <v>168</v>
      </c>
      <c r="Q14" s="529"/>
      <c r="R14" s="448">
        <v>84</v>
      </c>
    </row>
    <row r="15" spans="1:18" ht="14.45" customHeight="1" x14ac:dyDescent="0.2">
      <c r="A15" s="442"/>
      <c r="B15" s="443" t="s">
        <v>2203</v>
      </c>
      <c r="C15" s="443" t="s">
        <v>439</v>
      </c>
      <c r="D15" s="443" t="s">
        <v>2204</v>
      </c>
      <c r="E15" s="443" t="s">
        <v>2214</v>
      </c>
      <c r="F15" s="443"/>
      <c r="G15" s="447"/>
      <c r="H15" s="447"/>
      <c r="I15" s="443"/>
      <c r="J15" s="443"/>
      <c r="K15" s="447">
        <v>2</v>
      </c>
      <c r="L15" s="447">
        <v>210</v>
      </c>
      <c r="M15" s="443">
        <v>1</v>
      </c>
      <c r="N15" s="443">
        <v>105</v>
      </c>
      <c r="O15" s="447"/>
      <c r="P15" s="447"/>
      <c r="Q15" s="529"/>
      <c r="R15" s="448"/>
    </row>
    <row r="16" spans="1:18" ht="14.45" customHeight="1" x14ac:dyDescent="0.2">
      <c r="A16" s="442"/>
      <c r="B16" s="443" t="s">
        <v>2203</v>
      </c>
      <c r="C16" s="443" t="s">
        <v>439</v>
      </c>
      <c r="D16" s="443" t="s">
        <v>2204</v>
      </c>
      <c r="E16" s="443" t="s">
        <v>2215</v>
      </c>
      <c r="F16" s="443"/>
      <c r="G16" s="447">
        <v>11</v>
      </c>
      <c r="H16" s="447">
        <v>6556</v>
      </c>
      <c r="I16" s="443">
        <v>3.6666666666666665</v>
      </c>
      <c r="J16" s="443">
        <v>596</v>
      </c>
      <c r="K16" s="447">
        <v>3</v>
      </c>
      <c r="L16" s="447">
        <v>1788</v>
      </c>
      <c r="M16" s="443">
        <v>1</v>
      </c>
      <c r="N16" s="443">
        <v>596</v>
      </c>
      <c r="O16" s="447">
        <v>1</v>
      </c>
      <c r="P16" s="447">
        <v>596</v>
      </c>
      <c r="Q16" s="529">
        <v>0.33333333333333331</v>
      </c>
      <c r="R16" s="448">
        <v>596</v>
      </c>
    </row>
    <row r="17" spans="1:18" ht="14.45" customHeight="1" x14ac:dyDescent="0.2">
      <c r="A17" s="442"/>
      <c r="B17" s="443" t="s">
        <v>2203</v>
      </c>
      <c r="C17" s="443" t="s">
        <v>439</v>
      </c>
      <c r="D17" s="443" t="s">
        <v>2204</v>
      </c>
      <c r="E17" s="443" t="s">
        <v>2216</v>
      </c>
      <c r="F17" s="443"/>
      <c r="G17" s="447">
        <v>1</v>
      </c>
      <c r="H17" s="447">
        <v>666</v>
      </c>
      <c r="I17" s="443">
        <v>1</v>
      </c>
      <c r="J17" s="443">
        <v>666</v>
      </c>
      <c r="K17" s="447">
        <v>1</v>
      </c>
      <c r="L17" s="447">
        <v>666</v>
      </c>
      <c r="M17" s="443">
        <v>1</v>
      </c>
      <c r="N17" s="443">
        <v>666</v>
      </c>
      <c r="O17" s="447"/>
      <c r="P17" s="447"/>
      <c r="Q17" s="529"/>
      <c r="R17" s="448"/>
    </row>
    <row r="18" spans="1:18" ht="14.45" customHeight="1" x14ac:dyDescent="0.2">
      <c r="A18" s="442"/>
      <c r="B18" s="443" t="s">
        <v>2203</v>
      </c>
      <c r="C18" s="443" t="s">
        <v>439</v>
      </c>
      <c r="D18" s="443" t="s">
        <v>2204</v>
      </c>
      <c r="E18" s="443" t="s">
        <v>2217</v>
      </c>
      <c r="F18" s="443"/>
      <c r="G18" s="447">
        <v>6</v>
      </c>
      <c r="H18" s="447">
        <v>7032</v>
      </c>
      <c r="I18" s="443">
        <v>1</v>
      </c>
      <c r="J18" s="443">
        <v>1172</v>
      </c>
      <c r="K18" s="447">
        <v>6</v>
      </c>
      <c r="L18" s="447">
        <v>7032</v>
      </c>
      <c r="M18" s="443">
        <v>1</v>
      </c>
      <c r="N18" s="443">
        <v>1172</v>
      </c>
      <c r="O18" s="447">
        <v>2</v>
      </c>
      <c r="P18" s="447">
        <v>2780</v>
      </c>
      <c r="Q18" s="529">
        <v>0.39533560864618883</v>
      </c>
      <c r="R18" s="448">
        <v>1390</v>
      </c>
    </row>
    <row r="19" spans="1:18" ht="14.45" customHeight="1" x14ac:dyDescent="0.2">
      <c r="A19" s="442"/>
      <c r="B19" s="443" t="s">
        <v>2203</v>
      </c>
      <c r="C19" s="443" t="s">
        <v>439</v>
      </c>
      <c r="D19" s="443" t="s">
        <v>2204</v>
      </c>
      <c r="E19" s="443" t="s">
        <v>2218</v>
      </c>
      <c r="F19" s="443"/>
      <c r="G19" s="447">
        <v>13</v>
      </c>
      <c r="H19" s="447">
        <v>10400</v>
      </c>
      <c r="I19" s="443">
        <v>2.6</v>
      </c>
      <c r="J19" s="443">
        <v>800</v>
      </c>
      <c r="K19" s="447">
        <v>5</v>
      </c>
      <c r="L19" s="447">
        <v>4000</v>
      </c>
      <c r="M19" s="443">
        <v>1</v>
      </c>
      <c r="N19" s="443">
        <v>800</v>
      </c>
      <c r="O19" s="447">
        <v>10</v>
      </c>
      <c r="P19" s="447">
        <v>9000</v>
      </c>
      <c r="Q19" s="529">
        <v>2.25</v>
      </c>
      <c r="R19" s="448">
        <v>900</v>
      </c>
    </row>
    <row r="20" spans="1:18" ht="14.45" customHeight="1" x14ac:dyDescent="0.2">
      <c r="A20" s="442"/>
      <c r="B20" s="443" t="s">
        <v>2203</v>
      </c>
      <c r="C20" s="443" t="s">
        <v>439</v>
      </c>
      <c r="D20" s="443" t="s">
        <v>2204</v>
      </c>
      <c r="E20" s="443" t="s">
        <v>2219</v>
      </c>
      <c r="F20" s="443"/>
      <c r="G20" s="447">
        <v>1</v>
      </c>
      <c r="H20" s="447">
        <v>745</v>
      </c>
      <c r="I20" s="443">
        <v>0.5</v>
      </c>
      <c r="J20" s="443">
        <v>745</v>
      </c>
      <c r="K20" s="447">
        <v>2</v>
      </c>
      <c r="L20" s="447">
        <v>1490</v>
      </c>
      <c r="M20" s="443">
        <v>1</v>
      </c>
      <c r="N20" s="443">
        <v>745</v>
      </c>
      <c r="O20" s="447"/>
      <c r="P20" s="447"/>
      <c r="Q20" s="529"/>
      <c r="R20" s="448"/>
    </row>
    <row r="21" spans="1:18" ht="14.45" customHeight="1" x14ac:dyDescent="0.2">
      <c r="A21" s="442"/>
      <c r="B21" s="443" t="s">
        <v>2203</v>
      </c>
      <c r="C21" s="443" t="s">
        <v>439</v>
      </c>
      <c r="D21" s="443" t="s">
        <v>2204</v>
      </c>
      <c r="E21" s="443" t="s">
        <v>2220</v>
      </c>
      <c r="F21" s="443"/>
      <c r="G21" s="447">
        <v>45</v>
      </c>
      <c r="H21" s="447">
        <v>33525</v>
      </c>
      <c r="I21" s="443">
        <v>1.6666666666666667</v>
      </c>
      <c r="J21" s="443">
        <v>745</v>
      </c>
      <c r="K21" s="447">
        <v>27</v>
      </c>
      <c r="L21" s="447">
        <v>20115</v>
      </c>
      <c r="M21" s="443">
        <v>1</v>
      </c>
      <c r="N21" s="443">
        <v>745</v>
      </c>
      <c r="O21" s="447">
        <v>27</v>
      </c>
      <c r="P21" s="447">
        <v>20115</v>
      </c>
      <c r="Q21" s="529">
        <v>1</v>
      </c>
      <c r="R21" s="448">
        <v>745</v>
      </c>
    </row>
    <row r="22" spans="1:18" ht="14.45" customHeight="1" x14ac:dyDescent="0.2">
      <c r="A22" s="442"/>
      <c r="B22" s="443" t="s">
        <v>2203</v>
      </c>
      <c r="C22" s="443" t="s">
        <v>439</v>
      </c>
      <c r="D22" s="443" t="s">
        <v>2204</v>
      </c>
      <c r="E22" s="443" t="s">
        <v>2221</v>
      </c>
      <c r="F22" s="443"/>
      <c r="G22" s="447">
        <v>1</v>
      </c>
      <c r="H22" s="447">
        <v>592</v>
      </c>
      <c r="I22" s="443"/>
      <c r="J22" s="443">
        <v>592</v>
      </c>
      <c r="K22" s="447"/>
      <c r="L22" s="447"/>
      <c r="M22" s="443"/>
      <c r="N22" s="443"/>
      <c r="O22" s="447"/>
      <c r="P22" s="447"/>
      <c r="Q22" s="529"/>
      <c r="R22" s="448"/>
    </row>
    <row r="23" spans="1:18" ht="14.45" customHeight="1" x14ac:dyDescent="0.2">
      <c r="A23" s="442"/>
      <c r="B23" s="443" t="s">
        <v>2203</v>
      </c>
      <c r="C23" s="443" t="s">
        <v>439</v>
      </c>
      <c r="D23" s="443" t="s">
        <v>2204</v>
      </c>
      <c r="E23" s="443" t="s">
        <v>2222</v>
      </c>
      <c r="F23" s="443"/>
      <c r="G23" s="447">
        <v>32</v>
      </c>
      <c r="H23" s="447">
        <v>17952</v>
      </c>
      <c r="I23" s="443">
        <v>0.71111111111111114</v>
      </c>
      <c r="J23" s="443">
        <v>561</v>
      </c>
      <c r="K23" s="447">
        <v>45</v>
      </c>
      <c r="L23" s="447">
        <v>25245</v>
      </c>
      <c r="M23" s="443">
        <v>1</v>
      </c>
      <c r="N23" s="443">
        <v>561</v>
      </c>
      <c r="O23" s="447">
        <v>9</v>
      </c>
      <c r="P23" s="447">
        <v>5049</v>
      </c>
      <c r="Q23" s="529">
        <v>0.2</v>
      </c>
      <c r="R23" s="448">
        <v>561</v>
      </c>
    </row>
    <row r="24" spans="1:18" ht="14.45" customHeight="1" x14ac:dyDescent="0.2">
      <c r="A24" s="442"/>
      <c r="B24" s="443" t="s">
        <v>2203</v>
      </c>
      <c r="C24" s="443" t="s">
        <v>439</v>
      </c>
      <c r="D24" s="443" t="s">
        <v>2204</v>
      </c>
      <c r="E24" s="443" t="s">
        <v>2223</v>
      </c>
      <c r="F24" s="443"/>
      <c r="G24" s="447">
        <v>32</v>
      </c>
      <c r="H24" s="447">
        <v>16608</v>
      </c>
      <c r="I24" s="443">
        <v>1.3333333333333333</v>
      </c>
      <c r="J24" s="443">
        <v>519</v>
      </c>
      <c r="K24" s="447">
        <v>24</v>
      </c>
      <c r="L24" s="447">
        <v>12456</v>
      </c>
      <c r="M24" s="443">
        <v>1</v>
      </c>
      <c r="N24" s="443">
        <v>519</v>
      </c>
      <c r="O24" s="447">
        <v>19</v>
      </c>
      <c r="P24" s="447">
        <v>9861</v>
      </c>
      <c r="Q24" s="529">
        <v>0.79166666666666663</v>
      </c>
      <c r="R24" s="448">
        <v>519</v>
      </c>
    </row>
    <row r="25" spans="1:18" ht="14.45" customHeight="1" x14ac:dyDescent="0.2">
      <c r="A25" s="442"/>
      <c r="B25" s="443" t="s">
        <v>2203</v>
      </c>
      <c r="C25" s="443" t="s">
        <v>439</v>
      </c>
      <c r="D25" s="443" t="s">
        <v>2204</v>
      </c>
      <c r="E25" s="443" t="s">
        <v>2224</v>
      </c>
      <c r="F25" s="443"/>
      <c r="G25" s="447">
        <v>4</v>
      </c>
      <c r="H25" s="447">
        <v>1284</v>
      </c>
      <c r="I25" s="443">
        <v>2</v>
      </c>
      <c r="J25" s="443">
        <v>321</v>
      </c>
      <c r="K25" s="447">
        <v>2</v>
      </c>
      <c r="L25" s="447">
        <v>642</v>
      </c>
      <c r="M25" s="443">
        <v>1</v>
      </c>
      <c r="N25" s="443">
        <v>321</v>
      </c>
      <c r="O25" s="447"/>
      <c r="P25" s="447"/>
      <c r="Q25" s="529"/>
      <c r="R25" s="448"/>
    </row>
    <row r="26" spans="1:18" ht="14.45" customHeight="1" x14ac:dyDescent="0.2">
      <c r="A26" s="442"/>
      <c r="B26" s="443" t="s">
        <v>2203</v>
      </c>
      <c r="C26" s="443" t="s">
        <v>439</v>
      </c>
      <c r="D26" s="443" t="s">
        <v>2204</v>
      </c>
      <c r="E26" s="443" t="s">
        <v>2225</v>
      </c>
      <c r="F26" s="443"/>
      <c r="G26" s="447">
        <v>10</v>
      </c>
      <c r="H26" s="447">
        <v>3210</v>
      </c>
      <c r="I26" s="443">
        <v>10</v>
      </c>
      <c r="J26" s="443">
        <v>321</v>
      </c>
      <c r="K26" s="447">
        <v>1</v>
      </c>
      <c r="L26" s="447">
        <v>321</v>
      </c>
      <c r="M26" s="443">
        <v>1</v>
      </c>
      <c r="N26" s="443">
        <v>321</v>
      </c>
      <c r="O26" s="447"/>
      <c r="P26" s="447"/>
      <c r="Q26" s="529"/>
      <c r="R26" s="448"/>
    </row>
    <row r="27" spans="1:18" ht="14.45" customHeight="1" x14ac:dyDescent="0.2">
      <c r="A27" s="442"/>
      <c r="B27" s="443" t="s">
        <v>2203</v>
      </c>
      <c r="C27" s="443" t="s">
        <v>439</v>
      </c>
      <c r="D27" s="443" t="s">
        <v>2204</v>
      </c>
      <c r="E27" s="443" t="s">
        <v>2226</v>
      </c>
      <c r="F27" s="443"/>
      <c r="G27" s="447">
        <v>22</v>
      </c>
      <c r="H27" s="447">
        <v>7062</v>
      </c>
      <c r="I27" s="443">
        <v>1.375</v>
      </c>
      <c r="J27" s="443">
        <v>321</v>
      </c>
      <c r="K27" s="447">
        <v>16</v>
      </c>
      <c r="L27" s="447">
        <v>5136</v>
      </c>
      <c r="M27" s="443">
        <v>1</v>
      </c>
      <c r="N27" s="443">
        <v>321</v>
      </c>
      <c r="O27" s="447">
        <v>13</v>
      </c>
      <c r="P27" s="447">
        <v>4173</v>
      </c>
      <c r="Q27" s="529">
        <v>0.8125</v>
      </c>
      <c r="R27" s="448">
        <v>321</v>
      </c>
    </row>
    <row r="28" spans="1:18" ht="14.45" customHeight="1" x14ac:dyDescent="0.2">
      <c r="A28" s="442"/>
      <c r="B28" s="443" t="s">
        <v>2203</v>
      </c>
      <c r="C28" s="443" t="s">
        <v>439</v>
      </c>
      <c r="D28" s="443" t="s">
        <v>2204</v>
      </c>
      <c r="E28" s="443" t="s">
        <v>2227</v>
      </c>
      <c r="F28" s="443"/>
      <c r="G28" s="447">
        <v>1</v>
      </c>
      <c r="H28" s="447">
        <v>1230</v>
      </c>
      <c r="I28" s="443"/>
      <c r="J28" s="443">
        <v>1230</v>
      </c>
      <c r="K28" s="447"/>
      <c r="L28" s="447"/>
      <c r="M28" s="443"/>
      <c r="N28" s="443"/>
      <c r="O28" s="447"/>
      <c r="P28" s="447"/>
      <c r="Q28" s="529"/>
      <c r="R28" s="448"/>
    </row>
    <row r="29" spans="1:18" ht="14.45" customHeight="1" x14ac:dyDescent="0.2">
      <c r="A29" s="442"/>
      <c r="B29" s="443" t="s">
        <v>2203</v>
      </c>
      <c r="C29" s="443" t="s">
        <v>439</v>
      </c>
      <c r="D29" s="443" t="s">
        <v>2204</v>
      </c>
      <c r="E29" s="443" t="s">
        <v>2228</v>
      </c>
      <c r="F29" s="443"/>
      <c r="G29" s="447">
        <v>64</v>
      </c>
      <c r="H29" s="447">
        <v>18048</v>
      </c>
      <c r="I29" s="443">
        <v>2.1333333333333333</v>
      </c>
      <c r="J29" s="443">
        <v>282</v>
      </c>
      <c r="K29" s="447">
        <v>30</v>
      </c>
      <c r="L29" s="447">
        <v>8460</v>
      </c>
      <c r="M29" s="443">
        <v>1</v>
      </c>
      <c r="N29" s="443">
        <v>282</v>
      </c>
      <c r="O29" s="447">
        <v>22</v>
      </c>
      <c r="P29" s="447">
        <v>6204</v>
      </c>
      <c r="Q29" s="529">
        <v>0.73333333333333328</v>
      </c>
      <c r="R29" s="448">
        <v>282</v>
      </c>
    </row>
    <row r="30" spans="1:18" ht="14.45" customHeight="1" x14ac:dyDescent="0.2">
      <c r="A30" s="442"/>
      <c r="B30" s="443" t="s">
        <v>2203</v>
      </c>
      <c r="C30" s="443" t="s">
        <v>439</v>
      </c>
      <c r="D30" s="443" t="s">
        <v>2204</v>
      </c>
      <c r="E30" s="443" t="s">
        <v>2229</v>
      </c>
      <c r="F30" s="443"/>
      <c r="G30" s="447">
        <v>25</v>
      </c>
      <c r="H30" s="447">
        <v>16975</v>
      </c>
      <c r="I30" s="443">
        <v>1.3157894736842106</v>
      </c>
      <c r="J30" s="443">
        <v>679</v>
      </c>
      <c r="K30" s="447">
        <v>19</v>
      </c>
      <c r="L30" s="447">
        <v>12901</v>
      </c>
      <c r="M30" s="443">
        <v>1</v>
      </c>
      <c r="N30" s="443">
        <v>679</v>
      </c>
      <c r="O30" s="447">
        <v>10</v>
      </c>
      <c r="P30" s="447">
        <v>6790</v>
      </c>
      <c r="Q30" s="529">
        <v>0.52631578947368418</v>
      </c>
      <c r="R30" s="448">
        <v>679</v>
      </c>
    </row>
    <row r="31" spans="1:18" ht="14.45" customHeight="1" x14ac:dyDescent="0.2">
      <c r="A31" s="442"/>
      <c r="B31" s="443" t="s">
        <v>2203</v>
      </c>
      <c r="C31" s="443" t="s">
        <v>439</v>
      </c>
      <c r="D31" s="443" t="s">
        <v>2204</v>
      </c>
      <c r="E31" s="443" t="s">
        <v>2230</v>
      </c>
      <c r="F31" s="443"/>
      <c r="G31" s="447">
        <v>6</v>
      </c>
      <c r="H31" s="447">
        <v>5574</v>
      </c>
      <c r="I31" s="443">
        <v>1.5</v>
      </c>
      <c r="J31" s="443">
        <v>929</v>
      </c>
      <c r="K31" s="447">
        <v>4</v>
      </c>
      <c r="L31" s="447">
        <v>3716</v>
      </c>
      <c r="M31" s="443">
        <v>1</v>
      </c>
      <c r="N31" s="443">
        <v>929</v>
      </c>
      <c r="O31" s="447">
        <v>1</v>
      </c>
      <c r="P31" s="447">
        <v>929</v>
      </c>
      <c r="Q31" s="529">
        <v>0.25</v>
      </c>
      <c r="R31" s="448">
        <v>929</v>
      </c>
    </row>
    <row r="32" spans="1:18" ht="14.45" customHeight="1" x14ac:dyDescent="0.2">
      <c r="A32" s="442"/>
      <c r="B32" s="443" t="s">
        <v>2203</v>
      </c>
      <c r="C32" s="443" t="s">
        <v>439</v>
      </c>
      <c r="D32" s="443" t="s">
        <v>2204</v>
      </c>
      <c r="E32" s="443" t="s">
        <v>2231</v>
      </c>
      <c r="F32" s="443"/>
      <c r="G32" s="447">
        <v>1</v>
      </c>
      <c r="H32" s="447">
        <v>208</v>
      </c>
      <c r="I32" s="443"/>
      <c r="J32" s="443">
        <v>208</v>
      </c>
      <c r="K32" s="447"/>
      <c r="L32" s="447"/>
      <c r="M32" s="443"/>
      <c r="N32" s="443"/>
      <c r="O32" s="447"/>
      <c r="P32" s="447"/>
      <c r="Q32" s="529"/>
      <c r="R32" s="448"/>
    </row>
    <row r="33" spans="1:18" ht="14.45" customHeight="1" x14ac:dyDescent="0.2">
      <c r="A33" s="442"/>
      <c r="B33" s="443" t="s">
        <v>2203</v>
      </c>
      <c r="C33" s="443" t="s">
        <v>439</v>
      </c>
      <c r="D33" s="443" t="s">
        <v>2204</v>
      </c>
      <c r="E33" s="443" t="s">
        <v>2232</v>
      </c>
      <c r="F33" s="443"/>
      <c r="G33" s="447">
        <v>33</v>
      </c>
      <c r="H33" s="447">
        <v>66000</v>
      </c>
      <c r="I33" s="443">
        <v>0.76744186046511631</v>
      </c>
      <c r="J33" s="443">
        <v>2000</v>
      </c>
      <c r="K33" s="447">
        <v>43</v>
      </c>
      <c r="L33" s="447">
        <v>86000</v>
      </c>
      <c r="M33" s="443">
        <v>1</v>
      </c>
      <c r="N33" s="443">
        <v>2000</v>
      </c>
      <c r="O33" s="447">
        <v>9</v>
      </c>
      <c r="P33" s="447">
        <v>18000</v>
      </c>
      <c r="Q33" s="529">
        <v>0.20930232558139536</v>
      </c>
      <c r="R33" s="448">
        <v>2000</v>
      </c>
    </row>
    <row r="34" spans="1:18" ht="14.45" customHeight="1" x14ac:dyDescent="0.2">
      <c r="A34" s="442"/>
      <c r="B34" s="443" t="s">
        <v>2203</v>
      </c>
      <c r="C34" s="443" t="s">
        <v>439</v>
      </c>
      <c r="D34" s="443" t="s">
        <v>2204</v>
      </c>
      <c r="E34" s="443" t="s">
        <v>2233</v>
      </c>
      <c r="F34" s="443"/>
      <c r="G34" s="447">
        <v>5</v>
      </c>
      <c r="H34" s="447">
        <v>10120</v>
      </c>
      <c r="I34" s="443">
        <v>0.55555555555555558</v>
      </c>
      <c r="J34" s="443">
        <v>2024</v>
      </c>
      <c r="K34" s="447">
        <v>9</v>
      </c>
      <c r="L34" s="447">
        <v>18216</v>
      </c>
      <c r="M34" s="443">
        <v>1</v>
      </c>
      <c r="N34" s="443">
        <v>2024</v>
      </c>
      <c r="O34" s="447">
        <v>9</v>
      </c>
      <c r="P34" s="447">
        <v>18216</v>
      </c>
      <c r="Q34" s="529">
        <v>1</v>
      </c>
      <c r="R34" s="448">
        <v>2024</v>
      </c>
    </row>
    <row r="35" spans="1:18" ht="14.45" customHeight="1" x14ac:dyDescent="0.2">
      <c r="A35" s="442"/>
      <c r="B35" s="443" t="s">
        <v>2203</v>
      </c>
      <c r="C35" s="443" t="s">
        <v>439</v>
      </c>
      <c r="D35" s="443" t="s">
        <v>2204</v>
      </c>
      <c r="E35" s="443" t="s">
        <v>2234</v>
      </c>
      <c r="F35" s="443"/>
      <c r="G35" s="447">
        <v>4</v>
      </c>
      <c r="H35" s="447">
        <v>8040</v>
      </c>
      <c r="I35" s="443">
        <v>2</v>
      </c>
      <c r="J35" s="443">
        <v>2010</v>
      </c>
      <c r="K35" s="447">
        <v>2</v>
      </c>
      <c r="L35" s="447">
        <v>4020</v>
      </c>
      <c r="M35" s="443">
        <v>1</v>
      </c>
      <c r="N35" s="443">
        <v>2010</v>
      </c>
      <c r="O35" s="447">
        <v>3</v>
      </c>
      <c r="P35" s="447">
        <v>6030</v>
      </c>
      <c r="Q35" s="529">
        <v>1.5</v>
      </c>
      <c r="R35" s="448">
        <v>2010</v>
      </c>
    </row>
    <row r="36" spans="1:18" ht="14.45" customHeight="1" x14ac:dyDescent="0.2">
      <c r="A36" s="442"/>
      <c r="B36" s="443" t="s">
        <v>2203</v>
      </c>
      <c r="C36" s="443" t="s">
        <v>439</v>
      </c>
      <c r="D36" s="443" t="s">
        <v>2204</v>
      </c>
      <c r="E36" s="443" t="s">
        <v>2235</v>
      </c>
      <c r="F36" s="443"/>
      <c r="G36" s="447"/>
      <c r="H36" s="447"/>
      <c r="I36" s="443"/>
      <c r="J36" s="443"/>
      <c r="K36" s="447">
        <v>2</v>
      </c>
      <c r="L36" s="447">
        <v>4292</v>
      </c>
      <c r="M36" s="443">
        <v>1</v>
      </c>
      <c r="N36" s="443">
        <v>2146</v>
      </c>
      <c r="O36" s="447">
        <v>2</v>
      </c>
      <c r="P36" s="447">
        <v>4292</v>
      </c>
      <c r="Q36" s="529">
        <v>1</v>
      </c>
      <c r="R36" s="448">
        <v>2146</v>
      </c>
    </row>
    <row r="37" spans="1:18" ht="14.45" customHeight="1" x14ac:dyDescent="0.2">
      <c r="A37" s="442"/>
      <c r="B37" s="443" t="s">
        <v>2203</v>
      </c>
      <c r="C37" s="443" t="s">
        <v>439</v>
      </c>
      <c r="D37" s="443" t="s">
        <v>2204</v>
      </c>
      <c r="E37" s="443" t="s">
        <v>2236</v>
      </c>
      <c r="F37" s="443"/>
      <c r="G37" s="447">
        <v>1</v>
      </c>
      <c r="H37" s="447">
        <v>1246</v>
      </c>
      <c r="I37" s="443">
        <v>1</v>
      </c>
      <c r="J37" s="443">
        <v>1246</v>
      </c>
      <c r="K37" s="447">
        <v>1</v>
      </c>
      <c r="L37" s="447">
        <v>1246</v>
      </c>
      <c r="M37" s="443">
        <v>1</v>
      </c>
      <c r="N37" s="443">
        <v>1246</v>
      </c>
      <c r="O37" s="447">
        <v>1</v>
      </c>
      <c r="P37" s="447">
        <v>1246</v>
      </c>
      <c r="Q37" s="529">
        <v>1</v>
      </c>
      <c r="R37" s="448">
        <v>1246</v>
      </c>
    </row>
    <row r="38" spans="1:18" ht="14.45" customHeight="1" x14ac:dyDescent="0.2">
      <c r="A38" s="442"/>
      <c r="B38" s="443" t="s">
        <v>2203</v>
      </c>
      <c r="C38" s="443" t="s">
        <v>439</v>
      </c>
      <c r="D38" s="443" t="s">
        <v>2204</v>
      </c>
      <c r="E38" s="443" t="s">
        <v>2237</v>
      </c>
      <c r="F38" s="443"/>
      <c r="G38" s="447">
        <v>2</v>
      </c>
      <c r="H38" s="447">
        <v>2690</v>
      </c>
      <c r="I38" s="443"/>
      <c r="J38" s="443">
        <v>1345</v>
      </c>
      <c r="K38" s="447"/>
      <c r="L38" s="447"/>
      <c r="M38" s="443"/>
      <c r="N38" s="443"/>
      <c r="O38" s="447"/>
      <c r="P38" s="447"/>
      <c r="Q38" s="529"/>
      <c r="R38" s="448"/>
    </row>
    <row r="39" spans="1:18" ht="14.45" customHeight="1" x14ac:dyDescent="0.2">
      <c r="A39" s="442"/>
      <c r="B39" s="443" t="s">
        <v>2203</v>
      </c>
      <c r="C39" s="443" t="s">
        <v>439</v>
      </c>
      <c r="D39" s="443" t="s">
        <v>2204</v>
      </c>
      <c r="E39" s="443" t="s">
        <v>2238</v>
      </c>
      <c r="F39" s="443"/>
      <c r="G39" s="447">
        <v>42</v>
      </c>
      <c r="H39" s="447">
        <v>163800</v>
      </c>
      <c r="I39" s="443">
        <v>2</v>
      </c>
      <c r="J39" s="443">
        <v>3900</v>
      </c>
      <c r="K39" s="447">
        <v>21</v>
      </c>
      <c r="L39" s="447">
        <v>81900</v>
      </c>
      <c r="M39" s="443">
        <v>1</v>
      </c>
      <c r="N39" s="443">
        <v>3900</v>
      </c>
      <c r="O39" s="447">
        <v>15</v>
      </c>
      <c r="P39" s="447">
        <v>70750</v>
      </c>
      <c r="Q39" s="529">
        <v>0.8638583638583639</v>
      </c>
      <c r="R39" s="448">
        <v>4716.666666666667</v>
      </c>
    </row>
    <row r="40" spans="1:18" ht="14.45" customHeight="1" x14ac:dyDescent="0.2">
      <c r="A40" s="442"/>
      <c r="B40" s="443" t="s">
        <v>2203</v>
      </c>
      <c r="C40" s="443" t="s">
        <v>439</v>
      </c>
      <c r="D40" s="443" t="s">
        <v>2204</v>
      </c>
      <c r="E40" s="443" t="s">
        <v>2239</v>
      </c>
      <c r="F40" s="443"/>
      <c r="G40" s="447">
        <v>23</v>
      </c>
      <c r="H40" s="447">
        <v>89700</v>
      </c>
      <c r="I40" s="443">
        <v>3.8333333333333335</v>
      </c>
      <c r="J40" s="443">
        <v>3900</v>
      </c>
      <c r="K40" s="447">
        <v>6</v>
      </c>
      <c r="L40" s="447">
        <v>23400</v>
      </c>
      <c r="M40" s="443">
        <v>1</v>
      </c>
      <c r="N40" s="443">
        <v>3900</v>
      </c>
      <c r="O40" s="447">
        <v>9</v>
      </c>
      <c r="P40" s="447">
        <v>41600</v>
      </c>
      <c r="Q40" s="529">
        <v>1.7777777777777777</v>
      </c>
      <c r="R40" s="448">
        <v>4622.2222222222226</v>
      </c>
    </row>
    <row r="41" spans="1:18" ht="14.45" customHeight="1" x14ac:dyDescent="0.2">
      <c r="A41" s="442"/>
      <c r="B41" s="443" t="s">
        <v>2203</v>
      </c>
      <c r="C41" s="443" t="s">
        <v>439</v>
      </c>
      <c r="D41" s="443" t="s">
        <v>2204</v>
      </c>
      <c r="E41" s="443" t="s">
        <v>2240</v>
      </c>
      <c r="F41" s="443"/>
      <c r="G41" s="447">
        <v>2</v>
      </c>
      <c r="H41" s="447">
        <v>2702</v>
      </c>
      <c r="I41" s="443">
        <v>2</v>
      </c>
      <c r="J41" s="443">
        <v>1351</v>
      </c>
      <c r="K41" s="447">
        <v>1</v>
      </c>
      <c r="L41" s="447">
        <v>1351</v>
      </c>
      <c r="M41" s="443">
        <v>1</v>
      </c>
      <c r="N41" s="443">
        <v>1351</v>
      </c>
      <c r="O41" s="447"/>
      <c r="P41" s="447"/>
      <c r="Q41" s="529"/>
      <c r="R41" s="448"/>
    </row>
    <row r="42" spans="1:18" ht="14.45" customHeight="1" x14ac:dyDescent="0.2">
      <c r="A42" s="442"/>
      <c r="B42" s="443" t="s">
        <v>2203</v>
      </c>
      <c r="C42" s="443" t="s">
        <v>439</v>
      </c>
      <c r="D42" s="443" t="s">
        <v>2204</v>
      </c>
      <c r="E42" s="443" t="s">
        <v>2241</v>
      </c>
      <c r="F42" s="443"/>
      <c r="G42" s="447">
        <v>5</v>
      </c>
      <c r="H42" s="447">
        <v>820</v>
      </c>
      <c r="I42" s="443">
        <v>0.29411764705882354</v>
      </c>
      <c r="J42" s="443">
        <v>164</v>
      </c>
      <c r="K42" s="447">
        <v>17</v>
      </c>
      <c r="L42" s="447">
        <v>2788</v>
      </c>
      <c r="M42" s="443">
        <v>1</v>
      </c>
      <c r="N42" s="443">
        <v>164</v>
      </c>
      <c r="O42" s="447">
        <v>9</v>
      </c>
      <c r="P42" s="447">
        <v>1476</v>
      </c>
      <c r="Q42" s="529">
        <v>0.52941176470588236</v>
      </c>
      <c r="R42" s="448">
        <v>164</v>
      </c>
    </row>
    <row r="43" spans="1:18" ht="14.45" customHeight="1" x14ac:dyDescent="0.2">
      <c r="A43" s="442"/>
      <c r="B43" s="443" t="s">
        <v>2203</v>
      </c>
      <c r="C43" s="443" t="s">
        <v>439</v>
      </c>
      <c r="D43" s="443" t="s">
        <v>2204</v>
      </c>
      <c r="E43" s="443" t="s">
        <v>2242</v>
      </c>
      <c r="F43" s="443"/>
      <c r="G43" s="447">
        <v>26</v>
      </c>
      <c r="H43" s="447">
        <v>5850</v>
      </c>
      <c r="I43" s="443">
        <v>1.0833333333333333</v>
      </c>
      <c r="J43" s="443">
        <v>225</v>
      </c>
      <c r="K43" s="447">
        <v>24</v>
      </c>
      <c r="L43" s="447">
        <v>5400</v>
      </c>
      <c r="M43" s="443">
        <v>1</v>
      </c>
      <c r="N43" s="443">
        <v>225</v>
      </c>
      <c r="O43" s="447">
        <v>36</v>
      </c>
      <c r="P43" s="447">
        <v>8100</v>
      </c>
      <c r="Q43" s="529">
        <v>1.5</v>
      </c>
      <c r="R43" s="448">
        <v>225</v>
      </c>
    </row>
    <row r="44" spans="1:18" ht="14.45" customHeight="1" x14ac:dyDescent="0.2">
      <c r="A44" s="442"/>
      <c r="B44" s="443" t="s">
        <v>2203</v>
      </c>
      <c r="C44" s="443" t="s">
        <v>439</v>
      </c>
      <c r="D44" s="443" t="s">
        <v>2204</v>
      </c>
      <c r="E44" s="443" t="s">
        <v>2243</v>
      </c>
      <c r="F44" s="443"/>
      <c r="G44" s="447">
        <v>17</v>
      </c>
      <c r="H44" s="447">
        <v>6171</v>
      </c>
      <c r="I44" s="443">
        <v>2.4285714285714284</v>
      </c>
      <c r="J44" s="443">
        <v>363</v>
      </c>
      <c r="K44" s="447">
        <v>7</v>
      </c>
      <c r="L44" s="447">
        <v>2541</v>
      </c>
      <c r="M44" s="443">
        <v>1</v>
      </c>
      <c r="N44" s="443">
        <v>363</v>
      </c>
      <c r="O44" s="447">
        <v>7</v>
      </c>
      <c r="P44" s="447">
        <v>2541</v>
      </c>
      <c r="Q44" s="529">
        <v>1</v>
      </c>
      <c r="R44" s="448">
        <v>363</v>
      </c>
    </row>
    <row r="45" spans="1:18" ht="14.45" customHeight="1" x14ac:dyDescent="0.2">
      <c r="A45" s="442"/>
      <c r="B45" s="443" t="s">
        <v>2203</v>
      </c>
      <c r="C45" s="443" t="s">
        <v>439</v>
      </c>
      <c r="D45" s="443" t="s">
        <v>2204</v>
      </c>
      <c r="E45" s="443" t="s">
        <v>2244</v>
      </c>
      <c r="F45" s="443"/>
      <c r="G45" s="447">
        <v>19</v>
      </c>
      <c r="H45" s="447">
        <v>11153</v>
      </c>
      <c r="I45" s="443">
        <v>1.5833333333333333</v>
      </c>
      <c r="J45" s="443">
        <v>587</v>
      </c>
      <c r="K45" s="447">
        <v>12</v>
      </c>
      <c r="L45" s="447">
        <v>7044</v>
      </c>
      <c r="M45" s="443">
        <v>1</v>
      </c>
      <c r="N45" s="443">
        <v>587</v>
      </c>
      <c r="O45" s="447">
        <v>8</v>
      </c>
      <c r="P45" s="447">
        <v>4696</v>
      </c>
      <c r="Q45" s="529">
        <v>0.66666666666666663</v>
      </c>
      <c r="R45" s="448">
        <v>587</v>
      </c>
    </row>
    <row r="46" spans="1:18" ht="14.45" customHeight="1" x14ac:dyDescent="0.2">
      <c r="A46" s="442"/>
      <c r="B46" s="443" t="s">
        <v>2203</v>
      </c>
      <c r="C46" s="443" t="s">
        <v>439</v>
      </c>
      <c r="D46" s="443" t="s">
        <v>2204</v>
      </c>
      <c r="E46" s="443" t="s">
        <v>2245</v>
      </c>
      <c r="F46" s="443"/>
      <c r="G46" s="447">
        <v>6</v>
      </c>
      <c r="H46" s="447">
        <v>3600</v>
      </c>
      <c r="I46" s="443">
        <v>6</v>
      </c>
      <c r="J46" s="443">
        <v>600</v>
      </c>
      <c r="K46" s="447">
        <v>1</v>
      </c>
      <c r="L46" s="447">
        <v>600</v>
      </c>
      <c r="M46" s="443">
        <v>1</v>
      </c>
      <c r="N46" s="443">
        <v>600</v>
      </c>
      <c r="O46" s="447">
        <v>5</v>
      </c>
      <c r="P46" s="447">
        <v>3000</v>
      </c>
      <c r="Q46" s="529">
        <v>5</v>
      </c>
      <c r="R46" s="448">
        <v>600</v>
      </c>
    </row>
    <row r="47" spans="1:18" ht="14.45" customHeight="1" x14ac:dyDescent="0.2">
      <c r="A47" s="442"/>
      <c r="B47" s="443" t="s">
        <v>2203</v>
      </c>
      <c r="C47" s="443" t="s">
        <v>439</v>
      </c>
      <c r="D47" s="443" t="s">
        <v>2204</v>
      </c>
      <c r="E47" s="443" t="s">
        <v>2246</v>
      </c>
      <c r="F47" s="443"/>
      <c r="G47" s="447"/>
      <c r="H47" s="447"/>
      <c r="I47" s="443"/>
      <c r="J47" s="443"/>
      <c r="K47" s="447">
        <v>1</v>
      </c>
      <c r="L47" s="447">
        <v>4231</v>
      </c>
      <c r="M47" s="443">
        <v>1</v>
      </c>
      <c r="N47" s="443">
        <v>4231</v>
      </c>
      <c r="O47" s="447">
        <v>2</v>
      </c>
      <c r="P47" s="447">
        <v>8462</v>
      </c>
      <c r="Q47" s="529">
        <v>2</v>
      </c>
      <c r="R47" s="448">
        <v>4231</v>
      </c>
    </row>
    <row r="48" spans="1:18" ht="14.45" customHeight="1" x14ac:dyDescent="0.2">
      <c r="A48" s="442"/>
      <c r="B48" s="443" t="s">
        <v>2203</v>
      </c>
      <c r="C48" s="443" t="s">
        <v>439</v>
      </c>
      <c r="D48" s="443" t="s">
        <v>2204</v>
      </c>
      <c r="E48" s="443" t="s">
        <v>2247</v>
      </c>
      <c r="F48" s="443"/>
      <c r="G48" s="447"/>
      <c r="H48" s="447"/>
      <c r="I48" s="443"/>
      <c r="J48" s="443"/>
      <c r="K48" s="447">
        <v>6</v>
      </c>
      <c r="L48" s="447">
        <v>6048</v>
      </c>
      <c r="M48" s="443">
        <v>1</v>
      </c>
      <c r="N48" s="443">
        <v>1008</v>
      </c>
      <c r="O48" s="447">
        <v>1</v>
      </c>
      <c r="P48" s="447">
        <v>1008</v>
      </c>
      <c r="Q48" s="529">
        <v>0.16666666666666666</v>
      </c>
      <c r="R48" s="448">
        <v>1008</v>
      </c>
    </row>
    <row r="49" spans="1:18" ht="14.45" customHeight="1" x14ac:dyDescent="0.2">
      <c r="A49" s="442"/>
      <c r="B49" s="443" t="s">
        <v>2203</v>
      </c>
      <c r="C49" s="443" t="s">
        <v>439</v>
      </c>
      <c r="D49" s="443" t="s">
        <v>2204</v>
      </c>
      <c r="E49" s="443" t="s">
        <v>2248</v>
      </c>
      <c r="F49" s="443"/>
      <c r="G49" s="447"/>
      <c r="H49" s="447"/>
      <c r="I49" s="443"/>
      <c r="J49" s="443"/>
      <c r="K49" s="447">
        <v>6</v>
      </c>
      <c r="L49" s="447">
        <v>4470</v>
      </c>
      <c r="M49" s="443">
        <v>1</v>
      </c>
      <c r="N49" s="443">
        <v>745</v>
      </c>
      <c r="O49" s="447"/>
      <c r="P49" s="447"/>
      <c r="Q49" s="529"/>
      <c r="R49" s="448"/>
    </row>
    <row r="50" spans="1:18" ht="14.45" customHeight="1" x14ac:dyDescent="0.2">
      <c r="A50" s="442"/>
      <c r="B50" s="443" t="s">
        <v>2203</v>
      </c>
      <c r="C50" s="443" t="s">
        <v>439</v>
      </c>
      <c r="D50" s="443" t="s">
        <v>2204</v>
      </c>
      <c r="E50" s="443" t="s">
        <v>2249</v>
      </c>
      <c r="F50" s="443"/>
      <c r="G50" s="447">
        <v>10</v>
      </c>
      <c r="H50" s="447">
        <v>5610</v>
      </c>
      <c r="I50" s="443">
        <v>1.25</v>
      </c>
      <c r="J50" s="443">
        <v>561</v>
      </c>
      <c r="K50" s="447">
        <v>8</v>
      </c>
      <c r="L50" s="447">
        <v>4488</v>
      </c>
      <c r="M50" s="443">
        <v>1</v>
      </c>
      <c r="N50" s="443">
        <v>561</v>
      </c>
      <c r="O50" s="447"/>
      <c r="P50" s="447"/>
      <c r="Q50" s="529"/>
      <c r="R50" s="448"/>
    </row>
    <row r="51" spans="1:18" ht="14.45" customHeight="1" x14ac:dyDescent="0.2">
      <c r="A51" s="442"/>
      <c r="B51" s="443" t="s">
        <v>2203</v>
      </c>
      <c r="C51" s="443" t="s">
        <v>439</v>
      </c>
      <c r="D51" s="443" t="s">
        <v>2204</v>
      </c>
      <c r="E51" s="443" t="s">
        <v>2250</v>
      </c>
      <c r="F51" s="443"/>
      <c r="G51" s="447">
        <v>1</v>
      </c>
      <c r="H51" s="447">
        <v>1122</v>
      </c>
      <c r="I51" s="443"/>
      <c r="J51" s="443">
        <v>1122</v>
      </c>
      <c r="K51" s="447"/>
      <c r="L51" s="447"/>
      <c r="M51" s="443"/>
      <c r="N51" s="443"/>
      <c r="O51" s="447"/>
      <c r="P51" s="447"/>
      <c r="Q51" s="529"/>
      <c r="R51" s="448"/>
    </row>
    <row r="52" spans="1:18" ht="14.45" customHeight="1" x14ac:dyDescent="0.2">
      <c r="A52" s="442"/>
      <c r="B52" s="443" t="s">
        <v>2203</v>
      </c>
      <c r="C52" s="443" t="s">
        <v>439</v>
      </c>
      <c r="D52" s="443" t="s">
        <v>2204</v>
      </c>
      <c r="E52" s="443" t="s">
        <v>2251</v>
      </c>
      <c r="F52" s="443"/>
      <c r="G52" s="447">
        <v>3</v>
      </c>
      <c r="H52" s="447">
        <v>2601</v>
      </c>
      <c r="I52" s="443">
        <v>3</v>
      </c>
      <c r="J52" s="443">
        <v>867</v>
      </c>
      <c r="K52" s="447">
        <v>1</v>
      </c>
      <c r="L52" s="447">
        <v>867</v>
      </c>
      <c r="M52" s="443">
        <v>1</v>
      </c>
      <c r="N52" s="443">
        <v>867</v>
      </c>
      <c r="O52" s="447"/>
      <c r="P52" s="447"/>
      <c r="Q52" s="529"/>
      <c r="R52" s="448"/>
    </row>
    <row r="53" spans="1:18" ht="14.45" customHeight="1" x14ac:dyDescent="0.2">
      <c r="A53" s="442"/>
      <c r="B53" s="443" t="s">
        <v>2203</v>
      </c>
      <c r="C53" s="443" t="s">
        <v>439</v>
      </c>
      <c r="D53" s="443" t="s">
        <v>2204</v>
      </c>
      <c r="E53" s="443" t="s">
        <v>2252</v>
      </c>
      <c r="F53" s="443"/>
      <c r="G53" s="447">
        <v>4</v>
      </c>
      <c r="H53" s="447">
        <v>2200</v>
      </c>
      <c r="I53" s="443">
        <v>4</v>
      </c>
      <c r="J53" s="443">
        <v>550</v>
      </c>
      <c r="K53" s="447">
        <v>1</v>
      </c>
      <c r="L53" s="447">
        <v>550</v>
      </c>
      <c r="M53" s="443">
        <v>1</v>
      </c>
      <c r="N53" s="443">
        <v>550</v>
      </c>
      <c r="O53" s="447"/>
      <c r="P53" s="447"/>
      <c r="Q53" s="529"/>
      <c r="R53" s="448"/>
    </row>
    <row r="54" spans="1:18" ht="14.45" customHeight="1" x14ac:dyDescent="0.2">
      <c r="A54" s="442"/>
      <c r="B54" s="443" t="s">
        <v>2203</v>
      </c>
      <c r="C54" s="443" t="s">
        <v>439</v>
      </c>
      <c r="D54" s="443" t="s">
        <v>2204</v>
      </c>
      <c r="E54" s="443" t="s">
        <v>2253</v>
      </c>
      <c r="F54" s="443"/>
      <c r="G54" s="447">
        <v>1</v>
      </c>
      <c r="H54" s="447">
        <v>1395</v>
      </c>
      <c r="I54" s="443"/>
      <c r="J54" s="443">
        <v>1395</v>
      </c>
      <c r="K54" s="447"/>
      <c r="L54" s="447"/>
      <c r="M54" s="443"/>
      <c r="N54" s="443"/>
      <c r="O54" s="447"/>
      <c r="P54" s="447"/>
      <c r="Q54" s="529"/>
      <c r="R54" s="448"/>
    </row>
    <row r="55" spans="1:18" ht="14.45" customHeight="1" x14ac:dyDescent="0.2">
      <c r="A55" s="442"/>
      <c r="B55" s="443" t="s">
        <v>2203</v>
      </c>
      <c r="C55" s="443" t="s">
        <v>439</v>
      </c>
      <c r="D55" s="443" t="s">
        <v>2204</v>
      </c>
      <c r="E55" s="443" t="s">
        <v>2254</v>
      </c>
      <c r="F55" s="443"/>
      <c r="G55" s="447">
        <v>3</v>
      </c>
      <c r="H55" s="447">
        <v>1557</v>
      </c>
      <c r="I55" s="443">
        <v>1.5</v>
      </c>
      <c r="J55" s="443">
        <v>519</v>
      </c>
      <c r="K55" s="447">
        <v>2</v>
      </c>
      <c r="L55" s="447">
        <v>1038</v>
      </c>
      <c r="M55" s="443">
        <v>1</v>
      </c>
      <c r="N55" s="443">
        <v>519</v>
      </c>
      <c r="O55" s="447">
        <v>1</v>
      </c>
      <c r="P55" s="447">
        <v>519</v>
      </c>
      <c r="Q55" s="529">
        <v>0.5</v>
      </c>
      <c r="R55" s="448">
        <v>519</v>
      </c>
    </row>
    <row r="56" spans="1:18" ht="14.45" customHeight="1" x14ac:dyDescent="0.2">
      <c r="A56" s="442"/>
      <c r="B56" s="443" t="s">
        <v>2203</v>
      </c>
      <c r="C56" s="443" t="s">
        <v>439</v>
      </c>
      <c r="D56" s="443" t="s">
        <v>2204</v>
      </c>
      <c r="E56" s="443" t="s">
        <v>2255</v>
      </c>
      <c r="F56" s="443"/>
      <c r="G56" s="447">
        <v>4</v>
      </c>
      <c r="H56" s="447">
        <v>1620</v>
      </c>
      <c r="I56" s="443">
        <v>2</v>
      </c>
      <c r="J56" s="443">
        <v>405</v>
      </c>
      <c r="K56" s="447">
        <v>2</v>
      </c>
      <c r="L56" s="447">
        <v>810</v>
      </c>
      <c r="M56" s="443">
        <v>1</v>
      </c>
      <c r="N56" s="443">
        <v>405</v>
      </c>
      <c r="O56" s="447">
        <v>2</v>
      </c>
      <c r="P56" s="447">
        <v>810</v>
      </c>
      <c r="Q56" s="529">
        <v>1</v>
      </c>
      <c r="R56" s="448">
        <v>405</v>
      </c>
    </row>
    <row r="57" spans="1:18" ht="14.45" customHeight="1" x14ac:dyDescent="0.2">
      <c r="A57" s="442"/>
      <c r="B57" s="443" t="s">
        <v>2203</v>
      </c>
      <c r="C57" s="443" t="s">
        <v>439</v>
      </c>
      <c r="D57" s="443" t="s">
        <v>2204</v>
      </c>
      <c r="E57" s="443" t="s">
        <v>2256</v>
      </c>
      <c r="F57" s="443"/>
      <c r="G57" s="447">
        <v>11</v>
      </c>
      <c r="H57" s="447">
        <v>6050</v>
      </c>
      <c r="I57" s="443">
        <v>5.5</v>
      </c>
      <c r="J57" s="443">
        <v>550</v>
      </c>
      <c r="K57" s="447">
        <v>2</v>
      </c>
      <c r="L57" s="447">
        <v>1100</v>
      </c>
      <c r="M57" s="443">
        <v>1</v>
      </c>
      <c r="N57" s="443">
        <v>550</v>
      </c>
      <c r="O57" s="447"/>
      <c r="P57" s="447"/>
      <c r="Q57" s="529"/>
      <c r="R57" s="448"/>
    </row>
    <row r="58" spans="1:18" ht="14.45" customHeight="1" x14ac:dyDescent="0.2">
      <c r="A58" s="442"/>
      <c r="B58" s="443" t="s">
        <v>2203</v>
      </c>
      <c r="C58" s="443" t="s">
        <v>439</v>
      </c>
      <c r="D58" s="443" t="s">
        <v>2204</v>
      </c>
      <c r="E58" s="443" t="s">
        <v>2257</v>
      </c>
      <c r="F58" s="443"/>
      <c r="G58" s="447">
        <v>3</v>
      </c>
      <c r="H58" s="447">
        <v>2700</v>
      </c>
      <c r="I58" s="443"/>
      <c r="J58" s="443">
        <v>900</v>
      </c>
      <c r="K58" s="447">
        <v>3</v>
      </c>
      <c r="L58" s="447">
        <v>0</v>
      </c>
      <c r="M58" s="443"/>
      <c r="N58" s="443">
        <v>0</v>
      </c>
      <c r="O58" s="447">
        <v>3</v>
      </c>
      <c r="P58" s="447">
        <v>0</v>
      </c>
      <c r="Q58" s="529"/>
      <c r="R58" s="448">
        <v>0</v>
      </c>
    </row>
    <row r="59" spans="1:18" ht="14.45" customHeight="1" x14ac:dyDescent="0.2">
      <c r="A59" s="442"/>
      <c r="B59" s="443" t="s">
        <v>2203</v>
      </c>
      <c r="C59" s="443" t="s">
        <v>439</v>
      </c>
      <c r="D59" s="443" t="s">
        <v>2204</v>
      </c>
      <c r="E59" s="443" t="s">
        <v>2258</v>
      </c>
      <c r="F59" s="443"/>
      <c r="G59" s="447">
        <v>0</v>
      </c>
      <c r="H59" s="447">
        <v>0</v>
      </c>
      <c r="I59" s="443"/>
      <c r="J59" s="443"/>
      <c r="K59" s="447"/>
      <c r="L59" s="447"/>
      <c r="M59" s="443"/>
      <c r="N59" s="443"/>
      <c r="O59" s="447">
        <v>2</v>
      </c>
      <c r="P59" s="447">
        <v>0</v>
      </c>
      <c r="Q59" s="529"/>
      <c r="R59" s="448">
        <v>0</v>
      </c>
    </row>
    <row r="60" spans="1:18" ht="14.45" customHeight="1" x14ac:dyDescent="0.2">
      <c r="A60" s="442"/>
      <c r="B60" s="443" t="s">
        <v>2203</v>
      </c>
      <c r="C60" s="443" t="s">
        <v>439</v>
      </c>
      <c r="D60" s="443" t="s">
        <v>2204</v>
      </c>
      <c r="E60" s="443" t="s">
        <v>2259</v>
      </c>
      <c r="F60" s="443"/>
      <c r="G60" s="447">
        <v>1</v>
      </c>
      <c r="H60" s="447">
        <v>1065</v>
      </c>
      <c r="I60" s="443"/>
      <c r="J60" s="443">
        <v>1065</v>
      </c>
      <c r="K60" s="447"/>
      <c r="L60" s="447"/>
      <c r="M60" s="443"/>
      <c r="N60" s="443"/>
      <c r="O60" s="447"/>
      <c r="P60" s="447"/>
      <c r="Q60" s="529"/>
      <c r="R60" s="448"/>
    </row>
    <row r="61" spans="1:18" ht="14.45" customHeight="1" x14ac:dyDescent="0.2">
      <c r="A61" s="442"/>
      <c r="B61" s="443" t="s">
        <v>2203</v>
      </c>
      <c r="C61" s="443" t="s">
        <v>439</v>
      </c>
      <c r="D61" s="443" t="s">
        <v>2204</v>
      </c>
      <c r="E61" s="443" t="s">
        <v>2260</v>
      </c>
      <c r="F61" s="443"/>
      <c r="G61" s="447"/>
      <c r="H61" s="447"/>
      <c r="I61" s="443"/>
      <c r="J61" s="443"/>
      <c r="K61" s="447">
        <v>0</v>
      </c>
      <c r="L61" s="447">
        <v>0</v>
      </c>
      <c r="M61" s="443"/>
      <c r="N61" s="443"/>
      <c r="O61" s="447">
        <v>0</v>
      </c>
      <c r="P61" s="447">
        <v>0</v>
      </c>
      <c r="Q61" s="529"/>
      <c r="R61" s="448"/>
    </row>
    <row r="62" spans="1:18" ht="14.45" customHeight="1" x14ac:dyDescent="0.2">
      <c r="A62" s="442"/>
      <c r="B62" s="443" t="s">
        <v>2203</v>
      </c>
      <c r="C62" s="443" t="s">
        <v>439</v>
      </c>
      <c r="D62" s="443" t="s">
        <v>2204</v>
      </c>
      <c r="E62" s="443" t="s">
        <v>2261</v>
      </c>
      <c r="F62" s="443"/>
      <c r="G62" s="447">
        <v>1</v>
      </c>
      <c r="H62" s="447">
        <v>1014</v>
      </c>
      <c r="I62" s="443"/>
      <c r="J62" s="443">
        <v>1014</v>
      </c>
      <c r="K62" s="447"/>
      <c r="L62" s="447"/>
      <c r="M62" s="443"/>
      <c r="N62" s="443"/>
      <c r="O62" s="447"/>
      <c r="P62" s="447"/>
      <c r="Q62" s="529"/>
      <c r="R62" s="448"/>
    </row>
    <row r="63" spans="1:18" ht="14.45" customHeight="1" x14ac:dyDescent="0.2">
      <c r="A63" s="442"/>
      <c r="B63" s="443" t="s">
        <v>2203</v>
      </c>
      <c r="C63" s="443" t="s">
        <v>439</v>
      </c>
      <c r="D63" s="443" t="s">
        <v>2204</v>
      </c>
      <c r="E63" s="443" t="s">
        <v>2262</v>
      </c>
      <c r="F63" s="443"/>
      <c r="G63" s="447"/>
      <c r="H63" s="447"/>
      <c r="I63" s="443"/>
      <c r="J63" s="443"/>
      <c r="K63" s="447">
        <v>1</v>
      </c>
      <c r="L63" s="447">
        <v>0</v>
      </c>
      <c r="M63" s="443"/>
      <c r="N63" s="443">
        <v>0</v>
      </c>
      <c r="O63" s="447"/>
      <c r="P63" s="447"/>
      <c r="Q63" s="529"/>
      <c r="R63" s="448"/>
    </row>
    <row r="64" spans="1:18" ht="14.45" customHeight="1" x14ac:dyDescent="0.2">
      <c r="A64" s="442"/>
      <c r="B64" s="443" t="s">
        <v>2203</v>
      </c>
      <c r="C64" s="443" t="s">
        <v>439</v>
      </c>
      <c r="D64" s="443" t="s">
        <v>2204</v>
      </c>
      <c r="E64" s="443" t="s">
        <v>2263</v>
      </c>
      <c r="F64" s="443"/>
      <c r="G64" s="447"/>
      <c r="H64" s="447"/>
      <c r="I64" s="443"/>
      <c r="J64" s="443"/>
      <c r="K64" s="447">
        <v>1</v>
      </c>
      <c r="L64" s="447">
        <v>550</v>
      </c>
      <c r="M64" s="443">
        <v>1</v>
      </c>
      <c r="N64" s="443">
        <v>550</v>
      </c>
      <c r="O64" s="447"/>
      <c r="P64" s="447"/>
      <c r="Q64" s="529"/>
      <c r="R64" s="448"/>
    </row>
    <row r="65" spans="1:18" ht="14.45" customHeight="1" x14ac:dyDescent="0.2">
      <c r="A65" s="442"/>
      <c r="B65" s="443" t="s">
        <v>2203</v>
      </c>
      <c r="C65" s="443" t="s">
        <v>439</v>
      </c>
      <c r="D65" s="443" t="s">
        <v>2204</v>
      </c>
      <c r="E65" s="443" t="s">
        <v>2264</v>
      </c>
      <c r="F65" s="443"/>
      <c r="G65" s="447">
        <v>2</v>
      </c>
      <c r="H65" s="447">
        <v>1100</v>
      </c>
      <c r="I65" s="443"/>
      <c r="J65" s="443">
        <v>550</v>
      </c>
      <c r="K65" s="447"/>
      <c r="L65" s="447"/>
      <c r="M65" s="443"/>
      <c r="N65" s="443"/>
      <c r="O65" s="447"/>
      <c r="P65" s="447"/>
      <c r="Q65" s="529"/>
      <c r="R65" s="448"/>
    </row>
    <row r="66" spans="1:18" ht="14.45" customHeight="1" x14ac:dyDescent="0.2">
      <c r="A66" s="442"/>
      <c r="B66" s="443" t="s">
        <v>2203</v>
      </c>
      <c r="C66" s="443" t="s">
        <v>439</v>
      </c>
      <c r="D66" s="443" t="s">
        <v>2204</v>
      </c>
      <c r="E66" s="443" t="s">
        <v>2265</v>
      </c>
      <c r="F66" s="443"/>
      <c r="G66" s="447"/>
      <c r="H66" s="447"/>
      <c r="I66" s="443"/>
      <c r="J66" s="443"/>
      <c r="K66" s="447">
        <v>2</v>
      </c>
      <c r="L66" s="447">
        <v>1630</v>
      </c>
      <c r="M66" s="443">
        <v>1</v>
      </c>
      <c r="N66" s="443">
        <v>815</v>
      </c>
      <c r="O66" s="447"/>
      <c r="P66" s="447"/>
      <c r="Q66" s="529"/>
      <c r="R66" s="448"/>
    </row>
    <row r="67" spans="1:18" ht="14.45" customHeight="1" x14ac:dyDescent="0.2">
      <c r="A67" s="442"/>
      <c r="B67" s="443" t="s">
        <v>2203</v>
      </c>
      <c r="C67" s="443" t="s">
        <v>439</v>
      </c>
      <c r="D67" s="443" t="s">
        <v>2204</v>
      </c>
      <c r="E67" s="443" t="s">
        <v>2266</v>
      </c>
      <c r="F67" s="443"/>
      <c r="G67" s="447"/>
      <c r="H67" s="447"/>
      <c r="I67" s="443"/>
      <c r="J67" s="443"/>
      <c r="K67" s="447">
        <v>1</v>
      </c>
      <c r="L67" s="447">
        <v>2490</v>
      </c>
      <c r="M67" s="443">
        <v>1</v>
      </c>
      <c r="N67" s="443">
        <v>2490</v>
      </c>
      <c r="O67" s="447"/>
      <c r="P67" s="447"/>
      <c r="Q67" s="529"/>
      <c r="R67" s="448"/>
    </row>
    <row r="68" spans="1:18" ht="14.45" customHeight="1" x14ac:dyDescent="0.2">
      <c r="A68" s="442"/>
      <c r="B68" s="443" t="s">
        <v>2203</v>
      </c>
      <c r="C68" s="443" t="s">
        <v>439</v>
      </c>
      <c r="D68" s="443" t="s">
        <v>2204</v>
      </c>
      <c r="E68" s="443" t="s">
        <v>2267</v>
      </c>
      <c r="F68" s="443"/>
      <c r="G68" s="447"/>
      <c r="H68" s="447"/>
      <c r="I68" s="443"/>
      <c r="J68" s="443"/>
      <c r="K68" s="447">
        <v>2</v>
      </c>
      <c r="L68" s="447">
        <v>700</v>
      </c>
      <c r="M68" s="443">
        <v>1</v>
      </c>
      <c r="N68" s="443">
        <v>350</v>
      </c>
      <c r="O68" s="447"/>
      <c r="P68" s="447"/>
      <c r="Q68" s="529"/>
      <c r="R68" s="448"/>
    </row>
    <row r="69" spans="1:18" ht="14.45" customHeight="1" x14ac:dyDescent="0.2">
      <c r="A69" s="442"/>
      <c r="B69" s="443" t="s">
        <v>2203</v>
      </c>
      <c r="C69" s="443" t="s">
        <v>439</v>
      </c>
      <c r="D69" s="443" t="s">
        <v>2204</v>
      </c>
      <c r="E69" s="443" t="s">
        <v>2268</v>
      </c>
      <c r="F69" s="443"/>
      <c r="G69" s="447"/>
      <c r="H69" s="447"/>
      <c r="I69" s="443"/>
      <c r="J69" s="443"/>
      <c r="K69" s="447"/>
      <c r="L69" s="447"/>
      <c r="M69" s="443"/>
      <c r="N69" s="443"/>
      <c r="O69" s="447">
        <v>1</v>
      </c>
      <c r="P69" s="447">
        <v>1260</v>
      </c>
      <c r="Q69" s="529"/>
      <c r="R69" s="448">
        <v>1260</v>
      </c>
    </row>
    <row r="70" spans="1:18" ht="14.45" customHeight="1" x14ac:dyDescent="0.2">
      <c r="A70" s="442"/>
      <c r="B70" s="443" t="s">
        <v>2203</v>
      </c>
      <c r="C70" s="443" t="s">
        <v>439</v>
      </c>
      <c r="D70" s="443" t="s">
        <v>2204</v>
      </c>
      <c r="E70" s="443" t="s">
        <v>2269</v>
      </c>
      <c r="F70" s="443"/>
      <c r="G70" s="447">
        <v>1</v>
      </c>
      <c r="H70" s="447">
        <v>353</v>
      </c>
      <c r="I70" s="443"/>
      <c r="J70" s="443">
        <v>353</v>
      </c>
      <c r="K70" s="447"/>
      <c r="L70" s="447"/>
      <c r="M70" s="443"/>
      <c r="N70" s="443"/>
      <c r="O70" s="447"/>
      <c r="P70" s="447"/>
      <c r="Q70" s="529"/>
      <c r="R70" s="448"/>
    </row>
    <row r="71" spans="1:18" ht="14.45" customHeight="1" x14ac:dyDescent="0.2">
      <c r="A71" s="442"/>
      <c r="B71" s="443" t="s">
        <v>2203</v>
      </c>
      <c r="C71" s="443" t="s">
        <v>439</v>
      </c>
      <c r="D71" s="443" t="s">
        <v>2204</v>
      </c>
      <c r="E71" s="443" t="s">
        <v>2270</v>
      </c>
      <c r="F71" s="443"/>
      <c r="G71" s="447">
        <v>1</v>
      </c>
      <c r="H71" s="447">
        <v>0</v>
      </c>
      <c r="I71" s="443"/>
      <c r="J71" s="443">
        <v>0</v>
      </c>
      <c r="K71" s="447"/>
      <c r="L71" s="447"/>
      <c r="M71" s="443"/>
      <c r="N71" s="443"/>
      <c r="O71" s="447"/>
      <c r="P71" s="447"/>
      <c r="Q71" s="529"/>
      <c r="R71" s="448"/>
    </row>
    <row r="72" spans="1:18" ht="14.45" customHeight="1" x14ac:dyDescent="0.2">
      <c r="A72" s="442"/>
      <c r="B72" s="443" t="s">
        <v>2203</v>
      </c>
      <c r="C72" s="443" t="s">
        <v>439</v>
      </c>
      <c r="D72" s="443" t="s">
        <v>2271</v>
      </c>
      <c r="E72" s="443" t="s">
        <v>2272</v>
      </c>
      <c r="F72" s="443" t="s">
        <v>2273</v>
      </c>
      <c r="G72" s="447"/>
      <c r="H72" s="447"/>
      <c r="I72" s="443"/>
      <c r="J72" s="443"/>
      <c r="K72" s="447">
        <v>3</v>
      </c>
      <c r="L72" s="447">
        <v>1526.67</v>
      </c>
      <c r="M72" s="443">
        <v>1</v>
      </c>
      <c r="N72" s="443">
        <v>508.89000000000004</v>
      </c>
      <c r="O72" s="447">
        <v>2</v>
      </c>
      <c r="P72" s="447">
        <v>1100</v>
      </c>
      <c r="Q72" s="529">
        <v>0.72052244427413914</v>
      </c>
      <c r="R72" s="448">
        <v>550</v>
      </c>
    </row>
    <row r="73" spans="1:18" ht="14.45" customHeight="1" x14ac:dyDescent="0.2">
      <c r="A73" s="442"/>
      <c r="B73" s="443" t="s">
        <v>2203</v>
      </c>
      <c r="C73" s="443" t="s">
        <v>439</v>
      </c>
      <c r="D73" s="443" t="s">
        <v>2271</v>
      </c>
      <c r="E73" s="443" t="s">
        <v>2274</v>
      </c>
      <c r="F73" s="443" t="s">
        <v>2275</v>
      </c>
      <c r="G73" s="447">
        <v>1</v>
      </c>
      <c r="H73" s="447">
        <v>500</v>
      </c>
      <c r="I73" s="443"/>
      <c r="J73" s="443">
        <v>500</v>
      </c>
      <c r="K73" s="447"/>
      <c r="L73" s="447"/>
      <c r="M73" s="443"/>
      <c r="N73" s="443"/>
      <c r="O73" s="447"/>
      <c r="P73" s="447"/>
      <c r="Q73" s="529"/>
      <c r="R73" s="448"/>
    </row>
    <row r="74" spans="1:18" ht="14.45" customHeight="1" x14ac:dyDescent="0.2">
      <c r="A74" s="442"/>
      <c r="B74" s="443" t="s">
        <v>2203</v>
      </c>
      <c r="C74" s="443" t="s">
        <v>439</v>
      </c>
      <c r="D74" s="443" t="s">
        <v>2271</v>
      </c>
      <c r="E74" s="443" t="s">
        <v>2276</v>
      </c>
      <c r="F74" s="443" t="s">
        <v>2277</v>
      </c>
      <c r="G74" s="447">
        <v>593</v>
      </c>
      <c r="H74" s="447">
        <v>46122.229999999996</v>
      </c>
      <c r="I74" s="443">
        <v>1.1104869004033868</v>
      </c>
      <c r="J74" s="443">
        <v>77.777790893760539</v>
      </c>
      <c r="K74" s="447">
        <v>534</v>
      </c>
      <c r="L74" s="447">
        <v>41533.339999999997</v>
      </c>
      <c r="M74" s="443">
        <v>1</v>
      </c>
      <c r="N74" s="443">
        <v>77.777790262172275</v>
      </c>
      <c r="O74" s="447">
        <v>501</v>
      </c>
      <c r="P74" s="447">
        <v>41749.99</v>
      </c>
      <c r="Q74" s="529">
        <v>1.0052162912975455</v>
      </c>
      <c r="R74" s="448">
        <v>83.333313373253489</v>
      </c>
    </row>
    <row r="75" spans="1:18" ht="14.45" customHeight="1" x14ac:dyDescent="0.2">
      <c r="A75" s="442"/>
      <c r="B75" s="443" t="s">
        <v>2203</v>
      </c>
      <c r="C75" s="443" t="s">
        <v>439</v>
      </c>
      <c r="D75" s="443" t="s">
        <v>2271</v>
      </c>
      <c r="E75" s="443" t="s">
        <v>2278</v>
      </c>
      <c r="F75" s="443" t="s">
        <v>2279</v>
      </c>
      <c r="G75" s="447">
        <v>9</v>
      </c>
      <c r="H75" s="447">
        <v>2250</v>
      </c>
      <c r="I75" s="443">
        <v>0.40909090909090912</v>
      </c>
      <c r="J75" s="443">
        <v>250</v>
      </c>
      <c r="K75" s="447">
        <v>22</v>
      </c>
      <c r="L75" s="447">
        <v>5500</v>
      </c>
      <c r="M75" s="443">
        <v>1</v>
      </c>
      <c r="N75" s="443">
        <v>250</v>
      </c>
      <c r="O75" s="447">
        <v>25</v>
      </c>
      <c r="P75" s="447">
        <v>6388.89</v>
      </c>
      <c r="Q75" s="529">
        <v>1.1616163636363637</v>
      </c>
      <c r="R75" s="448">
        <v>255.55560000000003</v>
      </c>
    </row>
    <row r="76" spans="1:18" ht="14.45" customHeight="1" x14ac:dyDescent="0.2">
      <c r="A76" s="442"/>
      <c r="B76" s="443" t="s">
        <v>2203</v>
      </c>
      <c r="C76" s="443" t="s">
        <v>439</v>
      </c>
      <c r="D76" s="443" t="s">
        <v>2271</v>
      </c>
      <c r="E76" s="443" t="s">
        <v>2280</v>
      </c>
      <c r="F76" s="443" t="s">
        <v>2281</v>
      </c>
      <c r="G76" s="447"/>
      <c r="H76" s="447"/>
      <c r="I76" s="443"/>
      <c r="J76" s="443"/>
      <c r="K76" s="447"/>
      <c r="L76" s="447"/>
      <c r="M76" s="443"/>
      <c r="N76" s="443"/>
      <c r="O76" s="447">
        <v>2</v>
      </c>
      <c r="P76" s="447">
        <v>611.12</v>
      </c>
      <c r="Q76" s="529"/>
      <c r="R76" s="448">
        <v>305.56</v>
      </c>
    </row>
    <row r="77" spans="1:18" ht="14.45" customHeight="1" x14ac:dyDescent="0.2">
      <c r="A77" s="442"/>
      <c r="B77" s="443" t="s">
        <v>2203</v>
      </c>
      <c r="C77" s="443" t="s">
        <v>439</v>
      </c>
      <c r="D77" s="443" t="s">
        <v>2271</v>
      </c>
      <c r="E77" s="443" t="s">
        <v>2282</v>
      </c>
      <c r="F77" s="443" t="s">
        <v>2283</v>
      </c>
      <c r="G77" s="447">
        <v>127</v>
      </c>
      <c r="H77" s="447">
        <v>14816.66</v>
      </c>
      <c r="I77" s="443">
        <v>1.0079367400930204</v>
      </c>
      <c r="J77" s="443">
        <v>116.66661417322834</v>
      </c>
      <c r="K77" s="447">
        <v>126</v>
      </c>
      <c r="L77" s="447">
        <v>14699.99</v>
      </c>
      <c r="M77" s="443">
        <v>1</v>
      </c>
      <c r="N77" s="443">
        <v>116.6665873015873</v>
      </c>
      <c r="O77" s="447">
        <v>86</v>
      </c>
      <c r="P77" s="447">
        <v>11466.67</v>
      </c>
      <c r="Q77" s="529">
        <v>0.780046108874904</v>
      </c>
      <c r="R77" s="448">
        <v>133.33337209302326</v>
      </c>
    </row>
    <row r="78" spans="1:18" ht="14.45" customHeight="1" x14ac:dyDescent="0.2">
      <c r="A78" s="442"/>
      <c r="B78" s="443" t="s">
        <v>2203</v>
      </c>
      <c r="C78" s="443" t="s">
        <v>439</v>
      </c>
      <c r="D78" s="443" t="s">
        <v>2271</v>
      </c>
      <c r="E78" s="443" t="s">
        <v>2284</v>
      </c>
      <c r="F78" s="443" t="s">
        <v>2285</v>
      </c>
      <c r="G78" s="447">
        <v>235</v>
      </c>
      <c r="H78" s="447">
        <v>70500</v>
      </c>
      <c r="I78" s="443">
        <v>0.46953046953046951</v>
      </c>
      <c r="J78" s="443">
        <v>300</v>
      </c>
      <c r="K78" s="447">
        <v>273</v>
      </c>
      <c r="L78" s="447">
        <v>150150</v>
      </c>
      <c r="M78" s="443">
        <v>1</v>
      </c>
      <c r="N78" s="443">
        <v>550</v>
      </c>
      <c r="O78" s="447">
        <v>188</v>
      </c>
      <c r="P78" s="447">
        <v>104444.44</v>
      </c>
      <c r="Q78" s="529">
        <v>0.69560066600066606</v>
      </c>
      <c r="R78" s="448">
        <v>555.55553191489366</v>
      </c>
    </row>
    <row r="79" spans="1:18" ht="14.45" customHeight="1" x14ac:dyDescent="0.2">
      <c r="A79" s="442"/>
      <c r="B79" s="443" t="s">
        <v>2203</v>
      </c>
      <c r="C79" s="443" t="s">
        <v>439</v>
      </c>
      <c r="D79" s="443" t="s">
        <v>2271</v>
      </c>
      <c r="E79" s="443" t="s">
        <v>2286</v>
      </c>
      <c r="F79" s="443" t="s">
        <v>2287</v>
      </c>
      <c r="G79" s="447">
        <v>16</v>
      </c>
      <c r="H79" s="447">
        <v>4711.12</v>
      </c>
      <c r="I79" s="443"/>
      <c r="J79" s="443">
        <v>294.44499999999999</v>
      </c>
      <c r="K79" s="447"/>
      <c r="L79" s="447"/>
      <c r="M79" s="443"/>
      <c r="N79" s="443"/>
      <c r="O79" s="447">
        <v>1</v>
      </c>
      <c r="P79" s="447">
        <v>300</v>
      </c>
      <c r="Q79" s="529"/>
      <c r="R79" s="448">
        <v>300</v>
      </c>
    </row>
    <row r="80" spans="1:18" ht="14.45" customHeight="1" x14ac:dyDescent="0.2">
      <c r="A80" s="442"/>
      <c r="B80" s="443" t="s">
        <v>2203</v>
      </c>
      <c r="C80" s="443" t="s">
        <v>439</v>
      </c>
      <c r="D80" s="443" t="s">
        <v>2271</v>
      </c>
      <c r="E80" s="443" t="s">
        <v>2288</v>
      </c>
      <c r="F80" s="443" t="s">
        <v>2289</v>
      </c>
      <c r="G80" s="447">
        <v>12</v>
      </c>
      <c r="H80" s="447">
        <v>9333.34</v>
      </c>
      <c r="I80" s="443"/>
      <c r="J80" s="443">
        <v>777.77833333333331</v>
      </c>
      <c r="K80" s="447"/>
      <c r="L80" s="447"/>
      <c r="M80" s="443"/>
      <c r="N80" s="443"/>
      <c r="O80" s="447"/>
      <c r="P80" s="447"/>
      <c r="Q80" s="529"/>
      <c r="R80" s="448"/>
    </row>
    <row r="81" spans="1:18" ht="14.45" customHeight="1" x14ac:dyDescent="0.2">
      <c r="A81" s="442"/>
      <c r="B81" s="443" t="s">
        <v>2203</v>
      </c>
      <c r="C81" s="443" t="s">
        <v>439</v>
      </c>
      <c r="D81" s="443" t="s">
        <v>2271</v>
      </c>
      <c r="E81" s="443" t="s">
        <v>2290</v>
      </c>
      <c r="F81" s="443" t="s">
        <v>2291</v>
      </c>
      <c r="G81" s="447">
        <v>5</v>
      </c>
      <c r="H81" s="447">
        <v>466.65999999999997</v>
      </c>
      <c r="I81" s="443"/>
      <c r="J81" s="443">
        <v>93.331999999999994</v>
      </c>
      <c r="K81" s="447"/>
      <c r="L81" s="447"/>
      <c r="M81" s="443"/>
      <c r="N81" s="443"/>
      <c r="O81" s="447"/>
      <c r="P81" s="447"/>
      <c r="Q81" s="529"/>
      <c r="R81" s="448"/>
    </row>
    <row r="82" spans="1:18" ht="14.45" customHeight="1" x14ac:dyDescent="0.2">
      <c r="A82" s="442"/>
      <c r="B82" s="443" t="s">
        <v>2203</v>
      </c>
      <c r="C82" s="443" t="s">
        <v>439</v>
      </c>
      <c r="D82" s="443" t="s">
        <v>2271</v>
      </c>
      <c r="E82" s="443" t="s">
        <v>2292</v>
      </c>
      <c r="F82" s="443" t="s">
        <v>2275</v>
      </c>
      <c r="G82" s="447">
        <v>132</v>
      </c>
      <c r="H82" s="447">
        <v>55146.67</v>
      </c>
      <c r="I82" s="443">
        <v>1.2692311056119283</v>
      </c>
      <c r="J82" s="443">
        <v>417.77780303030301</v>
      </c>
      <c r="K82" s="447">
        <v>104</v>
      </c>
      <c r="L82" s="447">
        <v>43448.88</v>
      </c>
      <c r="M82" s="443">
        <v>1</v>
      </c>
      <c r="N82" s="443">
        <v>417.77769230769229</v>
      </c>
      <c r="O82" s="447">
        <v>77</v>
      </c>
      <c r="P82" s="447">
        <v>32596.68</v>
      </c>
      <c r="Q82" s="529">
        <v>0.75023061584096074</v>
      </c>
      <c r="R82" s="448">
        <v>423.33350649350649</v>
      </c>
    </row>
    <row r="83" spans="1:18" ht="14.45" customHeight="1" x14ac:dyDescent="0.2">
      <c r="A83" s="442"/>
      <c r="B83" s="443" t="s">
        <v>2203</v>
      </c>
      <c r="C83" s="443" t="s">
        <v>439</v>
      </c>
      <c r="D83" s="443" t="s">
        <v>2271</v>
      </c>
      <c r="E83" s="443" t="s">
        <v>2293</v>
      </c>
      <c r="F83" s="443" t="s">
        <v>2294</v>
      </c>
      <c r="G83" s="447">
        <v>116</v>
      </c>
      <c r="H83" s="447">
        <v>24488.9</v>
      </c>
      <c r="I83" s="443">
        <v>1.721876050293133</v>
      </c>
      <c r="J83" s="443">
        <v>211.11120689655175</v>
      </c>
      <c r="K83" s="447">
        <v>64</v>
      </c>
      <c r="L83" s="447">
        <v>14222.22</v>
      </c>
      <c r="M83" s="443">
        <v>1</v>
      </c>
      <c r="N83" s="443">
        <v>222.22218749999999</v>
      </c>
      <c r="O83" s="447">
        <v>87</v>
      </c>
      <c r="P83" s="447">
        <v>30450</v>
      </c>
      <c r="Q83" s="529">
        <v>2.1410159595337439</v>
      </c>
      <c r="R83" s="448">
        <v>350</v>
      </c>
    </row>
    <row r="84" spans="1:18" ht="14.45" customHeight="1" x14ac:dyDescent="0.2">
      <c r="A84" s="442"/>
      <c r="B84" s="443" t="s">
        <v>2203</v>
      </c>
      <c r="C84" s="443" t="s">
        <v>439</v>
      </c>
      <c r="D84" s="443" t="s">
        <v>2271</v>
      </c>
      <c r="E84" s="443" t="s">
        <v>2295</v>
      </c>
      <c r="F84" s="443" t="s">
        <v>2296</v>
      </c>
      <c r="G84" s="447">
        <v>13</v>
      </c>
      <c r="H84" s="447">
        <v>7583.33</v>
      </c>
      <c r="I84" s="443">
        <v>2.1666719047768708</v>
      </c>
      <c r="J84" s="443">
        <v>583.33307692307687</v>
      </c>
      <c r="K84" s="447">
        <v>6</v>
      </c>
      <c r="L84" s="447">
        <v>3499.9900000000002</v>
      </c>
      <c r="M84" s="443">
        <v>1</v>
      </c>
      <c r="N84" s="443">
        <v>583.33166666666671</v>
      </c>
      <c r="O84" s="447">
        <v>18</v>
      </c>
      <c r="P84" s="447">
        <v>12000</v>
      </c>
      <c r="Q84" s="529">
        <v>3.4285812245177842</v>
      </c>
      <c r="R84" s="448">
        <v>666.66666666666663</v>
      </c>
    </row>
    <row r="85" spans="1:18" ht="14.45" customHeight="1" x14ac:dyDescent="0.2">
      <c r="A85" s="442"/>
      <c r="B85" s="443" t="s">
        <v>2203</v>
      </c>
      <c r="C85" s="443" t="s">
        <v>439</v>
      </c>
      <c r="D85" s="443" t="s">
        <v>2271</v>
      </c>
      <c r="E85" s="443" t="s">
        <v>2297</v>
      </c>
      <c r="F85" s="443" t="s">
        <v>2298</v>
      </c>
      <c r="G85" s="447">
        <v>107</v>
      </c>
      <c r="H85" s="447">
        <v>49933.33</v>
      </c>
      <c r="I85" s="443">
        <v>1.188889092592641</v>
      </c>
      <c r="J85" s="443">
        <v>466.66663551401871</v>
      </c>
      <c r="K85" s="447">
        <v>90</v>
      </c>
      <c r="L85" s="447">
        <v>41999.990000000005</v>
      </c>
      <c r="M85" s="443">
        <v>1</v>
      </c>
      <c r="N85" s="443">
        <v>466.66655555555559</v>
      </c>
      <c r="O85" s="447">
        <v>62</v>
      </c>
      <c r="P85" s="447">
        <v>31344.45</v>
      </c>
      <c r="Q85" s="529">
        <v>0.74629660626109662</v>
      </c>
      <c r="R85" s="448">
        <v>505.55564516129033</v>
      </c>
    </row>
    <row r="86" spans="1:18" ht="14.45" customHeight="1" x14ac:dyDescent="0.2">
      <c r="A86" s="442"/>
      <c r="B86" s="443" t="s">
        <v>2203</v>
      </c>
      <c r="C86" s="443" t="s">
        <v>439</v>
      </c>
      <c r="D86" s="443" t="s">
        <v>2271</v>
      </c>
      <c r="E86" s="443" t="s">
        <v>2299</v>
      </c>
      <c r="F86" s="443" t="s">
        <v>2300</v>
      </c>
      <c r="G86" s="447">
        <v>58</v>
      </c>
      <c r="H86" s="447">
        <v>2900</v>
      </c>
      <c r="I86" s="443">
        <v>0.60839118294322869</v>
      </c>
      <c r="J86" s="443">
        <v>50</v>
      </c>
      <c r="K86" s="447">
        <v>78</v>
      </c>
      <c r="L86" s="447">
        <v>4766.67</v>
      </c>
      <c r="M86" s="443">
        <v>1</v>
      </c>
      <c r="N86" s="443">
        <v>61.111153846153847</v>
      </c>
      <c r="O86" s="447">
        <v>94</v>
      </c>
      <c r="P86" s="447">
        <v>6266.66</v>
      </c>
      <c r="Q86" s="529">
        <v>1.314682996725177</v>
      </c>
      <c r="R86" s="448">
        <v>66.666595744680848</v>
      </c>
    </row>
    <row r="87" spans="1:18" ht="14.45" customHeight="1" x14ac:dyDescent="0.2">
      <c r="A87" s="442"/>
      <c r="B87" s="443" t="s">
        <v>2203</v>
      </c>
      <c r="C87" s="443" t="s">
        <v>439</v>
      </c>
      <c r="D87" s="443" t="s">
        <v>2271</v>
      </c>
      <c r="E87" s="443" t="s">
        <v>2301</v>
      </c>
      <c r="F87" s="443" t="s">
        <v>2302</v>
      </c>
      <c r="G87" s="447">
        <v>103</v>
      </c>
      <c r="H87" s="447">
        <v>10414.450000000001</v>
      </c>
      <c r="I87" s="443">
        <v>0.68491110153858303</v>
      </c>
      <c r="J87" s="443">
        <v>101.1111650485437</v>
      </c>
      <c r="K87" s="447">
        <v>119</v>
      </c>
      <c r="L87" s="447">
        <v>15205.55</v>
      </c>
      <c r="M87" s="443">
        <v>1</v>
      </c>
      <c r="N87" s="443">
        <v>127.77773109243697</v>
      </c>
      <c r="O87" s="447">
        <v>86</v>
      </c>
      <c r="P87" s="447">
        <v>13855.56</v>
      </c>
      <c r="Q87" s="529">
        <v>0.911217285793674</v>
      </c>
      <c r="R87" s="448">
        <v>161.11116279069768</v>
      </c>
    </row>
    <row r="88" spans="1:18" ht="14.45" customHeight="1" x14ac:dyDescent="0.2">
      <c r="A88" s="442"/>
      <c r="B88" s="443" t="s">
        <v>2203</v>
      </c>
      <c r="C88" s="443" t="s">
        <v>439</v>
      </c>
      <c r="D88" s="443" t="s">
        <v>2271</v>
      </c>
      <c r="E88" s="443" t="s">
        <v>2303</v>
      </c>
      <c r="F88" s="443" t="s">
        <v>2304</v>
      </c>
      <c r="G88" s="447">
        <v>31</v>
      </c>
      <c r="H88" s="447">
        <v>2376.67</v>
      </c>
      <c r="I88" s="443">
        <v>0.93939154390694102</v>
      </c>
      <c r="J88" s="443">
        <v>76.666774193548392</v>
      </c>
      <c r="K88" s="447">
        <v>33</v>
      </c>
      <c r="L88" s="447">
        <v>2530.0100000000002</v>
      </c>
      <c r="M88" s="443">
        <v>1</v>
      </c>
      <c r="N88" s="443">
        <v>76.666969696969701</v>
      </c>
      <c r="O88" s="447">
        <v>15</v>
      </c>
      <c r="P88" s="447">
        <v>3083.34</v>
      </c>
      <c r="Q88" s="529">
        <v>1.2187066454282789</v>
      </c>
      <c r="R88" s="448">
        <v>205.55600000000001</v>
      </c>
    </row>
    <row r="89" spans="1:18" ht="14.45" customHeight="1" x14ac:dyDescent="0.2">
      <c r="A89" s="442"/>
      <c r="B89" s="443" t="s">
        <v>2203</v>
      </c>
      <c r="C89" s="443" t="s">
        <v>439</v>
      </c>
      <c r="D89" s="443" t="s">
        <v>2271</v>
      </c>
      <c r="E89" s="443" t="s">
        <v>2305</v>
      </c>
      <c r="F89" s="443" t="s">
        <v>2306</v>
      </c>
      <c r="G89" s="447">
        <v>533</v>
      </c>
      <c r="H89" s="447">
        <v>0</v>
      </c>
      <c r="I89" s="443"/>
      <c r="J89" s="443">
        <v>0</v>
      </c>
      <c r="K89" s="447">
        <v>449</v>
      </c>
      <c r="L89" s="447">
        <v>0</v>
      </c>
      <c r="M89" s="443"/>
      <c r="N89" s="443">
        <v>0</v>
      </c>
      <c r="O89" s="447">
        <v>262</v>
      </c>
      <c r="P89" s="447">
        <v>0</v>
      </c>
      <c r="Q89" s="529"/>
      <c r="R89" s="448">
        <v>0</v>
      </c>
    </row>
    <row r="90" spans="1:18" ht="14.45" customHeight="1" x14ac:dyDescent="0.2">
      <c r="A90" s="442"/>
      <c r="B90" s="443" t="s">
        <v>2203</v>
      </c>
      <c r="C90" s="443" t="s">
        <v>439</v>
      </c>
      <c r="D90" s="443" t="s">
        <v>2271</v>
      </c>
      <c r="E90" s="443" t="s">
        <v>2307</v>
      </c>
      <c r="F90" s="443" t="s">
        <v>2308</v>
      </c>
      <c r="G90" s="447">
        <v>150</v>
      </c>
      <c r="H90" s="447">
        <v>45833.33</v>
      </c>
      <c r="I90" s="443">
        <v>1.1538461344809026</v>
      </c>
      <c r="J90" s="443">
        <v>305.55553333333336</v>
      </c>
      <c r="K90" s="447">
        <v>130</v>
      </c>
      <c r="L90" s="447">
        <v>39722.22</v>
      </c>
      <c r="M90" s="443">
        <v>1</v>
      </c>
      <c r="N90" s="443">
        <v>305.55553846153845</v>
      </c>
      <c r="O90" s="447">
        <v>103</v>
      </c>
      <c r="P90" s="447">
        <v>32044.429999999997</v>
      </c>
      <c r="Q90" s="529">
        <v>0.80671296820771843</v>
      </c>
      <c r="R90" s="448">
        <v>311.11097087378636</v>
      </c>
    </row>
    <row r="91" spans="1:18" ht="14.45" customHeight="1" x14ac:dyDescent="0.2">
      <c r="A91" s="442"/>
      <c r="B91" s="443" t="s">
        <v>2203</v>
      </c>
      <c r="C91" s="443" t="s">
        <v>439</v>
      </c>
      <c r="D91" s="443" t="s">
        <v>2271</v>
      </c>
      <c r="E91" s="443" t="s">
        <v>2309</v>
      </c>
      <c r="F91" s="443" t="s">
        <v>2310</v>
      </c>
      <c r="G91" s="447">
        <v>151</v>
      </c>
      <c r="H91" s="447">
        <v>5033.32</v>
      </c>
      <c r="I91" s="443">
        <v>3.8718143985722966</v>
      </c>
      <c r="J91" s="443">
        <v>33.333245033112583</v>
      </c>
      <c r="K91" s="447">
        <v>39</v>
      </c>
      <c r="L91" s="447">
        <v>1299.99</v>
      </c>
      <c r="M91" s="443">
        <v>1</v>
      </c>
      <c r="N91" s="443">
        <v>33.333076923076923</v>
      </c>
      <c r="O91" s="447"/>
      <c r="P91" s="447"/>
      <c r="Q91" s="529"/>
      <c r="R91" s="448"/>
    </row>
    <row r="92" spans="1:18" ht="14.45" customHeight="1" x14ac:dyDescent="0.2">
      <c r="A92" s="442"/>
      <c r="B92" s="443" t="s">
        <v>2203</v>
      </c>
      <c r="C92" s="443" t="s">
        <v>439</v>
      </c>
      <c r="D92" s="443" t="s">
        <v>2271</v>
      </c>
      <c r="E92" s="443" t="s">
        <v>2311</v>
      </c>
      <c r="F92" s="443" t="s">
        <v>2312</v>
      </c>
      <c r="G92" s="447">
        <v>230</v>
      </c>
      <c r="H92" s="447">
        <v>104777.77</v>
      </c>
      <c r="I92" s="443">
        <v>0.90196076912256928</v>
      </c>
      <c r="J92" s="443">
        <v>455.55552173913043</v>
      </c>
      <c r="K92" s="447">
        <v>255</v>
      </c>
      <c r="L92" s="447">
        <v>116166.66</v>
      </c>
      <c r="M92" s="443">
        <v>1</v>
      </c>
      <c r="N92" s="443">
        <v>455.55552941176472</v>
      </c>
      <c r="O92" s="447">
        <v>249</v>
      </c>
      <c r="P92" s="447">
        <v>114816.67</v>
      </c>
      <c r="Q92" s="529">
        <v>0.98837885155689242</v>
      </c>
      <c r="R92" s="448">
        <v>461.11112449799197</v>
      </c>
    </row>
    <row r="93" spans="1:18" ht="14.45" customHeight="1" x14ac:dyDescent="0.2">
      <c r="A93" s="442"/>
      <c r="B93" s="443" t="s">
        <v>2203</v>
      </c>
      <c r="C93" s="443" t="s">
        <v>439</v>
      </c>
      <c r="D93" s="443" t="s">
        <v>2271</v>
      </c>
      <c r="E93" s="443" t="s">
        <v>2313</v>
      </c>
      <c r="F93" s="443" t="s">
        <v>2314</v>
      </c>
      <c r="G93" s="447"/>
      <c r="H93" s="447"/>
      <c r="I93" s="443"/>
      <c r="J93" s="443"/>
      <c r="K93" s="447">
        <v>1</v>
      </c>
      <c r="L93" s="447">
        <v>58.89</v>
      </c>
      <c r="M93" s="443">
        <v>1</v>
      </c>
      <c r="N93" s="443">
        <v>58.89</v>
      </c>
      <c r="O93" s="447"/>
      <c r="P93" s="447"/>
      <c r="Q93" s="529"/>
      <c r="R93" s="448"/>
    </row>
    <row r="94" spans="1:18" ht="14.45" customHeight="1" x14ac:dyDescent="0.2">
      <c r="A94" s="442"/>
      <c r="B94" s="443" t="s">
        <v>2203</v>
      </c>
      <c r="C94" s="443" t="s">
        <v>439</v>
      </c>
      <c r="D94" s="443" t="s">
        <v>2271</v>
      </c>
      <c r="E94" s="443" t="s">
        <v>2315</v>
      </c>
      <c r="F94" s="443" t="s">
        <v>2316</v>
      </c>
      <c r="G94" s="447">
        <v>157</v>
      </c>
      <c r="H94" s="447">
        <v>12211.12</v>
      </c>
      <c r="I94" s="443">
        <v>1.1214292733235436</v>
      </c>
      <c r="J94" s="443">
        <v>77.77783439490446</v>
      </c>
      <c r="K94" s="447">
        <v>140</v>
      </c>
      <c r="L94" s="447">
        <v>10888.89</v>
      </c>
      <c r="M94" s="443">
        <v>1</v>
      </c>
      <c r="N94" s="443">
        <v>77.777785714285713</v>
      </c>
      <c r="O94" s="447">
        <v>112</v>
      </c>
      <c r="P94" s="447">
        <v>10577.769999999999</v>
      </c>
      <c r="Q94" s="529">
        <v>0.97142775801757564</v>
      </c>
      <c r="R94" s="448">
        <v>94.444374999999994</v>
      </c>
    </row>
    <row r="95" spans="1:18" ht="14.45" customHeight="1" x14ac:dyDescent="0.2">
      <c r="A95" s="442"/>
      <c r="B95" s="443" t="s">
        <v>2203</v>
      </c>
      <c r="C95" s="443" t="s">
        <v>439</v>
      </c>
      <c r="D95" s="443" t="s">
        <v>2271</v>
      </c>
      <c r="E95" s="443" t="s">
        <v>2317</v>
      </c>
      <c r="F95" s="443" t="s">
        <v>2318</v>
      </c>
      <c r="G95" s="447">
        <v>89</v>
      </c>
      <c r="H95" s="447">
        <v>24030</v>
      </c>
      <c r="I95" s="443"/>
      <c r="J95" s="443">
        <v>270</v>
      </c>
      <c r="K95" s="447"/>
      <c r="L95" s="447"/>
      <c r="M95" s="443"/>
      <c r="N95" s="443"/>
      <c r="O95" s="447"/>
      <c r="P95" s="447"/>
      <c r="Q95" s="529"/>
      <c r="R95" s="448"/>
    </row>
    <row r="96" spans="1:18" ht="14.45" customHeight="1" x14ac:dyDescent="0.2">
      <c r="A96" s="442"/>
      <c r="B96" s="443" t="s">
        <v>2203</v>
      </c>
      <c r="C96" s="443" t="s">
        <v>439</v>
      </c>
      <c r="D96" s="443" t="s">
        <v>2271</v>
      </c>
      <c r="E96" s="443" t="s">
        <v>2319</v>
      </c>
      <c r="F96" s="443" t="s">
        <v>2320</v>
      </c>
      <c r="G96" s="447">
        <v>352</v>
      </c>
      <c r="H96" s="447">
        <v>33244.44</v>
      </c>
      <c r="I96" s="443">
        <v>1.3538468304912048</v>
      </c>
      <c r="J96" s="443">
        <v>94.444431818181826</v>
      </c>
      <c r="K96" s="447">
        <v>260</v>
      </c>
      <c r="L96" s="447">
        <v>24555.54</v>
      </c>
      <c r="M96" s="443">
        <v>1</v>
      </c>
      <c r="N96" s="443">
        <v>94.444384615384621</v>
      </c>
      <c r="O96" s="447">
        <v>224</v>
      </c>
      <c r="P96" s="447">
        <v>24888.879999999997</v>
      </c>
      <c r="Q96" s="529">
        <v>1.0135749407262067</v>
      </c>
      <c r="R96" s="448">
        <v>111.11107142857142</v>
      </c>
    </row>
    <row r="97" spans="1:18" ht="14.45" customHeight="1" x14ac:dyDescent="0.2">
      <c r="A97" s="442"/>
      <c r="B97" s="443" t="s">
        <v>2203</v>
      </c>
      <c r="C97" s="443" t="s">
        <v>439</v>
      </c>
      <c r="D97" s="443" t="s">
        <v>2271</v>
      </c>
      <c r="E97" s="443" t="s">
        <v>2321</v>
      </c>
      <c r="F97" s="443" t="s">
        <v>2322</v>
      </c>
      <c r="G97" s="447">
        <v>120</v>
      </c>
      <c r="H97" s="447">
        <v>5199.99</v>
      </c>
      <c r="I97" s="443">
        <v>1.0619419688441964</v>
      </c>
      <c r="J97" s="443">
        <v>43.33325</v>
      </c>
      <c r="K97" s="447">
        <v>113</v>
      </c>
      <c r="L97" s="447">
        <v>4896.68</v>
      </c>
      <c r="M97" s="443">
        <v>1</v>
      </c>
      <c r="N97" s="443">
        <v>43.333451327433629</v>
      </c>
      <c r="O97" s="447">
        <v>63</v>
      </c>
      <c r="P97" s="447">
        <v>4200.01</v>
      </c>
      <c r="Q97" s="529">
        <v>0.85772605112035094</v>
      </c>
      <c r="R97" s="448">
        <v>66.666825396825402</v>
      </c>
    </row>
    <row r="98" spans="1:18" ht="14.45" customHeight="1" x14ac:dyDescent="0.2">
      <c r="A98" s="442"/>
      <c r="B98" s="443" t="s">
        <v>2203</v>
      </c>
      <c r="C98" s="443" t="s">
        <v>439</v>
      </c>
      <c r="D98" s="443" t="s">
        <v>2271</v>
      </c>
      <c r="E98" s="443" t="s">
        <v>2323</v>
      </c>
      <c r="F98" s="443"/>
      <c r="G98" s="447">
        <v>2</v>
      </c>
      <c r="H98" s="447">
        <v>402.22</v>
      </c>
      <c r="I98" s="443"/>
      <c r="J98" s="443">
        <v>201.11</v>
      </c>
      <c r="K98" s="447"/>
      <c r="L98" s="447"/>
      <c r="M98" s="443"/>
      <c r="N98" s="443"/>
      <c r="O98" s="447"/>
      <c r="P98" s="447"/>
      <c r="Q98" s="529"/>
      <c r="R98" s="448"/>
    </row>
    <row r="99" spans="1:18" ht="14.45" customHeight="1" x14ac:dyDescent="0.2">
      <c r="A99" s="442"/>
      <c r="B99" s="443" t="s">
        <v>2203</v>
      </c>
      <c r="C99" s="443" t="s">
        <v>439</v>
      </c>
      <c r="D99" s="443" t="s">
        <v>2271</v>
      </c>
      <c r="E99" s="443" t="s">
        <v>2324</v>
      </c>
      <c r="F99" s="443" t="s">
        <v>2325</v>
      </c>
      <c r="G99" s="447">
        <v>3</v>
      </c>
      <c r="H99" s="447">
        <v>1300</v>
      </c>
      <c r="I99" s="443">
        <v>0.74999711539571001</v>
      </c>
      <c r="J99" s="443">
        <v>433.33333333333331</v>
      </c>
      <c r="K99" s="447">
        <v>4</v>
      </c>
      <c r="L99" s="447">
        <v>1733.34</v>
      </c>
      <c r="M99" s="443">
        <v>1</v>
      </c>
      <c r="N99" s="443">
        <v>433.33499999999998</v>
      </c>
      <c r="O99" s="447">
        <v>3</v>
      </c>
      <c r="P99" s="447">
        <v>1316.67</v>
      </c>
      <c r="Q99" s="529">
        <v>0.75961438609851506</v>
      </c>
      <c r="R99" s="448">
        <v>438.89000000000004</v>
      </c>
    </row>
    <row r="100" spans="1:18" ht="14.45" customHeight="1" x14ac:dyDescent="0.2">
      <c r="A100" s="442"/>
      <c r="B100" s="443" t="s">
        <v>2203</v>
      </c>
      <c r="C100" s="443" t="s">
        <v>439</v>
      </c>
      <c r="D100" s="443" t="s">
        <v>2271</v>
      </c>
      <c r="E100" s="443" t="s">
        <v>2326</v>
      </c>
      <c r="F100" s="443" t="s">
        <v>2327</v>
      </c>
      <c r="G100" s="447">
        <v>1</v>
      </c>
      <c r="H100" s="447">
        <v>116.67</v>
      </c>
      <c r="I100" s="443"/>
      <c r="J100" s="443">
        <v>116.67</v>
      </c>
      <c r="K100" s="447"/>
      <c r="L100" s="447"/>
      <c r="M100" s="443"/>
      <c r="N100" s="443"/>
      <c r="O100" s="447">
        <v>2</v>
      </c>
      <c r="P100" s="447">
        <v>344.44</v>
      </c>
      <c r="Q100" s="529"/>
      <c r="R100" s="448">
        <v>172.22</v>
      </c>
    </row>
    <row r="101" spans="1:18" ht="14.45" customHeight="1" x14ac:dyDescent="0.2">
      <c r="A101" s="442"/>
      <c r="B101" s="443" t="s">
        <v>2203</v>
      </c>
      <c r="C101" s="443" t="s">
        <v>439</v>
      </c>
      <c r="D101" s="443" t="s">
        <v>2271</v>
      </c>
      <c r="E101" s="443" t="s">
        <v>2328</v>
      </c>
      <c r="F101" s="443" t="s">
        <v>2329</v>
      </c>
      <c r="G101" s="447">
        <v>16</v>
      </c>
      <c r="H101" s="447">
        <v>782.22</v>
      </c>
      <c r="I101" s="443">
        <v>2.6666893941976615</v>
      </c>
      <c r="J101" s="443">
        <v>48.888750000000002</v>
      </c>
      <c r="K101" s="447">
        <v>6</v>
      </c>
      <c r="L101" s="447">
        <v>293.33</v>
      </c>
      <c r="M101" s="443">
        <v>1</v>
      </c>
      <c r="N101" s="443">
        <v>48.888333333333328</v>
      </c>
      <c r="O101" s="447">
        <v>4</v>
      </c>
      <c r="P101" s="447">
        <v>288.89</v>
      </c>
      <c r="Q101" s="529">
        <v>0.98486346435754957</v>
      </c>
      <c r="R101" s="448">
        <v>72.222499999999997</v>
      </c>
    </row>
    <row r="102" spans="1:18" ht="14.45" customHeight="1" x14ac:dyDescent="0.2">
      <c r="A102" s="442"/>
      <c r="B102" s="443" t="s">
        <v>2203</v>
      </c>
      <c r="C102" s="443" t="s">
        <v>439</v>
      </c>
      <c r="D102" s="443" t="s">
        <v>2271</v>
      </c>
      <c r="E102" s="443" t="s">
        <v>2330</v>
      </c>
      <c r="F102" s="443" t="s">
        <v>2331</v>
      </c>
      <c r="G102" s="447">
        <v>1</v>
      </c>
      <c r="H102" s="447">
        <v>344.44</v>
      </c>
      <c r="I102" s="443">
        <v>1</v>
      </c>
      <c r="J102" s="443">
        <v>344.44</v>
      </c>
      <c r="K102" s="447">
        <v>1</v>
      </c>
      <c r="L102" s="447">
        <v>344.44</v>
      </c>
      <c r="M102" s="443">
        <v>1</v>
      </c>
      <c r="N102" s="443">
        <v>344.44</v>
      </c>
      <c r="O102" s="447">
        <v>25</v>
      </c>
      <c r="P102" s="447">
        <v>9861.1</v>
      </c>
      <c r="Q102" s="529">
        <v>28.62936941121821</v>
      </c>
      <c r="R102" s="448">
        <v>394.44400000000002</v>
      </c>
    </row>
    <row r="103" spans="1:18" ht="14.45" customHeight="1" x14ac:dyDescent="0.2">
      <c r="A103" s="442"/>
      <c r="B103" s="443" t="s">
        <v>2203</v>
      </c>
      <c r="C103" s="443" t="s">
        <v>439</v>
      </c>
      <c r="D103" s="443" t="s">
        <v>2271</v>
      </c>
      <c r="E103" s="443" t="s">
        <v>2332</v>
      </c>
      <c r="F103" s="443" t="s">
        <v>2333</v>
      </c>
      <c r="G103" s="447"/>
      <c r="H103" s="447"/>
      <c r="I103" s="443"/>
      <c r="J103" s="443"/>
      <c r="K103" s="447">
        <v>4</v>
      </c>
      <c r="L103" s="447">
        <v>1168.8800000000001</v>
      </c>
      <c r="M103" s="443">
        <v>1</v>
      </c>
      <c r="N103" s="443">
        <v>292.22000000000003</v>
      </c>
      <c r="O103" s="447">
        <v>0</v>
      </c>
      <c r="P103" s="447">
        <v>0</v>
      </c>
      <c r="Q103" s="529">
        <v>0</v>
      </c>
      <c r="R103" s="448"/>
    </row>
    <row r="104" spans="1:18" ht="14.45" customHeight="1" x14ac:dyDescent="0.2">
      <c r="A104" s="442"/>
      <c r="B104" s="443" t="s">
        <v>2203</v>
      </c>
      <c r="C104" s="443" t="s">
        <v>439</v>
      </c>
      <c r="D104" s="443" t="s">
        <v>2271</v>
      </c>
      <c r="E104" s="443" t="s">
        <v>2334</v>
      </c>
      <c r="F104" s="443" t="s">
        <v>2335</v>
      </c>
      <c r="G104" s="447">
        <v>7</v>
      </c>
      <c r="H104" s="447">
        <v>1555.55</v>
      </c>
      <c r="I104" s="443">
        <v>0.38888847222118061</v>
      </c>
      <c r="J104" s="443">
        <v>222.22142857142856</v>
      </c>
      <c r="K104" s="447">
        <v>18</v>
      </c>
      <c r="L104" s="447">
        <v>3999.9899999999993</v>
      </c>
      <c r="M104" s="443">
        <v>1</v>
      </c>
      <c r="N104" s="443">
        <v>222.22166666666664</v>
      </c>
      <c r="O104" s="447">
        <v>14</v>
      </c>
      <c r="P104" s="447">
        <v>5522.22</v>
      </c>
      <c r="Q104" s="529">
        <v>1.3805584513961289</v>
      </c>
      <c r="R104" s="448">
        <v>394.44428571428574</v>
      </c>
    </row>
    <row r="105" spans="1:18" ht="14.45" customHeight="1" x14ac:dyDescent="0.2">
      <c r="A105" s="442"/>
      <c r="B105" s="443" t="s">
        <v>2203</v>
      </c>
      <c r="C105" s="443" t="s">
        <v>439</v>
      </c>
      <c r="D105" s="443" t="s">
        <v>2271</v>
      </c>
      <c r="E105" s="443" t="s">
        <v>2336</v>
      </c>
      <c r="F105" s="443" t="s">
        <v>2337</v>
      </c>
      <c r="G105" s="447"/>
      <c r="H105" s="447"/>
      <c r="I105" s="443"/>
      <c r="J105" s="443"/>
      <c r="K105" s="447"/>
      <c r="L105" s="447"/>
      <c r="M105" s="443"/>
      <c r="N105" s="443"/>
      <c r="O105" s="447">
        <v>1</v>
      </c>
      <c r="P105" s="447">
        <v>138.88999999999999</v>
      </c>
      <c r="Q105" s="529"/>
      <c r="R105" s="448">
        <v>138.88999999999999</v>
      </c>
    </row>
    <row r="106" spans="1:18" ht="14.45" customHeight="1" x14ac:dyDescent="0.2">
      <c r="A106" s="442"/>
      <c r="B106" s="443" t="s">
        <v>2203</v>
      </c>
      <c r="C106" s="443" t="s">
        <v>439</v>
      </c>
      <c r="D106" s="443" t="s">
        <v>2271</v>
      </c>
      <c r="E106" s="443" t="s">
        <v>2338</v>
      </c>
      <c r="F106" s="443" t="s">
        <v>2339</v>
      </c>
      <c r="G106" s="447">
        <v>32</v>
      </c>
      <c r="H106" s="447">
        <v>3733.34</v>
      </c>
      <c r="I106" s="443">
        <v>2.2857230320878204</v>
      </c>
      <c r="J106" s="443">
        <v>116.666875</v>
      </c>
      <c r="K106" s="447">
        <v>14</v>
      </c>
      <c r="L106" s="447">
        <v>1633.3300000000002</v>
      </c>
      <c r="M106" s="443">
        <v>1</v>
      </c>
      <c r="N106" s="443">
        <v>116.66642857142858</v>
      </c>
      <c r="O106" s="447">
        <v>3</v>
      </c>
      <c r="P106" s="447">
        <v>450</v>
      </c>
      <c r="Q106" s="529">
        <v>0.27551076634850274</v>
      </c>
      <c r="R106" s="448">
        <v>150</v>
      </c>
    </row>
    <row r="107" spans="1:18" ht="14.45" customHeight="1" x14ac:dyDescent="0.2">
      <c r="A107" s="442"/>
      <c r="B107" s="443" t="s">
        <v>2203</v>
      </c>
      <c r="C107" s="443" t="s">
        <v>439</v>
      </c>
      <c r="D107" s="443" t="s">
        <v>2271</v>
      </c>
      <c r="E107" s="443" t="s">
        <v>2340</v>
      </c>
      <c r="F107" s="443" t="s">
        <v>2341</v>
      </c>
      <c r="G107" s="447"/>
      <c r="H107" s="447"/>
      <c r="I107" s="443"/>
      <c r="J107" s="443"/>
      <c r="K107" s="447"/>
      <c r="L107" s="447"/>
      <c r="M107" s="443"/>
      <c r="N107" s="443"/>
      <c r="O107" s="447">
        <v>95</v>
      </c>
      <c r="P107" s="447">
        <v>5805.56</v>
      </c>
      <c r="Q107" s="529"/>
      <c r="R107" s="448">
        <v>61.111157894736849</v>
      </c>
    </row>
    <row r="108" spans="1:18" ht="14.45" customHeight="1" x14ac:dyDescent="0.2">
      <c r="A108" s="442"/>
      <c r="B108" s="443" t="s">
        <v>2203</v>
      </c>
      <c r="C108" s="443" t="s">
        <v>2196</v>
      </c>
      <c r="D108" s="443" t="s">
        <v>2204</v>
      </c>
      <c r="E108" s="443" t="s">
        <v>2222</v>
      </c>
      <c r="F108" s="443"/>
      <c r="G108" s="447"/>
      <c r="H108" s="447"/>
      <c r="I108" s="443"/>
      <c r="J108" s="443"/>
      <c r="K108" s="447"/>
      <c r="L108" s="447"/>
      <c r="M108" s="443"/>
      <c r="N108" s="443"/>
      <c r="O108" s="447">
        <v>1</v>
      </c>
      <c r="P108" s="447">
        <v>561</v>
      </c>
      <c r="Q108" s="529"/>
      <c r="R108" s="448">
        <v>561</v>
      </c>
    </row>
    <row r="109" spans="1:18" ht="14.45" customHeight="1" x14ac:dyDescent="0.2">
      <c r="A109" s="442"/>
      <c r="B109" s="443" t="s">
        <v>2203</v>
      </c>
      <c r="C109" s="443" t="s">
        <v>2196</v>
      </c>
      <c r="D109" s="443" t="s">
        <v>2271</v>
      </c>
      <c r="E109" s="443" t="s">
        <v>2272</v>
      </c>
      <c r="F109" s="443" t="s">
        <v>2273</v>
      </c>
      <c r="G109" s="447">
        <v>33</v>
      </c>
      <c r="H109" s="447">
        <v>16793.34</v>
      </c>
      <c r="I109" s="443">
        <v>0.71739155508868646</v>
      </c>
      <c r="J109" s="443">
        <v>508.8890909090909</v>
      </c>
      <c r="K109" s="447">
        <v>46</v>
      </c>
      <c r="L109" s="447">
        <v>23408.89</v>
      </c>
      <c r="M109" s="443">
        <v>1</v>
      </c>
      <c r="N109" s="443">
        <v>508.88891304347823</v>
      </c>
      <c r="O109" s="447">
        <v>31</v>
      </c>
      <c r="P109" s="447">
        <v>17050</v>
      </c>
      <c r="Q109" s="529">
        <v>0.7283557656941444</v>
      </c>
      <c r="R109" s="448">
        <v>550</v>
      </c>
    </row>
    <row r="110" spans="1:18" ht="14.45" customHeight="1" x14ac:dyDescent="0.2">
      <c r="A110" s="442"/>
      <c r="B110" s="443" t="s">
        <v>2203</v>
      </c>
      <c r="C110" s="443" t="s">
        <v>2196</v>
      </c>
      <c r="D110" s="443" t="s">
        <v>2271</v>
      </c>
      <c r="E110" s="443" t="s">
        <v>2274</v>
      </c>
      <c r="F110" s="443" t="s">
        <v>2275</v>
      </c>
      <c r="G110" s="447">
        <v>353</v>
      </c>
      <c r="H110" s="447">
        <v>176500</v>
      </c>
      <c r="I110" s="443">
        <v>0.92894736842105263</v>
      </c>
      <c r="J110" s="443">
        <v>500</v>
      </c>
      <c r="K110" s="447">
        <v>380</v>
      </c>
      <c r="L110" s="447">
        <v>190000</v>
      </c>
      <c r="M110" s="443">
        <v>1</v>
      </c>
      <c r="N110" s="443">
        <v>500</v>
      </c>
      <c r="O110" s="447">
        <v>159</v>
      </c>
      <c r="P110" s="447">
        <v>80383.33</v>
      </c>
      <c r="Q110" s="529">
        <v>0.42307015789473684</v>
      </c>
      <c r="R110" s="448">
        <v>505.555534591195</v>
      </c>
    </row>
    <row r="111" spans="1:18" ht="14.45" customHeight="1" x14ac:dyDescent="0.2">
      <c r="A111" s="442"/>
      <c r="B111" s="443" t="s">
        <v>2203</v>
      </c>
      <c r="C111" s="443" t="s">
        <v>2196</v>
      </c>
      <c r="D111" s="443" t="s">
        <v>2271</v>
      </c>
      <c r="E111" s="443" t="s">
        <v>2342</v>
      </c>
      <c r="F111" s="443" t="s">
        <v>2343</v>
      </c>
      <c r="G111" s="447">
        <v>91</v>
      </c>
      <c r="H111" s="447">
        <v>9605.5500000000011</v>
      </c>
      <c r="I111" s="443">
        <v>0.9099999526315542</v>
      </c>
      <c r="J111" s="443">
        <v>105.55549450549452</v>
      </c>
      <c r="K111" s="447">
        <v>100</v>
      </c>
      <c r="L111" s="447">
        <v>10555.55</v>
      </c>
      <c r="M111" s="443">
        <v>1</v>
      </c>
      <c r="N111" s="443">
        <v>105.55549999999999</v>
      </c>
      <c r="O111" s="447">
        <v>2</v>
      </c>
      <c r="P111" s="447">
        <v>255.56</v>
      </c>
      <c r="Q111" s="529">
        <v>2.4210960111031639E-2</v>
      </c>
      <c r="R111" s="448">
        <v>127.78</v>
      </c>
    </row>
    <row r="112" spans="1:18" ht="14.45" customHeight="1" x14ac:dyDescent="0.2">
      <c r="A112" s="442"/>
      <c r="B112" s="443" t="s">
        <v>2203</v>
      </c>
      <c r="C112" s="443" t="s">
        <v>2196</v>
      </c>
      <c r="D112" s="443" t="s">
        <v>2271</v>
      </c>
      <c r="E112" s="443" t="s">
        <v>2276</v>
      </c>
      <c r="F112" s="443" t="s">
        <v>2277</v>
      </c>
      <c r="G112" s="447">
        <v>2810</v>
      </c>
      <c r="H112" s="447">
        <v>218555.55</v>
      </c>
      <c r="I112" s="443">
        <v>1.1036920503163736</v>
      </c>
      <c r="J112" s="443">
        <v>77.777775800711737</v>
      </c>
      <c r="K112" s="447">
        <v>2546</v>
      </c>
      <c r="L112" s="447">
        <v>198022.22</v>
      </c>
      <c r="M112" s="443">
        <v>1</v>
      </c>
      <c r="N112" s="443">
        <v>77.777776904948936</v>
      </c>
      <c r="O112" s="447">
        <v>1867</v>
      </c>
      <c r="P112" s="447">
        <v>155583.34</v>
      </c>
      <c r="Q112" s="529">
        <v>0.78568627298492055</v>
      </c>
      <c r="R112" s="448">
        <v>83.333336904124266</v>
      </c>
    </row>
    <row r="113" spans="1:18" ht="14.45" customHeight="1" x14ac:dyDescent="0.2">
      <c r="A113" s="442"/>
      <c r="B113" s="443" t="s">
        <v>2203</v>
      </c>
      <c r="C113" s="443" t="s">
        <v>2196</v>
      </c>
      <c r="D113" s="443" t="s">
        <v>2271</v>
      </c>
      <c r="E113" s="443" t="s">
        <v>2278</v>
      </c>
      <c r="F113" s="443" t="s">
        <v>2279</v>
      </c>
      <c r="G113" s="447">
        <v>15</v>
      </c>
      <c r="H113" s="447">
        <v>3750</v>
      </c>
      <c r="I113" s="443">
        <v>1</v>
      </c>
      <c r="J113" s="443">
        <v>250</v>
      </c>
      <c r="K113" s="447">
        <v>15</v>
      </c>
      <c r="L113" s="447">
        <v>3750</v>
      </c>
      <c r="M113" s="443">
        <v>1</v>
      </c>
      <c r="N113" s="443">
        <v>250</v>
      </c>
      <c r="O113" s="447">
        <v>28</v>
      </c>
      <c r="P113" s="447">
        <v>7155.56</v>
      </c>
      <c r="Q113" s="529">
        <v>1.9081493333333335</v>
      </c>
      <c r="R113" s="448">
        <v>255.55571428571429</v>
      </c>
    </row>
    <row r="114" spans="1:18" ht="14.45" customHeight="1" x14ac:dyDescent="0.2">
      <c r="A114" s="442"/>
      <c r="B114" s="443" t="s">
        <v>2203</v>
      </c>
      <c r="C114" s="443" t="s">
        <v>2196</v>
      </c>
      <c r="D114" s="443" t="s">
        <v>2271</v>
      </c>
      <c r="E114" s="443" t="s">
        <v>2280</v>
      </c>
      <c r="F114" s="443" t="s">
        <v>2281</v>
      </c>
      <c r="G114" s="447">
        <v>1</v>
      </c>
      <c r="H114" s="447">
        <v>300</v>
      </c>
      <c r="I114" s="443"/>
      <c r="J114" s="443">
        <v>300</v>
      </c>
      <c r="K114" s="447"/>
      <c r="L114" s="447"/>
      <c r="M114" s="443"/>
      <c r="N114" s="443"/>
      <c r="O114" s="447"/>
      <c r="P114" s="447"/>
      <c r="Q114" s="529"/>
      <c r="R114" s="448"/>
    </row>
    <row r="115" spans="1:18" ht="14.45" customHeight="1" x14ac:dyDescent="0.2">
      <c r="A115" s="442"/>
      <c r="B115" s="443" t="s">
        <v>2203</v>
      </c>
      <c r="C115" s="443" t="s">
        <v>2196</v>
      </c>
      <c r="D115" s="443" t="s">
        <v>2271</v>
      </c>
      <c r="E115" s="443" t="s">
        <v>2282</v>
      </c>
      <c r="F115" s="443" t="s">
        <v>2283</v>
      </c>
      <c r="G115" s="447">
        <v>730</v>
      </c>
      <c r="H115" s="447">
        <v>85166.68</v>
      </c>
      <c r="I115" s="443">
        <v>1.2897529172010558</v>
      </c>
      <c r="J115" s="443">
        <v>116.66668493150684</v>
      </c>
      <c r="K115" s="447">
        <v>566</v>
      </c>
      <c r="L115" s="447">
        <v>66033.33</v>
      </c>
      <c r="M115" s="443">
        <v>1</v>
      </c>
      <c r="N115" s="443">
        <v>116.66666077738516</v>
      </c>
      <c r="O115" s="447">
        <v>533</v>
      </c>
      <c r="P115" s="447">
        <v>71066.67</v>
      </c>
      <c r="Q115" s="529">
        <v>1.0762242340345398</v>
      </c>
      <c r="R115" s="448">
        <v>133.33333958724202</v>
      </c>
    </row>
    <row r="116" spans="1:18" ht="14.45" customHeight="1" x14ac:dyDescent="0.2">
      <c r="A116" s="442"/>
      <c r="B116" s="443" t="s">
        <v>2203</v>
      </c>
      <c r="C116" s="443" t="s">
        <v>2196</v>
      </c>
      <c r="D116" s="443" t="s">
        <v>2271</v>
      </c>
      <c r="E116" s="443" t="s">
        <v>2344</v>
      </c>
      <c r="F116" s="443" t="s">
        <v>2345</v>
      </c>
      <c r="G116" s="447"/>
      <c r="H116" s="447"/>
      <c r="I116" s="443"/>
      <c r="J116" s="443"/>
      <c r="K116" s="447">
        <v>1</v>
      </c>
      <c r="L116" s="447">
        <v>555.55999999999995</v>
      </c>
      <c r="M116" s="443">
        <v>1</v>
      </c>
      <c r="N116" s="443">
        <v>555.55999999999995</v>
      </c>
      <c r="O116" s="447">
        <v>6</v>
      </c>
      <c r="P116" s="447">
        <v>5300</v>
      </c>
      <c r="Q116" s="529">
        <v>9.5399236806105563</v>
      </c>
      <c r="R116" s="448">
        <v>883.33333333333337</v>
      </c>
    </row>
    <row r="117" spans="1:18" ht="14.45" customHeight="1" x14ac:dyDescent="0.2">
      <c r="A117" s="442"/>
      <c r="B117" s="443" t="s">
        <v>2203</v>
      </c>
      <c r="C117" s="443" t="s">
        <v>2196</v>
      </c>
      <c r="D117" s="443" t="s">
        <v>2271</v>
      </c>
      <c r="E117" s="443" t="s">
        <v>2284</v>
      </c>
      <c r="F117" s="443" t="s">
        <v>2285</v>
      </c>
      <c r="G117" s="447">
        <v>859</v>
      </c>
      <c r="H117" s="447">
        <v>257700</v>
      </c>
      <c r="I117" s="443">
        <v>0.50544277728743747</v>
      </c>
      <c r="J117" s="443">
        <v>300</v>
      </c>
      <c r="K117" s="447">
        <v>927</v>
      </c>
      <c r="L117" s="447">
        <v>509850</v>
      </c>
      <c r="M117" s="443">
        <v>1</v>
      </c>
      <c r="N117" s="443">
        <v>550</v>
      </c>
      <c r="O117" s="447">
        <v>628</v>
      </c>
      <c r="P117" s="447">
        <v>348888.89</v>
      </c>
      <c r="Q117" s="529">
        <v>0.6842971266058645</v>
      </c>
      <c r="R117" s="448">
        <v>555.55555732484083</v>
      </c>
    </row>
    <row r="118" spans="1:18" ht="14.45" customHeight="1" x14ac:dyDescent="0.2">
      <c r="A118" s="442"/>
      <c r="B118" s="443" t="s">
        <v>2203</v>
      </c>
      <c r="C118" s="443" t="s">
        <v>2196</v>
      </c>
      <c r="D118" s="443" t="s">
        <v>2271</v>
      </c>
      <c r="E118" s="443" t="s">
        <v>2286</v>
      </c>
      <c r="F118" s="443" t="s">
        <v>2287</v>
      </c>
      <c r="G118" s="447">
        <v>174</v>
      </c>
      <c r="H118" s="447">
        <v>51233.33</v>
      </c>
      <c r="I118" s="443">
        <v>1.3700788138557496</v>
      </c>
      <c r="J118" s="443">
        <v>294.44442528735635</v>
      </c>
      <c r="K118" s="447">
        <v>127</v>
      </c>
      <c r="L118" s="447">
        <v>37394.44</v>
      </c>
      <c r="M118" s="443">
        <v>1</v>
      </c>
      <c r="N118" s="443">
        <v>294.44440944881893</v>
      </c>
      <c r="O118" s="447">
        <v>9</v>
      </c>
      <c r="P118" s="447">
        <v>2700</v>
      </c>
      <c r="Q118" s="529">
        <v>7.2203247327677592E-2</v>
      </c>
      <c r="R118" s="448">
        <v>300</v>
      </c>
    </row>
    <row r="119" spans="1:18" ht="14.45" customHeight="1" x14ac:dyDescent="0.2">
      <c r="A119" s="442"/>
      <c r="B119" s="443" t="s">
        <v>2203</v>
      </c>
      <c r="C119" s="443" t="s">
        <v>2196</v>
      </c>
      <c r="D119" s="443" t="s">
        <v>2271</v>
      </c>
      <c r="E119" s="443" t="s">
        <v>2346</v>
      </c>
      <c r="F119" s="443"/>
      <c r="G119" s="447">
        <v>3</v>
      </c>
      <c r="H119" s="447">
        <v>100</v>
      </c>
      <c r="I119" s="443">
        <v>1.5001500150015001</v>
      </c>
      <c r="J119" s="443">
        <v>33.333333333333336</v>
      </c>
      <c r="K119" s="447">
        <v>2</v>
      </c>
      <c r="L119" s="447">
        <v>66.66</v>
      </c>
      <c r="M119" s="443">
        <v>1</v>
      </c>
      <c r="N119" s="443">
        <v>33.33</v>
      </c>
      <c r="O119" s="447"/>
      <c r="P119" s="447"/>
      <c r="Q119" s="529"/>
      <c r="R119" s="448"/>
    </row>
    <row r="120" spans="1:18" ht="14.45" customHeight="1" x14ac:dyDescent="0.2">
      <c r="A120" s="442"/>
      <c r="B120" s="443" t="s">
        <v>2203</v>
      </c>
      <c r="C120" s="443" t="s">
        <v>2196</v>
      </c>
      <c r="D120" s="443" t="s">
        <v>2271</v>
      </c>
      <c r="E120" s="443" t="s">
        <v>2292</v>
      </c>
      <c r="F120" s="443" t="s">
        <v>2275</v>
      </c>
      <c r="G120" s="447">
        <v>515</v>
      </c>
      <c r="H120" s="447">
        <v>215155.55</v>
      </c>
      <c r="I120" s="443">
        <v>1.1318680960260221</v>
      </c>
      <c r="J120" s="443">
        <v>417.77776699029124</v>
      </c>
      <c r="K120" s="447">
        <v>455</v>
      </c>
      <c r="L120" s="447">
        <v>190088.89</v>
      </c>
      <c r="M120" s="443">
        <v>1</v>
      </c>
      <c r="N120" s="443">
        <v>417.77778021978025</v>
      </c>
      <c r="O120" s="447">
        <v>189</v>
      </c>
      <c r="P120" s="447">
        <v>80009.98000000001</v>
      </c>
      <c r="Q120" s="529">
        <v>0.42090823929794113</v>
      </c>
      <c r="R120" s="448">
        <v>423.33322751322754</v>
      </c>
    </row>
    <row r="121" spans="1:18" ht="14.45" customHeight="1" x14ac:dyDescent="0.2">
      <c r="A121" s="442"/>
      <c r="B121" s="443" t="s">
        <v>2203</v>
      </c>
      <c r="C121" s="443" t="s">
        <v>2196</v>
      </c>
      <c r="D121" s="443" t="s">
        <v>2271</v>
      </c>
      <c r="E121" s="443" t="s">
        <v>2293</v>
      </c>
      <c r="F121" s="443" t="s">
        <v>2294</v>
      </c>
      <c r="G121" s="447">
        <v>49</v>
      </c>
      <c r="H121" s="447">
        <v>10344.450000000001</v>
      </c>
      <c r="I121" s="443">
        <v>1.1637530979753334</v>
      </c>
      <c r="J121" s="443">
        <v>211.11122448979594</v>
      </c>
      <c r="K121" s="447">
        <v>40</v>
      </c>
      <c r="L121" s="447">
        <v>8888.869999999999</v>
      </c>
      <c r="M121" s="443">
        <v>1</v>
      </c>
      <c r="N121" s="443">
        <v>222.22174999999999</v>
      </c>
      <c r="O121" s="447">
        <v>123</v>
      </c>
      <c r="P121" s="447">
        <v>43050</v>
      </c>
      <c r="Q121" s="529">
        <v>4.8431352916624952</v>
      </c>
      <c r="R121" s="448">
        <v>350</v>
      </c>
    </row>
    <row r="122" spans="1:18" ht="14.45" customHeight="1" x14ac:dyDescent="0.2">
      <c r="A122" s="442"/>
      <c r="B122" s="443" t="s">
        <v>2203</v>
      </c>
      <c r="C122" s="443" t="s">
        <v>2196</v>
      </c>
      <c r="D122" s="443" t="s">
        <v>2271</v>
      </c>
      <c r="E122" s="443" t="s">
        <v>2295</v>
      </c>
      <c r="F122" s="443" t="s">
        <v>2296</v>
      </c>
      <c r="G122" s="447">
        <v>27</v>
      </c>
      <c r="H122" s="447">
        <v>15750</v>
      </c>
      <c r="I122" s="443">
        <v>1.07999950628594</v>
      </c>
      <c r="J122" s="443">
        <v>583.33333333333337</v>
      </c>
      <c r="K122" s="447">
        <v>25</v>
      </c>
      <c r="L122" s="447">
        <v>14583.34</v>
      </c>
      <c r="M122" s="443">
        <v>1</v>
      </c>
      <c r="N122" s="443">
        <v>583.33360000000005</v>
      </c>
      <c r="O122" s="447">
        <v>51</v>
      </c>
      <c r="P122" s="447">
        <v>33999.99</v>
      </c>
      <c r="Q122" s="529">
        <v>2.3314268199191677</v>
      </c>
      <c r="R122" s="448">
        <v>666.66647058823526</v>
      </c>
    </row>
    <row r="123" spans="1:18" ht="14.45" customHeight="1" x14ac:dyDescent="0.2">
      <c r="A123" s="442"/>
      <c r="B123" s="443" t="s">
        <v>2203</v>
      </c>
      <c r="C123" s="443" t="s">
        <v>2196</v>
      </c>
      <c r="D123" s="443" t="s">
        <v>2271</v>
      </c>
      <c r="E123" s="443" t="s">
        <v>2297</v>
      </c>
      <c r="F123" s="443" t="s">
        <v>2298</v>
      </c>
      <c r="G123" s="447">
        <v>97</v>
      </c>
      <c r="H123" s="447">
        <v>45266.67</v>
      </c>
      <c r="I123" s="443">
        <v>24.249958482216993</v>
      </c>
      <c r="J123" s="443">
        <v>466.66670103092781</v>
      </c>
      <c r="K123" s="447">
        <v>4</v>
      </c>
      <c r="L123" s="447">
        <v>1866.67</v>
      </c>
      <c r="M123" s="443">
        <v>1</v>
      </c>
      <c r="N123" s="443">
        <v>466.66750000000002</v>
      </c>
      <c r="O123" s="447">
        <v>9</v>
      </c>
      <c r="P123" s="447">
        <v>4550.0200000000004</v>
      </c>
      <c r="Q123" s="529">
        <v>2.437506361595783</v>
      </c>
      <c r="R123" s="448">
        <v>505.5577777777778</v>
      </c>
    </row>
    <row r="124" spans="1:18" ht="14.45" customHeight="1" x14ac:dyDescent="0.2">
      <c r="A124" s="442"/>
      <c r="B124" s="443" t="s">
        <v>2203</v>
      </c>
      <c r="C124" s="443" t="s">
        <v>2196</v>
      </c>
      <c r="D124" s="443" t="s">
        <v>2271</v>
      </c>
      <c r="E124" s="443" t="s">
        <v>2299</v>
      </c>
      <c r="F124" s="443" t="s">
        <v>2300</v>
      </c>
      <c r="G124" s="447">
        <v>32</v>
      </c>
      <c r="H124" s="447">
        <v>1600</v>
      </c>
      <c r="I124" s="443">
        <v>0.58181818181818179</v>
      </c>
      <c r="J124" s="443">
        <v>50</v>
      </c>
      <c r="K124" s="447">
        <v>45</v>
      </c>
      <c r="L124" s="447">
        <v>2750</v>
      </c>
      <c r="M124" s="443">
        <v>1</v>
      </c>
      <c r="N124" s="443">
        <v>61.111111111111114</v>
      </c>
      <c r="O124" s="447">
        <v>64</v>
      </c>
      <c r="P124" s="447">
        <v>4266.67</v>
      </c>
      <c r="Q124" s="529">
        <v>1.5515163636363636</v>
      </c>
      <c r="R124" s="448">
        <v>66.666718750000001</v>
      </c>
    </row>
    <row r="125" spans="1:18" ht="14.45" customHeight="1" x14ac:dyDescent="0.2">
      <c r="A125" s="442"/>
      <c r="B125" s="443" t="s">
        <v>2203</v>
      </c>
      <c r="C125" s="443" t="s">
        <v>2196</v>
      </c>
      <c r="D125" s="443" t="s">
        <v>2271</v>
      </c>
      <c r="E125" s="443" t="s">
        <v>2301</v>
      </c>
      <c r="F125" s="443" t="s">
        <v>2302</v>
      </c>
      <c r="G125" s="447">
        <v>3</v>
      </c>
      <c r="H125" s="447">
        <v>303.33</v>
      </c>
      <c r="I125" s="443">
        <v>0.5934730292891941</v>
      </c>
      <c r="J125" s="443">
        <v>101.11</v>
      </c>
      <c r="K125" s="447">
        <v>4</v>
      </c>
      <c r="L125" s="447">
        <v>511.11</v>
      </c>
      <c r="M125" s="443">
        <v>1</v>
      </c>
      <c r="N125" s="443">
        <v>127.7775</v>
      </c>
      <c r="O125" s="447">
        <v>8</v>
      </c>
      <c r="P125" s="447">
        <v>1288.8899999999999</v>
      </c>
      <c r="Q125" s="529">
        <v>2.521746786406057</v>
      </c>
      <c r="R125" s="448">
        <v>161.11124999999998</v>
      </c>
    </row>
    <row r="126" spans="1:18" ht="14.45" customHeight="1" x14ac:dyDescent="0.2">
      <c r="A126" s="442"/>
      <c r="B126" s="443" t="s">
        <v>2203</v>
      </c>
      <c r="C126" s="443" t="s">
        <v>2196</v>
      </c>
      <c r="D126" s="443" t="s">
        <v>2271</v>
      </c>
      <c r="E126" s="443" t="s">
        <v>2305</v>
      </c>
      <c r="F126" s="443" t="s">
        <v>2306</v>
      </c>
      <c r="G126" s="447"/>
      <c r="H126" s="447"/>
      <c r="I126" s="443"/>
      <c r="J126" s="443"/>
      <c r="K126" s="447"/>
      <c r="L126" s="447"/>
      <c r="M126" s="443"/>
      <c r="N126" s="443"/>
      <c r="O126" s="447">
        <v>1</v>
      </c>
      <c r="P126" s="447">
        <v>0</v>
      </c>
      <c r="Q126" s="529"/>
      <c r="R126" s="448">
        <v>0</v>
      </c>
    </row>
    <row r="127" spans="1:18" ht="14.45" customHeight="1" x14ac:dyDescent="0.2">
      <c r="A127" s="442"/>
      <c r="B127" s="443" t="s">
        <v>2203</v>
      </c>
      <c r="C127" s="443" t="s">
        <v>2196</v>
      </c>
      <c r="D127" s="443" t="s">
        <v>2271</v>
      </c>
      <c r="E127" s="443" t="s">
        <v>2307</v>
      </c>
      <c r="F127" s="443" t="s">
        <v>2308</v>
      </c>
      <c r="G127" s="447">
        <v>344</v>
      </c>
      <c r="H127" s="447">
        <v>105111.11</v>
      </c>
      <c r="I127" s="443">
        <v>1.0617284910836859</v>
      </c>
      <c r="J127" s="443">
        <v>305.5555523255814</v>
      </c>
      <c r="K127" s="447">
        <v>324</v>
      </c>
      <c r="L127" s="447">
        <v>98999.99</v>
      </c>
      <c r="M127" s="443">
        <v>1</v>
      </c>
      <c r="N127" s="443">
        <v>305.55552469135802</v>
      </c>
      <c r="O127" s="447">
        <v>253</v>
      </c>
      <c r="P127" s="447">
        <v>78711.11</v>
      </c>
      <c r="Q127" s="529">
        <v>0.7950617974809896</v>
      </c>
      <c r="R127" s="448">
        <v>311.11110671936757</v>
      </c>
    </row>
    <row r="128" spans="1:18" ht="14.45" customHeight="1" x14ac:dyDescent="0.2">
      <c r="A128" s="442"/>
      <c r="B128" s="443" t="s">
        <v>2203</v>
      </c>
      <c r="C128" s="443" t="s">
        <v>2196</v>
      </c>
      <c r="D128" s="443" t="s">
        <v>2271</v>
      </c>
      <c r="E128" s="443" t="s">
        <v>2309</v>
      </c>
      <c r="F128" s="443" t="s">
        <v>2310</v>
      </c>
      <c r="G128" s="447">
        <v>242</v>
      </c>
      <c r="H128" s="447">
        <v>8066.66</v>
      </c>
      <c r="I128" s="443">
        <v>2.5744686962432941</v>
      </c>
      <c r="J128" s="443">
        <v>33.333305785123969</v>
      </c>
      <c r="K128" s="447">
        <v>94</v>
      </c>
      <c r="L128" s="447">
        <v>3133.33</v>
      </c>
      <c r="M128" s="443">
        <v>1</v>
      </c>
      <c r="N128" s="443">
        <v>33.333297872340424</v>
      </c>
      <c r="O128" s="447"/>
      <c r="P128" s="447"/>
      <c r="Q128" s="529"/>
      <c r="R128" s="448"/>
    </row>
    <row r="129" spans="1:18" ht="14.45" customHeight="1" x14ac:dyDescent="0.2">
      <c r="A129" s="442"/>
      <c r="B129" s="443" t="s">
        <v>2203</v>
      </c>
      <c r="C129" s="443" t="s">
        <v>2196</v>
      </c>
      <c r="D129" s="443" t="s">
        <v>2271</v>
      </c>
      <c r="E129" s="443" t="s">
        <v>2311</v>
      </c>
      <c r="F129" s="443" t="s">
        <v>2312</v>
      </c>
      <c r="G129" s="447">
        <v>377</v>
      </c>
      <c r="H129" s="447">
        <v>171744.44000000003</v>
      </c>
      <c r="I129" s="443">
        <v>1.0189189261344409</v>
      </c>
      <c r="J129" s="443">
        <v>455.55554376657835</v>
      </c>
      <c r="K129" s="447">
        <v>370</v>
      </c>
      <c r="L129" s="447">
        <v>168555.55</v>
      </c>
      <c r="M129" s="443">
        <v>1</v>
      </c>
      <c r="N129" s="443">
        <v>455.55554054054051</v>
      </c>
      <c r="O129" s="447">
        <v>636</v>
      </c>
      <c r="P129" s="447">
        <v>293266.66000000003</v>
      </c>
      <c r="Q129" s="529">
        <v>1.7398813625537697</v>
      </c>
      <c r="R129" s="448">
        <v>461.11110062893084</v>
      </c>
    </row>
    <row r="130" spans="1:18" ht="14.45" customHeight="1" x14ac:dyDescent="0.2">
      <c r="A130" s="442"/>
      <c r="B130" s="443" t="s">
        <v>2203</v>
      </c>
      <c r="C130" s="443" t="s">
        <v>2196</v>
      </c>
      <c r="D130" s="443" t="s">
        <v>2271</v>
      </c>
      <c r="E130" s="443" t="s">
        <v>2315</v>
      </c>
      <c r="F130" s="443" t="s">
        <v>2316</v>
      </c>
      <c r="G130" s="447">
        <v>349</v>
      </c>
      <c r="H130" s="447">
        <v>27144.45</v>
      </c>
      <c r="I130" s="443">
        <v>1.0264709708354574</v>
      </c>
      <c r="J130" s="443">
        <v>77.777793696275069</v>
      </c>
      <c r="K130" s="447">
        <v>340</v>
      </c>
      <c r="L130" s="447">
        <v>26444.44</v>
      </c>
      <c r="M130" s="443">
        <v>1</v>
      </c>
      <c r="N130" s="443">
        <v>77.777764705882348</v>
      </c>
      <c r="O130" s="447">
        <v>256</v>
      </c>
      <c r="P130" s="447">
        <v>24177.78</v>
      </c>
      <c r="Q130" s="529">
        <v>0.91428595198083229</v>
      </c>
      <c r="R130" s="448">
        <v>94.444453124999995</v>
      </c>
    </row>
    <row r="131" spans="1:18" ht="14.45" customHeight="1" x14ac:dyDescent="0.2">
      <c r="A131" s="442"/>
      <c r="B131" s="443" t="s">
        <v>2203</v>
      </c>
      <c r="C131" s="443" t="s">
        <v>2196</v>
      </c>
      <c r="D131" s="443" t="s">
        <v>2271</v>
      </c>
      <c r="E131" s="443" t="s">
        <v>2317</v>
      </c>
      <c r="F131" s="443" t="s">
        <v>2318</v>
      </c>
      <c r="G131" s="447">
        <v>1</v>
      </c>
      <c r="H131" s="447">
        <v>270</v>
      </c>
      <c r="I131" s="443"/>
      <c r="J131" s="443">
        <v>270</v>
      </c>
      <c r="K131" s="447"/>
      <c r="L131" s="447"/>
      <c r="M131" s="443"/>
      <c r="N131" s="443"/>
      <c r="O131" s="447">
        <v>1</v>
      </c>
      <c r="P131" s="447">
        <v>333.33</v>
      </c>
      <c r="Q131" s="529"/>
      <c r="R131" s="448">
        <v>333.33</v>
      </c>
    </row>
    <row r="132" spans="1:18" ht="14.45" customHeight="1" x14ac:dyDescent="0.2">
      <c r="A132" s="442"/>
      <c r="B132" s="443" t="s">
        <v>2203</v>
      </c>
      <c r="C132" s="443" t="s">
        <v>2196</v>
      </c>
      <c r="D132" s="443" t="s">
        <v>2271</v>
      </c>
      <c r="E132" s="443" t="s">
        <v>2319</v>
      </c>
      <c r="F132" s="443" t="s">
        <v>2320</v>
      </c>
      <c r="G132" s="447">
        <v>690</v>
      </c>
      <c r="H132" s="447">
        <v>65166.66</v>
      </c>
      <c r="I132" s="443">
        <v>1.0883282874977287</v>
      </c>
      <c r="J132" s="443">
        <v>94.444434782608695</v>
      </c>
      <c r="K132" s="447">
        <v>634</v>
      </c>
      <c r="L132" s="447">
        <v>59877.760000000009</v>
      </c>
      <c r="M132" s="443">
        <v>1</v>
      </c>
      <c r="N132" s="443">
        <v>94.44441640378551</v>
      </c>
      <c r="O132" s="447">
        <v>663</v>
      </c>
      <c r="P132" s="447">
        <v>73666.66</v>
      </c>
      <c r="Q132" s="529">
        <v>1.2302841656067294</v>
      </c>
      <c r="R132" s="448">
        <v>111.11110105580694</v>
      </c>
    </row>
    <row r="133" spans="1:18" ht="14.45" customHeight="1" x14ac:dyDescent="0.2">
      <c r="A133" s="442"/>
      <c r="B133" s="443" t="s">
        <v>2203</v>
      </c>
      <c r="C133" s="443" t="s">
        <v>2196</v>
      </c>
      <c r="D133" s="443" t="s">
        <v>2271</v>
      </c>
      <c r="E133" s="443" t="s">
        <v>2347</v>
      </c>
      <c r="F133" s="443" t="s">
        <v>2348</v>
      </c>
      <c r="G133" s="447">
        <v>4</v>
      </c>
      <c r="H133" s="447">
        <v>386.67</v>
      </c>
      <c r="I133" s="443">
        <v>1</v>
      </c>
      <c r="J133" s="443">
        <v>96.667500000000004</v>
      </c>
      <c r="K133" s="447">
        <v>4</v>
      </c>
      <c r="L133" s="447">
        <v>386.67</v>
      </c>
      <c r="M133" s="443">
        <v>1</v>
      </c>
      <c r="N133" s="443">
        <v>96.667500000000004</v>
      </c>
      <c r="O133" s="447"/>
      <c r="P133" s="447"/>
      <c r="Q133" s="529"/>
      <c r="R133" s="448"/>
    </row>
    <row r="134" spans="1:18" ht="14.45" customHeight="1" x14ac:dyDescent="0.2">
      <c r="A134" s="442"/>
      <c r="B134" s="443" t="s">
        <v>2203</v>
      </c>
      <c r="C134" s="443" t="s">
        <v>2196</v>
      </c>
      <c r="D134" s="443" t="s">
        <v>2271</v>
      </c>
      <c r="E134" s="443" t="s">
        <v>2324</v>
      </c>
      <c r="F134" s="443" t="s">
        <v>2325</v>
      </c>
      <c r="G134" s="447">
        <v>2</v>
      </c>
      <c r="H134" s="447">
        <v>866.67</v>
      </c>
      <c r="I134" s="443">
        <v>2.0000230771005931</v>
      </c>
      <c r="J134" s="443">
        <v>433.33499999999998</v>
      </c>
      <c r="K134" s="447">
        <v>1</v>
      </c>
      <c r="L134" s="447">
        <v>433.33</v>
      </c>
      <c r="M134" s="443">
        <v>1</v>
      </c>
      <c r="N134" s="443">
        <v>433.33</v>
      </c>
      <c r="O134" s="447">
        <v>5</v>
      </c>
      <c r="P134" s="447">
        <v>2194.4499999999998</v>
      </c>
      <c r="Q134" s="529">
        <v>5.0641543396487663</v>
      </c>
      <c r="R134" s="448">
        <v>438.89</v>
      </c>
    </row>
    <row r="135" spans="1:18" ht="14.45" customHeight="1" x14ac:dyDescent="0.2">
      <c r="A135" s="442"/>
      <c r="B135" s="443" t="s">
        <v>2203</v>
      </c>
      <c r="C135" s="443" t="s">
        <v>2196</v>
      </c>
      <c r="D135" s="443" t="s">
        <v>2271</v>
      </c>
      <c r="E135" s="443" t="s">
        <v>2349</v>
      </c>
      <c r="F135" s="443" t="s">
        <v>2350</v>
      </c>
      <c r="G135" s="447">
        <v>7</v>
      </c>
      <c r="H135" s="447">
        <v>528.90000000000009</v>
      </c>
      <c r="I135" s="443">
        <v>0.87501033997849298</v>
      </c>
      <c r="J135" s="443">
        <v>75.557142857142864</v>
      </c>
      <c r="K135" s="447">
        <v>8</v>
      </c>
      <c r="L135" s="447">
        <v>604.45000000000005</v>
      </c>
      <c r="M135" s="443">
        <v>1</v>
      </c>
      <c r="N135" s="443">
        <v>75.556250000000006</v>
      </c>
      <c r="O135" s="447">
        <v>4</v>
      </c>
      <c r="P135" s="447">
        <v>400</v>
      </c>
      <c r="Q135" s="529">
        <v>0.66175862354206294</v>
      </c>
      <c r="R135" s="448">
        <v>100</v>
      </c>
    </row>
    <row r="136" spans="1:18" ht="14.45" customHeight="1" x14ac:dyDescent="0.2">
      <c r="A136" s="442"/>
      <c r="B136" s="443" t="s">
        <v>2203</v>
      </c>
      <c r="C136" s="443" t="s">
        <v>2196</v>
      </c>
      <c r="D136" s="443" t="s">
        <v>2271</v>
      </c>
      <c r="E136" s="443" t="s">
        <v>2326</v>
      </c>
      <c r="F136" s="443" t="s">
        <v>2327</v>
      </c>
      <c r="G136" s="447">
        <v>5</v>
      </c>
      <c r="H136" s="447">
        <v>583.33000000000004</v>
      </c>
      <c r="I136" s="443">
        <v>0.87500375003750031</v>
      </c>
      <c r="J136" s="443">
        <v>116.66600000000001</v>
      </c>
      <c r="K136" s="447">
        <v>5</v>
      </c>
      <c r="L136" s="447">
        <v>666.66000000000008</v>
      </c>
      <c r="M136" s="443">
        <v>1</v>
      </c>
      <c r="N136" s="443">
        <v>133.33200000000002</v>
      </c>
      <c r="O136" s="447">
        <v>20</v>
      </c>
      <c r="P136" s="447">
        <v>3444.45</v>
      </c>
      <c r="Q136" s="529">
        <v>5.1667266672666718</v>
      </c>
      <c r="R136" s="448">
        <v>172.2225</v>
      </c>
    </row>
    <row r="137" spans="1:18" ht="14.45" customHeight="1" x14ac:dyDescent="0.2">
      <c r="A137" s="442"/>
      <c r="B137" s="443" t="s">
        <v>2203</v>
      </c>
      <c r="C137" s="443" t="s">
        <v>2196</v>
      </c>
      <c r="D137" s="443" t="s">
        <v>2271</v>
      </c>
      <c r="E137" s="443" t="s">
        <v>2328</v>
      </c>
      <c r="F137" s="443" t="s">
        <v>2329</v>
      </c>
      <c r="G137" s="447">
        <v>16</v>
      </c>
      <c r="H137" s="447">
        <v>782.2299999999999</v>
      </c>
      <c r="I137" s="443">
        <v>5.3332651530647031</v>
      </c>
      <c r="J137" s="443">
        <v>48.889374999999994</v>
      </c>
      <c r="K137" s="447">
        <v>3</v>
      </c>
      <c r="L137" s="447">
        <v>146.66999999999999</v>
      </c>
      <c r="M137" s="443">
        <v>1</v>
      </c>
      <c r="N137" s="443">
        <v>48.889999999999993</v>
      </c>
      <c r="O137" s="447">
        <v>2</v>
      </c>
      <c r="P137" s="447">
        <v>144.44</v>
      </c>
      <c r="Q137" s="529">
        <v>0.98479580009545242</v>
      </c>
      <c r="R137" s="448">
        <v>72.22</v>
      </c>
    </row>
    <row r="138" spans="1:18" ht="14.45" customHeight="1" x14ac:dyDescent="0.2">
      <c r="A138" s="442"/>
      <c r="B138" s="443" t="s">
        <v>2203</v>
      </c>
      <c r="C138" s="443" t="s">
        <v>2196</v>
      </c>
      <c r="D138" s="443" t="s">
        <v>2271</v>
      </c>
      <c r="E138" s="443" t="s">
        <v>2330</v>
      </c>
      <c r="F138" s="443" t="s">
        <v>2331</v>
      </c>
      <c r="G138" s="447">
        <v>1</v>
      </c>
      <c r="H138" s="447">
        <v>344.44</v>
      </c>
      <c r="I138" s="443"/>
      <c r="J138" s="443">
        <v>344.44</v>
      </c>
      <c r="K138" s="447"/>
      <c r="L138" s="447"/>
      <c r="M138" s="443"/>
      <c r="N138" s="443"/>
      <c r="O138" s="447">
        <v>1</v>
      </c>
      <c r="P138" s="447">
        <v>394.44</v>
      </c>
      <c r="Q138" s="529"/>
      <c r="R138" s="448">
        <v>394.44</v>
      </c>
    </row>
    <row r="139" spans="1:18" ht="14.45" customHeight="1" x14ac:dyDescent="0.2">
      <c r="A139" s="442"/>
      <c r="B139" s="443" t="s">
        <v>2203</v>
      </c>
      <c r="C139" s="443" t="s">
        <v>2196</v>
      </c>
      <c r="D139" s="443" t="s">
        <v>2271</v>
      </c>
      <c r="E139" s="443" t="s">
        <v>2351</v>
      </c>
      <c r="F139" s="443" t="s">
        <v>2352</v>
      </c>
      <c r="G139" s="447">
        <v>7</v>
      </c>
      <c r="H139" s="447">
        <v>3266.67</v>
      </c>
      <c r="I139" s="443"/>
      <c r="J139" s="443">
        <v>466.66714285714289</v>
      </c>
      <c r="K139" s="447"/>
      <c r="L139" s="447"/>
      <c r="M139" s="443"/>
      <c r="N139" s="443"/>
      <c r="O139" s="447"/>
      <c r="P139" s="447"/>
      <c r="Q139" s="529"/>
      <c r="R139" s="448"/>
    </row>
    <row r="140" spans="1:18" ht="14.45" customHeight="1" x14ac:dyDescent="0.2">
      <c r="A140" s="442"/>
      <c r="B140" s="443" t="s">
        <v>2203</v>
      </c>
      <c r="C140" s="443" t="s">
        <v>2196</v>
      </c>
      <c r="D140" s="443" t="s">
        <v>2271</v>
      </c>
      <c r="E140" s="443" t="s">
        <v>2336</v>
      </c>
      <c r="F140" s="443" t="s">
        <v>2337</v>
      </c>
      <c r="G140" s="447">
        <v>1</v>
      </c>
      <c r="H140" s="447">
        <v>116.67</v>
      </c>
      <c r="I140" s="443"/>
      <c r="J140" s="443">
        <v>116.67</v>
      </c>
      <c r="K140" s="447"/>
      <c r="L140" s="447"/>
      <c r="M140" s="443"/>
      <c r="N140" s="443"/>
      <c r="O140" s="447">
        <v>1</v>
      </c>
      <c r="P140" s="447">
        <v>138.88999999999999</v>
      </c>
      <c r="Q140" s="529"/>
      <c r="R140" s="448">
        <v>138.88999999999999</v>
      </c>
    </row>
    <row r="141" spans="1:18" ht="14.45" customHeight="1" x14ac:dyDescent="0.2">
      <c r="A141" s="442"/>
      <c r="B141" s="443" t="s">
        <v>2203</v>
      </c>
      <c r="C141" s="443" t="s">
        <v>2196</v>
      </c>
      <c r="D141" s="443" t="s">
        <v>2271</v>
      </c>
      <c r="E141" s="443" t="s">
        <v>2353</v>
      </c>
      <c r="F141" s="443" t="s">
        <v>2354</v>
      </c>
      <c r="G141" s="447">
        <v>3</v>
      </c>
      <c r="H141" s="447">
        <v>1076.67</v>
      </c>
      <c r="I141" s="443">
        <v>1.5000000000000002</v>
      </c>
      <c r="J141" s="443">
        <v>358.89000000000004</v>
      </c>
      <c r="K141" s="447">
        <v>2</v>
      </c>
      <c r="L141" s="447">
        <v>717.78</v>
      </c>
      <c r="M141" s="443">
        <v>1</v>
      </c>
      <c r="N141" s="443">
        <v>358.89</v>
      </c>
      <c r="O141" s="447"/>
      <c r="P141" s="447"/>
      <c r="Q141" s="529"/>
      <c r="R141" s="448"/>
    </row>
    <row r="142" spans="1:18" ht="14.45" customHeight="1" x14ac:dyDescent="0.2">
      <c r="A142" s="442"/>
      <c r="B142" s="443" t="s">
        <v>2203</v>
      </c>
      <c r="C142" s="443" t="s">
        <v>2196</v>
      </c>
      <c r="D142" s="443" t="s">
        <v>2271</v>
      </c>
      <c r="E142" s="443" t="s">
        <v>2355</v>
      </c>
      <c r="F142" s="443"/>
      <c r="G142" s="447">
        <v>5</v>
      </c>
      <c r="H142" s="447">
        <v>2750</v>
      </c>
      <c r="I142" s="443">
        <v>1.6666666666666667</v>
      </c>
      <c r="J142" s="443">
        <v>550</v>
      </c>
      <c r="K142" s="447">
        <v>3</v>
      </c>
      <c r="L142" s="447">
        <v>1650</v>
      </c>
      <c r="M142" s="443">
        <v>1</v>
      </c>
      <c r="N142" s="443">
        <v>550</v>
      </c>
      <c r="O142" s="447"/>
      <c r="P142" s="447"/>
      <c r="Q142" s="529"/>
      <c r="R142" s="448"/>
    </row>
    <row r="143" spans="1:18" ht="14.45" customHeight="1" x14ac:dyDescent="0.2">
      <c r="A143" s="442"/>
      <c r="B143" s="443" t="s">
        <v>2203</v>
      </c>
      <c r="C143" s="443" t="s">
        <v>2196</v>
      </c>
      <c r="D143" s="443" t="s">
        <v>2271</v>
      </c>
      <c r="E143" s="443" t="s">
        <v>2338</v>
      </c>
      <c r="F143" s="443" t="s">
        <v>2339</v>
      </c>
      <c r="G143" s="447">
        <v>2</v>
      </c>
      <c r="H143" s="447">
        <v>233.34</v>
      </c>
      <c r="I143" s="443">
        <v>0.33333809517006902</v>
      </c>
      <c r="J143" s="443">
        <v>116.67</v>
      </c>
      <c r="K143" s="447">
        <v>6</v>
      </c>
      <c r="L143" s="447">
        <v>700.01</v>
      </c>
      <c r="M143" s="443">
        <v>1</v>
      </c>
      <c r="N143" s="443">
        <v>116.66833333333334</v>
      </c>
      <c r="O143" s="447">
        <v>10</v>
      </c>
      <c r="P143" s="447">
        <v>1500</v>
      </c>
      <c r="Q143" s="529">
        <v>2.1428265310495567</v>
      </c>
      <c r="R143" s="448">
        <v>150</v>
      </c>
    </row>
    <row r="144" spans="1:18" ht="14.45" customHeight="1" x14ac:dyDescent="0.2">
      <c r="A144" s="442"/>
      <c r="B144" s="443" t="s">
        <v>2203</v>
      </c>
      <c r="C144" s="443" t="s">
        <v>2196</v>
      </c>
      <c r="D144" s="443" t="s">
        <v>2271</v>
      </c>
      <c r="E144" s="443" t="s">
        <v>2356</v>
      </c>
      <c r="F144" s="443" t="s">
        <v>2357</v>
      </c>
      <c r="G144" s="447"/>
      <c r="H144" s="447"/>
      <c r="I144" s="443"/>
      <c r="J144" s="443"/>
      <c r="K144" s="447"/>
      <c r="L144" s="447"/>
      <c r="M144" s="443"/>
      <c r="N144" s="443"/>
      <c r="O144" s="447">
        <v>58</v>
      </c>
      <c r="P144" s="447">
        <v>32415.550000000003</v>
      </c>
      <c r="Q144" s="529"/>
      <c r="R144" s="448">
        <v>558.88879310344828</v>
      </c>
    </row>
    <row r="145" spans="1:18" ht="14.45" customHeight="1" x14ac:dyDescent="0.2">
      <c r="A145" s="442"/>
      <c r="B145" s="443" t="s">
        <v>2203</v>
      </c>
      <c r="C145" s="443" t="s">
        <v>2196</v>
      </c>
      <c r="D145" s="443" t="s">
        <v>2271</v>
      </c>
      <c r="E145" s="443" t="s">
        <v>2358</v>
      </c>
      <c r="F145" s="443" t="s">
        <v>2359</v>
      </c>
      <c r="G145" s="447"/>
      <c r="H145" s="447"/>
      <c r="I145" s="443"/>
      <c r="J145" s="443"/>
      <c r="K145" s="447"/>
      <c r="L145" s="447"/>
      <c r="M145" s="443"/>
      <c r="N145" s="443"/>
      <c r="O145" s="447">
        <v>1</v>
      </c>
      <c r="P145" s="447">
        <v>300</v>
      </c>
      <c r="Q145" s="529"/>
      <c r="R145" s="448">
        <v>300</v>
      </c>
    </row>
    <row r="146" spans="1:18" ht="14.45" customHeight="1" x14ac:dyDescent="0.2">
      <c r="A146" s="442"/>
      <c r="B146" s="443" t="s">
        <v>2203</v>
      </c>
      <c r="C146" s="443" t="s">
        <v>2196</v>
      </c>
      <c r="D146" s="443" t="s">
        <v>2271</v>
      </c>
      <c r="E146" s="443" t="s">
        <v>2340</v>
      </c>
      <c r="F146" s="443" t="s">
        <v>2341</v>
      </c>
      <c r="G146" s="447"/>
      <c r="H146" s="447"/>
      <c r="I146" s="443"/>
      <c r="J146" s="443"/>
      <c r="K146" s="447"/>
      <c r="L146" s="447"/>
      <c r="M146" s="443"/>
      <c r="N146" s="443"/>
      <c r="O146" s="447">
        <v>209</v>
      </c>
      <c r="P146" s="447">
        <v>12772.220000000001</v>
      </c>
      <c r="Q146" s="529"/>
      <c r="R146" s="448">
        <v>61.111100478468906</v>
      </c>
    </row>
    <row r="147" spans="1:18" ht="14.45" customHeight="1" x14ac:dyDescent="0.2">
      <c r="A147" s="442"/>
      <c r="B147" s="443" t="s">
        <v>2203</v>
      </c>
      <c r="C147" s="443" t="s">
        <v>2196</v>
      </c>
      <c r="D147" s="443" t="s">
        <v>2271</v>
      </c>
      <c r="E147" s="443" t="s">
        <v>2360</v>
      </c>
      <c r="F147" s="443" t="s">
        <v>2361</v>
      </c>
      <c r="G147" s="447"/>
      <c r="H147" s="447"/>
      <c r="I147" s="443"/>
      <c r="J147" s="443"/>
      <c r="K147" s="447"/>
      <c r="L147" s="447"/>
      <c r="M147" s="443"/>
      <c r="N147" s="443"/>
      <c r="O147" s="447">
        <v>64</v>
      </c>
      <c r="P147" s="447">
        <v>19200</v>
      </c>
      <c r="Q147" s="529"/>
      <c r="R147" s="448">
        <v>300</v>
      </c>
    </row>
    <row r="148" spans="1:18" ht="14.45" customHeight="1" x14ac:dyDescent="0.2">
      <c r="A148" s="442"/>
      <c r="B148" s="443" t="s">
        <v>2203</v>
      </c>
      <c r="C148" s="443" t="s">
        <v>2197</v>
      </c>
      <c r="D148" s="443" t="s">
        <v>2204</v>
      </c>
      <c r="E148" s="443" t="s">
        <v>2362</v>
      </c>
      <c r="F148" s="443"/>
      <c r="G148" s="447">
        <v>1</v>
      </c>
      <c r="H148" s="447">
        <v>1657</v>
      </c>
      <c r="I148" s="443"/>
      <c r="J148" s="443">
        <v>1657</v>
      </c>
      <c r="K148" s="447"/>
      <c r="L148" s="447"/>
      <c r="M148" s="443"/>
      <c r="N148" s="443"/>
      <c r="O148" s="447"/>
      <c r="P148" s="447"/>
      <c r="Q148" s="529"/>
      <c r="R148" s="448"/>
    </row>
    <row r="149" spans="1:18" ht="14.45" customHeight="1" x14ac:dyDescent="0.2">
      <c r="A149" s="442"/>
      <c r="B149" s="443" t="s">
        <v>2203</v>
      </c>
      <c r="C149" s="443" t="s">
        <v>2197</v>
      </c>
      <c r="D149" s="443" t="s">
        <v>2204</v>
      </c>
      <c r="E149" s="443" t="s">
        <v>2363</v>
      </c>
      <c r="F149" s="443"/>
      <c r="G149" s="447">
        <v>1</v>
      </c>
      <c r="H149" s="447">
        <v>1179</v>
      </c>
      <c r="I149" s="443">
        <v>1</v>
      </c>
      <c r="J149" s="443">
        <v>1179</v>
      </c>
      <c r="K149" s="447">
        <v>1</v>
      </c>
      <c r="L149" s="447">
        <v>1179</v>
      </c>
      <c r="M149" s="443">
        <v>1</v>
      </c>
      <c r="N149" s="443">
        <v>1179</v>
      </c>
      <c r="O149" s="447"/>
      <c r="P149" s="447"/>
      <c r="Q149" s="529"/>
      <c r="R149" s="448"/>
    </row>
    <row r="150" spans="1:18" ht="14.45" customHeight="1" x14ac:dyDescent="0.2">
      <c r="A150" s="442"/>
      <c r="B150" s="443" t="s">
        <v>2203</v>
      </c>
      <c r="C150" s="443" t="s">
        <v>2197</v>
      </c>
      <c r="D150" s="443" t="s">
        <v>2204</v>
      </c>
      <c r="E150" s="443" t="s">
        <v>2364</v>
      </c>
      <c r="F150" s="443"/>
      <c r="G150" s="447"/>
      <c r="H150" s="447"/>
      <c r="I150" s="443"/>
      <c r="J150" s="443"/>
      <c r="K150" s="447">
        <v>1</v>
      </c>
      <c r="L150" s="447">
        <v>219</v>
      </c>
      <c r="M150" s="443">
        <v>1</v>
      </c>
      <c r="N150" s="443">
        <v>219</v>
      </c>
      <c r="O150" s="447"/>
      <c r="P150" s="447"/>
      <c r="Q150" s="529"/>
      <c r="R150" s="448"/>
    </row>
    <row r="151" spans="1:18" ht="14.45" customHeight="1" x14ac:dyDescent="0.2">
      <c r="A151" s="442"/>
      <c r="B151" s="443" t="s">
        <v>2203</v>
      </c>
      <c r="C151" s="443" t="s">
        <v>2197</v>
      </c>
      <c r="D151" s="443" t="s">
        <v>2204</v>
      </c>
      <c r="E151" s="443" t="s">
        <v>2365</v>
      </c>
      <c r="F151" s="443"/>
      <c r="G151" s="447"/>
      <c r="H151" s="447"/>
      <c r="I151" s="443"/>
      <c r="J151" s="443"/>
      <c r="K151" s="447">
        <v>4</v>
      </c>
      <c r="L151" s="447">
        <v>2968</v>
      </c>
      <c r="M151" s="443">
        <v>1</v>
      </c>
      <c r="N151" s="443">
        <v>742</v>
      </c>
      <c r="O151" s="447"/>
      <c r="P151" s="447"/>
      <c r="Q151" s="529"/>
      <c r="R151" s="448"/>
    </row>
    <row r="152" spans="1:18" ht="14.45" customHeight="1" x14ac:dyDescent="0.2">
      <c r="A152" s="442"/>
      <c r="B152" s="443" t="s">
        <v>2203</v>
      </c>
      <c r="C152" s="443" t="s">
        <v>2197</v>
      </c>
      <c r="D152" s="443" t="s">
        <v>2271</v>
      </c>
      <c r="E152" s="443" t="s">
        <v>2272</v>
      </c>
      <c r="F152" s="443" t="s">
        <v>2273</v>
      </c>
      <c r="G152" s="447">
        <v>32</v>
      </c>
      <c r="H152" s="447">
        <v>16284.449999999997</v>
      </c>
      <c r="I152" s="443">
        <v>1.1428566415653134</v>
      </c>
      <c r="J152" s="443">
        <v>508.88906249999991</v>
      </c>
      <c r="K152" s="447">
        <v>28</v>
      </c>
      <c r="L152" s="447">
        <v>14248.900000000001</v>
      </c>
      <c r="M152" s="443">
        <v>1</v>
      </c>
      <c r="N152" s="443">
        <v>508.88928571428579</v>
      </c>
      <c r="O152" s="447">
        <v>27</v>
      </c>
      <c r="P152" s="447">
        <v>14850</v>
      </c>
      <c r="Q152" s="529">
        <v>1.0421857125813219</v>
      </c>
      <c r="R152" s="448">
        <v>550</v>
      </c>
    </row>
    <row r="153" spans="1:18" ht="14.45" customHeight="1" x14ac:dyDescent="0.2">
      <c r="A153" s="442"/>
      <c r="B153" s="443" t="s">
        <v>2203</v>
      </c>
      <c r="C153" s="443" t="s">
        <v>2197</v>
      </c>
      <c r="D153" s="443" t="s">
        <v>2271</v>
      </c>
      <c r="E153" s="443" t="s">
        <v>2274</v>
      </c>
      <c r="F153" s="443" t="s">
        <v>2275</v>
      </c>
      <c r="G153" s="447">
        <v>76</v>
      </c>
      <c r="H153" s="447">
        <v>38000</v>
      </c>
      <c r="I153" s="443">
        <v>0.98701298701298701</v>
      </c>
      <c r="J153" s="443">
        <v>500</v>
      </c>
      <c r="K153" s="447">
        <v>77</v>
      </c>
      <c r="L153" s="447">
        <v>38500</v>
      </c>
      <c r="M153" s="443">
        <v>1</v>
      </c>
      <c r="N153" s="443">
        <v>500</v>
      </c>
      <c r="O153" s="447">
        <v>128</v>
      </c>
      <c r="P153" s="447">
        <v>64711.119999999995</v>
      </c>
      <c r="Q153" s="529">
        <v>1.6808083116883115</v>
      </c>
      <c r="R153" s="448">
        <v>505.55562499999996</v>
      </c>
    </row>
    <row r="154" spans="1:18" ht="14.45" customHeight="1" x14ac:dyDescent="0.2">
      <c r="A154" s="442"/>
      <c r="B154" s="443" t="s">
        <v>2203</v>
      </c>
      <c r="C154" s="443" t="s">
        <v>2197</v>
      </c>
      <c r="D154" s="443" t="s">
        <v>2271</v>
      </c>
      <c r="E154" s="443" t="s">
        <v>2342</v>
      </c>
      <c r="F154" s="443" t="s">
        <v>2343</v>
      </c>
      <c r="G154" s="447">
        <v>506</v>
      </c>
      <c r="H154" s="447">
        <v>53411.11</v>
      </c>
      <c r="I154" s="443">
        <v>1.109648946032002</v>
      </c>
      <c r="J154" s="443">
        <v>105.5555533596838</v>
      </c>
      <c r="K154" s="447">
        <v>456</v>
      </c>
      <c r="L154" s="447">
        <v>48133.34</v>
      </c>
      <c r="M154" s="443">
        <v>1</v>
      </c>
      <c r="N154" s="443">
        <v>105.55557017543859</v>
      </c>
      <c r="O154" s="447">
        <v>193</v>
      </c>
      <c r="P154" s="447">
        <v>24661.100000000002</v>
      </c>
      <c r="Q154" s="529">
        <v>0.51234965202913418</v>
      </c>
      <c r="R154" s="448">
        <v>127.77772020725389</v>
      </c>
    </row>
    <row r="155" spans="1:18" ht="14.45" customHeight="1" x14ac:dyDescent="0.2">
      <c r="A155" s="442"/>
      <c r="B155" s="443" t="s">
        <v>2203</v>
      </c>
      <c r="C155" s="443" t="s">
        <v>2197</v>
      </c>
      <c r="D155" s="443" t="s">
        <v>2271</v>
      </c>
      <c r="E155" s="443" t="s">
        <v>2276</v>
      </c>
      <c r="F155" s="443" t="s">
        <v>2277</v>
      </c>
      <c r="G155" s="447">
        <v>346</v>
      </c>
      <c r="H155" s="447">
        <v>26911.110000000004</v>
      </c>
      <c r="I155" s="443">
        <v>1.1571908641163078</v>
      </c>
      <c r="J155" s="443">
        <v>77.777774566473994</v>
      </c>
      <c r="K155" s="447">
        <v>299</v>
      </c>
      <c r="L155" s="447">
        <v>23255.550000000003</v>
      </c>
      <c r="M155" s="443">
        <v>1</v>
      </c>
      <c r="N155" s="443">
        <v>77.777759197324428</v>
      </c>
      <c r="O155" s="447">
        <v>392</v>
      </c>
      <c r="P155" s="447">
        <v>32666.67</v>
      </c>
      <c r="Q155" s="529">
        <v>1.4046827531492481</v>
      </c>
      <c r="R155" s="448">
        <v>83.333341836734689</v>
      </c>
    </row>
    <row r="156" spans="1:18" ht="14.45" customHeight="1" x14ac:dyDescent="0.2">
      <c r="A156" s="442"/>
      <c r="B156" s="443" t="s">
        <v>2203</v>
      </c>
      <c r="C156" s="443" t="s">
        <v>2197</v>
      </c>
      <c r="D156" s="443" t="s">
        <v>2271</v>
      </c>
      <c r="E156" s="443" t="s">
        <v>2278</v>
      </c>
      <c r="F156" s="443" t="s">
        <v>2279</v>
      </c>
      <c r="G156" s="447"/>
      <c r="H156" s="447"/>
      <c r="I156" s="443"/>
      <c r="J156" s="443"/>
      <c r="K156" s="447"/>
      <c r="L156" s="447"/>
      <c r="M156" s="443"/>
      <c r="N156" s="443"/>
      <c r="O156" s="447">
        <v>11</v>
      </c>
      <c r="P156" s="447">
        <v>2811.1200000000003</v>
      </c>
      <c r="Q156" s="529"/>
      <c r="R156" s="448">
        <v>255.55636363636367</v>
      </c>
    </row>
    <row r="157" spans="1:18" ht="14.45" customHeight="1" x14ac:dyDescent="0.2">
      <c r="A157" s="442"/>
      <c r="B157" s="443" t="s">
        <v>2203</v>
      </c>
      <c r="C157" s="443" t="s">
        <v>2197</v>
      </c>
      <c r="D157" s="443" t="s">
        <v>2271</v>
      </c>
      <c r="E157" s="443" t="s">
        <v>2282</v>
      </c>
      <c r="F157" s="443" t="s">
        <v>2283</v>
      </c>
      <c r="G157" s="447">
        <v>297</v>
      </c>
      <c r="H157" s="447">
        <v>34650</v>
      </c>
      <c r="I157" s="443">
        <v>1.4142857142857144</v>
      </c>
      <c r="J157" s="443">
        <v>116.66666666666667</v>
      </c>
      <c r="K157" s="447">
        <v>210</v>
      </c>
      <c r="L157" s="447">
        <v>24500</v>
      </c>
      <c r="M157" s="443">
        <v>1</v>
      </c>
      <c r="N157" s="443">
        <v>116.66666666666667</v>
      </c>
      <c r="O157" s="447">
        <v>158</v>
      </c>
      <c r="P157" s="447">
        <v>21066.660000000003</v>
      </c>
      <c r="Q157" s="529">
        <v>0.85986367346938786</v>
      </c>
      <c r="R157" s="448">
        <v>133.33329113924052</v>
      </c>
    </row>
    <row r="158" spans="1:18" ht="14.45" customHeight="1" x14ac:dyDescent="0.2">
      <c r="A158" s="442"/>
      <c r="B158" s="443" t="s">
        <v>2203</v>
      </c>
      <c r="C158" s="443" t="s">
        <v>2197</v>
      </c>
      <c r="D158" s="443" t="s">
        <v>2271</v>
      </c>
      <c r="E158" s="443" t="s">
        <v>2344</v>
      </c>
      <c r="F158" s="443" t="s">
        <v>2345</v>
      </c>
      <c r="G158" s="447">
        <v>31</v>
      </c>
      <c r="H158" s="447">
        <v>12055.55</v>
      </c>
      <c r="I158" s="443">
        <v>0.48222161422270854</v>
      </c>
      <c r="J158" s="443">
        <v>388.88870967741934</v>
      </c>
      <c r="K158" s="447">
        <v>45</v>
      </c>
      <c r="L158" s="447">
        <v>25000.020000000004</v>
      </c>
      <c r="M158" s="443">
        <v>1</v>
      </c>
      <c r="N158" s="443">
        <v>555.55600000000004</v>
      </c>
      <c r="O158" s="447">
        <v>27</v>
      </c>
      <c r="P158" s="447">
        <v>23850</v>
      </c>
      <c r="Q158" s="529">
        <v>0.95399923680061038</v>
      </c>
      <c r="R158" s="448">
        <v>883.33333333333337</v>
      </c>
    </row>
    <row r="159" spans="1:18" ht="14.45" customHeight="1" x14ac:dyDescent="0.2">
      <c r="A159" s="442"/>
      <c r="B159" s="443" t="s">
        <v>2203</v>
      </c>
      <c r="C159" s="443" t="s">
        <v>2197</v>
      </c>
      <c r="D159" s="443" t="s">
        <v>2271</v>
      </c>
      <c r="E159" s="443" t="s">
        <v>2284</v>
      </c>
      <c r="F159" s="443" t="s">
        <v>2285</v>
      </c>
      <c r="G159" s="447">
        <v>488</v>
      </c>
      <c r="H159" s="447">
        <v>146400</v>
      </c>
      <c r="I159" s="443">
        <v>0.81152993348115299</v>
      </c>
      <c r="J159" s="443">
        <v>300</v>
      </c>
      <c r="K159" s="447">
        <v>328</v>
      </c>
      <c r="L159" s="447">
        <v>180400</v>
      </c>
      <c r="M159" s="443">
        <v>1</v>
      </c>
      <c r="N159" s="443">
        <v>550</v>
      </c>
      <c r="O159" s="447">
        <v>187</v>
      </c>
      <c r="P159" s="447">
        <v>103888.89</v>
      </c>
      <c r="Q159" s="529">
        <v>0.57588076496674057</v>
      </c>
      <c r="R159" s="448">
        <v>555.55556149732615</v>
      </c>
    </row>
    <row r="160" spans="1:18" ht="14.45" customHeight="1" x14ac:dyDescent="0.2">
      <c r="A160" s="442"/>
      <c r="B160" s="443" t="s">
        <v>2203</v>
      </c>
      <c r="C160" s="443" t="s">
        <v>2197</v>
      </c>
      <c r="D160" s="443" t="s">
        <v>2271</v>
      </c>
      <c r="E160" s="443" t="s">
        <v>2286</v>
      </c>
      <c r="F160" s="443" t="s">
        <v>2287</v>
      </c>
      <c r="G160" s="447">
        <v>2</v>
      </c>
      <c r="H160" s="447">
        <v>588.88</v>
      </c>
      <c r="I160" s="443">
        <v>0.66665911946837542</v>
      </c>
      <c r="J160" s="443">
        <v>294.44</v>
      </c>
      <c r="K160" s="447">
        <v>3</v>
      </c>
      <c r="L160" s="447">
        <v>883.32999999999993</v>
      </c>
      <c r="M160" s="443">
        <v>1</v>
      </c>
      <c r="N160" s="443">
        <v>294.44333333333333</v>
      </c>
      <c r="O160" s="447"/>
      <c r="P160" s="447"/>
      <c r="Q160" s="529"/>
      <c r="R160" s="448"/>
    </row>
    <row r="161" spans="1:18" ht="14.45" customHeight="1" x14ac:dyDescent="0.2">
      <c r="A161" s="442"/>
      <c r="B161" s="443" t="s">
        <v>2203</v>
      </c>
      <c r="C161" s="443" t="s">
        <v>2197</v>
      </c>
      <c r="D161" s="443" t="s">
        <v>2271</v>
      </c>
      <c r="E161" s="443" t="s">
        <v>2366</v>
      </c>
      <c r="F161" s="443" t="s">
        <v>2367</v>
      </c>
      <c r="G161" s="447">
        <v>1</v>
      </c>
      <c r="H161" s="447">
        <v>777.78</v>
      </c>
      <c r="I161" s="443"/>
      <c r="J161" s="443">
        <v>777.78</v>
      </c>
      <c r="K161" s="447"/>
      <c r="L161" s="447"/>
      <c r="M161" s="443"/>
      <c r="N161" s="443"/>
      <c r="O161" s="447"/>
      <c r="P161" s="447"/>
      <c r="Q161" s="529"/>
      <c r="R161" s="448"/>
    </row>
    <row r="162" spans="1:18" ht="14.45" customHeight="1" x14ac:dyDescent="0.2">
      <c r="A162" s="442"/>
      <c r="B162" s="443" t="s">
        <v>2203</v>
      </c>
      <c r="C162" s="443" t="s">
        <v>2197</v>
      </c>
      <c r="D162" s="443" t="s">
        <v>2271</v>
      </c>
      <c r="E162" s="443" t="s">
        <v>2346</v>
      </c>
      <c r="F162" s="443"/>
      <c r="G162" s="447">
        <v>13</v>
      </c>
      <c r="H162" s="447">
        <v>433.34</v>
      </c>
      <c r="I162" s="443"/>
      <c r="J162" s="443">
        <v>33.333846153846153</v>
      </c>
      <c r="K162" s="447"/>
      <c r="L162" s="447"/>
      <c r="M162" s="443"/>
      <c r="N162" s="443"/>
      <c r="O162" s="447"/>
      <c r="P162" s="447"/>
      <c r="Q162" s="529"/>
      <c r="R162" s="448"/>
    </row>
    <row r="163" spans="1:18" ht="14.45" customHeight="1" x14ac:dyDescent="0.2">
      <c r="A163" s="442"/>
      <c r="B163" s="443" t="s">
        <v>2203</v>
      </c>
      <c r="C163" s="443" t="s">
        <v>2197</v>
      </c>
      <c r="D163" s="443" t="s">
        <v>2271</v>
      </c>
      <c r="E163" s="443" t="s">
        <v>2292</v>
      </c>
      <c r="F163" s="443" t="s">
        <v>2275</v>
      </c>
      <c r="G163" s="447">
        <v>997</v>
      </c>
      <c r="H163" s="447">
        <v>416524.43999999994</v>
      </c>
      <c r="I163" s="443">
        <v>1.0617678628838236</v>
      </c>
      <c r="J163" s="443">
        <v>417.77777331995981</v>
      </c>
      <c r="K163" s="447">
        <v>939</v>
      </c>
      <c r="L163" s="447">
        <v>392293.32</v>
      </c>
      <c r="M163" s="443">
        <v>1</v>
      </c>
      <c r="N163" s="443">
        <v>417.77776357827474</v>
      </c>
      <c r="O163" s="447">
        <v>473</v>
      </c>
      <c r="P163" s="447">
        <v>200236.66999999998</v>
      </c>
      <c r="Q163" s="529">
        <v>0.510425897642101</v>
      </c>
      <c r="R163" s="448">
        <v>423.33334038054966</v>
      </c>
    </row>
    <row r="164" spans="1:18" ht="14.45" customHeight="1" x14ac:dyDescent="0.2">
      <c r="A164" s="442"/>
      <c r="B164" s="443" t="s">
        <v>2203</v>
      </c>
      <c r="C164" s="443" t="s">
        <v>2197</v>
      </c>
      <c r="D164" s="443" t="s">
        <v>2271</v>
      </c>
      <c r="E164" s="443" t="s">
        <v>2293</v>
      </c>
      <c r="F164" s="443" t="s">
        <v>2294</v>
      </c>
      <c r="G164" s="447">
        <v>80</v>
      </c>
      <c r="H164" s="447">
        <v>16888.89</v>
      </c>
      <c r="I164" s="443">
        <v>0.90476180272110651</v>
      </c>
      <c r="J164" s="443">
        <v>211.11112499999999</v>
      </c>
      <c r="K164" s="447">
        <v>84</v>
      </c>
      <c r="L164" s="447">
        <v>18666.670000000002</v>
      </c>
      <c r="M164" s="443">
        <v>1</v>
      </c>
      <c r="N164" s="443">
        <v>222.22226190476192</v>
      </c>
      <c r="O164" s="447">
        <v>124</v>
      </c>
      <c r="P164" s="447">
        <v>43400</v>
      </c>
      <c r="Q164" s="529">
        <v>2.3249995848215024</v>
      </c>
      <c r="R164" s="448">
        <v>350</v>
      </c>
    </row>
    <row r="165" spans="1:18" ht="14.45" customHeight="1" x14ac:dyDescent="0.2">
      <c r="A165" s="442"/>
      <c r="B165" s="443" t="s">
        <v>2203</v>
      </c>
      <c r="C165" s="443" t="s">
        <v>2197</v>
      </c>
      <c r="D165" s="443" t="s">
        <v>2271</v>
      </c>
      <c r="E165" s="443" t="s">
        <v>2295</v>
      </c>
      <c r="F165" s="443" t="s">
        <v>2296</v>
      </c>
      <c r="G165" s="447">
        <v>26</v>
      </c>
      <c r="H165" s="447">
        <v>15166.66</v>
      </c>
      <c r="I165" s="443">
        <v>0.32911373177378206</v>
      </c>
      <c r="J165" s="443">
        <v>583.33307692307687</v>
      </c>
      <c r="K165" s="447">
        <v>79</v>
      </c>
      <c r="L165" s="447">
        <v>46083.34</v>
      </c>
      <c r="M165" s="443">
        <v>1</v>
      </c>
      <c r="N165" s="443">
        <v>583.33341772151891</v>
      </c>
      <c r="O165" s="447">
        <v>48</v>
      </c>
      <c r="P165" s="447">
        <v>32000.010000000002</v>
      </c>
      <c r="Q165" s="529">
        <v>0.69439432992487105</v>
      </c>
      <c r="R165" s="448">
        <v>666.666875</v>
      </c>
    </row>
    <row r="166" spans="1:18" ht="14.45" customHeight="1" x14ac:dyDescent="0.2">
      <c r="A166" s="442"/>
      <c r="B166" s="443" t="s">
        <v>2203</v>
      </c>
      <c r="C166" s="443" t="s">
        <v>2197</v>
      </c>
      <c r="D166" s="443" t="s">
        <v>2271</v>
      </c>
      <c r="E166" s="443" t="s">
        <v>2297</v>
      </c>
      <c r="F166" s="443" t="s">
        <v>2298</v>
      </c>
      <c r="G166" s="447">
        <v>20</v>
      </c>
      <c r="H166" s="447">
        <v>9333.33</v>
      </c>
      <c r="I166" s="443">
        <v>0.60606038961038966</v>
      </c>
      <c r="J166" s="443">
        <v>466.66649999999998</v>
      </c>
      <c r="K166" s="447">
        <v>33</v>
      </c>
      <c r="L166" s="447">
        <v>15400</v>
      </c>
      <c r="M166" s="443">
        <v>1</v>
      </c>
      <c r="N166" s="443">
        <v>466.66666666666669</v>
      </c>
      <c r="O166" s="447">
        <v>14</v>
      </c>
      <c r="P166" s="447">
        <v>7077.7800000000007</v>
      </c>
      <c r="Q166" s="529">
        <v>0.45959610389610395</v>
      </c>
      <c r="R166" s="448">
        <v>505.55571428571432</v>
      </c>
    </row>
    <row r="167" spans="1:18" ht="14.45" customHeight="1" x14ac:dyDescent="0.2">
      <c r="A167" s="442"/>
      <c r="B167" s="443" t="s">
        <v>2203</v>
      </c>
      <c r="C167" s="443" t="s">
        <v>2197</v>
      </c>
      <c r="D167" s="443" t="s">
        <v>2271</v>
      </c>
      <c r="E167" s="443" t="s">
        <v>2368</v>
      </c>
      <c r="F167" s="443" t="s">
        <v>2298</v>
      </c>
      <c r="G167" s="447">
        <v>6</v>
      </c>
      <c r="H167" s="447">
        <v>6000</v>
      </c>
      <c r="I167" s="443">
        <v>1</v>
      </c>
      <c r="J167" s="443">
        <v>1000</v>
      </c>
      <c r="K167" s="447">
        <v>6</v>
      </c>
      <c r="L167" s="447">
        <v>6000</v>
      </c>
      <c r="M167" s="443">
        <v>1</v>
      </c>
      <c r="N167" s="443">
        <v>1000</v>
      </c>
      <c r="O167" s="447"/>
      <c r="P167" s="447"/>
      <c r="Q167" s="529"/>
      <c r="R167" s="448"/>
    </row>
    <row r="168" spans="1:18" ht="14.45" customHeight="1" x14ac:dyDescent="0.2">
      <c r="A168" s="442"/>
      <c r="B168" s="443" t="s">
        <v>2203</v>
      </c>
      <c r="C168" s="443" t="s">
        <v>2197</v>
      </c>
      <c r="D168" s="443" t="s">
        <v>2271</v>
      </c>
      <c r="E168" s="443" t="s">
        <v>2299</v>
      </c>
      <c r="F168" s="443" t="s">
        <v>2300</v>
      </c>
      <c r="G168" s="447">
        <v>163</v>
      </c>
      <c r="H168" s="447">
        <v>8150</v>
      </c>
      <c r="I168" s="443">
        <v>0.91974933163001016</v>
      </c>
      <c r="J168" s="443">
        <v>50</v>
      </c>
      <c r="K168" s="447">
        <v>145</v>
      </c>
      <c r="L168" s="447">
        <v>8861.11</v>
      </c>
      <c r="M168" s="443">
        <v>1</v>
      </c>
      <c r="N168" s="443">
        <v>61.111103448275863</v>
      </c>
      <c r="O168" s="447">
        <v>116</v>
      </c>
      <c r="P168" s="447">
        <v>7733.34</v>
      </c>
      <c r="Q168" s="529">
        <v>0.87272813451136477</v>
      </c>
      <c r="R168" s="448">
        <v>66.666724137931041</v>
      </c>
    </row>
    <row r="169" spans="1:18" ht="14.45" customHeight="1" x14ac:dyDescent="0.2">
      <c r="A169" s="442"/>
      <c r="B169" s="443" t="s">
        <v>2203</v>
      </c>
      <c r="C169" s="443" t="s">
        <v>2197</v>
      </c>
      <c r="D169" s="443" t="s">
        <v>2271</v>
      </c>
      <c r="E169" s="443" t="s">
        <v>2305</v>
      </c>
      <c r="F169" s="443" t="s">
        <v>2306</v>
      </c>
      <c r="G169" s="447">
        <v>3</v>
      </c>
      <c r="H169" s="447">
        <v>0</v>
      </c>
      <c r="I169" s="443"/>
      <c r="J169" s="443">
        <v>0</v>
      </c>
      <c r="K169" s="447">
        <v>3</v>
      </c>
      <c r="L169" s="447">
        <v>0</v>
      </c>
      <c r="M169" s="443"/>
      <c r="N169" s="443">
        <v>0</v>
      </c>
      <c r="O169" s="447"/>
      <c r="P169" s="447"/>
      <c r="Q169" s="529"/>
      <c r="R169" s="448"/>
    </row>
    <row r="170" spans="1:18" ht="14.45" customHeight="1" x14ac:dyDescent="0.2">
      <c r="A170" s="442"/>
      <c r="B170" s="443" t="s">
        <v>2203</v>
      </c>
      <c r="C170" s="443" t="s">
        <v>2197</v>
      </c>
      <c r="D170" s="443" t="s">
        <v>2271</v>
      </c>
      <c r="E170" s="443" t="s">
        <v>2307</v>
      </c>
      <c r="F170" s="443" t="s">
        <v>2308</v>
      </c>
      <c r="G170" s="447">
        <v>298</v>
      </c>
      <c r="H170" s="447">
        <v>91055.55</v>
      </c>
      <c r="I170" s="443">
        <v>1.5204082961644967</v>
      </c>
      <c r="J170" s="443">
        <v>305.55553691275168</v>
      </c>
      <c r="K170" s="447">
        <v>196</v>
      </c>
      <c r="L170" s="447">
        <v>59888.88</v>
      </c>
      <c r="M170" s="443">
        <v>1</v>
      </c>
      <c r="N170" s="443">
        <v>305.5555102040816</v>
      </c>
      <c r="O170" s="447">
        <v>205</v>
      </c>
      <c r="P170" s="447">
        <v>63777.78</v>
      </c>
      <c r="Q170" s="529">
        <v>1.0649352601017084</v>
      </c>
      <c r="R170" s="448">
        <v>311.1111219512195</v>
      </c>
    </row>
    <row r="171" spans="1:18" ht="14.45" customHeight="1" x14ac:dyDescent="0.2">
      <c r="A171" s="442"/>
      <c r="B171" s="443" t="s">
        <v>2203</v>
      </c>
      <c r="C171" s="443" t="s">
        <v>2197</v>
      </c>
      <c r="D171" s="443" t="s">
        <v>2271</v>
      </c>
      <c r="E171" s="443" t="s">
        <v>2309</v>
      </c>
      <c r="F171" s="443" t="s">
        <v>2310</v>
      </c>
      <c r="G171" s="447">
        <v>167</v>
      </c>
      <c r="H171" s="447">
        <v>5566.66</v>
      </c>
      <c r="I171" s="443">
        <v>15.181661984891045</v>
      </c>
      <c r="J171" s="443">
        <v>33.333293413173649</v>
      </c>
      <c r="K171" s="447">
        <v>11</v>
      </c>
      <c r="L171" s="447">
        <v>366.67</v>
      </c>
      <c r="M171" s="443">
        <v>1</v>
      </c>
      <c r="N171" s="443">
        <v>33.333636363636366</v>
      </c>
      <c r="O171" s="447"/>
      <c r="P171" s="447"/>
      <c r="Q171" s="529"/>
      <c r="R171" s="448"/>
    </row>
    <row r="172" spans="1:18" ht="14.45" customHeight="1" x14ac:dyDescent="0.2">
      <c r="A172" s="442"/>
      <c r="B172" s="443" t="s">
        <v>2203</v>
      </c>
      <c r="C172" s="443" t="s">
        <v>2197</v>
      </c>
      <c r="D172" s="443" t="s">
        <v>2271</v>
      </c>
      <c r="E172" s="443" t="s">
        <v>2311</v>
      </c>
      <c r="F172" s="443" t="s">
        <v>2312</v>
      </c>
      <c r="G172" s="447">
        <v>994</v>
      </c>
      <c r="H172" s="447">
        <v>452822.23</v>
      </c>
      <c r="I172" s="443">
        <v>1.154471574356009</v>
      </c>
      <c r="J172" s="443">
        <v>455.55556338028168</v>
      </c>
      <c r="K172" s="447">
        <v>861</v>
      </c>
      <c r="L172" s="447">
        <v>392233.32999999996</v>
      </c>
      <c r="M172" s="443">
        <v>1</v>
      </c>
      <c r="N172" s="443">
        <v>455.55555168408824</v>
      </c>
      <c r="O172" s="447">
        <v>683</v>
      </c>
      <c r="P172" s="447">
        <v>314938.89</v>
      </c>
      <c r="Q172" s="529">
        <v>0.80293760349228871</v>
      </c>
      <c r="R172" s="448">
        <v>461.11111273792096</v>
      </c>
    </row>
    <row r="173" spans="1:18" ht="14.45" customHeight="1" x14ac:dyDescent="0.2">
      <c r="A173" s="442"/>
      <c r="B173" s="443" t="s">
        <v>2203</v>
      </c>
      <c r="C173" s="443" t="s">
        <v>2197</v>
      </c>
      <c r="D173" s="443" t="s">
        <v>2271</v>
      </c>
      <c r="E173" s="443" t="s">
        <v>2315</v>
      </c>
      <c r="F173" s="443" t="s">
        <v>2316</v>
      </c>
      <c r="G173" s="447">
        <v>405</v>
      </c>
      <c r="H173" s="447">
        <v>31499.990000000005</v>
      </c>
      <c r="I173" s="443">
        <v>1.5458016259875347</v>
      </c>
      <c r="J173" s="443">
        <v>77.777753086419764</v>
      </c>
      <c r="K173" s="447">
        <v>262</v>
      </c>
      <c r="L173" s="447">
        <v>20377.77</v>
      </c>
      <c r="M173" s="443">
        <v>1</v>
      </c>
      <c r="N173" s="443">
        <v>77.777748091603058</v>
      </c>
      <c r="O173" s="447">
        <v>283</v>
      </c>
      <c r="P173" s="447">
        <v>26727.78</v>
      </c>
      <c r="Q173" s="529">
        <v>1.3116145682280249</v>
      </c>
      <c r="R173" s="448">
        <v>94.44445229681979</v>
      </c>
    </row>
    <row r="174" spans="1:18" ht="14.45" customHeight="1" x14ac:dyDescent="0.2">
      <c r="A174" s="442"/>
      <c r="B174" s="443" t="s">
        <v>2203</v>
      </c>
      <c r="C174" s="443" t="s">
        <v>2197</v>
      </c>
      <c r="D174" s="443" t="s">
        <v>2271</v>
      </c>
      <c r="E174" s="443" t="s">
        <v>2369</v>
      </c>
      <c r="F174" s="443" t="s">
        <v>2370</v>
      </c>
      <c r="G174" s="447">
        <v>33</v>
      </c>
      <c r="H174" s="447">
        <v>23100</v>
      </c>
      <c r="I174" s="443">
        <v>1.1785714285714286</v>
      </c>
      <c r="J174" s="443">
        <v>700</v>
      </c>
      <c r="K174" s="447">
        <v>28</v>
      </c>
      <c r="L174" s="447">
        <v>19600</v>
      </c>
      <c r="M174" s="443">
        <v>1</v>
      </c>
      <c r="N174" s="443">
        <v>700</v>
      </c>
      <c r="O174" s="447">
        <v>9</v>
      </c>
      <c r="P174" s="447">
        <v>6350.0199999999986</v>
      </c>
      <c r="Q174" s="529">
        <v>0.32398061224489788</v>
      </c>
      <c r="R174" s="448">
        <v>705.55777777777757</v>
      </c>
    </row>
    <row r="175" spans="1:18" ht="14.45" customHeight="1" x14ac:dyDescent="0.2">
      <c r="A175" s="442"/>
      <c r="B175" s="443" t="s">
        <v>2203</v>
      </c>
      <c r="C175" s="443" t="s">
        <v>2197</v>
      </c>
      <c r="D175" s="443" t="s">
        <v>2271</v>
      </c>
      <c r="E175" s="443" t="s">
        <v>2317</v>
      </c>
      <c r="F175" s="443" t="s">
        <v>2318</v>
      </c>
      <c r="G175" s="447">
        <v>1</v>
      </c>
      <c r="H175" s="447">
        <v>270</v>
      </c>
      <c r="I175" s="443">
        <v>1</v>
      </c>
      <c r="J175" s="443">
        <v>270</v>
      </c>
      <c r="K175" s="447">
        <v>1</v>
      </c>
      <c r="L175" s="447">
        <v>270</v>
      </c>
      <c r="M175" s="443">
        <v>1</v>
      </c>
      <c r="N175" s="443">
        <v>270</v>
      </c>
      <c r="O175" s="447"/>
      <c r="P175" s="447"/>
      <c r="Q175" s="529"/>
      <c r="R175" s="448"/>
    </row>
    <row r="176" spans="1:18" ht="14.45" customHeight="1" x14ac:dyDescent="0.2">
      <c r="A176" s="442"/>
      <c r="B176" s="443" t="s">
        <v>2203</v>
      </c>
      <c r="C176" s="443" t="s">
        <v>2197</v>
      </c>
      <c r="D176" s="443" t="s">
        <v>2271</v>
      </c>
      <c r="E176" s="443" t="s">
        <v>2319</v>
      </c>
      <c r="F176" s="443" t="s">
        <v>2320</v>
      </c>
      <c r="G176" s="447">
        <v>580</v>
      </c>
      <c r="H176" s="447">
        <v>54777.79</v>
      </c>
      <c r="I176" s="443">
        <v>1.3211848404444551</v>
      </c>
      <c r="J176" s="443">
        <v>94.444465517241383</v>
      </c>
      <c r="K176" s="447">
        <v>439</v>
      </c>
      <c r="L176" s="447">
        <v>41461.11</v>
      </c>
      <c r="M176" s="443">
        <v>1</v>
      </c>
      <c r="N176" s="443">
        <v>94.444441913439633</v>
      </c>
      <c r="O176" s="447">
        <v>295</v>
      </c>
      <c r="P176" s="447">
        <v>32777.78</v>
      </c>
      <c r="Q176" s="529">
        <v>0.790566870978611</v>
      </c>
      <c r="R176" s="448">
        <v>111.11111864406779</v>
      </c>
    </row>
    <row r="177" spans="1:18" ht="14.45" customHeight="1" x14ac:dyDescent="0.2">
      <c r="A177" s="442"/>
      <c r="B177" s="443" t="s">
        <v>2203</v>
      </c>
      <c r="C177" s="443" t="s">
        <v>2197</v>
      </c>
      <c r="D177" s="443" t="s">
        <v>2271</v>
      </c>
      <c r="E177" s="443" t="s">
        <v>2347</v>
      </c>
      <c r="F177" s="443" t="s">
        <v>2348</v>
      </c>
      <c r="G177" s="447">
        <v>487</v>
      </c>
      <c r="H177" s="447">
        <v>47076.66</v>
      </c>
      <c r="I177" s="443">
        <v>1.4537312870541728</v>
      </c>
      <c r="J177" s="443">
        <v>96.666652977412738</v>
      </c>
      <c r="K177" s="447">
        <v>335</v>
      </c>
      <c r="L177" s="447">
        <v>32383.33</v>
      </c>
      <c r="M177" s="443">
        <v>1</v>
      </c>
      <c r="N177" s="443">
        <v>96.666656716417918</v>
      </c>
      <c r="O177" s="447">
        <v>248</v>
      </c>
      <c r="P177" s="447">
        <v>37200</v>
      </c>
      <c r="Q177" s="529">
        <v>1.1487391815480372</v>
      </c>
      <c r="R177" s="448">
        <v>150</v>
      </c>
    </row>
    <row r="178" spans="1:18" ht="14.45" customHeight="1" x14ac:dyDescent="0.2">
      <c r="A178" s="442"/>
      <c r="B178" s="443" t="s">
        <v>2203</v>
      </c>
      <c r="C178" s="443" t="s">
        <v>2197</v>
      </c>
      <c r="D178" s="443" t="s">
        <v>2271</v>
      </c>
      <c r="E178" s="443" t="s">
        <v>2324</v>
      </c>
      <c r="F178" s="443" t="s">
        <v>2325</v>
      </c>
      <c r="G178" s="447">
        <v>497</v>
      </c>
      <c r="H178" s="447">
        <v>215366.65999999997</v>
      </c>
      <c r="I178" s="443">
        <v>1.2875648552774865</v>
      </c>
      <c r="J178" s="443">
        <v>433.33331991951707</v>
      </c>
      <c r="K178" s="447">
        <v>386</v>
      </c>
      <c r="L178" s="447">
        <v>167266.65</v>
      </c>
      <c r="M178" s="443">
        <v>1</v>
      </c>
      <c r="N178" s="443">
        <v>433.33329015544041</v>
      </c>
      <c r="O178" s="447">
        <v>317</v>
      </c>
      <c r="P178" s="447">
        <v>139127.77000000002</v>
      </c>
      <c r="Q178" s="529">
        <v>0.83177232281509805</v>
      </c>
      <c r="R178" s="448">
        <v>438.88886435331239</v>
      </c>
    </row>
    <row r="179" spans="1:18" ht="14.45" customHeight="1" x14ac:dyDescent="0.2">
      <c r="A179" s="442"/>
      <c r="B179" s="443" t="s">
        <v>2203</v>
      </c>
      <c r="C179" s="443" t="s">
        <v>2197</v>
      </c>
      <c r="D179" s="443" t="s">
        <v>2271</v>
      </c>
      <c r="E179" s="443" t="s">
        <v>2349</v>
      </c>
      <c r="F179" s="443" t="s">
        <v>2350</v>
      </c>
      <c r="G179" s="447">
        <v>736</v>
      </c>
      <c r="H179" s="447">
        <v>55608.89</v>
      </c>
      <c r="I179" s="443">
        <v>1.1410856063161712</v>
      </c>
      <c r="J179" s="443">
        <v>75.555557065217386</v>
      </c>
      <c r="K179" s="447">
        <v>645</v>
      </c>
      <c r="L179" s="447">
        <v>48733.320000000007</v>
      </c>
      <c r="M179" s="443">
        <v>1</v>
      </c>
      <c r="N179" s="443">
        <v>75.555534883720938</v>
      </c>
      <c r="O179" s="447">
        <v>235</v>
      </c>
      <c r="P179" s="447">
        <v>23500</v>
      </c>
      <c r="Q179" s="529">
        <v>0.4822162742041789</v>
      </c>
      <c r="R179" s="448">
        <v>100</v>
      </c>
    </row>
    <row r="180" spans="1:18" ht="14.45" customHeight="1" x14ac:dyDescent="0.2">
      <c r="A180" s="442"/>
      <c r="B180" s="443" t="s">
        <v>2203</v>
      </c>
      <c r="C180" s="443" t="s">
        <v>2197</v>
      </c>
      <c r="D180" s="443" t="s">
        <v>2271</v>
      </c>
      <c r="E180" s="443" t="s">
        <v>2371</v>
      </c>
      <c r="F180" s="443" t="s">
        <v>2372</v>
      </c>
      <c r="G180" s="447">
        <v>80</v>
      </c>
      <c r="H180" s="447">
        <v>102666.66</v>
      </c>
      <c r="I180" s="443">
        <v>1.0666664865801054</v>
      </c>
      <c r="J180" s="443">
        <v>1283.3332500000001</v>
      </c>
      <c r="K180" s="447">
        <v>75</v>
      </c>
      <c r="L180" s="447">
        <v>96250.01</v>
      </c>
      <c r="M180" s="443">
        <v>1</v>
      </c>
      <c r="N180" s="443">
        <v>1283.3334666666667</v>
      </c>
      <c r="O180" s="447">
        <v>52</v>
      </c>
      <c r="P180" s="447">
        <v>71066.67</v>
      </c>
      <c r="Q180" s="529">
        <v>0.73835493627481186</v>
      </c>
      <c r="R180" s="448">
        <v>1366.6667307692308</v>
      </c>
    </row>
    <row r="181" spans="1:18" ht="14.45" customHeight="1" x14ac:dyDescent="0.2">
      <c r="A181" s="442"/>
      <c r="B181" s="443" t="s">
        <v>2203</v>
      </c>
      <c r="C181" s="443" t="s">
        <v>2197</v>
      </c>
      <c r="D181" s="443" t="s">
        <v>2271</v>
      </c>
      <c r="E181" s="443" t="s">
        <v>2373</v>
      </c>
      <c r="F181" s="443" t="s">
        <v>2374</v>
      </c>
      <c r="G181" s="447">
        <v>2</v>
      </c>
      <c r="H181" s="447">
        <v>933.34</v>
      </c>
      <c r="I181" s="443"/>
      <c r="J181" s="443">
        <v>466.67</v>
      </c>
      <c r="K181" s="447"/>
      <c r="L181" s="447"/>
      <c r="M181" s="443"/>
      <c r="N181" s="443"/>
      <c r="O181" s="447"/>
      <c r="P181" s="447"/>
      <c r="Q181" s="529"/>
      <c r="R181" s="448"/>
    </row>
    <row r="182" spans="1:18" ht="14.45" customHeight="1" x14ac:dyDescent="0.2">
      <c r="A182" s="442"/>
      <c r="B182" s="443" t="s">
        <v>2203</v>
      </c>
      <c r="C182" s="443" t="s">
        <v>2197</v>
      </c>
      <c r="D182" s="443" t="s">
        <v>2271</v>
      </c>
      <c r="E182" s="443" t="s">
        <v>2326</v>
      </c>
      <c r="F182" s="443" t="s">
        <v>2327</v>
      </c>
      <c r="G182" s="447">
        <v>1</v>
      </c>
      <c r="H182" s="447">
        <v>116.67</v>
      </c>
      <c r="I182" s="443"/>
      <c r="J182" s="443">
        <v>116.67</v>
      </c>
      <c r="K182" s="447"/>
      <c r="L182" s="447"/>
      <c r="M182" s="443"/>
      <c r="N182" s="443"/>
      <c r="O182" s="447">
        <v>3</v>
      </c>
      <c r="P182" s="447">
        <v>516.66</v>
      </c>
      <c r="Q182" s="529"/>
      <c r="R182" s="448">
        <v>172.22</v>
      </c>
    </row>
    <row r="183" spans="1:18" ht="14.45" customHeight="1" x14ac:dyDescent="0.2">
      <c r="A183" s="442"/>
      <c r="B183" s="443" t="s">
        <v>2203</v>
      </c>
      <c r="C183" s="443" t="s">
        <v>2197</v>
      </c>
      <c r="D183" s="443" t="s">
        <v>2271</v>
      </c>
      <c r="E183" s="443" t="s">
        <v>2330</v>
      </c>
      <c r="F183" s="443" t="s">
        <v>2331</v>
      </c>
      <c r="G183" s="447">
        <v>2</v>
      </c>
      <c r="H183" s="447">
        <v>688.88</v>
      </c>
      <c r="I183" s="443">
        <v>0.1818162623255421</v>
      </c>
      <c r="J183" s="443">
        <v>344.44</v>
      </c>
      <c r="K183" s="447">
        <v>11</v>
      </c>
      <c r="L183" s="447">
        <v>3788.88</v>
      </c>
      <c r="M183" s="443">
        <v>1</v>
      </c>
      <c r="N183" s="443">
        <v>344.44363636363636</v>
      </c>
      <c r="O183" s="447">
        <v>3</v>
      </c>
      <c r="P183" s="447">
        <v>1183.32</v>
      </c>
      <c r="Q183" s="529">
        <v>0.31231392918223855</v>
      </c>
      <c r="R183" s="448">
        <v>394.44</v>
      </c>
    </row>
    <row r="184" spans="1:18" ht="14.45" customHeight="1" x14ac:dyDescent="0.2">
      <c r="A184" s="442"/>
      <c r="B184" s="443" t="s">
        <v>2203</v>
      </c>
      <c r="C184" s="443" t="s">
        <v>2197</v>
      </c>
      <c r="D184" s="443" t="s">
        <v>2271</v>
      </c>
      <c r="E184" s="443" t="s">
        <v>2336</v>
      </c>
      <c r="F184" s="443" t="s">
        <v>2337</v>
      </c>
      <c r="G184" s="447">
        <v>429</v>
      </c>
      <c r="H184" s="447">
        <v>50050</v>
      </c>
      <c r="I184" s="443">
        <v>1.0778895246151847</v>
      </c>
      <c r="J184" s="443">
        <v>116.66666666666667</v>
      </c>
      <c r="K184" s="447">
        <v>398</v>
      </c>
      <c r="L184" s="447">
        <v>46433.33</v>
      </c>
      <c r="M184" s="443">
        <v>1</v>
      </c>
      <c r="N184" s="443">
        <v>116.6666582914573</v>
      </c>
      <c r="O184" s="447">
        <v>192</v>
      </c>
      <c r="P184" s="447">
        <v>26666.67</v>
      </c>
      <c r="Q184" s="529">
        <v>0.57430018480259759</v>
      </c>
      <c r="R184" s="448">
        <v>138.88890624999999</v>
      </c>
    </row>
    <row r="185" spans="1:18" ht="14.45" customHeight="1" x14ac:dyDescent="0.2">
      <c r="A185" s="442"/>
      <c r="B185" s="443" t="s">
        <v>2203</v>
      </c>
      <c r="C185" s="443" t="s">
        <v>2197</v>
      </c>
      <c r="D185" s="443" t="s">
        <v>2271</v>
      </c>
      <c r="E185" s="443" t="s">
        <v>2355</v>
      </c>
      <c r="F185" s="443"/>
      <c r="G185" s="447">
        <v>171</v>
      </c>
      <c r="H185" s="447">
        <v>94050</v>
      </c>
      <c r="I185" s="443">
        <v>1.1176470588235294</v>
      </c>
      <c r="J185" s="443">
        <v>550</v>
      </c>
      <c r="K185" s="447">
        <v>153</v>
      </c>
      <c r="L185" s="447">
        <v>84150</v>
      </c>
      <c r="M185" s="443">
        <v>1</v>
      </c>
      <c r="N185" s="443">
        <v>550</v>
      </c>
      <c r="O185" s="447"/>
      <c r="P185" s="447"/>
      <c r="Q185" s="529"/>
      <c r="R185" s="448"/>
    </row>
    <row r="186" spans="1:18" ht="14.45" customHeight="1" x14ac:dyDescent="0.2">
      <c r="A186" s="442"/>
      <c r="B186" s="443" t="s">
        <v>2203</v>
      </c>
      <c r="C186" s="443" t="s">
        <v>2197</v>
      </c>
      <c r="D186" s="443" t="s">
        <v>2271</v>
      </c>
      <c r="E186" s="443" t="s">
        <v>2338</v>
      </c>
      <c r="F186" s="443" t="s">
        <v>2339</v>
      </c>
      <c r="G186" s="447"/>
      <c r="H186" s="447"/>
      <c r="I186" s="443"/>
      <c r="J186" s="443"/>
      <c r="K186" s="447">
        <v>4</v>
      </c>
      <c r="L186" s="447">
        <v>466.67</v>
      </c>
      <c r="M186" s="443">
        <v>1</v>
      </c>
      <c r="N186" s="443">
        <v>116.6675</v>
      </c>
      <c r="O186" s="447">
        <v>1</v>
      </c>
      <c r="P186" s="447">
        <v>150</v>
      </c>
      <c r="Q186" s="529">
        <v>0.32142627552660336</v>
      </c>
      <c r="R186" s="448">
        <v>150</v>
      </c>
    </row>
    <row r="187" spans="1:18" ht="14.45" customHeight="1" x14ac:dyDescent="0.2">
      <c r="A187" s="442"/>
      <c r="B187" s="443" t="s">
        <v>2203</v>
      </c>
      <c r="C187" s="443" t="s">
        <v>2197</v>
      </c>
      <c r="D187" s="443" t="s">
        <v>2271</v>
      </c>
      <c r="E187" s="443" t="s">
        <v>2356</v>
      </c>
      <c r="F187" s="443" t="s">
        <v>2357</v>
      </c>
      <c r="G187" s="447"/>
      <c r="H187" s="447"/>
      <c r="I187" s="443"/>
      <c r="J187" s="443"/>
      <c r="K187" s="447"/>
      <c r="L187" s="447"/>
      <c r="M187" s="443"/>
      <c r="N187" s="443"/>
      <c r="O187" s="447">
        <v>29</v>
      </c>
      <c r="P187" s="447">
        <v>16207.789999999999</v>
      </c>
      <c r="Q187" s="529"/>
      <c r="R187" s="448">
        <v>558.88931034482755</v>
      </c>
    </row>
    <row r="188" spans="1:18" ht="14.45" customHeight="1" x14ac:dyDescent="0.2">
      <c r="A188" s="442"/>
      <c r="B188" s="443" t="s">
        <v>2203</v>
      </c>
      <c r="C188" s="443" t="s">
        <v>2197</v>
      </c>
      <c r="D188" s="443" t="s">
        <v>2271</v>
      </c>
      <c r="E188" s="443" t="s">
        <v>2340</v>
      </c>
      <c r="F188" s="443" t="s">
        <v>2341</v>
      </c>
      <c r="G188" s="447"/>
      <c r="H188" s="447"/>
      <c r="I188" s="443"/>
      <c r="J188" s="443"/>
      <c r="K188" s="447"/>
      <c r="L188" s="447"/>
      <c r="M188" s="443"/>
      <c r="N188" s="443"/>
      <c r="O188" s="447">
        <v>484</v>
      </c>
      <c r="P188" s="447">
        <v>29577.78</v>
      </c>
      <c r="Q188" s="529"/>
      <c r="R188" s="448">
        <v>61.111115702479339</v>
      </c>
    </row>
    <row r="189" spans="1:18" ht="14.45" customHeight="1" x14ac:dyDescent="0.2">
      <c r="A189" s="442"/>
      <c r="B189" s="443" t="s">
        <v>2203</v>
      </c>
      <c r="C189" s="443" t="s">
        <v>2197</v>
      </c>
      <c r="D189" s="443" t="s">
        <v>2271</v>
      </c>
      <c r="E189" s="443" t="s">
        <v>2375</v>
      </c>
      <c r="F189" s="443" t="s">
        <v>2376</v>
      </c>
      <c r="G189" s="447"/>
      <c r="H189" s="447"/>
      <c r="I189" s="443"/>
      <c r="J189" s="443"/>
      <c r="K189" s="447"/>
      <c r="L189" s="447"/>
      <c r="M189" s="443"/>
      <c r="N189" s="443"/>
      <c r="O189" s="447">
        <v>72</v>
      </c>
      <c r="P189" s="447">
        <v>40400</v>
      </c>
      <c r="Q189" s="529"/>
      <c r="R189" s="448">
        <v>561.11111111111109</v>
      </c>
    </row>
    <row r="190" spans="1:18" ht="14.45" customHeight="1" x14ac:dyDescent="0.2">
      <c r="A190" s="442"/>
      <c r="B190" s="443" t="s">
        <v>2203</v>
      </c>
      <c r="C190" s="443" t="s">
        <v>2198</v>
      </c>
      <c r="D190" s="443" t="s">
        <v>2271</v>
      </c>
      <c r="E190" s="443" t="s">
        <v>2342</v>
      </c>
      <c r="F190" s="443" t="s">
        <v>2343</v>
      </c>
      <c r="G190" s="447">
        <v>2</v>
      </c>
      <c r="H190" s="447">
        <v>211.11</v>
      </c>
      <c r="I190" s="443"/>
      <c r="J190" s="443">
        <v>105.55500000000001</v>
      </c>
      <c r="K190" s="447"/>
      <c r="L190" s="447"/>
      <c r="M190" s="443"/>
      <c r="N190" s="443"/>
      <c r="O190" s="447"/>
      <c r="P190" s="447"/>
      <c r="Q190" s="529"/>
      <c r="R190" s="448"/>
    </row>
    <row r="191" spans="1:18" ht="14.45" customHeight="1" x14ac:dyDescent="0.2">
      <c r="A191" s="442"/>
      <c r="B191" s="443" t="s">
        <v>2203</v>
      </c>
      <c r="C191" s="443" t="s">
        <v>2198</v>
      </c>
      <c r="D191" s="443" t="s">
        <v>2271</v>
      </c>
      <c r="E191" s="443" t="s">
        <v>2276</v>
      </c>
      <c r="F191" s="443" t="s">
        <v>2277</v>
      </c>
      <c r="G191" s="447">
        <v>423</v>
      </c>
      <c r="H191" s="447">
        <v>32899.990000000005</v>
      </c>
      <c r="I191" s="443">
        <v>1.0367644996601366</v>
      </c>
      <c r="J191" s="443">
        <v>77.777754137115849</v>
      </c>
      <c r="K191" s="447">
        <v>408</v>
      </c>
      <c r="L191" s="447">
        <v>31733.33</v>
      </c>
      <c r="M191" s="443">
        <v>1</v>
      </c>
      <c r="N191" s="443">
        <v>77.77776960784314</v>
      </c>
      <c r="O191" s="447">
        <v>408</v>
      </c>
      <c r="P191" s="447">
        <v>33999.990000000005</v>
      </c>
      <c r="Q191" s="529">
        <v>1.0714283688475179</v>
      </c>
      <c r="R191" s="448">
        <v>83.333308823529421</v>
      </c>
    </row>
    <row r="192" spans="1:18" ht="14.45" customHeight="1" x14ac:dyDescent="0.2">
      <c r="A192" s="442"/>
      <c r="B192" s="443" t="s">
        <v>2203</v>
      </c>
      <c r="C192" s="443" t="s">
        <v>2198</v>
      </c>
      <c r="D192" s="443" t="s">
        <v>2271</v>
      </c>
      <c r="E192" s="443" t="s">
        <v>2278</v>
      </c>
      <c r="F192" s="443" t="s">
        <v>2279</v>
      </c>
      <c r="G192" s="447">
        <v>11</v>
      </c>
      <c r="H192" s="447">
        <v>2750</v>
      </c>
      <c r="I192" s="443">
        <v>1.5714285714285714</v>
      </c>
      <c r="J192" s="443">
        <v>250</v>
      </c>
      <c r="K192" s="447">
        <v>7</v>
      </c>
      <c r="L192" s="447">
        <v>1750</v>
      </c>
      <c r="M192" s="443">
        <v>1</v>
      </c>
      <c r="N192" s="443">
        <v>250</v>
      </c>
      <c r="O192" s="447">
        <v>30</v>
      </c>
      <c r="P192" s="447">
        <v>7666.68</v>
      </c>
      <c r="Q192" s="529">
        <v>4.38096</v>
      </c>
      <c r="R192" s="448">
        <v>255.55600000000001</v>
      </c>
    </row>
    <row r="193" spans="1:18" ht="14.45" customHeight="1" x14ac:dyDescent="0.2">
      <c r="A193" s="442"/>
      <c r="B193" s="443" t="s">
        <v>2203</v>
      </c>
      <c r="C193" s="443" t="s">
        <v>2198</v>
      </c>
      <c r="D193" s="443" t="s">
        <v>2271</v>
      </c>
      <c r="E193" s="443" t="s">
        <v>2280</v>
      </c>
      <c r="F193" s="443" t="s">
        <v>2281</v>
      </c>
      <c r="G193" s="447">
        <v>1</v>
      </c>
      <c r="H193" s="447">
        <v>300</v>
      </c>
      <c r="I193" s="443">
        <v>1</v>
      </c>
      <c r="J193" s="443">
        <v>300</v>
      </c>
      <c r="K193" s="447">
        <v>1</v>
      </c>
      <c r="L193" s="447">
        <v>300</v>
      </c>
      <c r="M193" s="443">
        <v>1</v>
      </c>
      <c r="N193" s="443">
        <v>300</v>
      </c>
      <c r="O193" s="447"/>
      <c r="P193" s="447"/>
      <c r="Q193" s="529"/>
      <c r="R193" s="448"/>
    </row>
    <row r="194" spans="1:18" ht="14.45" customHeight="1" x14ac:dyDescent="0.2">
      <c r="A194" s="442"/>
      <c r="B194" s="443" t="s">
        <v>2203</v>
      </c>
      <c r="C194" s="443" t="s">
        <v>2198</v>
      </c>
      <c r="D194" s="443" t="s">
        <v>2271</v>
      </c>
      <c r="E194" s="443" t="s">
        <v>2282</v>
      </c>
      <c r="F194" s="443" t="s">
        <v>2283</v>
      </c>
      <c r="G194" s="447">
        <v>227</v>
      </c>
      <c r="H194" s="447">
        <v>26483.34</v>
      </c>
      <c r="I194" s="443">
        <v>1.2204304147465437</v>
      </c>
      <c r="J194" s="443">
        <v>116.6666960352423</v>
      </c>
      <c r="K194" s="447">
        <v>186</v>
      </c>
      <c r="L194" s="447">
        <v>21700</v>
      </c>
      <c r="M194" s="443">
        <v>1</v>
      </c>
      <c r="N194" s="443">
        <v>116.66666666666667</v>
      </c>
      <c r="O194" s="447">
        <v>204</v>
      </c>
      <c r="P194" s="447">
        <v>27199.989999999998</v>
      </c>
      <c r="Q194" s="529">
        <v>1.2534557603686636</v>
      </c>
      <c r="R194" s="448">
        <v>133.33328431372547</v>
      </c>
    </row>
    <row r="195" spans="1:18" ht="14.45" customHeight="1" x14ac:dyDescent="0.2">
      <c r="A195" s="442"/>
      <c r="B195" s="443" t="s">
        <v>2203</v>
      </c>
      <c r="C195" s="443" t="s">
        <v>2198</v>
      </c>
      <c r="D195" s="443" t="s">
        <v>2271</v>
      </c>
      <c r="E195" s="443" t="s">
        <v>2284</v>
      </c>
      <c r="F195" s="443" t="s">
        <v>2285</v>
      </c>
      <c r="G195" s="447">
        <v>15</v>
      </c>
      <c r="H195" s="447">
        <v>4500</v>
      </c>
      <c r="I195" s="443"/>
      <c r="J195" s="443">
        <v>300</v>
      </c>
      <c r="K195" s="447"/>
      <c r="L195" s="447"/>
      <c r="M195" s="443"/>
      <c r="N195" s="443"/>
      <c r="O195" s="447"/>
      <c r="P195" s="447"/>
      <c r="Q195" s="529"/>
      <c r="R195" s="448"/>
    </row>
    <row r="196" spans="1:18" ht="14.45" customHeight="1" x14ac:dyDescent="0.2">
      <c r="A196" s="442"/>
      <c r="B196" s="443" t="s">
        <v>2203</v>
      </c>
      <c r="C196" s="443" t="s">
        <v>2198</v>
      </c>
      <c r="D196" s="443" t="s">
        <v>2271</v>
      </c>
      <c r="E196" s="443" t="s">
        <v>2288</v>
      </c>
      <c r="F196" s="443" t="s">
        <v>2289</v>
      </c>
      <c r="G196" s="447">
        <v>800</v>
      </c>
      <c r="H196" s="447">
        <v>622222.22</v>
      </c>
      <c r="I196" s="443">
        <v>1.0389610333228922</v>
      </c>
      <c r="J196" s="443">
        <v>777.77777500000002</v>
      </c>
      <c r="K196" s="447">
        <v>770</v>
      </c>
      <c r="L196" s="447">
        <v>598888.89</v>
      </c>
      <c r="M196" s="443">
        <v>1</v>
      </c>
      <c r="N196" s="443">
        <v>777.77777922077928</v>
      </c>
      <c r="O196" s="447">
        <v>423</v>
      </c>
      <c r="P196" s="447">
        <v>373650</v>
      </c>
      <c r="Q196" s="529">
        <v>0.62390537917642785</v>
      </c>
      <c r="R196" s="448">
        <v>883.33333333333337</v>
      </c>
    </row>
    <row r="197" spans="1:18" ht="14.45" customHeight="1" x14ac:dyDescent="0.2">
      <c r="A197" s="442"/>
      <c r="B197" s="443" t="s">
        <v>2203</v>
      </c>
      <c r="C197" s="443" t="s">
        <v>2198</v>
      </c>
      <c r="D197" s="443" t="s">
        <v>2271</v>
      </c>
      <c r="E197" s="443" t="s">
        <v>2290</v>
      </c>
      <c r="F197" s="443" t="s">
        <v>2291</v>
      </c>
      <c r="G197" s="447">
        <v>1615</v>
      </c>
      <c r="H197" s="447">
        <v>150733.34</v>
      </c>
      <c r="I197" s="443">
        <v>1.5880041706704773</v>
      </c>
      <c r="J197" s="443">
        <v>93.333337461300303</v>
      </c>
      <c r="K197" s="447">
        <v>1017</v>
      </c>
      <c r="L197" s="447">
        <v>94919.99</v>
      </c>
      <c r="M197" s="443">
        <v>1</v>
      </c>
      <c r="N197" s="443">
        <v>93.333323500491645</v>
      </c>
      <c r="O197" s="447">
        <v>1240</v>
      </c>
      <c r="P197" s="447">
        <v>122622.23</v>
      </c>
      <c r="Q197" s="529">
        <v>1.2918483240463889</v>
      </c>
      <c r="R197" s="448">
        <v>98.888895161290321</v>
      </c>
    </row>
    <row r="198" spans="1:18" ht="14.45" customHeight="1" x14ac:dyDescent="0.2">
      <c r="A198" s="442"/>
      <c r="B198" s="443" t="s">
        <v>2203</v>
      </c>
      <c r="C198" s="443" t="s">
        <v>2198</v>
      </c>
      <c r="D198" s="443" t="s">
        <v>2271</v>
      </c>
      <c r="E198" s="443" t="s">
        <v>2377</v>
      </c>
      <c r="F198" s="443" t="s">
        <v>2378</v>
      </c>
      <c r="G198" s="447">
        <v>46</v>
      </c>
      <c r="H198" s="447">
        <v>30666.67</v>
      </c>
      <c r="I198" s="443">
        <v>1.0222223333333333</v>
      </c>
      <c r="J198" s="443">
        <v>666.66673913043473</v>
      </c>
      <c r="K198" s="447">
        <v>45</v>
      </c>
      <c r="L198" s="447">
        <v>30000</v>
      </c>
      <c r="M198" s="443">
        <v>1</v>
      </c>
      <c r="N198" s="443">
        <v>666.66666666666663</v>
      </c>
      <c r="O198" s="447">
        <v>16</v>
      </c>
      <c r="P198" s="447">
        <v>10755.56</v>
      </c>
      <c r="Q198" s="529">
        <v>0.35851866666666665</v>
      </c>
      <c r="R198" s="448">
        <v>672.22249999999997</v>
      </c>
    </row>
    <row r="199" spans="1:18" ht="14.45" customHeight="1" x14ac:dyDescent="0.2">
      <c r="A199" s="442"/>
      <c r="B199" s="443" t="s">
        <v>2203</v>
      </c>
      <c r="C199" s="443" t="s">
        <v>2198</v>
      </c>
      <c r="D199" s="443" t="s">
        <v>2271</v>
      </c>
      <c r="E199" s="443" t="s">
        <v>2366</v>
      </c>
      <c r="F199" s="443" t="s">
        <v>2367</v>
      </c>
      <c r="G199" s="447">
        <v>127</v>
      </c>
      <c r="H199" s="447">
        <v>98777.77</v>
      </c>
      <c r="I199" s="443">
        <v>1.1651373549605388</v>
      </c>
      <c r="J199" s="443">
        <v>777.77771653543311</v>
      </c>
      <c r="K199" s="447">
        <v>109</v>
      </c>
      <c r="L199" s="447">
        <v>84777.79</v>
      </c>
      <c r="M199" s="443">
        <v>1</v>
      </c>
      <c r="N199" s="443">
        <v>777.77788990825684</v>
      </c>
      <c r="O199" s="447">
        <v>87</v>
      </c>
      <c r="P199" s="447">
        <v>76850</v>
      </c>
      <c r="Q199" s="529">
        <v>0.90648741846184011</v>
      </c>
      <c r="R199" s="448">
        <v>883.33333333333337</v>
      </c>
    </row>
    <row r="200" spans="1:18" ht="14.45" customHeight="1" x14ac:dyDescent="0.2">
      <c r="A200" s="442"/>
      <c r="B200" s="443" t="s">
        <v>2203</v>
      </c>
      <c r="C200" s="443" t="s">
        <v>2198</v>
      </c>
      <c r="D200" s="443" t="s">
        <v>2271</v>
      </c>
      <c r="E200" s="443" t="s">
        <v>2379</v>
      </c>
      <c r="F200" s="443" t="s">
        <v>2380</v>
      </c>
      <c r="G200" s="447">
        <v>195</v>
      </c>
      <c r="H200" s="447">
        <v>65000.009999999995</v>
      </c>
      <c r="I200" s="443">
        <v>1.1963190556663734</v>
      </c>
      <c r="J200" s="443">
        <v>333.3333846153846</v>
      </c>
      <c r="K200" s="447">
        <v>163</v>
      </c>
      <c r="L200" s="447">
        <v>54333.34</v>
      </c>
      <c r="M200" s="443">
        <v>1</v>
      </c>
      <c r="N200" s="443">
        <v>333.33337423312884</v>
      </c>
      <c r="O200" s="447">
        <v>136</v>
      </c>
      <c r="P200" s="447">
        <v>46088.899999999994</v>
      </c>
      <c r="Q200" s="529">
        <v>0.84826185910897434</v>
      </c>
      <c r="R200" s="448">
        <v>338.88897058823522</v>
      </c>
    </row>
    <row r="201" spans="1:18" ht="14.45" customHeight="1" x14ac:dyDescent="0.2">
      <c r="A201" s="442"/>
      <c r="B201" s="443" t="s">
        <v>2203</v>
      </c>
      <c r="C201" s="443" t="s">
        <v>2198</v>
      </c>
      <c r="D201" s="443" t="s">
        <v>2271</v>
      </c>
      <c r="E201" s="443" t="s">
        <v>2292</v>
      </c>
      <c r="F201" s="443" t="s">
        <v>2275</v>
      </c>
      <c r="G201" s="447">
        <v>13</v>
      </c>
      <c r="H201" s="447">
        <v>5431.119999999999</v>
      </c>
      <c r="I201" s="443"/>
      <c r="J201" s="443">
        <v>417.77846153846144</v>
      </c>
      <c r="K201" s="447"/>
      <c r="L201" s="447"/>
      <c r="M201" s="443"/>
      <c r="N201" s="443"/>
      <c r="O201" s="447"/>
      <c r="P201" s="447"/>
      <c r="Q201" s="529"/>
      <c r="R201" s="448"/>
    </row>
    <row r="202" spans="1:18" ht="14.45" customHeight="1" x14ac:dyDescent="0.2">
      <c r="A202" s="442"/>
      <c r="B202" s="443" t="s">
        <v>2203</v>
      </c>
      <c r="C202" s="443" t="s">
        <v>2198</v>
      </c>
      <c r="D202" s="443" t="s">
        <v>2271</v>
      </c>
      <c r="E202" s="443" t="s">
        <v>2293</v>
      </c>
      <c r="F202" s="443" t="s">
        <v>2294</v>
      </c>
      <c r="G202" s="447">
        <v>39</v>
      </c>
      <c r="H202" s="447">
        <v>8233.33</v>
      </c>
      <c r="I202" s="443">
        <v>0.61750036750036752</v>
      </c>
      <c r="J202" s="443">
        <v>211.11102564102563</v>
      </c>
      <c r="K202" s="447">
        <v>60</v>
      </c>
      <c r="L202" s="447">
        <v>13333.32</v>
      </c>
      <c r="M202" s="443">
        <v>1</v>
      </c>
      <c r="N202" s="443">
        <v>222.22200000000001</v>
      </c>
      <c r="O202" s="447">
        <v>72</v>
      </c>
      <c r="P202" s="447">
        <v>25200</v>
      </c>
      <c r="Q202" s="529">
        <v>1.89000189000189</v>
      </c>
      <c r="R202" s="448">
        <v>350</v>
      </c>
    </row>
    <row r="203" spans="1:18" ht="14.45" customHeight="1" x14ac:dyDescent="0.2">
      <c r="A203" s="442"/>
      <c r="B203" s="443" t="s">
        <v>2203</v>
      </c>
      <c r="C203" s="443" t="s">
        <v>2198</v>
      </c>
      <c r="D203" s="443" t="s">
        <v>2271</v>
      </c>
      <c r="E203" s="443" t="s">
        <v>2295</v>
      </c>
      <c r="F203" s="443" t="s">
        <v>2296</v>
      </c>
      <c r="G203" s="447">
        <v>42</v>
      </c>
      <c r="H203" s="447">
        <v>24500</v>
      </c>
      <c r="I203" s="443">
        <v>1.75</v>
      </c>
      <c r="J203" s="443">
        <v>583.33333333333337</v>
      </c>
      <c r="K203" s="447">
        <v>24</v>
      </c>
      <c r="L203" s="447">
        <v>14000</v>
      </c>
      <c r="M203" s="443">
        <v>1</v>
      </c>
      <c r="N203" s="443">
        <v>583.33333333333337</v>
      </c>
      <c r="O203" s="447">
        <v>34</v>
      </c>
      <c r="P203" s="447">
        <v>22666.66</v>
      </c>
      <c r="Q203" s="529">
        <v>1.6190471428571429</v>
      </c>
      <c r="R203" s="448">
        <v>666.66647058823526</v>
      </c>
    </row>
    <row r="204" spans="1:18" ht="14.45" customHeight="1" x14ac:dyDescent="0.2">
      <c r="A204" s="442"/>
      <c r="B204" s="443" t="s">
        <v>2203</v>
      </c>
      <c r="C204" s="443" t="s">
        <v>2198</v>
      </c>
      <c r="D204" s="443" t="s">
        <v>2271</v>
      </c>
      <c r="E204" s="443" t="s">
        <v>2297</v>
      </c>
      <c r="F204" s="443" t="s">
        <v>2298</v>
      </c>
      <c r="G204" s="447">
        <v>39</v>
      </c>
      <c r="H204" s="447">
        <v>18200</v>
      </c>
      <c r="I204" s="443">
        <v>1.6956527005132611</v>
      </c>
      <c r="J204" s="443">
        <v>466.66666666666669</v>
      </c>
      <c r="K204" s="447">
        <v>23</v>
      </c>
      <c r="L204" s="447">
        <v>10733.33</v>
      </c>
      <c r="M204" s="443">
        <v>1</v>
      </c>
      <c r="N204" s="443">
        <v>466.66652173913042</v>
      </c>
      <c r="O204" s="447">
        <v>17</v>
      </c>
      <c r="P204" s="447">
        <v>8594.4500000000007</v>
      </c>
      <c r="Q204" s="529">
        <v>0.80072540395198888</v>
      </c>
      <c r="R204" s="448">
        <v>505.55588235294124</v>
      </c>
    </row>
    <row r="205" spans="1:18" ht="14.45" customHeight="1" x14ac:dyDescent="0.2">
      <c r="A205" s="442"/>
      <c r="B205" s="443" t="s">
        <v>2203</v>
      </c>
      <c r="C205" s="443" t="s">
        <v>2198</v>
      </c>
      <c r="D205" s="443" t="s">
        <v>2271</v>
      </c>
      <c r="E205" s="443" t="s">
        <v>2368</v>
      </c>
      <c r="F205" s="443" t="s">
        <v>2298</v>
      </c>
      <c r="G205" s="447">
        <v>18</v>
      </c>
      <c r="H205" s="447">
        <v>18000</v>
      </c>
      <c r="I205" s="443">
        <v>0.75</v>
      </c>
      <c r="J205" s="443">
        <v>1000</v>
      </c>
      <c r="K205" s="447">
        <v>24</v>
      </c>
      <c r="L205" s="447">
        <v>24000</v>
      </c>
      <c r="M205" s="443">
        <v>1</v>
      </c>
      <c r="N205" s="443">
        <v>1000</v>
      </c>
      <c r="O205" s="447">
        <v>6</v>
      </c>
      <c r="P205" s="447">
        <v>6033.34</v>
      </c>
      <c r="Q205" s="529">
        <v>0.25138916666666666</v>
      </c>
      <c r="R205" s="448">
        <v>1005.5566666666667</v>
      </c>
    </row>
    <row r="206" spans="1:18" ht="14.45" customHeight="1" x14ac:dyDescent="0.2">
      <c r="A206" s="442"/>
      <c r="B206" s="443" t="s">
        <v>2203</v>
      </c>
      <c r="C206" s="443" t="s">
        <v>2198</v>
      </c>
      <c r="D206" s="443" t="s">
        <v>2271</v>
      </c>
      <c r="E206" s="443" t="s">
        <v>2299</v>
      </c>
      <c r="F206" s="443" t="s">
        <v>2300</v>
      </c>
      <c r="G206" s="447">
        <v>238</v>
      </c>
      <c r="H206" s="447">
        <v>11900</v>
      </c>
      <c r="I206" s="443">
        <v>1.3337502703926492</v>
      </c>
      <c r="J206" s="443">
        <v>50</v>
      </c>
      <c r="K206" s="447">
        <v>146</v>
      </c>
      <c r="L206" s="447">
        <v>8922.2100000000009</v>
      </c>
      <c r="M206" s="443">
        <v>1</v>
      </c>
      <c r="N206" s="443">
        <v>61.11102739726028</v>
      </c>
      <c r="O206" s="447">
        <v>75</v>
      </c>
      <c r="P206" s="447">
        <v>4999.99</v>
      </c>
      <c r="Q206" s="529">
        <v>0.56039815247567581</v>
      </c>
      <c r="R206" s="448">
        <v>66.666533333333334</v>
      </c>
    </row>
    <row r="207" spans="1:18" ht="14.45" customHeight="1" x14ac:dyDescent="0.2">
      <c r="A207" s="442"/>
      <c r="B207" s="443" t="s">
        <v>2203</v>
      </c>
      <c r="C207" s="443" t="s">
        <v>2198</v>
      </c>
      <c r="D207" s="443" t="s">
        <v>2271</v>
      </c>
      <c r="E207" s="443" t="s">
        <v>2301</v>
      </c>
      <c r="F207" s="443" t="s">
        <v>2302</v>
      </c>
      <c r="G207" s="447">
        <v>1</v>
      </c>
      <c r="H207" s="447">
        <v>101.11</v>
      </c>
      <c r="I207" s="443">
        <v>0.7912818907497261</v>
      </c>
      <c r="J207" s="443">
        <v>101.11</v>
      </c>
      <c r="K207" s="447">
        <v>1</v>
      </c>
      <c r="L207" s="447">
        <v>127.78</v>
      </c>
      <c r="M207" s="443">
        <v>1</v>
      </c>
      <c r="N207" s="443">
        <v>127.78</v>
      </c>
      <c r="O207" s="447"/>
      <c r="P207" s="447"/>
      <c r="Q207" s="529"/>
      <c r="R207" s="448"/>
    </row>
    <row r="208" spans="1:18" ht="14.45" customHeight="1" x14ac:dyDescent="0.2">
      <c r="A208" s="442"/>
      <c r="B208" s="443" t="s">
        <v>2203</v>
      </c>
      <c r="C208" s="443" t="s">
        <v>2198</v>
      </c>
      <c r="D208" s="443" t="s">
        <v>2271</v>
      </c>
      <c r="E208" s="443" t="s">
        <v>2381</v>
      </c>
      <c r="F208" s="443" t="s">
        <v>2382</v>
      </c>
      <c r="G208" s="447">
        <v>1</v>
      </c>
      <c r="H208" s="447">
        <v>0</v>
      </c>
      <c r="I208" s="443"/>
      <c r="J208" s="443">
        <v>0</v>
      </c>
      <c r="K208" s="447"/>
      <c r="L208" s="447"/>
      <c r="M208" s="443"/>
      <c r="N208" s="443"/>
      <c r="O208" s="447"/>
      <c r="P208" s="447"/>
      <c r="Q208" s="529"/>
      <c r="R208" s="448"/>
    </row>
    <row r="209" spans="1:18" ht="14.45" customHeight="1" x14ac:dyDescent="0.2">
      <c r="A209" s="442"/>
      <c r="B209" s="443" t="s">
        <v>2203</v>
      </c>
      <c r="C209" s="443" t="s">
        <v>2198</v>
      </c>
      <c r="D209" s="443" t="s">
        <v>2271</v>
      </c>
      <c r="E209" s="443" t="s">
        <v>2307</v>
      </c>
      <c r="F209" s="443" t="s">
        <v>2308</v>
      </c>
      <c r="G209" s="447">
        <v>376</v>
      </c>
      <c r="H209" s="447">
        <v>114888.89</v>
      </c>
      <c r="I209" s="443">
        <v>1.1223880827396264</v>
      </c>
      <c r="J209" s="443">
        <v>305.55555851063832</v>
      </c>
      <c r="K209" s="447">
        <v>335</v>
      </c>
      <c r="L209" s="447">
        <v>102361.11</v>
      </c>
      <c r="M209" s="443">
        <v>1</v>
      </c>
      <c r="N209" s="443">
        <v>305.55555223880594</v>
      </c>
      <c r="O209" s="447">
        <v>245</v>
      </c>
      <c r="P209" s="447">
        <v>76222.22</v>
      </c>
      <c r="Q209" s="529">
        <v>0.74464042056597468</v>
      </c>
      <c r="R209" s="448">
        <v>311.11110204081632</v>
      </c>
    </row>
    <row r="210" spans="1:18" ht="14.45" customHeight="1" x14ac:dyDescent="0.2">
      <c r="A210" s="442"/>
      <c r="B210" s="443" t="s">
        <v>2203</v>
      </c>
      <c r="C210" s="443" t="s">
        <v>2198</v>
      </c>
      <c r="D210" s="443" t="s">
        <v>2271</v>
      </c>
      <c r="E210" s="443" t="s">
        <v>2309</v>
      </c>
      <c r="F210" s="443" t="s">
        <v>2310</v>
      </c>
      <c r="G210" s="447">
        <v>2388</v>
      </c>
      <c r="H210" s="447">
        <v>79600</v>
      </c>
      <c r="I210" s="443">
        <v>1.722943722943723</v>
      </c>
      <c r="J210" s="443">
        <v>33.333333333333336</v>
      </c>
      <c r="K210" s="447">
        <v>1386</v>
      </c>
      <c r="L210" s="447">
        <v>46200</v>
      </c>
      <c r="M210" s="443">
        <v>1</v>
      </c>
      <c r="N210" s="443">
        <v>33.333333333333336</v>
      </c>
      <c r="O210" s="447">
        <v>190</v>
      </c>
      <c r="P210" s="447">
        <v>6333.34</v>
      </c>
      <c r="Q210" s="529">
        <v>0.13708528138528139</v>
      </c>
      <c r="R210" s="448">
        <v>33.333368421052633</v>
      </c>
    </row>
    <row r="211" spans="1:18" ht="14.45" customHeight="1" x14ac:dyDescent="0.2">
      <c r="A211" s="442"/>
      <c r="B211" s="443" t="s">
        <v>2203</v>
      </c>
      <c r="C211" s="443" t="s">
        <v>2198</v>
      </c>
      <c r="D211" s="443" t="s">
        <v>2271</v>
      </c>
      <c r="E211" s="443" t="s">
        <v>2311</v>
      </c>
      <c r="F211" s="443" t="s">
        <v>2312</v>
      </c>
      <c r="G211" s="447">
        <v>167</v>
      </c>
      <c r="H211" s="447">
        <v>76077.78</v>
      </c>
      <c r="I211" s="443">
        <v>1.403361673162876</v>
      </c>
      <c r="J211" s="443">
        <v>455.55556886227544</v>
      </c>
      <c r="K211" s="447">
        <v>119</v>
      </c>
      <c r="L211" s="447">
        <v>54211.100000000006</v>
      </c>
      <c r="M211" s="443">
        <v>1</v>
      </c>
      <c r="N211" s="443">
        <v>455.55546218487399</v>
      </c>
      <c r="O211" s="447">
        <v>55</v>
      </c>
      <c r="P211" s="447">
        <v>25361.1</v>
      </c>
      <c r="Q211" s="529">
        <v>0.46782116577601257</v>
      </c>
      <c r="R211" s="448">
        <v>461.11090909090905</v>
      </c>
    </row>
    <row r="212" spans="1:18" ht="14.45" customHeight="1" x14ac:dyDescent="0.2">
      <c r="A212" s="442"/>
      <c r="B212" s="443" t="s">
        <v>2203</v>
      </c>
      <c r="C212" s="443" t="s">
        <v>2198</v>
      </c>
      <c r="D212" s="443" t="s">
        <v>2271</v>
      </c>
      <c r="E212" s="443" t="s">
        <v>2313</v>
      </c>
      <c r="F212" s="443" t="s">
        <v>2314</v>
      </c>
      <c r="G212" s="447">
        <v>116</v>
      </c>
      <c r="H212" s="447">
        <v>6831.1100000000006</v>
      </c>
      <c r="I212" s="443">
        <v>0.98305053037247669</v>
      </c>
      <c r="J212" s="443">
        <v>58.888879310344834</v>
      </c>
      <c r="K212" s="447">
        <v>118</v>
      </c>
      <c r="L212" s="447">
        <v>6948.8900000000012</v>
      </c>
      <c r="M212" s="443">
        <v>1</v>
      </c>
      <c r="N212" s="443">
        <v>58.888898305084759</v>
      </c>
      <c r="O212" s="447">
        <v>88</v>
      </c>
      <c r="P212" s="447">
        <v>10266.66</v>
      </c>
      <c r="Q212" s="529">
        <v>1.4774532335380179</v>
      </c>
      <c r="R212" s="448">
        <v>116.66659090909091</v>
      </c>
    </row>
    <row r="213" spans="1:18" ht="14.45" customHeight="1" x14ac:dyDescent="0.2">
      <c r="A213" s="442"/>
      <c r="B213" s="443" t="s">
        <v>2203</v>
      </c>
      <c r="C213" s="443" t="s">
        <v>2198</v>
      </c>
      <c r="D213" s="443" t="s">
        <v>2271</v>
      </c>
      <c r="E213" s="443" t="s">
        <v>2315</v>
      </c>
      <c r="F213" s="443" t="s">
        <v>2316</v>
      </c>
      <c r="G213" s="447">
        <v>390</v>
      </c>
      <c r="H213" s="447">
        <v>30333.329999999998</v>
      </c>
      <c r="I213" s="443">
        <v>1.3928568476676686</v>
      </c>
      <c r="J213" s="443">
        <v>77.777769230769223</v>
      </c>
      <c r="K213" s="447">
        <v>280</v>
      </c>
      <c r="L213" s="447">
        <v>21777.78</v>
      </c>
      <c r="M213" s="443">
        <v>1</v>
      </c>
      <c r="N213" s="443">
        <v>77.777785714285713</v>
      </c>
      <c r="O213" s="447">
        <v>210</v>
      </c>
      <c r="P213" s="447">
        <v>19833.32</v>
      </c>
      <c r="Q213" s="529">
        <v>0.91071358053943063</v>
      </c>
      <c r="R213" s="448">
        <v>94.444380952380953</v>
      </c>
    </row>
    <row r="214" spans="1:18" ht="14.45" customHeight="1" x14ac:dyDescent="0.2">
      <c r="A214" s="442"/>
      <c r="B214" s="443" t="s">
        <v>2203</v>
      </c>
      <c r="C214" s="443" t="s">
        <v>2198</v>
      </c>
      <c r="D214" s="443" t="s">
        <v>2271</v>
      </c>
      <c r="E214" s="443" t="s">
        <v>2369</v>
      </c>
      <c r="F214" s="443" t="s">
        <v>2370</v>
      </c>
      <c r="G214" s="447"/>
      <c r="H214" s="447"/>
      <c r="I214" s="443"/>
      <c r="J214" s="443"/>
      <c r="K214" s="447"/>
      <c r="L214" s="447"/>
      <c r="M214" s="443"/>
      <c r="N214" s="443"/>
      <c r="O214" s="447">
        <v>1</v>
      </c>
      <c r="P214" s="447">
        <v>705.56</v>
      </c>
      <c r="Q214" s="529"/>
      <c r="R214" s="448">
        <v>705.56</v>
      </c>
    </row>
    <row r="215" spans="1:18" ht="14.45" customHeight="1" x14ac:dyDescent="0.2">
      <c r="A215" s="442"/>
      <c r="B215" s="443" t="s">
        <v>2203</v>
      </c>
      <c r="C215" s="443" t="s">
        <v>2198</v>
      </c>
      <c r="D215" s="443" t="s">
        <v>2271</v>
      </c>
      <c r="E215" s="443" t="s">
        <v>2383</v>
      </c>
      <c r="F215" s="443" t="s">
        <v>2384</v>
      </c>
      <c r="G215" s="447">
        <v>114</v>
      </c>
      <c r="H215" s="447">
        <v>126666.66</v>
      </c>
      <c r="I215" s="443">
        <v>1.5833330520833686</v>
      </c>
      <c r="J215" s="443">
        <v>1111.111052631579</v>
      </c>
      <c r="K215" s="447">
        <v>72</v>
      </c>
      <c r="L215" s="447">
        <v>80000.009999999995</v>
      </c>
      <c r="M215" s="443">
        <v>1</v>
      </c>
      <c r="N215" s="443">
        <v>1111.1112499999999</v>
      </c>
      <c r="O215" s="447">
        <v>41</v>
      </c>
      <c r="P215" s="447">
        <v>50338.89</v>
      </c>
      <c r="Q215" s="529">
        <v>0.62923604634549424</v>
      </c>
      <c r="R215" s="448">
        <v>1227.7778048780488</v>
      </c>
    </row>
    <row r="216" spans="1:18" ht="14.45" customHeight="1" x14ac:dyDescent="0.2">
      <c r="A216" s="442"/>
      <c r="B216" s="443" t="s">
        <v>2203</v>
      </c>
      <c r="C216" s="443" t="s">
        <v>2198</v>
      </c>
      <c r="D216" s="443" t="s">
        <v>2271</v>
      </c>
      <c r="E216" s="443" t="s">
        <v>2317</v>
      </c>
      <c r="F216" s="443" t="s">
        <v>2318</v>
      </c>
      <c r="G216" s="447">
        <v>1256</v>
      </c>
      <c r="H216" s="447">
        <v>339120</v>
      </c>
      <c r="I216" s="443">
        <v>1.0363036303630364</v>
      </c>
      <c r="J216" s="443">
        <v>270</v>
      </c>
      <c r="K216" s="447">
        <v>1212</v>
      </c>
      <c r="L216" s="447">
        <v>327240</v>
      </c>
      <c r="M216" s="443">
        <v>1</v>
      </c>
      <c r="N216" s="443">
        <v>270</v>
      </c>
      <c r="O216" s="447">
        <v>881</v>
      </c>
      <c r="P216" s="447">
        <v>293666.67000000004</v>
      </c>
      <c r="Q216" s="529">
        <v>0.89740456545654579</v>
      </c>
      <c r="R216" s="448">
        <v>333.33333711691267</v>
      </c>
    </row>
    <row r="217" spans="1:18" ht="14.45" customHeight="1" x14ac:dyDescent="0.2">
      <c r="A217" s="442"/>
      <c r="B217" s="443" t="s">
        <v>2203</v>
      </c>
      <c r="C217" s="443" t="s">
        <v>2198</v>
      </c>
      <c r="D217" s="443" t="s">
        <v>2271</v>
      </c>
      <c r="E217" s="443" t="s">
        <v>2319</v>
      </c>
      <c r="F217" s="443" t="s">
        <v>2320</v>
      </c>
      <c r="G217" s="447">
        <v>501</v>
      </c>
      <c r="H217" s="447">
        <v>47316.67</v>
      </c>
      <c r="I217" s="443">
        <v>1.4999998414935116</v>
      </c>
      <c r="J217" s="443">
        <v>94.444451097804389</v>
      </c>
      <c r="K217" s="447">
        <v>334</v>
      </c>
      <c r="L217" s="447">
        <v>31544.449999999997</v>
      </c>
      <c r="M217" s="443">
        <v>1</v>
      </c>
      <c r="N217" s="443">
        <v>94.444461077844309</v>
      </c>
      <c r="O217" s="447">
        <v>359</v>
      </c>
      <c r="P217" s="447">
        <v>39888.89</v>
      </c>
      <c r="Q217" s="529">
        <v>1.264529576518215</v>
      </c>
      <c r="R217" s="448">
        <v>111.11111420612814</v>
      </c>
    </row>
    <row r="218" spans="1:18" ht="14.45" customHeight="1" x14ac:dyDescent="0.2">
      <c r="A218" s="442"/>
      <c r="B218" s="443" t="s">
        <v>2203</v>
      </c>
      <c r="C218" s="443" t="s">
        <v>2198</v>
      </c>
      <c r="D218" s="443" t="s">
        <v>2271</v>
      </c>
      <c r="E218" s="443" t="s">
        <v>2347</v>
      </c>
      <c r="F218" s="443" t="s">
        <v>2348</v>
      </c>
      <c r="G218" s="447">
        <v>3</v>
      </c>
      <c r="H218" s="447">
        <v>290</v>
      </c>
      <c r="I218" s="443"/>
      <c r="J218" s="443">
        <v>96.666666666666671</v>
      </c>
      <c r="K218" s="447"/>
      <c r="L218" s="447"/>
      <c r="M218" s="443"/>
      <c r="N218" s="443"/>
      <c r="O218" s="447">
        <v>1</v>
      </c>
      <c r="P218" s="447">
        <v>150</v>
      </c>
      <c r="Q218" s="529"/>
      <c r="R218" s="448">
        <v>150</v>
      </c>
    </row>
    <row r="219" spans="1:18" ht="14.45" customHeight="1" x14ac:dyDescent="0.2">
      <c r="A219" s="442"/>
      <c r="B219" s="443" t="s">
        <v>2203</v>
      </c>
      <c r="C219" s="443" t="s">
        <v>2198</v>
      </c>
      <c r="D219" s="443" t="s">
        <v>2271</v>
      </c>
      <c r="E219" s="443" t="s">
        <v>2385</v>
      </c>
      <c r="F219" s="443" t="s">
        <v>2386</v>
      </c>
      <c r="G219" s="447"/>
      <c r="H219" s="447"/>
      <c r="I219" s="443"/>
      <c r="J219" s="443"/>
      <c r="K219" s="447">
        <v>2</v>
      </c>
      <c r="L219" s="447">
        <v>666.67</v>
      </c>
      <c r="M219" s="443">
        <v>1</v>
      </c>
      <c r="N219" s="443">
        <v>333.33499999999998</v>
      </c>
      <c r="O219" s="447"/>
      <c r="P219" s="447"/>
      <c r="Q219" s="529"/>
      <c r="R219" s="448"/>
    </row>
    <row r="220" spans="1:18" ht="14.45" customHeight="1" x14ac:dyDescent="0.2">
      <c r="A220" s="442"/>
      <c r="B220" s="443" t="s">
        <v>2203</v>
      </c>
      <c r="C220" s="443" t="s">
        <v>2198</v>
      </c>
      <c r="D220" s="443" t="s">
        <v>2271</v>
      </c>
      <c r="E220" s="443" t="s">
        <v>2349</v>
      </c>
      <c r="F220" s="443" t="s">
        <v>2350</v>
      </c>
      <c r="G220" s="447">
        <v>21</v>
      </c>
      <c r="H220" s="447">
        <v>1586.67</v>
      </c>
      <c r="I220" s="443">
        <v>2.3333039220011473</v>
      </c>
      <c r="J220" s="443">
        <v>75.555714285714288</v>
      </c>
      <c r="K220" s="447">
        <v>9</v>
      </c>
      <c r="L220" s="447">
        <v>680.01</v>
      </c>
      <c r="M220" s="443">
        <v>1</v>
      </c>
      <c r="N220" s="443">
        <v>75.556666666666672</v>
      </c>
      <c r="O220" s="447">
        <v>2</v>
      </c>
      <c r="P220" s="447">
        <v>200</v>
      </c>
      <c r="Q220" s="529">
        <v>0.29411332186291378</v>
      </c>
      <c r="R220" s="448">
        <v>100</v>
      </c>
    </row>
    <row r="221" spans="1:18" ht="14.45" customHeight="1" x14ac:dyDescent="0.2">
      <c r="A221" s="442"/>
      <c r="B221" s="443" t="s">
        <v>2203</v>
      </c>
      <c r="C221" s="443" t="s">
        <v>2198</v>
      </c>
      <c r="D221" s="443" t="s">
        <v>2271</v>
      </c>
      <c r="E221" s="443" t="s">
        <v>2371</v>
      </c>
      <c r="F221" s="443" t="s">
        <v>2372</v>
      </c>
      <c r="G221" s="447">
        <v>28</v>
      </c>
      <c r="H221" s="447">
        <v>35933.33</v>
      </c>
      <c r="I221" s="443">
        <v>1.5555554112554113</v>
      </c>
      <c r="J221" s="443">
        <v>1283.3332142857143</v>
      </c>
      <c r="K221" s="447">
        <v>18</v>
      </c>
      <c r="L221" s="447">
        <v>23100</v>
      </c>
      <c r="M221" s="443">
        <v>1</v>
      </c>
      <c r="N221" s="443">
        <v>1283.3333333333333</v>
      </c>
      <c r="O221" s="447">
        <v>2</v>
      </c>
      <c r="P221" s="447">
        <v>2733.33</v>
      </c>
      <c r="Q221" s="529">
        <v>0.11832597402597403</v>
      </c>
      <c r="R221" s="448">
        <v>1366.665</v>
      </c>
    </row>
    <row r="222" spans="1:18" ht="14.45" customHeight="1" x14ac:dyDescent="0.2">
      <c r="A222" s="442"/>
      <c r="B222" s="443" t="s">
        <v>2203</v>
      </c>
      <c r="C222" s="443" t="s">
        <v>2198</v>
      </c>
      <c r="D222" s="443" t="s">
        <v>2271</v>
      </c>
      <c r="E222" s="443" t="s">
        <v>2326</v>
      </c>
      <c r="F222" s="443" t="s">
        <v>2327</v>
      </c>
      <c r="G222" s="447"/>
      <c r="H222" s="447"/>
      <c r="I222" s="443"/>
      <c r="J222" s="443"/>
      <c r="K222" s="447"/>
      <c r="L222" s="447"/>
      <c r="M222" s="443"/>
      <c r="N222" s="443"/>
      <c r="O222" s="447">
        <v>3</v>
      </c>
      <c r="P222" s="447">
        <v>516.66</v>
      </c>
      <c r="Q222" s="529"/>
      <c r="R222" s="448">
        <v>172.22</v>
      </c>
    </row>
    <row r="223" spans="1:18" ht="14.45" customHeight="1" x14ac:dyDescent="0.2">
      <c r="A223" s="442"/>
      <c r="B223" s="443" t="s">
        <v>2203</v>
      </c>
      <c r="C223" s="443" t="s">
        <v>2198</v>
      </c>
      <c r="D223" s="443" t="s">
        <v>2271</v>
      </c>
      <c r="E223" s="443" t="s">
        <v>2328</v>
      </c>
      <c r="F223" s="443" t="s">
        <v>2329</v>
      </c>
      <c r="G223" s="447">
        <v>4</v>
      </c>
      <c r="H223" s="447">
        <v>195.56</v>
      </c>
      <c r="I223" s="443">
        <v>0.2500063920636138</v>
      </c>
      <c r="J223" s="443">
        <v>48.89</v>
      </c>
      <c r="K223" s="447">
        <v>16</v>
      </c>
      <c r="L223" s="447">
        <v>782.22</v>
      </c>
      <c r="M223" s="443">
        <v>1</v>
      </c>
      <c r="N223" s="443">
        <v>48.888750000000002</v>
      </c>
      <c r="O223" s="447">
        <v>33</v>
      </c>
      <c r="P223" s="447">
        <v>2383.3200000000002</v>
      </c>
      <c r="Q223" s="529">
        <v>3.0468666104165067</v>
      </c>
      <c r="R223" s="448">
        <v>72.221818181818193</v>
      </c>
    </row>
    <row r="224" spans="1:18" ht="14.45" customHeight="1" x14ac:dyDescent="0.2">
      <c r="A224" s="442"/>
      <c r="B224" s="443" t="s">
        <v>2203</v>
      </c>
      <c r="C224" s="443" t="s">
        <v>2198</v>
      </c>
      <c r="D224" s="443" t="s">
        <v>2271</v>
      </c>
      <c r="E224" s="443" t="s">
        <v>2387</v>
      </c>
      <c r="F224" s="443" t="s">
        <v>2388</v>
      </c>
      <c r="G224" s="447">
        <v>4</v>
      </c>
      <c r="H224" s="447">
        <v>1866.67</v>
      </c>
      <c r="I224" s="443">
        <v>1.9999892857908157</v>
      </c>
      <c r="J224" s="443">
        <v>466.66750000000002</v>
      </c>
      <c r="K224" s="447">
        <v>2</v>
      </c>
      <c r="L224" s="447">
        <v>933.34</v>
      </c>
      <c r="M224" s="443">
        <v>1</v>
      </c>
      <c r="N224" s="443">
        <v>466.67</v>
      </c>
      <c r="O224" s="447">
        <v>1</v>
      </c>
      <c r="P224" s="447">
        <v>472.22</v>
      </c>
      <c r="Q224" s="529">
        <v>0.50594638609724218</v>
      </c>
      <c r="R224" s="448">
        <v>472.22</v>
      </c>
    </row>
    <row r="225" spans="1:18" ht="14.45" customHeight="1" x14ac:dyDescent="0.2">
      <c r="A225" s="442"/>
      <c r="B225" s="443" t="s">
        <v>2203</v>
      </c>
      <c r="C225" s="443" t="s">
        <v>2198</v>
      </c>
      <c r="D225" s="443" t="s">
        <v>2271</v>
      </c>
      <c r="E225" s="443" t="s">
        <v>2330</v>
      </c>
      <c r="F225" s="443" t="s">
        <v>2331</v>
      </c>
      <c r="G225" s="447">
        <v>3</v>
      </c>
      <c r="H225" s="447">
        <v>1033.33</v>
      </c>
      <c r="I225" s="443"/>
      <c r="J225" s="443">
        <v>344.44333333333333</v>
      </c>
      <c r="K225" s="447"/>
      <c r="L225" s="447"/>
      <c r="M225" s="443"/>
      <c r="N225" s="443"/>
      <c r="O225" s="447">
        <v>60</v>
      </c>
      <c r="P225" s="447">
        <v>23666.66</v>
      </c>
      <c r="Q225" s="529"/>
      <c r="R225" s="448">
        <v>394.4443333333333</v>
      </c>
    </row>
    <row r="226" spans="1:18" ht="14.45" customHeight="1" x14ac:dyDescent="0.2">
      <c r="A226" s="442"/>
      <c r="B226" s="443" t="s">
        <v>2203</v>
      </c>
      <c r="C226" s="443" t="s">
        <v>2198</v>
      </c>
      <c r="D226" s="443" t="s">
        <v>2271</v>
      </c>
      <c r="E226" s="443" t="s">
        <v>2351</v>
      </c>
      <c r="F226" s="443" t="s">
        <v>2352</v>
      </c>
      <c r="G226" s="447">
        <v>82</v>
      </c>
      <c r="H226" s="447">
        <v>38266.67</v>
      </c>
      <c r="I226" s="443">
        <v>1.6734692895817362</v>
      </c>
      <c r="J226" s="443">
        <v>466.66670731707313</v>
      </c>
      <c r="K226" s="447">
        <v>49</v>
      </c>
      <c r="L226" s="447">
        <v>22866.67</v>
      </c>
      <c r="M226" s="443">
        <v>1</v>
      </c>
      <c r="N226" s="443">
        <v>466.66673469387752</v>
      </c>
      <c r="O226" s="447">
        <v>25</v>
      </c>
      <c r="P226" s="447">
        <v>12638.89</v>
      </c>
      <c r="Q226" s="529">
        <v>0.55272105645465652</v>
      </c>
      <c r="R226" s="448">
        <v>505.55559999999997</v>
      </c>
    </row>
    <row r="227" spans="1:18" ht="14.45" customHeight="1" x14ac:dyDescent="0.2">
      <c r="A227" s="442"/>
      <c r="B227" s="443" t="s">
        <v>2203</v>
      </c>
      <c r="C227" s="443" t="s">
        <v>2198</v>
      </c>
      <c r="D227" s="443" t="s">
        <v>2271</v>
      </c>
      <c r="E227" s="443" t="s">
        <v>2389</v>
      </c>
      <c r="F227" s="443" t="s">
        <v>2390</v>
      </c>
      <c r="G227" s="447">
        <v>16</v>
      </c>
      <c r="H227" s="447">
        <v>1564.44</v>
      </c>
      <c r="I227" s="443">
        <v>0.79999590910020668</v>
      </c>
      <c r="J227" s="443">
        <v>97.777500000000003</v>
      </c>
      <c r="K227" s="447">
        <v>20</v>
      </c>
      <c r="L227" s="447">
        <v>1955.56</v>
      </c>
      <c r="M227" s="443">
        <v>1</v>
      </c>
      <c r="N227" s="443">
        <v>97.777999999999992</v>
      </c>
      <c r="O227" s="447">
        <v>7</v>
      </c>
      <c r="P227" s="447">
        <v>723.32</v>
      </c>
      <c r="Q227" s="529">
        <v>0.36987870482112545</v>
      </c>
      <c r="R227" s="448">
        <v>103.33142857142857</v>
      </c>
    </row>
    <row r="228" spans="1:18" ht="14.45" customHeight="1" x14ac:dyDescent="0.2">
      <c r="A228" s="442"/>
      <c r="B228" s="443" t="s">
        <v>2203</v>
      </c>
      <c r="C228" s="443" t="s">
        <v>2198</v>
      </c>
      <c r="D228" s="443" t="s">
        <v>2271</v>
      </c>
      <c r="E228" s="443" t="s">
        <v>2338</v>
      </c>
      <c r="F228" s="443" t="s">
        <v>2339</v>
      </c>
      <c r="G228" s="447"/>
      <c r="H228" s="447"/>
      <c r="I228" s="443"/>
      <c r="J228" s="443"/>
      <c r="K228" s="447">
        <v>8</v>
      </c>
      <c r="L228" s="447">
        <v>933.33999999999992</v>
      </c>
      <c r="M228" s="443">
        <v>1</v>
      </c>
      <c r="N228" s="443">
        <v>116.66749999999999</v>
      </c>
      <c r="O228" s="447">
        <v>11</v>
      </c>
      <c r="P228" s="447">
        <v>1650</v>
      </c>
      <c r="Q228" s="529">
        <v>1.7678445153963187</v>
      </c>
      <c r="R228" s="448">
        <v>150</v>
      </c>
    </row>
    <row r="229" spans="1:18" ht="14.45" customHeight="1" x14ac:dyDescent="0.2">
      <c r="A229" s="442"/>
      <c r="B229" s="443" t="s">
        <v>2203</v>
      </c>
      <c r="C229" s="443" t="s">
        <v>2198</v>
      </c>
      <c r="D229" s="443" t="s">
        <v>2271</v>
      </c>
      <c r="E229" s="443" t="s">
        <v>2340</v>
      </c>
      <c r="F229" s="443" t="s">
        <v>2341</v>
      </c>
      <c r="G229" s="447"/>
      <c r="H229" s="447"/>
      <c r="I229" s="443"/>
      <c r="J229" s="443"/>
      <c r="K229" s="447"/>
      <c r="L229" s="447"/>
      <c r="M229" s="443"/>
      <c r="N229" s="443"/>
      <c r="O229" s="447">
        <v>1205</v>
      </c>
      <c r="P229" s="447">
        <v>73638.880000000005</v>
      </c>
      <c r="Q229" s="529"/>
      <c r="R229" s="448">
        <v>61.111103734439837</v>
      </c>
    </row>
    <row r="230" spans="1:18" ht="14.45" customHeight="1" x14ac:dyDescent="0.2">
      <c r="A230" s="442"/>
      <c r="B230" s="443" t="s">
        <v>2203</v>
      </c>
      <c r="C230" s="443" t="s">
        <v>2198</v>
      </c>
      <c r="D230" s="443" t="s">
        <v>2271</v>
      </c>
      <c r="E230" s="443" t="s">
        <v>2391</v>
      </c>
      <c r="F230" s="443" t="s">
        <v>2392</v>
      </c>
      <c r="G230" s="447"/>
      <c r="H230" s="447"/>
      <c r="I230" s="443"/>
      <c r="J230" s="443"/>
      <c r="K230" s="447">
        <v>1</v>
      </c>
      <c r="L230" s="447">
        <v>481.11</v>
      </c>
      <c r="M230" s="443">
        <v>1</v>
      </c>
      <c r="N230" s="443">
        <v>481.11</v>
      </c>
      <c r="O230" s="447"/>
      <c r="P230" s="447"/>
      <c r="Q230" s="529"/>
      <c r="R230" s="448"/>
    </row>
    <row r="231" spans="1:18" ht="14.45" customHeight="1" x14ac:dyDescent="0.2">
      <c r="A231" s="442"/>
      <c r="B231" s="443" t="s">
        <v>2393</v>
      </c>
      <c r="C231" s="443" t="s">
        <v>2195</v>
      </c>
      <c r="D231" s="443" t="s">
        <v>2204</v>
      </c>
      <c r="E231" s="443" t="s">
        <v>2205</v>
      </c>
      <c r="F231" s="443"/>
      <c r="G231" s="447">
        <v>10</v>
      </c>
      <c r="H231" s="447">
        <v>1130</v>
      </c>
      <c r="I231" s="443">
        <v>0.66666666666666663</v>
      </c>
      <c r="J231" s="443">
        <v>113</v>
      </c>
      <c r="K231" s="447">
        <v>15</v>
      </c>
      <c r="L231" s="447">
        <v>1695</v>
      </c>
      <c r="M231" s="443">
        <v>1</v>
      </c>
      <c r="N231" s="443">
        <v>113</v>
      </c>
      <c r="O231" s="447">
        <v>13</v>
      </c>
      <c r="P231" s="447">
        <v>1469</v>
      </c>
      <c r="Q231" s="529">
        <v>0.8666666666666667</v>
      </c>
      <c r="R231" s="448">
        <v>113</v>
      </c>
    </row>
    <row r="232" spans="1:18" ht="14.45" customHeight="1" x14ac:dyDescent="0.2">
      <c r="A232" s="442"/>
      <c r="B232" s="443" t="s">
        <v>2393</v>
      </c>
      <c r="C232" s="443" t="s">
        <v>2195</v>
      </c>
      <c r="D232" s="443" t="s">
        <v>2204</v>
      </c>
      <c r="E232" s="443" t="s">
        <v>2394</v>
      </c>
      <c r="F232" s="443"/>
      <c r="G232" s="447">
        <v>2</v>
      </c>
      <c r="H232" s="447">
        <v>2016</v>
      </c>
      <c r="I232" s="443">
        <v>2</v>
      </c>
      <c r="J232" s="443">
        <v>1008</v>
      </c>
      <c r="K232" s="447">
        <v>1</v>
      </c>
      <c r="L232" s="447">
        <v>1008</v>
      </c>
      <c r="M232" s="443">
        <v>1</v>
      </c>
      <c r="N232" s="443">
        <v>1008</v>
      </c>
      <c r="O232" s="447"/>
      <c r="P232" s="447"/>
      <c r="Q232" s="529"/>
      <c r="R232" s="448"/>
    </row>
    <row r="233" spans="1:18" ht="14.45" customHeight="1" x14ac:dyDescent="0.2">
      <c r="A233" s="442"/>
      <c r="B233" s="443" t="s">
        <v>2393</v>
      </c>
      <c r="C233" s="443" t="s">
        <v>2195</v>
      </c>
      <c r="D233" s="443" t="s">
        <v>2204</v>
      </c>
      <c r="E233" s="443" t="s">
        <v>2395</v>
      </c>
      <c r="F233" s="443"/>
      <c r="G233" s="447">
        <v>252</v>
      </c>
      <c r="H233" s="447">
        <v>54684</v>
      </c>
      <c r="I233" s="443">
        <v>0.93680297397769519</v>
      </c>
      <c r="J233" s="443">
        <v>217</v>
      </c>
      <c r="K233" s="447">
        <v>269</v>
      </c>
      <c r="L233" s="447">
        <v>58373</v>
      </c>
      <c r="M233" s="443">
        <v>1</v>
      </c>
      <c r="N233" s="443">
        <v>217</v>
      </c>
      <c r="O233" s="447">
        <v>182</v>
      </c>
      <c r="P233" s="447">
        <v>39494</v>
      </c>
      <c r="Q233" s="529">
        <v>0.67657992565055758</v>
      </c>
      <c r="R233" s="448">
        <v>217</v>
      </c>
    </row>
    <row r="234" spans="1:18" ht="14.45" customHeight="1" x14ac:dyDescent="0.2">
      <c r="A234" s="442"/>
      <c r="B234" s="443" t="s">
        <v>2393</v>
      </c>
      <c r="C234" s="443" t="s">
        <v>2195</v>
      </c>
      <c r="D234" s="443" t="s">
        <v>2204</v>
      </c>
      <c r="E234" s="443" t="s">
        <v>2396</v>
      </c>
      <c r="F234" s="443"/>
      <c r="G234" s="447"/>
      <c r="H234" s="447"/>
      <c r="I234" s="443"/>
      <c r="J234" s="443"/>
      <c r="K234" s="447">
        <v>1</v>
      </c>
      <c r="L234" s="447">
        <v>1289</v>
      </c>
      <c r="M234" s="443">
        <v>1</v>
      </c>
      <c r="N234" s="443">
        <v>1289</v>
      </c>
      <c r="O234" s="447"/>
      <c r="P234" s="447"/>
      <c r="Q234" s="529"/>
      <c r="R234" s="448"/>
    </row>
    <row r="235" spans="1:18" ht="14.45" customHeight="1" x14ac:dyDescent="0.2">
      <c r="A235" s="442"/>
      <c r="B235" s="443" t="s">
        <v>2393</v>
      </c>
      <c r="C235" s="443" t="s">
        <v>2195</v>
      </c>
      <c r="D235" s="443" t="s">
        <v>2204</v>
      </c>
      <c r="E235" s="443" t="s">
        <v>2397</v>
      </c>
      <c r="F235" s="443"/>
      <c r="G235" s="447">
        <v>1</v>
      </c>
      <c r="H235" s="447">
        <v>1770</v>
      </c>
      <c r="I235" s="443"/>
      <c r="J235" s="443">
        <v>1770</v>
      </c>
      <c r="K235" s="447"/>
      <c r="L235" s="447"/>
      <c r="M235" s="443"/>
      <c r="N235" s="443"/>
      <c r="O235" s="447"/>
      <c r="P235" s="447"/>
      <c r="Q235" s="529"/>
      <c r="R235" s="448"/>
    </row>
    <row r="236" spans="1:18" ht="14.45" customHeight="1" x14ac:dyDescent="0.2">
      <c r="A236" s="442"/>
      <c r="B236" s="443" t="s">
        <v>2393</v>
      </c>
      <c r="C236" s="443" t="s">
        <v>2195</v>
      </c>
      <c r="D236" s="443" t="s">
        <v>2204</v>
      </c>
      <c r="E236" s="443" t="s">
        <v>2398</v>
      </c>
      <c r="F236" s="443"/>
      <c r="G236" s="447">
        <v>5</v>
      </c>
      <c r="H236" s="447">
        <v>12250</v>
      </c>
      <c r="I236" s="443">
        <v>2.5</v>
      </c>
      <c r="J236" s="443">
        <v>2450</v>
      </c>
      <c r="K236" s="447">
        <v>2</v>
      </c>
      <c r="L236" s="447">
        <v>4900</v>
      </c>
      <c r="M236" s="443">
        <v>1</v>
      </c>
      <c r="N236" s="443">
        <v>2450</v>
      </c>
      <c r="O236" s="447">
        <v>2</v>
      </c>
      <c r="P236" s="447">
        <v>4900</v>
      </c>
      <c r="Q236" s="529">
        <v>1</v>
      </c>
      <c r="R236" s="448">
        <v>2450</v>
      </c>
    </row>
    <row r="237" spans="1:18" ht="14.45" customHeight="1" x14ac:dyDescent="0.2">
      <c r="A237" s="442"/>
      <c r="B237" s="443" t="s">
        <v>2393</v>
      </c>
      <c r="C237" s="443" t="s">
        <v>2195</v>
      </c>
      <c r="D237" s="443" t="s">
        <v>2204</v>
      </c>
      <c r="E237" s="443" t="s">
        <v>2399</v>
      </c>
      <c r="F237" s="443"/>
      <c r="G237" s="447">
        <v>2</v>
      </c>
      <c r="H237" s="447">
        <v>2606</v>
      </c>
      <c r="I237" s="443"/>
      <c r="J237" s="443">
        <v>1303</v>
      </c>
      <c r="K237" s="447"/>
      <c r="L237" s="447"/>
      <c r="M237" s="443"/>
      <c r="N237" s="443"/>
      <c r="O237" s="447"/>
      <c r="P237" s="447"/>
      <c r="Q237" s="529"/>
      <c r="R237" s="448"/>
    </row>
    <row r="238" spans="1:18" ht="14.45" customHeight="1" x14ac:dyDescent="0.2">
      <c r="A238" s="442"/>
      <c r="B238" s="443" t="s">
        <v>2393</v>
      </c>
      <c r="C238" s="443" t="s">
        <v>2195</v>
      </c>
      <c r="D238" s="443" t="s">
        <v>2204</v>
      </c>
      <c r="E238" s="443" t="s">
        <v>2400</v>
      </c>
      <c r="F238" s="443"/>
      <c r="G238" s="447">
        <v>120</v>
      </c>
      <c r="H238" s="447">
        <v>125160</v>
      </c>
      <c r="I238" s="443">
        <v>0.85106382978723405</v>
      </c>
      <c r="J238" s="443">
        <v>1043</v>
      </c>
      <c r="K238" s="447">
        <v>141</v>
      </c>
      <c r="L238" s="447">
        <v>147063</v>
      </c>
      <c r="M238" s="443">
        <v>1</v>
      </c>
      <c r="N238" s="443">
        <v>1043</v>
      </c>
      <c r="O238" s="447">
        <v>87</v>
      </c>
      <c r="P238" s="447">
        <v>90741</v>
      </c>
      <c r="Q238" s="529">
        <v>0.61702127659574468</v>
      </c>
      <c r="R238" s="448">
        <v>1043</v>
      </c>
    </row>
    <row r="239" spans="1:18" ht="14.45" customHeight="1" x14ac:dyDescent="0.2">
      <c r="A239" s="442"/>
      <c r="B239" s="443" t="s">
        <v>2393</v>
      </c>
      <c r="C239" s="443" t="s">
        <v>2195</v>
      </c>
      <c r="D239" s="443" t="s">
        <v>2204</v>
      </c>
      <c r="E239" s="443" t="s">
        <v>2401</v>
      </c>
      <c r="F239" s="443"/>
      <c r="G239" s="447">
        <v>1</v>
      </c>
      <c r="H239" s="447">
        <v>1654</v>
      </c>
      <c r="I239" s="443"/>
      <c r="J239" s="443">
        <v>1654</v>
      </c>
      <c r="K239" s="447"/>
      <c r="L239" s="447"/>
      <c r="M239" s="443"/>
      <c r="N239" s="443"/>
      <c r="O239" s="447"/>
      <c r="P239" s="447"/>
      <c r="Q239" s="529"/>
      <c r="R239" s="448"/>
    </row>
    <row r="240" spans="1:18" ht="14.45" customHeight="1" x14ac:dyDescent="0.2">
      <c r="A240" s="442"/>
      <c r="B240" s="443" t="s">
        <v>2393</v>
      </c>
      <c r="C240" s="443" t="s">
        <v>2195</v>
      </c>
      <c r="D240" s="443" t="s">
        <v>2204</v>
      </c>
      <c r="E240" s="443" t="s">
        <v>2402</v>
      </c>
      <c r="F240" s="443"/>
      <c r="G240" s="447">
        <v>15</v>
      </c>
      <c r="H240" s="447">
        <v>19845</v>
      </c>
      <c r="I240" s="443">
        <v>1</v>
      </c>
      <c r="J240" s="443">
        <v>1323</v>
      </c>
      <c r="K240" s="447">
        <v>15</v>
      </c>
      <c r="L240" s="447">
        <v>19845</v>
      </c>
      <c r="M240" s="443">
        <v>1</v>
      </c>
      <c r="N240" s="443">
        <v>1323</v>
      </c>
      <c r="O240" s="447">
        <v>4</v>
      </c>
      <c r="P240" s="447">
        <v>5292</v>
      </c>
      <c r="Q240" s="529">
        <v>0.26666666666666666</v>
      </c>
      <c r="R240" s="448">
        <v>1323</v>
      </c>
    </row>
    <row r="241" spans="1:18" ht="14.45" customHeight="1" x14ac:dyDescent="0.2">
      <c r="A241" s="442"/>
      <c r="B241" s="443" t="s">
        <v>2393</v>
      </c>
      <c r="C241" s="443" t="s">
        <v>2195</v>
      </c>
      <c r="D241" s="443" t="s">
        <v>2204</v>
      </c>
      <c r="E241" s="443" t="s">
        <v>2403</v>
      </c>
      <c r="F241" s="443"/>
      <c r="G241" s="447">
        <v>2</v>
      </c>
      <c r="H241" s="447">
        <v>3866</v>
      </c>
      <c r="I241" s="443">
        <v>0.66666666666666663</v>
      </c>
      <c r="J241" s="443">
        <v>1933</v>
      </c>
      <c r="K241" s="447">
        <v>3</v>
      </c>
      <c r="L241" s="447">
        <v>5799</v>
      </c>
      <c r="M241" s="443">
        <v>1</v>
      </c>
      <c r="N241" s="443">
        <v>1933</v>
      </c>
      <c r="O241" s="447">
        <v>2</v>
      </c>
      <c r="P241" s="447">
        <v>3866</v>
      </c>
      <c r="Q241" s="529">
        <v>0.66666666666666663</v>
      </c>
      <c r="R241" s="448">
        <v>1933</v>
      </c>
    </row>
    <row r="242" spans="1:18" ht="14.45" customHeight="1" x14ac:dyDescent="0.2">
      <c r="A242" s="442"/>
      <c r="B242" s="443" t="s">
        <v>2393</v>
      </c>
      <c r="C242" s="443" t="s">
        <v>2195</v>
      </c>
      <c r="D242" s="443" t="s">
        <v>2204</v>
      </c>
      <c r="E242" s="443" t="s">
        <v>2404</v>
      </c>
      <c r="F242" s="443"/>
      <c r="G242" s="447">
        <v>3</v>
      </c>
      <c r="H242" s="447">
        <v>2034</v>
      </c>
      <c r="I242" s="443">
        <v>1.5</v>
      </c>
      <c r="J242" s="443">
        <v>678</v>
      </c>
      <c r="K242" s="447">
        <v>2</v>
      </c>
      <c r="L242" s="447">
        <v>1356</v>
      </c>
      <c r="M242" s="443">
        <v>1</v>
      </c>
      <c r="N242" s="443">
        <v>678</v>
      </c>
      <c r="O242" s="447"/>
      <c r="P242" s="447"/>
      <c r="Q242" s="529"/>
      <c r="R242" s="448"/>
    </row>
    <row r="243" spans="1:18" ht="14.45" customHeight="1" x14ac:dyDescent="0.2">
      <c r="A243" s="442"/>
      <c r="B243" s="443" t="s">
        <v>2393</v>
      </c>
      <c r="C243" s="443" t="s">
        <v>2195</v>
      </c>
      <c r="D243" s="443" t="s">
        <v>2204</v>
      </c>
      <c r="E243" s="443" t="s">
        <v>2405</v>
      </c>
      <c r="F243" s="443"/>
      <c r="G243" s="447">
        <v>44</v>
      </c>
      <c r="H243" s="447">
        <v>23848</v>
      </c>
      <c r="I243" s="443">
        <v>0.91666666666666663</v>
      </c>
      <c r="J243" s="443">
        <v>542</v>
      </c>
      <c r="K243" s="447">
        <v>48</v>
      </c>
      <c r="L243" s="447">
        <v>26016</v>
      </c>
      <c r="M243" s="443">
        <v>1</v>
      </c>
      <c r="N243" s="443">
        <v>542</v>
      </c>
      <c r="O243" s="447">
        <v>29</v>
      </c>
      <c r="P243" s="447">
        <v>15718</v>
      </c>
      <c r="Q243" s="529">
        <v>0.60416666666666663</v>
      </c>
      <c r="R243" s="448">
        <v>542</v>
      </c>
    </row>
    <row r="244" spans="1:18" ht="14.45" customHeight="1" x14ac:dyDescent="0.2">
      <c r="A244" s="442"/>
      <c r="B244" s="443" t="s">
        <v>2393</v>
      </c>
      <c r="C244" s="443" t="s">
        <v>2195</v>
      </c>
      <c r="D244" s="443" t="s">
        <v>2204</v>
      </c>
      <c r="E244" s="443" t="s">
        <v>2406</v>
      </c>
      <c r="F244" s="443"/>
      <c r="G244" s="447">
        <v>2</v>
      </c>
      <c r="H244" s="447">
        <v>596</v>
      </c>
      <c r="I244" s="443"/>
      <c r="J244" s="443">
        <v>298</v>
      </c>
      <c r="K244" s="447"/>
      <c r="L244" s="447"/>
      <c r="M244" s="443"/>
      <c r="N244" s="443"/>
      <c r="O244" s="447"/>
      <c r="P244" s="447"/>
      <c r="Q244" s="529"/>
      <c r="R244" s="448"/>
    </row>
    <row r="245" spans="1:18" ht="14.45" customHeight="1" x14ac:dyDescent="0.2">
      <c r="A245" s="442"/>
      <c r="B245" s="443" t="s">
        <v>2393</v>
      </c>
      <c r="C245" s="443" t="s">
        <v>2195</v>
      </c>
      <c r="D245" s="443" t="s">
        <v>2204</v>
      </c>
      <c r="E245" s="443" t="s">
        <v>2407</v>
      </c>
      <c r="F245" s="443"/>
      <c r="G245" s="447">
        <v>49</v>
      </c>
      <c r="H245" s="447">
        <v>28371</v>
      </c>
      <c r="I245" s="443">
        <v>1.75</v>
      </c>
      <c r="J245" s="443">
        <v>579</v>
      </c>
      <c r="K245" s="447">
        <v>28</v>
      </c>
      <c r="L245" s="447">
        <v>16212</v>
      </c>
      <c r="M245" s="443">
        <v>1</v>
      </c>
      <c r="N245" s="443">
        <v>579</v>
      </c>
      <c r="O245" s="447">
        <v>20</v>
      </c>
      <c r="P245" s="447">
        <v>11580</v>
      </c>
      <c r="Q245" s="529">
        <v>0.7142857142857143</v>
      </c>
      <c r="R245" s="448">
        <v>579</v>
      </c>
    </row>
    <row r="246" spans="1:18" ht="14.45" customHeight="1" x14ac:dyDescent="0.2">
      <c r="A246" s="442"/>
      <c r="B246" s="443" t="s">
        <v>2393</v>
      </c>
      <c r="C246" s="443" t="s">
        <v>2195</v>
      </c>
      <c r="D246" s="443" t="s">
        <v>2204</v>
      </c>
      <c r="E246" s="443" t="s">
        <v>2206</v>
      </c>
      <c r="F246" s="443"/>
      <c r="G246" s="447">
        <v>29</v>
      </c>
      <c r="H246" s="447">
        <v>3277</v>
      </c>
      <c r="I246" s="443">
        <v>0.61702127659574468</v>
      </c>
      <c r="J246" s="443">
        <v>113</v>
      </c>
      <c r="K246" s="447">
        <v>47</v>
      </c>
      <c r="L246" s="447">
        <v>5311</v>
      </c>
      <c r="M246" s="443">
        <v>1</v>
      </c>
      <c r="N246" s="443">
        <v>113</v>
      </c>
      <c r="O246" s="447">
        <v>48</v>
      </c>
      <c r="P246" s="447">
        <v>5424</v>
      </c>
      <c r="Q246" s="529">
        <v>1.0212765957446808</v>
      </c>
      <c r="R246" s="448">
        <v>113</v>
      </c>
    </row>
    <row r="247" spans="1:18" ht="14.45" customHeight="1" x14ac:dyDescent="0.2">
      <c r="A247" s="442"/>
      <c r="B247" s="443" t="s">
        <v>2393</v>
      </c>
      <c r="C247" s="443" t="s">
        <v>2195</v>
      </c>
      <c r="D247" s="443" t="s">
        <v>2204</v>
      </c>
      <c r="E247" s="443" t="s">
        <v>2207</v>
      </c>
      <c r="F247" s="443"/>
      <c r="G247" s="447">
        <v>3</v>
      </c>
      <c r="H247" s="447">
        <v>396</v>
      </c>
      <c r="I247" s="443">
        <v>0.27272727272727271</v>
      </c>
      <c r="J247" s="443">
        <v>132</v>
      </c>
      <c r="K247" s="447">
        <v>11</v>
      </c>
      <c r="L247" s="447">
        <v>1452</v>
      </c>
      <c r="M247" s="443">
        <v>1</v>
      </c>
      <c r="N247" s="443">
        <v>132</v>
      </c>
      <c r="O247" s="447">
        <v>6</v>
      </c>
      <c r="P247" s="447">
        <v>792</v>
      </c>
      <c r="Q247" s="529">
        <v>0.54545454545454541</v>
      </c>
      <c r="R247" s="448">
        <v>132</v>
      </c>
    </row>
    <row r="248" spans="1:18" ht="14.45" customHeight="1" x14ac:dyDescent="0.2">
      <c r="A248" s="442"/>
      <c r="B248" s="443" t="s">
        <v>2393</v>
      </c>
      <c r="C248" s="443" t="s">
        <v>2195</v>
      </c>
      <c r="D248" s="443" t="s">
        <v>2204</v>
      </c>
      <c r="E248" s="443" t="s">
        <v>2208</v>
      </c>
      <c r="F248" s="443"/>
      <c r="G248" s="447">
        <v>3</v>
      </c>
      <c r="H248" s="447">
        <v>468</v>
      </c>
      <c r="I248" s="443">
        <v>2.0270270270270271E-2</v>
      </c>
      <c r="J248" s="443">
        <v>156</v>
      </c>
      <c r="K248" s="447">
        <v>148</v>
      </c>
      <c r="L248" s="447">
        <v>23088</v>
      </c>
      <c r="M248" s="443">
        <v>1</v>
      </c>
      <c r="N248" s="443">
        <v>156</v>
      </c>
      <c r="O248" s="447">
        <v>12</v>
      </c>
      <c r="P248" s="447">
        <v>1872</v>
      </c>
      <c r="Q248" s="529">
        <v>8.1081081081081086E-2</v>
      </c>
      <c r="R248" s="448">
        <v>156</v>
      </c>
    </row>
    <row r="249" spans="1:18" ht="14.45" customHeight="1" x14ac:dyDescent="0.2">
      <c r="A249" s="442"/>
      <c r="B249" s="443" t="s">
        <v>2393</v>
      </c>
      <c r="C249" s="443" t="s">
        <v>2195</v>
      </c>
      <c r="D249" s="443" t="s">
        <v>2204</v>
      </c>
      <c r="E249" s="443" t="s">
        <v>2247</v>
      </c>
      <c r="F249" s="443"/>
      <c r="G249" s="447">
        <v>2</v>
      </c>
      <c r="H249" s="447">
        <v>2016</v>
      </c>
      <c r="I249" s="443"/>
      <c r="J249" s="443">
        <v>1008</v>
      </c>
      <c r="K249" s="447"/>
      <c r="L249" s="447"/>
      <c r="M249" s="443"/>
      <c r="N249" s="443"/>
      <c r="O249" s="447">
        <v>1</v>
      </c>
      <c r="P249" s="447">
        <v>1008</v>
      </c>
      <c r="Q249" s="529"/>
      <c r="R249" s="448">
        <v>1008</v>
      </c>
    </row>
    <row r="250" spans="1:18" ht="14.45" customHeight="1" x14ac:dyDescent="0.2">
      <c r="A250" s="442"/>
      <c r="B250" s="443" t="s">
        <v>2393</v>
      </c>
      <c r="C250" s="443" t="s">
        <v>2195</v>
      </c>
      <c r="D250" s="443" t="s">
        <v>2204</v>
      </c>
      <c r="E250" s="443" t="s">
        <v>2408</v>
      </c>
      <c r="F250" s="443"/>
      <c r="G250" s="447">
        <v>138</v>
      </c>
      <c r="H250" s="447">
        <v>29946</v>
      </c>
      <c r="I250" s="443">
        <v>1.1496026718875965</v>
      </c>
      <c r="J250" s="443">
        <v>217</v>
      </c>
      <c r="K250" s="447">
        <v>121</v>
      </c>
      <c r="L250" s="447">
        <v>26049</v>
      </c>
      <c r="M250" s="443">
        <v>1</v>
      </c>
      <c r="N250" s="443">
        <v>215.28099173553719</v>
      </c>
      <c r="O250" s="447">
        <v>97</v>
      </c>
      <c r="P250" s="447">
        <v>21049</v>
      </c>
      <c r="Q250" s="529">
        <v>0.80805405197896274</v>
      </c>
      <c r="R250" s="448">
        <v>217</v>
      </c>
    </row>
    <row r="251" spans="1:18" ht="14.45" customHeight="1" x14ac:dyDescent="0.2">
      <c r="A251" s="442"/>
      <c r="B251" s="443" t="s">
        <v>2393</v>
      </c>
      <c r="C251" s="443" t="s">
        <v>2195</v>
      </c>
      <c r="D251" s="443" t="s">
        <v>2204</v>
      </c>
      <c r="E251" s="443" t="s">
        <v>2409</v>
      </c>
      <c r="F251" s="443"/>
      <c r="G251" s="447">
        <v>96</v>
      </c>
      <c r="H251" s="447">
        <v>100128</v>
      </c>
      <c r="I251" s="443">
        <v>1.0909090909090908</v>
      </c>
      <c r="J251" s="443">
        <v>1043</v>
      </c>
      <c r="K251" s="447">
        <v>88</v>
      </c>
      <c r="L251" s="447">
        <v>91784</v>
      </c>
      <c r="M251" s="443">
        <v>1</v>
      </c>
      <c r="N251" s="443">
        <v>1043</v>
      </c>
      <c r="O251" s="447">
        <v>47</v>
      </c>
      <c r="P251" s="447">
        <v>49021</v>
      </c>
      <c r="Q251" s="529">
        <v>0.53409090909090906</v>
      </c>
      <c r="R251" s="448">
        <v>1043</v>
      </c>
    </row>
    <row r="252" spans="1:18" ht="14.45" customHeight="1" x14ac:dyDescent="0.2">
      <c r="A252" s="442"/>
      <c r="B252" s="443" t="s">
        <v>2393</v>
      </c>
      <c r="C252" s="443" t="s">
        <v>2195</v>
      </c>
      <c r="D252" s="443" t="s">
        <v>2204</v>
      </c>
      <c r="E252" s="443" t="s">
        <v>2410</v>
      </c>
      <c r="F252" s="443"/>
      <c r="G252" s="447">
        <v>2</v>
      </c>
      <c r="H252" s="447">
        <v>2646</v>
      </c>
      <c r="I252" s="443">
        <v>0.5</v>
      </c>
      <c r="J252" s="443">
        <v>1323</v>
      </c>
      <c r="K252" s="447">
        <v>4</v>
      </c>
      <c r="L252" s="447">
        <v>5292</v>
      </c>
      <c r="M252" s="443">
        <v>1</v>
      </c>
      <c r="N252" s="443">
        <v>1323</v>
      </c>
      <c r="O252" s="447">
        <v>4</v>
      </c>
      <c r="P252" s="447">
        <v>5292</v>
      </c>
      <c r="Q252" s="529">
        <v>1</v>
      </c>
      <c r="R252" s="448">
        <v>1323</v>
      </c>
    </row>
    <row r="253" spans="1:18" ht="14.45" customHeight="1" x14ac:dyDescent="0.2">
      <c r="A253" s="442"/>
      <c r="B253" s="443" t="s">
        <v>2393</v>
      </c>
      <c r="C253" s="443" t="s">
        <v>2195</v>
      </c>
      <c r="D253" s="443" t="s">
        <v>2204</v>
      </c>
      <c r="E253" s="443" t="s">
        <v>2411</v>
      </c>
      <c r="F253" s="443"/>
      <c r="G253" s="447">
        <v>9</v>
      </c>
      <c r="H253" s="447">
        <v>4878</v>
      </c>
      <c r="I253" s="443">
        <v>1.5</v>
      </c>
      <c r="J253" s="443">
        <v>542</v>
      </c>
      <c r="K253" s="447">
        <v>6</v>
      </c>
      <c r="L253" s="447">
        <v>3252</v>
      </c>
      <c r="M253" s="443">
        <v>1</v>
      </c>
      <c r="N253" s="443">
        <v>542</v>
      </c>
      <c r="O253" s="447">
        <v>9</v>
      </c>
      <c r="P253" s="447">
        <v>4878</v>
      </c>
      <c r="Q253" s="529">
        <v>1.5</v>
      </c>
      <c r="R253" s="448">
        <v>542</v>
      </c>
    </row>
    <row r="254" spans="1:18" ht="14.45" customHeight="1" x14ac:dyDescent="0.2">
      <c r="A254" s="442"/>
      <c r="B254" s="443" t="s">
        <v>2393</v>
      </c>
      <c r="C254" s="443" t="s">
        <v>2195</v>
      </c>
      <c r="D254" s="443" t="s">
        <v>2204</v>
      </c>
      <c r="E254" s="443" t="s">
        <v>2412</v>
      </c>
      <c r="F254" s="443"/>
      <c r="G254" s="447">
        <v>41</v>
      </c>
      <c r="H254" s="447">
        <v>23739</v>
      </c>
      <c r="I254" s="443">
        <v>0.77358490566037741</v>
      </c>
      <c r="J254" s="443">
        <v>579</v>
      </c>
      <c r="K254" s="447">
        <v>53</v>
      </c>
      <c r="L254" s="447">
        <v>30687</v>
      </c>
      <c r="M254" s="443">
        <v>1</v>
      </c>
      <c r="N254" s="443">
        <v>579</v>
      </c>
      <c r="O254" s="447">
        <v>27</v>
      </c>
      <c r="P254" s="447">
        <v>15633</v>
      </c>
      <c r="Q254" s="529">
        <v>0.50943396226415094</v>
      </c>
      <c r="R254" s="448">
        <v>579</v>
      </c>
    </row>
    <row r="255" spans="1:18" ht="14.45" customHeight="1" x14ac:dyDescent="0.2">
      <c r="A255" s="442"/>
      <c r="B255" s="443" t="s">
        <v>2393</v>
      </c>
      <c r="C255" s="443" t="s">
        <v>2195</v>
      </c>
      <c r="D255" s="443" t="s">
        <v>2204</v>
      </c>
      <c r="E255" s="443" t="s">
        <v>2413</v>
      </c>
      <c r="F255" s="443"/>
      <c r="G255" s="447">
        <v>2</v>
      </c>
      <c r="H255" s="447">
        <v>2606</v>
      </c>
      <c r="I255" s="443">
        <v>1</v>
      </c>
      <c r="J255" s="443">
        <v>1303</v>
      </c>
      <c r="K255" s="447">
        <v>2</v>
      </c>
      <c r="L255" s="447">
        <v>2606</v>
      </c>
      <c r="M255" s="443">
        <v>1</v>
      </c>
      <c r="N255" s="443">
        <v>1303</v>
      </c>
      <c r="O255" s="447">
        <v>1</v>
      </c>
      <c r="P255" s="447">
        <v>1303</v>
      </c>
      <c r="Q255" s="529">
        <v>0.5</v>
      </c>
      <c r="R255" s="448">
        <v>1303</v>
      </c>
    </row>
    <row r="256" spans="1:18" ht="14.45" customHeight="1" x14ac:dyDescent="0.2">
      <c r="A256" s="442"/>
      <c r="B256" s="443" t="s">
        <v>2393</v>
      </c>
      <c r="C256" s="443" t="s">
        <v>2195</v>
      </c>
      <c r="D256" s="443" t="s">
        <v>2204</v>
      </c>
      <c r="E256" s="443" t="s">
        <v>2414</v>
      </c>
      <c r="F256" s="443"/>
      <c r="G256" s="447"/>
      <c r="H256" s="447"/>
      <c r="I256" s="443"/>
      <c r="J256" s="443"/>
      <c r="K256" s="447">
        <v>2</v>
      </c>
      <c r="L256" s="447">
        <v>272</v>
      </c>
      <c r="M256" s="443">
        <v>1</v>
      </c>
      <c r="N256" s="443">
        <v>136</v>
      </c>
      <c r="O256" s="447"/>
      <c r="P256" s="447"/>
      <c r="Q256" s="529"/>
      <c r="R256" s="448"/>
    </row>
    <row r="257" spans="1:18" ht="14.45" customHeight="1" x14ac:dyDescent="0.2">
      <c r="A257" s="442"/>
      <c r="B257" s="443" t="s">
        <v>2393</v>
      </c>
      <c r="C257" s="443" t="s">
        <v>2195</v>
      </c>
      <c r="D257" s="443" t="s">
        <v>2204</v>
      </c>
      <c r="E257" s="443" t="s">
        <v>2415</v>
      </c>
      <c r="F257" s="443"/>
      <c r="G257" s="447"/>
      <c r="H257" s="447"/>
      <c r="I257" s="443"/>
      <c r="J257" s="443"/>
      <c r="K257" s="447">
        <v>35</v>
      </c>
      <c r="L257" s="447">
        <v>7840</v>
      </c>
      <c r="M257" s="443">
        <v>1</v>
      </c>
      <c r="N257" s="443">
        <v>224</v>
      </c>
      <c r="O257" s="447"/>
      <c r="P257" s="447"/>
      <c r="Q257" s="529"/>
      <c r="R257" s="448"/>
    </row>
    <row r="258" spans="1:18" ht="14.45" customHeight="1" x14ac:dyDescent="0.2">
      <c r="A258" s="442"/>
      <c r="B258" s="443" t="s">
        <v>2393</v>
      </c>
      <c r="C258" s="443" t="s">
        <v>2195</v>
      </c>
      <c r="D258" s="443" t="s">
        <v>2204</v>
      </c>
      <c r="E258" s="443" t="s">
        <v>2416</v>
      </c>
      <c r="F258" s="443"/>
      <c r="G258" s="447">
        <v>1</v>
      </c>
      <c r="H258" s="447">
        <v>1083</v>
      </c>
      <c r="I258" s="443">
        <v>0.125</v>
      </c>
      <c r="J258" s="443">
        <v>1083</v>
      </c>
      <c r="K258" s="447">
        <v>8</v>
      </c>
      <c r="L258" s="447">
        <v>8664</v>
      </c>
      <c r="M258" s="443">
        <v>1</v>
      </c>
      <c r="N258" s="443">
        <v>1083</v>
      </c>
      <c r="O258" s="447">
        <v>12</v>
      </c>
      <c r="P258" s="447">
        <v>12996</v>
      </c>
      <c r="Q258" s="529">
        <v>1.5</v>
      </c>
      <c r="R258" s="448">
        <v>1083</v>
      </c>
    </row>
    <row r="259" spans="1:18" ht="14.45" customHeight="1" x14ac:dyDescent="0.2">
      <c r="A259" s="442"/>
      <c r="B259" s="443" t="s">
        <v>2393</v>
      </c>
      <c r="C259" s="443" t="s">
        <v>2195</v>
      </c>
      <c r="D259" s="443" t="s">
        <v>2204</v>
      </c>
      <c r="E259" s="443" t="s">
        <v>2417</v>
      </c>
      <c r="F259" s="443"/>
      <c r="G259" s="447"/>
      <c r="H259" s="447"/>
      <c r="I259" s="443"/>
      <c r="J259" s="443"/>
      <c r="K259" s="447">
        <v>4</v>
      </c>
      <c r="L259" s="447">
        <v>4332</v>
      </c>
      <c r="M259" s="443">
        <v>1</v>
      </c>
      <c r="N259" s="443">
        <v>1083</v>
      </c>
      <c r="O259" s="447"/>
      <c r="P259" s="447"/>
      <c r="Q259" s="529"/>
      <c r="R259" s="448"/>
    </row>
    <row r="260" spans="1:18" ht="14.45" customHeight="1" x14ac:dyDescent="0.2">
      <c r="A260" s="442"/>
      <c r="B260" s="443" t="s">
        <v>2393</v>
      </c>
      <c r="C260" s="443" t="s">
        <v>2195</v>
      </c>
      <c r="D260" s="443" t="s">
        <v>2271</v>
      </c>
      <c r="E260" s="443" t="s">
        <v>2276</v>
      </c>
      <c r="F260" s="443" t="s">
        <v>2277</v>
      </c>
      <c r="G260" s="447">
        <v>17</v>
      </c>
      <c r="H260" s="447">
        <v>1322.22</v>
      </c>
      <c r="I260" s="443">
        <v>0.43589574528407626</v>
      </c>
      <c r="J260" s="443">
        <v>77.777647058823533</v>
      </c>
      <c r="K260" s="447">
        <v>39</v>
      </c>
      <c r="L260" s="447">
        <v>3033.34</v>
      </c>
      <c r="M260" s="443">
        <v>1</v>
      </c>
      <c r="N260" s="443">
        <v>77.777948717948718</v>
      </c>
      <c r="O260" s="447">
        <v>20</v>
      </c>
      <c r="P260" s="447">
        <v>1666.6599999999999</v>
      </c>
      <c r="Q260" s="529">
        <v>0.54944714407221074</v>
      </c>
      <c r="R260" s="448">
        <v>83.332999999999998</v>
      </c>
    </row>
    <row r="261" spans="1:18" ht="14.45" customHeight="1" x14ac:dyDescent="0.2">
      <c r="A261" s="442"/>
      <c r="B261" s="443" t="s">
        <v>2393</v>
      </c>
      <c r="C261" s="443" t="s">
        <v>2195</v>
      </c>
      <c r="D261" s="443" t="s">
        <v>2271</v>
      </c>
      <c r="E261" s="443" t="s">
        <v>2278</v>
      </c>
      <c r="F261" s="443" t="s">
        <v>2279</v>
      </c>
      <c r="G261" s="447">
        <v>22</v>
      </c>
      <c r="H261" s="447">
        <v>5500</v>
      </c>
      <c r="I261" s="443">
        <v>1.1578947368421053</v>
      </c>
      <c r="J261" s="443">
        <v>250</v>
      </c>
      <c r="K261" s="447">
        <v>19</v>
      </c>
      <c r="L261" s="447">
        <v>4750</v>
      </c>
      <c r="M261" s="443">
        <v>1</v>
      </c>
      <c r="N261" s="443">
        <v>250</v>
      </c>
      <c r="O261" s="447">
        <v>21</v>
      </c>
      <c r="P261" s="447">
        <v>5366.66</v>
      </c>
      <c r="Q261" s="529">
        <v>1.1298231578947369</v>
      </c>
      <c r="R261" s="448">
        <v>255.55523809523808</v>
      </c>
    </row>
    <row r="262" spans="1:18" ht="14.45" customHeight="1" x14ac:dyDescent="0.2">
      <c r="A262" s="442"/>
      <c r="B262" s="443" t="s">
        <v>2393</v>
      </c>
      <c r="C262" s="443" t="s">
        <v>2195</v>
      </c>
      <c r="D262" s="443" t="s">
        <v>2271</v>
      </c>
      <c r="E262" s="443" t="s">
        <v>2280</v>
      </c>
      <c r="F262" s="443" t="s">
        <v>2281</v>
      </c>
      <c r="G262" s="447">
        <v>372</v>
      </c>
      <c r="H262" s="447">
        <v>111600</v>
      </c>
      <c r="I262" s="443">
        <v>1.0054054054054054</v>
      </c>
      <c r="J262" s="443">
        <v>300</v>
      </c>
      <c r="K262" s="447">
        <v>370</v>
      </c>
      <c r="L262" s="447">
        <v>111000</v>
      </c>
      <c r="M262" s="443">
        <v>1</v>
      </c>
      <c r="N262" s="443">
        <v>300</v>
      </c>
      <c r="O262" s="447">
        <v>265</v>
      </c>
      <c r="P262" s="447">
        <v>80972.210000000006</v>
      </c>
      <c r="Q262" s="529">
        <v>0.72947936936936941</v>
      </c>
      <c r="R262" s="448">
        <v>305.5555094339623</v>
      </c>
    </row>
    <row r="263" spans="1:18" ht="14.45" customHeight="1" x14ac:dyDescent="0.2">
      <c r="A263" s="442"/>
      <c r="B263" s="443" t="s">
        <v>2393</v>
      </c>
      <c r="C263" s="443" t="s">
        <v>2195</v>
      </c>
      <c r="D263" s="443" t="s">
        <v>2271</v>
      </c>
      <c r="E263" s="443" t="s">
        <v>2284</v>
      </c>
      <c r="F263" s="443" t="s">
        <v>2285</v>
      </c>
      <c r="G263" s="447"/>
      <c r="H263" s="447"/>
      <c r="I263" s="443"/>
      <c r="J263" s="443"/>
      <c r="K263" s="447">
        <v>1</v>
      </c>
      <c r="L263" s="447">
        <v>550</v>
      </c>
      <c r="M263" s="443">
        <v>1</v>
      </c>
      <c r="N263" s="443">
        <v>550</v>
      </c>
      <c r="O263" s="447"/>
      <c r="P263" s="447"/>
      <c r="Q263" s="529"/>
      <c r="R263" s="448"/>
    </row>
    <row r="264" spans="1:18" ht="14.45" customHeight="1" x14ac:dyDescent="0.2">
      <c r="A264" s="442"/>
      <c r="B264" s="443" t="s">
        <v>2393</v>
      </c>
      <c r="C264" s="443" t="s">
        <v>2195</v>
      </c>
      <c r="D264" s="443" t="s">
        <v>2271</v>
      </c>
      <c r="E264" s="443" t="s">
        <v>2297</v>
      </c>
      <c r="F264" s="443" t="s">
        <v>2298</v>
      </c>
      <c r="G264" s="447"/>
      <c r="H264" s="447"/>
      <c r="I264" s="443"/>
      <c r="J264" s="443"/>
      <c r="K264" s="447"/>
      <c r="L264" s="447"/>
      <c r="M264" s="443"/>
      <c r="N264" s="443"/>
      <c r="O264" s="447">
        <v>2</v>
      </c>
      <c r="P264" s="447">
        <v>1011.11</v>
      </c>
      <c r="Q264" s="529"/>
      <c r="R264" s="448">
        <v>505.55500000000001</v>
      </c>
    </row>
    <row r="265" spans="1:18" ht="14.45" customHeight="1" x14ac:dyDescent="0.2">
      <c r="A265" s="442"/>
      <c r="B265" s="443" t="s">
        <v>2393</v>
      </c>
      <c r="C265" s="443" t="s">
        <v>2195</v>
      </c>
      <c r="D265" s="443" t="s">
        <v>2271</v>
      </c>
      <c r="E265" s="443" t="s">
        <v>2418</v>
      </c>
      <c r="F265" s="443" t="s">
        <v>2419</v>
      </c>
      <c r="G265" s="447">
        <v>221</v>
      </c>
      <c r="H265" s="447">
        <v>147333.33000000002</v>
      </c>
      <c r="I265" s="443">
        <v>1.1450776646352938</v>
      </c>
      <c r="J265" s="443">
        <v>666.66665158371052</v>
      </c>
      <c r="K265" s="447">
        <v>193</v>
      </c>
      <c r="L265" s="447">
        <v>128666.67</v>
      </c>
      <c r="M265" s="443">
        <v>1</v>
      </c>
      <c r="N265" s="443">
        <v>666.66668393782379</v>
      </c>
      <c r="O265" s="447">
        <v>148</v>
      </c>
      <c r="P265" s="447">
        <v>104422.22</v>
      </c>
      <c r="Q265" s="529">
        <v>0.81157163700591617</v>
      </c>
      <c r="R265" s="448">
        <v>705.55554054054051</v>
      </c>
    </row>
    <row r="266" spans="1:18" ht="14.45" customHeight="1" x14ac:dyDescent="0.2">
      <c r="A266" s="442"/>
      <c r="B266" s="443" t="s">
        <v>2393</v>
      </c>
      <c r="C266" s="443" t="s">
        <v>2195</v>
      </c>
      <c r="D266" s="443" t="s">
        <v>2271</v>
      </c>
      <c r="E266" s="443" t="s">
        <v>2420</v>
      </c>
      <c r="F266" s="443" t="s">
        <v>2421</v>
      </c>
      <c r="G266" s="447">
        <v>381</v>
      </c>
      <c r="H266" s="447">
        <v>88899.99</v>
      </c>
      <c r="I266" s="443">
        <v>0.85234889741131359</v>
      </c>
      <c r="J266" s="443">
        <v>233.33330708661418</v>
      </c>
      <c r="K266" s="447">
        <v>447</v>
      </c>
      <c r="L266" s="447">
        <v>104300</v>
      </c>
      <c r="M266" s="443">
        <v>1</v>
      </c>
      <c r="N266" s="443">
        <v>233.33333333333334</v>
      </c>
      <c r="O266" s="447">
        <v>311</v>
      </c>
      <c r="P266" s="447">
        <v>78095.55</v>
      </c>
      <c r="Q266" s="529">
        <v>0.74875886864813046</v>
      </c>
      <c r="R266" s="448">
        <v>251.11109324758843</v>
      </c>
    </row>
    <row r="267" spans="1:18" ht="14.45" customHeight="1" x14ac:dyDescent="0.2">
      <c r="A267" s="442"/>
      <c r="B267" s="443" t="s">
        <v>2393</v>
      </c>
      <c r="C267" s="443" t="s">
        <v>2195</v>
      </c>
      <c r="D267" s="443" t="s">
        <v>2271</v>
      </c>
      <c r="E267" s="443" t="s">
        <v>2422</v>
      </c>
      <c r="F267" s="443" t="s">
        <v>2423</v>
      </c>
      <c r="G267" s="447">
        <v>234</v>
      </c>
      <c r="H267" s="447">
        <v>181999.99</v>
      </c>
      <c r="I267" s="443">
        <v>0.95901627898607111</v>
      </c>
      <c r="J267" s="443">
        <v>777.777735042735</v>
      </c>
      <c r="K267" s="447">
        <v>244</v>
      </c>
      <c r="L267" s="447">
        <v>189777.78999999998</v>
      </c>
      <c r="M267" s="443">
        <v>1</v>
      </c>
      <c r="N267" s="443">
        <v>777.77782786885234</v>
      </c>
      <c r="O267" s="447">
        <v>155</v>
      </c>
      <c r="P267" s="447">
        <v>127444.45999999999</v>
      </c>
      <c r="Q267" s="529">
        <v>0.67154570616508924</v>
      </c>
      <c r="R267" s="448">
        <v>822.22232258064514</v>
      </c>
    </row>
    <row r="268" spans="1:18" ht="14.45" customHeight="1" x14ac:dyDescent="0.2">
      <c r="A268" s="442"/>
      <c r="B268" s="443" t="s">
        <v>2393</v>
      </c>
      <c r="C268" s="443" t="s">
        <v>2195</v>
      </c>
      <c r="D268" s="443" t="s">
        <v>2271</v>
      </c>
      <c r="E268" s="443" t="s">
        <v>2424</v>
      </c>
      <c r="F268" s="443" t="s">
        <v>2425</v>
      </c>
      <c r="G268" s="447">
        <v>454</v>
      </c>
      <c r="H268" s="447">
        <v>110977.79</v>
      </c>
      <c r="I268" s="443">
        <v>0.84543768802849939</v>
      </c>
      <c r="J268" s="443">
        <v>244.44447136563875</v>
      </c>
      <c r="K268" s="447">
        <v>537</v>
      </c>
      <c r="L268" s="447">
        <v>131266.67000000001</v>
      </c>
      <c r="M268" s="443">
        <v>1</v>
      </c>
      <c r="N268" s="443">
        <v>244.4444506517691</v>
      </c>
      <c r="O268" s="447">
        <v>407</v>
      </c>
      <c r="P268" s="447">
        <v>106724.44</v>
      </c>
      <c r="Q268" s="529">
        <v>0.81303532724643657</v>
      </c>
      <c r="R268" s="448">
        <v>262.22221130221129</v>
      </c>
    </row>
    <row r="269" spans="1:18" ht="14.45" customHeight="1" x14ac:dyDescent="0.2">
      <c r="A269" s="442"/>
      <c r="B269" s="443" t="s">
        <v>2393</v>
      </c>
      <c r="C269" s="443" t="s">
        <v>2195</v>
      </c>
      <c r="D269" s="443" t="s">
        <v>2271</v>
      </c>
      <c r="E269" s="443" t="s">
        <v>2426</v>
      </c>
      <c r="F269" s="443" t="s">
        <v>2427</v>
      </c>
      <c r="G269" s="447">
        <v>10</v>
      </c>
      <c r="H269" s="447">
        <v>5255.5499999999993</v>
      </c>
      <c r="I269" s="443">
        <v>0.38461538461538458</v>
      </c>
      <c r="J269" s="443">
        <v>525.55499999999995</v>
      </c>
      <c r="K269" s="447">
        <v>26</v>
      </c>
      <c r="L269" s="447">
        <v>13664.43</v>
      </c>
      <c r="M269" s="443">
        <v>1</v>
      </c>
      <c r="N269" s="443">
        <v>525.55500000000006</v>
      </c>
      <c r="O269" s="447">
        <v>12</v>
      </c>
      <c r="P269" s="447">
        <v>6693.3499999999985</v>
      </c>
      <c r="Q269" s="529">
        <v>0.48983748315882902</v>
      </c>
      <c r="R269" s="448">
        <v>557.77916666666658</v>
      </c>
    </row>
    <row r="270" spans="1:18" ht="14.45" customHeight="1" x14ac:dyDescent="0.2">
      <c r="A270" s="442"/>
      <c r="B270" s="443" t="s">
        <v>2393</v>
      </c>
      <c r="C270" s="443" t="s">
        <v>2195</v>
      </c>
      <c r="D270" s="443" t="s">
        <v>2271</v>
      </c>
      <c r="E270" s="443" t="s">
        <v>2428</v>
      </c>
      <c r="F270" s="443" t="s">
        <v>2429</v>
      </c>
      <c r="G270" s="447">
        <v>10</v>
      </c>
      <c r="H270" s="447">
        <v>10000</v>
      </c>
      <c r="I270" s="443">
        <v>1.4285714285714286</v>
      </c>
      <c r="J270" s="443">
        <v>1000</v>
      </c>
      <c r="K270" s="447">
        <v>7</v>
      </c>
      <c r="L270" s="447">
        <v>7000</v>
      </c>
      <c r="M270" s="443">
        <v>1</v>
      </c>
      <c r="N270" s="443">
        <v>1000</v>
      </c>
      <c r="O270" s="447">
        <v>2</v>
      </c>
      <c r="P270" s="447">
        <v>2111.12</v>
      </c>
      <c r="Q270" s="529">
        <v>0.30158857142857143</v>
      </c>
      <c r="R270" s="448">
        <v>1055.56</v>
      </c>
    </row>
    <row r="271" spans="1:18" ht="14.45" customHeight="1" x14ac:dyDescent="0.2">
      <c r="A271" s="442"/>
      <c r="B271" s="443" t="s">
        <v>2393</v>
      </c>
      <c r="C271" s="443" t="s">
        <v>2195</v>
      </c>
      <c r="D271" s="443" t="s">
        <v>2271</v>
      </c>
      <c r="E271" s="443" t="s">
        <v>2381</v>
      </c>
      <c r="F271" s="443" t="s">
        <v>2382</v>
      </c>
      <c r="G271" s="447"/>
      <c r="H271" s="447"/>
      <c r="I271" s="443"/>
      <c r="J271" s="443"/>
      <c r="K271" s="447">
        <v>2</v>
      </c>
      <c r="L271" s="447">
        <v>0</v>
      </c>
      <c r="M271" s="443"/>
      <c r="N271" s="443">
        <v>0</v>
      </c>
      <c r="O271" s="447"/>
      <c r="P271" s="447"/>
      <c r="Q271" s="529"/>
      <c r="R271" s="448"/>
    </row>
    <row r="272" spans="1:18" ht="14.45" customHeight="1" x14ac:dyDescent="0.2">
      <c r="A272" s="442"/>
      <c r="B272" s="443" t="s">
        <v>2393</v>
      </c>
      <c r="C272" s="443" t="s">
        <v>2195</v>
      </c>
      <c r="D272" s="443" t="s">
        <v>2271</v>
      </c>
      <c r="E272" s="443" t="s">
        <v>2305</v>
      </c>
      <c r="F272" s="443" t="s">
        <v>2306</v>
      </c>
      <c r="G272" s="447">
        <v>622</v>
      </c>
      <c r="H272" s="447">
        <v>0</v>
      </c>
      <c r="I272" s="443"/>
      <c r="J272" s="443">
        <v>0</v>
      </c>
      <c r="K272" s="447">
        <v>590</v>
      </c>
      <c r="L272" s="447">
        <v>0</v>
      </c>
      <c r="M272" s="443"/>
      <c r="N272" s="443">
        <v>0</v>
      </c>
      <c r="O272" s="447">
        <v>424</v>
      </c>
      <c r="P272" s="447">
        <v>0</v>
      </c>
      <c r="Q272" s="529"/>
      <c r="R272" s="448">
        <v>0</v>
      </c>
    </row>
    <row r="273" spans="1:18" ht="14.45" customHeight="1" x14ac:dyDescent="0.2">
      <c r="A273" s="442"/>
      <c r="B273" s="443" t="s">
        <v>2393</v>
      </c>
      <c r="C273" s="443" t="s">
        <v>2195</v>
      </c>
      <c r="D273" s="443" t="s">
        <v>2271</v>
      </c>
      <c r="E273" s="443" t="s">
        <v>2307</v>
      </c>
      <c r="F273" s="443" t="s">
        <v>2308</v>
      </c>
      <c r="G273" s="447">
        <v>435</v>
      </c>
      <c r="H273" s="447">
        <v>132916.68</v>
      </c>
      <c r="I273" s="443">
        <v>0.9024897034705438</v>
      </c>
      <c r="J273" s="443">
        <v>305.55558620689652</v>
      </c>
      <c r="K273" s="447">
        <v>482</v>
      </c>
      <c r="L273" s="447">
        <v>147277.78</v>
      </c>
      <c r="M273" s="443">
        <v>1</v>
      </c>
      <c r="N273" s="443">
        <v>305.55556016597512</v>
      </c>
      <c r="O273" s="447">
        <v>367</v>
      </c>
      <c r="P273" s="447">
        <v>114177.77</v>
      </c>
      <c r="Q273" s="529">
        <v>0.77525455638997276</v>
      </c>
      <c r="R273" s="448">
        <v>311.11108991825614</v>
      </c>
    </row>
    <row r="274" spans="1:18" ht="14.45" customHeight="1" x14ac:dyDescent="0.2">
      <c r="A274" s="442"/>
      <c r="B274" s="443" t="s">
        <v>2393</v>
      </c>
      <c r="C274" s="443" t="s">
        <v>2195</v>
      </c>
      <c r="D274" s="443" t="s">
        <v>2271</v>
      </c>
      <c r="E274" s="443" t="s">
        <v>2309</v>
      </c>
      <c r="F274" s="443" t="s">
        <v>2310</v>
      </c>
      <c r="G274" s="447">
        <v>1029</v>
      </c>
      <c r="H274" s="447">
        <v>34299.99</v>
      </c>
      <c r="I274" s="443">
        <v>2.1129361628205672</v>
      </c>
      <c r="J274" s="443">
        <v>33.333323615160346</v>
      </c>
      <c r="K274" s="447">
        <v>487</v>
      </c>
      <c r="L274" s="447">
        <v>16233.33</v>
      </c>
      <c r="M274" s="443">
        <v>1</v>
      </c>
      <c r="N274" s="443">
        <v>33.333326488706362</v>
      </c>
      <c r="O274" s="447"/>
      <c r="P274" s="447"/>
      <c r="Q274" s="529"/>
      <c r="R274" s="448"/>
    </row>
    <row r="275" spans="1:18" ht="14.45" customHeight="1" x14ac:dyDescent="0.2">
      <c r="A275" s="442"/>
      <c r="B275" s="443" t="s">
        <v>2393</v>
      </c>
      <c r="C275" s="443" t="s">
        <v>2195</v>
      </c>
      <c r="D275" s="443" t="s">
        <v>2271</v>
      </c>
      <c r="E275" s="443" t="s">
        <v>2311</v>
      </c>
      <c r="F275" s="443" t="s">
        <v>2312</v>
      </c>
      <c r="G275" s="447">
        <v>463</v>
      </c>
      <c r="H275" s="447">
        <v>210922.21999999997</v>
      </c>
      <c r="I275" s="443">
        <v>0.98510633170290252</v>
      </c>
      <c r="J275" s="443">
        <v>455.55555075593946</v>
      </c>
      <c r="K275" s="447">
        <v>470</v>
      </c>
      <c r="L275" s="447">
        <v>214111.12</v>
      </c>
      <c r="M275" s="443">
        <v>1</v>
      </c>
      <c r="N275" s="443">
        <v>455.55557446808507</v>
      </c>
      <c r="O275" s="447">
        <v>351</v>
      </c>
      <c r="P275" s="447">
        <v>161850</v>
      </c>
      <c r="Q275" s="529">
        <v>0.75591590011765852</v>
      </c>
      <c r="R275" s="448">
        <v>461.11111111111109</v>
      </c>
    </row>
    <row r="276" spans="1:18" ht="14.45" customHeight="1" x14ac:dyDescent="0.2">
      <c r="A276" s="442"/>
      <c r="B276" s="443" t="s">
        <v>2393</v>
      </c>
      <c r="C276" s="443" t="s">
        <v>2195</v>
      </c>
      <c r="D276" s="443" t="s">
        <v>2271</v>
      </c>
      <c r="E276" s="443" t="s">
        <v>2315</v>
      </c>
      <c r="F276" s="443" t="s">
        <v>2316</v>
      </c>
      <c r="G276" s="447">
        <v>467</v>
      </c>
      <c r="H276" s="447">
        <v>36322.22</v>
      </c>
      <c r="I276" s="443">
        <v>0.85845585237541633</v>
      </c>
      <c r="J276" s="443">
        <v>77.777773019271947</v>
      </c>
      <c r="K276" s="447">
        <v>544</v>
      </c>
      <c r="L276" s="447">
        <v>42311.11</v>
      </c>
      <c r="M276" s="443">
        <v>1</v>
      </c>
      <c r="N276" s="443">
        <v>77.777775735294114</v>
      </c>
      <c r="O276" s="447">
        <v>430</v>
      </c>
      <c r="P276" s="447">
        <v>40611.119999999995</v>
      </c>
      <c r="Q276" s="529">
        <v>0.95982166386086287</v>
      </c>
      <c r="R276" s="448">
        <v>94.444465116279062</v>
      </c>
    </row>
    <row r="277" spans="1:18" ht="14.45" customHeight="1" x14ac:dyDescent="0.2">
      <c r="A277" s="442"/>
      <c r="B277" s="443" t="s">
        <v>2393</v>
      </c>
      <c r="C277" s="443" t="s">
        <v>2195</v>
      </c>
      <c r="D277" s="443" t="s">
        <v>2271</v>
      </c>
      <c r="E277" s="443" t="s">
        <v>2430</v>
      </c>
      <c r="F277" s="443" t="s">
        <v>2431</v>
      </c>
      <c r="G277" s="447">
        <v>261</v>
      </c>
      <c r="H277" s="447">
        <v>377000</v>
      </c>
      <c r="I277" s="443">
        <v>1.007722037651382</v>
      </c>
      <c r="J277" s="443">
        <v>1444.4444444444443</v>
      </c>
      <c r="K277" s="447">
        <v>259</v>
      </c>
      <c r="L277" s="447">
        <v>374111.10000000003</v>
      </c>
      <c r="M277" s="443">
        <v>1</v>
      </c>
      <c r="N277" s="443">
        <v>1444.4444015444017</v>
      </c>
      <c r="O277" s="447">
        <v>160</v>
      </c>
      <c r="P277" s="447">
        <v>243555.56</v>
      </c>
      <c r="Q277" s="529">
        <v>0.65102468224011523</v>
      </c>
      <c r="R277" s="448">
        <v>1522.22225</v>
      </c>
    </row>
    <row r="278" spans="1:18" ht="14.45" customHeight="1" x14ac:dyDescent="0.2">
      <c r="A278" s="442"/>
      <c r="B278" s="443" t="s">
        <v>2393</v>
      </c>
      <c r="C278" s="443" t="s">
        <v>2195</v>
      </c>
      <c r="D278" s="443" t="s">
        <v>2271</v>
      </c>
      <c r="E278" s="443" t="s">
        <v>2432</v>
      </c>
      <c r="F278" s="443" t="s">
        <v>2433</v>
      </c>
      <c r="G278" s="447"/>
      <c r="H278" s="447"/>
      <c r="I278" s="443"/>
      <c r="J278" s="443"/>
      <c r="K278" s="447">
        <v>0</v>
      </c>
      <c r="L278" s="447">
        <v>0</v>
      </c>
      <c r="M278" s="443"/>
      <c r="N278" s="443"/>
      <c r="O278" s="447"/>
      <c r="P278" s="447"/>
      <c r="Q278" s="529"/>
      <c r="R278" s="448"/>
    </row>
    <row r="279" spans="1:18" ht="14.45" customHeight="1" x14ac:dyDescent="0.2">
      <c r="A279" s="442"/>
      <c r="B279" s="443" t="s">
        <v>2393</v>
      </c>
      <c r="C279" s="443" t="s">
        <v>2195</v>
      </c>
      <c r="D279" s="443" t="s">
        <v>2271</v>
      </c>
      <c r="E279" s="443" t="s">
        <v>2319</v>
      </c>
      <c r="F279" s="443" t="s">
        <v>2320</v>
      </c>
      <c r="G279" s="447">
        <v>2</v>
      </c>
      <c r="H279" s="447">
        <v>188.88</v>
      </c>
      <c r="I279" s="443">
        <v>0.24998676478373658</v>
      </c>
      <c r="J279" s="443">
        <v>94.44</v>
      </c>
      <c r="K279" s="447">
        <v>8</v>
      </c>
      <c r="L279" s="447">
        <v>755.56</v>
      </c>
      <c r="M279" s="443">
        <v>1</v>
      </c>
      <c r="N279" s="443">
        <v>94.444999999999993</v>
      </c>
      <c r="O279" s="447">
        <v>8</v>
      </c>
      <c r="P279" s="447">
        <v>888.88</v>
      </c>
      <c r="Q279" s="529">
        <v>1.1764519032240988</v>
      </c>
      <c r="R279" s="448">
        <v>111.11</v>
      </c>
    </row>
    <row r="280" spans="1:18" ht="14.45" customHeight="1" x14ac:dyDescent="0.2">
      <c r="A280" s="442"/>
      <c r="B280" s="443" t="s">
        <v>2393</v>
      </c>
      <c r="C280" s="443" t="s">
        <v>2195</v>
      </c>
      <c r="D280" s="443" t="s">
        <v>2271</v>
      </c>
      <c r="E280" s="443" t="s">
        <v>2347</v>
      </c>
      <c r="F280" s="443" t="s">
        <v>2348</v>
      </c>
      <c r="G280" s="447">
        <v>13</v>
      </c>
      <c r="H280" s="447">
        <v>1256.67</v>
      </c>
      <c r="I280" s="443">
        <v>2.1666724137931035</v>
      </c>
      <c r="J280" s="443">
        <v>96.666923076923084</v>
      </c>
      <c r="K280" s="447">
        <v>6</v>
      </c>
      <c r="L280" s="447">
        <v>580</v>
      </c>
      <c r="M280" s="443">
        <v>1</v>
      </c>
      <c r="N280" s="443">
        <v>96.666666666666671</v>
      </c>
      <c r="O280" s="447">
        <v>4</v>
      </c>
      <c r="P280" s="447">
        <v>600</v>
      </c>
      <c r="Q280" s="529">
        <v>1.0344827586206897</v>
      </c>
      <c r="R280" s="448">
        <v>150</v>
      </c>
    </row>
    <row r="281" spans="1:18" ht="14.45" customHeight="1" x14ac:dyDescent="0.2">
      <c r="A281" s="442"/>
      <c r="B281" s="443" t="s">
        <v>2393</v>
      </c>
      <c r="C281" s="443" t="s">
        <v>2195</v>
      </c>
      <c r="D281" s="443" t="s">
        <v>2271</v>
      </c>
      <c r="E281" s="443" t="s">
        <v>2434</v>
      </c>
      <c r="F281" s="443" t="s">
        <v>2435</v>
      </c>
      <c r="G281" s="447">
        <v>264</v>
      </c>
      <c r="H281" s="447">
        <v>92400</v>
      </c>
      <c r="I281" s="443">
        <v>1.03125</v>
      </c>
      <c r="J281" s="443">
        <v>350</v>
      </c>
      <c r="K281" s="447">
        <v>256</v>
      </c>
      <c r="L281" s="447">
        <v>89600</v>
      </c>
      <c r="M281" s="443">
        <v>1</v>
      </c>
      <c r="N281" s="443">
        <v>350</v>
      </c>
      <c r="O281" s="447">
        <v>192</v>
      </c>
      <c r="P281" s="447">
        <v>71466.67</v>
      </c>
      <c r="Q281" s="529">
        <v>0.79761908482142851</v>
      </c>
      <c r="R281" s="448">
        <v>372.22223958333331</v>
      </c>
    </row>
    <row r="282" spans="1:18" ht="14.45" customHeight="1" x14ac:dyDescent="0.2">
      <c r="A282" s="442"/>
      <c r="B282" s="443" t="s">
        <v>2393</v>
      </c>
      <c r="C282" s="443" t="s">
        <v>2195</v>
      </c>
      <c r="D282" s="443" t="s">
        <v>2271</v>
      </c>
      <c r="E282" s="443" t="s">
        <v>2436</v>
      </c>
      <c r="F282" s="443" t="s">
        <v>2437</v>
      </c>
      <c r="G282" s="447">
        <v>20</v>
      </c>
      <c r="H282" s="447">
        <v>1177.78</v>
      </c>
      <c r="I282" s="443">
        <v>1.0526325197293747</v>
      </c>
      <c r="J282" s="443">
        <v>58.888999999999996</v>
      </c>
      <c r="K282" s="447">
        <v>19</v>
      </c>
      <c r="L282" s="447">
        <v>1118.8899999999999</v>
      </c>
      <c r="M282" s="443">
        <v>1</v>
      </c>
      <c r="N282" s="443">
        <v>58.888947368421043</v>
      </c>
      <c r="O282" s="447">
        <v>19</v>
      </c>
      <c r="P282" s="447">
        <v>1287.79</v>
      </c>
      <c r="Q282" s="529">
        <v>1.1509531768091592</v>
      </c>
      <c r="R282" s="448">
        <v>67.778421052631572</v>
      </c>
    </row>
    <row r="283" spans="1:18" ht="14.45" customHeight="1" x14ac:dyDescent="0.2">
      <c r="A283" s="442"/>
      <c r="B283" s="443" t="s">
        <v>2393</v>
      </c>
      <c r="C283" s="443" t="s">
        <v>2195</v>
      </c>
      <c r="D283" s="443" t="s">
        <v>2271</v>
      </c>
      <c r="E283" s="443" t="s">
        <v>2438</v>
      </c>
      <c r="F283" s="443" t="s">
        <v>2439</v>
      </c>
      <c r="G283" s="447">
        <v>372</v>
      </c>
      <c r="H283" s="447">
        <v>47946.66</v>
      </c>
      <c r="I283" s="443">
        <v>1.0054052421853392</v>
      </c>
      <c r="J283" s="443">
        <v>128.88887096774195</v>
      </c>
      <c r="K283" s="447">
        <v>370</v>
      </c>
      <c r="L283" s="447">
        <v>47688.89</v>
      </c>
      <c r="M283" s="443">
        <v>1</v>
      </c>
      <c r="N283" s="443">
        <v>128.88889189189189</v>
      </c>
      <c r="O283" s="447">
        <v>270</v>
      </c>
      <c r="P283" s="447">
        <v>38100</v>
      </c>
      <c r="Q283" s="529">
        <v>0.79892821996905361</v>
      </c>
      <c r="R283" s="448">
        <v>141.11111111111111</v>
      </c>
    </row>
    <row r="284" spans="1:18" ht="14.45" customHeight="1" x14ac:dyDescent="0.2">
      <c r="A284" s="442"/>
      <c r="B284" s="443" t="s">
        <v>2393</v>
      </c>
      <c r="C284" s="443" t="s">
        <v>2195</v>
      </c>
      <c r="D284" s="443" t="s">
        <v>2271</v>
      </c>
      <c r="E284" s="443" t="s">
        <v>2328</v>
      </c>
      <c r="F284" s="443" t="s">
        <v>2329</v>
      </c>
      <c r="G284" s="447">
        <v>1066</v>
      </c>
      <c r="H284" s="447">
        <v>52115.57</v>
      </c>
      <c r="I284" s="443">
        <v>0.87808936986846065</v>
      </c>
      <c r="J284" s="443">
        <v>48.888902439024392</v>
      </c>
      <c r="K284" s="447">
        <v>1214</v>
      </c>
      <c r="L284" s="447">
        <v>59351.100000000006</v>
      </c>
      <c r="M284" s="443">
        <v>1</v>
      </c>
      <c r="N284" s="443">
        <v>48.888879736408569</v>
      </c>
      <c r="O284" s="447">
        <v>879</v>
      </c>
      <c r="P284" s="447">
        <v>63483.34</v>
      </c>
      <c r="Q284" s="529">
        <v>1.0696236464025097</v>
      </c>
      <c r="R284" s="448">
        <v>72.222229806598406</v>
      </c>
    </row>
    <row r="285" spans="1:18" ht="14.45" customHeight="1" x14ac:dyDescent="0.2">
      <c r="A285" s="442"/>
      <c r="B285" s="443" t="s">
        <v>2393</v>
      </c>
      <c r="C285" s="443" t="s">
        <v>2195</v>
      </c>
      <c r="D285" s="443" t="s">
        <v>2271</v>
      </c>
      <c r="E285" s="443" t="s">
        <v>2440</v>
      </c>
      <c r="F285" s="443" t="s">
        <v>2441</v>
      </c>
      <c r="G285" s="447">
        <v>1277</v>
      </c>
      <c r="H285" s="447">
        <v>1135111.1199999999</v>
      </c>
      <c r="I285" s="443">
        <v>0.88803894452688392</v>
      </c>
      <c r="J285" s="443">
        <v>888.8888958496475</v>
      </c>
      <c r="K285" s="447">
        <v>1438</v>
      </c>
      <c r="L285" s="447">
        <v>1278222.23</v>
      </c>
      <c r="M285" s="443">
        <v>1</v>
      </c>
      <c r="N285" s="443">
        <v>888.8888942976356</v>
      </c>
      <c r="O285" s="447">
        <v>1156</v>
      </c>
      <c r="P285" s="447">
        <v>1085355.56</v>
      </c>
      <c r="Q285" s="529">
        <v>0.84911335018794043</v>
      </c>
      <c r="R285" s="448">
        <v>938.88889273356403</v>
      </c>
    </row>
    <row r="286" spans="1:18" ht="14.45" customHeight="1" x14ac:dyDescent="0.2">
      <c r="A286" s="442"/>
      <c r="B286" s="443" t="s">
        <v>2393</v>
      </c>
      <c r="C286" s="443" t="s">
        <v>2195</v>
      </c>
      <c r="D286" s="443" t="s">
        <v>2271</v>
      </c>
      <c r="E286" s="443" t="s">
        <v>2442</v>
      </c>
      <c r="F286" s="443" t="s">
        <v>2443</v>
      </c>
      <c r="G286" s="447">
        <v>21</v>
      </c>
      <c r="H286" s="447">
        <v>6999.99</v>
      </c>
      <c r="I286" s="443">
        <v>0.87499765625292958</v>
      </c>
      <c r="J286" s="443">
        <v>333.33285714285711</v>
      </c>
      <c r="K286" s="447">
        <v>24</v>
      </c>
      <c r="L286" s="447">
        <v>8000.01</v>
      </c>
      <c r="M286" s="443">
        <v>1</v>
      </c>
      <c r="N286" s="443">
        <v>333.33375000000001</v>
      </c>
      <c r="O286" s="447">
        <v>51</v>
      </c>
      <c r="P286" s="447">
        <v>18133.330000000002</v>
      </c>
      <c r="Q286" s="529">
        <v>2.2666634166707293</v>
      </c>
      <c r="R286" s="448">
        <v>355.55549019607844</v>
      </c>
    </row>
    <row r="287" spans="1:18" ht="14.45" customHeight="1" thickBot="1" x14ac:dyDescent="0.25">
      <c r="A287" s="449"/>
      <c r="B287" s="450" t="s">
        <v>2393</v>
      </c>
      <c r="C287" s="450" t="s">
        <v>2195</v>
      </c>
      <c r="D287" s="450" t="s">
        <v>2271</v>
      </c>
      <c r="E287" s="450" t="s">
        <v>2340</v>
      </c>
      <c r="F287" s="450" t="s">
        <v>2341</v>
      </c>
      <c r="G287" s="454"/>
      <c r="H287" s="454"/>
      <c r="I287" s="450"/>
      <c r="J287" s="450"/>
      <c r="K287" s="454"/>
      <c r="L287" s="454"/>
      <c r="M287" s="450"/>
      <c r="N287" s="450"/>
      <c r="O287" s="454">
        <v>5</v>
      </c>
      <c r="P287" s="454">
        <v>305.55</v>
      </c>
      <c r="Q287" s="462"/>
      <c r="R287" s="455">
        <v>61.11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A71A07E-9ABC-4989-8241-9EF4FD16676C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8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9" hidden="1" customWidth="1" outlineLevel="1"/>
    <col min="10" max="11" width="9.28515625" style="114" hidden="1" customWidth="1"/>
    <col min="12" max="13" width="11.140625" style="189" customWidth="1"/>
    <col min="14" max="15" width="9.28515625" style="114" hidden="1" customWidth="1"/>
    <col min="16" max="17" width="11.140625" style="189" customWidth="1"/>
    <col min="18" max="18" width="11.140625" style="192" customWidth="1"/>
    <col min="19" max="19" width="11.140625" style="189" customWidth="1"/>
    <col min="20" max="16384" width="8.85546875" style="114"/>
  </cols>
  <sheetData>
    <row r="1" spans="1:19" ht="18.600000000000001" customHeight="1" thickBot="1" x14ac:dyDescent="0.35">
      <c r="A1" s="304" t="s">
        <v>2445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415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5" customHeight="1" thickBot="1" x14ac:dyDescent="0.25">
      <c r="G3" s="73" t="s">
        <v>107</v>
      </c>
      <c r="H3" s="88">
        <f t="shared" ref="H3:Q3" si="0">SUBTOTAL(9,H6:H1048576)</f>
        <v>38016</v>
      </c>
      <c r="I3" s="89">
        <f t="shared" si="0"/>
        <v>9892773.4199999999</v>
      </c>
      <c r="J3" s="66"/>
      <c r="K3" s="66"/>
      <c r="L3" s="89">
        <f t="shared" si="0"/>
        <v>33019</v>
      </c>
      <c r="M3" s="89">
        <f t="shared" si="0"/>
        <v>9586942.4499999955</v>
      </c>
      <c r="N3" s="66"/>
      <c r="O3" s="66"/>
      <c r="P3" s="89">
        <f t="shared" si="0"/>
        <v>26039</v>
      </c>
      <c r="Q3" s="89">
        <f t="shared" si="0"/>
        <v>7634122.549999998</v>
      </c>
      <c r="R3" s="67">
        <f>IF(M3=0,0,Q3/M3)</f>
        <v>0.79630420124197177</v>
      </c>
      <c r="S3" s="90">
        <f>IF(P3=0,0,Q3/P3)</f>
        <v>293.18032758554466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2018</v>
      </c>
      <c r="I4" s="411"/>
      <c r="J4" s="87"/>
      <c r="K4" s="87"/>
      <c r="L4" s="410">
        <v>2019</v>
      </c>
      <c r="M4" s="411"/>
      <c r="N4" s="87"/>
      <c r="O4" s="87"/>
      <c r="P4" s="410">
        <v>2020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19"/>
      <c r="B5" s="519"/>
      <c r="C5" s="520"/>
      <c r="D5" s="530"/>
      <c r="E5" s="521"/>
      <c r="F5" s="522"/>
      <c r="G5" s="523"/>
      <c r="H5" s="524" t="s">
        <v>58</v>
      </c>
      <c r="I5" s="525" t="s">
        <v>14</v>
      </c>
      <c r="J5" s="526"/>
      <c r="K5" s="526"/>
      <c r="L5" s="524" t="s">
        <v>58</v>
      </c>
      <c r="M5" s="525" t="s">
        <v>14</v>
      </c>
      <c r="N5" s="526"/>
      <c r="O5" s="526"/>
      <c r="P5" s="524" t="s">
        <v>58</v>
      </c>
      <c r="Q5" s="525" t="s">
        <v>14</v>
      </c>
      <c r="R5" s="527"/>
      <c r="S5" s="528"/>
    </row>
    <row r="6" spans="1:19" ht="14.45" customHeight="1" x14ac:dyDescent="0.2">
      <c r="A6" s="435"/>
      <c r="B6" s="436" t="s">
        <v>2203</v>
      </c>
      <c r="C6" s="436" t="s">
        <v>439</v>
      </c>
      <c r="D6" s="436" t="s">
        <v>2194</v>
      </c>
      <c r="E6" s="436" t="s">
        <v>2204</v>
      </c>
      <c r="F6" s="436" t="s">
        <v>2205</v>
      </c>
      <c r="G6" s="436"/>
      <c r="H6" s="440">
        <v>2</v>
      </c>
      <c r="I6" s="440">
        <v>226</v>
      </c>
      <c r="J6" s="436"/>
      <c r="K6" s="436">
        <v>113</v>
      </c>
      <c r="L6" s="440"/>
      <c r="M6" s="440"/>
      <c r="N6" s="436"/>
      <c r="O6" s="436"/>
      <c r="P6" s="440"/>
      <c r="Q6" s="440"/>
      <c r="R6" s="461"/>
      <c r="S6" s="441"/>
    </row>
    <row r="7" spans="1:19" ht="14.45" customHeight="1" x14ac:dyDescent="0.2">
      <c r="A7" s="442"/>
      <c r="B7" s="443" t="s">
        <v>2203</v>
      </c>
      <c r="C7" s="443" t="s">
        <v>439</v>
      </c>
      <c r="D7" s="443" t="s">
        <v>2194</v>
      </c>
      <c r="E7" s="443" t="s">
        <v>2204</v>
      </c>
      <c r="F7" s="443" t="s">
        <v>2206</v>
      </c>
      <c r="G7" s="443"/>
      <c r="H7" s="447">
        <v>66</v>
      </c>
      <c r="I7" s="447">
        <v>7458</v>
      </c>
      <c r="J7" s="443">
        <v>1.2692307692307692</v>
      </c>
      <c r="K7" s="443">
        <v>113</v>
      </c>
      <c r="L7" s="447">
        <v>52</v>
      </c>
      <c r="M7" s="447">
        <v>5876</v>
      </c>
      <c r="N7" s="443">
        <v>1</v>
      </c>
      <c r="O7" s="443">
        <v>113</v>
      </c>
      <c r="P7" s="447">
        <v>51</v>
      </c>
      <c r="Q7" s="447">
        <v>5763</v>
      </c>
      <c r="R7" s="529">
        <v>0.98076923076923073</v>
      </c>
      <c r="S7" s="448">
        <v>113</v>
      </c>
    </row>
    <row r="8" spans="1:19" ht="14.45" customHeight="1" x14ac:dyDescent="0.2">
      <c r="A8" s="442"/>
      <c r="B8" s="443" t="s">
        <v>2203</v>
      </c>
      <c r="C8" s="443" t="s">
        <v>439</v>
      </c>
      <c r="D8" s="443" t="s">
        <v>2194</v>
      </c>
      <c r="E8" s="443" t="s">
        <v>2204</v>
      </c>
      <c r="F8" s="443" t="s">
        <v>2207</v>
      </c>
      <c r="G8" s="443"/>
      <c r="H8" s="447">
        <v>1</v>
      </c>
      <c r="I8" s="447">
        <v>132</v>
      </c>
      <c r="J8" s="443"/>
      <c r="K8" s="443">
        <v>132</v>
      </c>
      <c r="L8" s="447"/>
      <c r="M8" s="447"/>
      <c r="N8" s="443"/>
      <c r="O8" s="443"/>
      <c r="P8" s="447">
        <v>1</v>
      </c>
      <c r="Q8" s="447">
        <v>132</v>
      </c>
      <c r="R8" s="529"/>
      <c r="S8" s="448">
        <v>132</v>
      </c>
    </row>
    <row r="9" spans="1:19" ht="14.45" customHeight="1" x14ac:dyDescent="0.2">
      <c r="A9" s="442"/>
      <c r="B9" s="443" t="s">
        <v>2203</v>
      </c>
      <c r="C9" s="443" t="s">
        <v>439</v>
      </c>
      <c r="D9" s="443" t="s">
        <v>2194</v>
      </c>
      <c r="E9" s="443" t="s">
        <v>2204</v>
      </c>
      <c r="F9" s="443" t="s">
        <v>2208</v>
      </c>
      <c r="G9" s="443"/>
      <c r="H9" s="447">
        <v>3</v>
      </c>
      <c r="I9" s="447">
        <v>468</v>
      </c>
      <c r="J9" s="443"/>
      <c r="K9" s="443">
        <v>156</v>
      </c>
      <c r="L9" s="447"/>
      <c r="M9" s="447"/>
      <c r="N9" s="443"/>
      <c r="O9" s="443"/>
      <c r="P9" s="447"/>
      <c r="Q9" s="447"/>
      <c r="R9" s="529"/>
      <c r="S9" s="448"/>
    </row>
    <row r="10" spans="1:19" ht="14.45" customHeight="1" x14ac:dyDescent="0.2">
      <c r="A10" s="442"/>
      <c r="B10" s="443" t="s">
        <v>2203</v>
      </c>
      <c r="C10" s="443" t="s">
        <v>439</v>
      </c>
      <c r="D10" s="443" t="s">
        <v>2194</v>
      </c>
      <c r="E10" s="443" t="s">
        <v>2204</v>
      </c>
      <c r="F10" s="443" t="s">
        <v>2209</v>
      </c>
      <c r="G10" s="443"/>
      <c r="H10" s="447">
        <v>2</v>
      </c>
      <c r="I10" s="447">
        <v>438</v>
      </c>
      <c r="J10" s="443"/>
      <c r="K10" s="443">
        <v>219</v>
      </c>
      <c r="L10" s="447"/>
      <c r="M10" s="447"/>
      <c r="N10" s="443"/>
      <c r="O10" s="443"/>
      <c r="P10" s="447">
        <v>2</v>
      </c>
      <c r="Q10" s="447">
        <v>438</v>
      </c>
      <c r="R10" s="529"/>
      <c r="S10" s="448">
        <v>219</v>
      </c>
    </row>
    <row r="11" spans="1:19" ht="14.45" customHeight="1" x14ac:dyDescent="0.2">
      <c r="A11" s="442"/>
      <c r="B11" s="443" t="s">
        <v>2203</v>
      </c>
      <c r="C11" s="443" t="s">
        <v>439</v>
      </c>
      <c r="D11" s="443" t="s">
        <v>2194</v>
      </c>
      <c r="E11" s="443" t="s">
        <v>2204</v>
      </c>
      <c r="F11" s="443" t="s">
        <v>2210</v>
      </c>
      <c r="G11" s="443"/>
      <c r="H11" s="447">
        <v>2</v>
      </c>
      <c r="I11" s="447">
        <v>472</v>
      </c>
      <c r="J11" s="443"/>
      <c r="K11" s="443">
        <v>236</v>
      </c>
      <c r="L11" s="447"/>
      <c r="M11" s="447"/>
      <c r="N11" s="443"/>
      <c r="O11" s="443"/>
      <c r="P11" s="447">
        <v>2</v>
      </c>
      <c r="Q11" s="447">
        <v>472</v>
      </c>
      <c r="R11" s="529"/>
      <c r="S11" s="448">
        <v>236</v>
      </c>
    </row>
    <row r="12" spans="1:19" ht="14.45" customHeight="1" x14ac:dyDescent="0.2">
      <c r="A12" s="442"/>
      <c r="B12" s="443" t="s">
        <v>2203</v>
      </c>
      <c r="C12" s="443" t="s">
        <v>439</v>
      </c>
      <c r="D12" s="443" t="s">
        <v>2194</v>
      </c>
      <c r="E12" s="443" t="s">
        <v>2204</v>
      </c>
      <c r="F12" s="443" t="s">
        <v>2211</v>
      </c>
      <c r="G12" s="443"/>
      <c r="H12" s="447">
        <v>15</v>
      </c>
      <c r="I12" s="447">
        <v>2340</v>
      </c>
      <c r="J12" s="443">
        <v>2.1428571428571428</v>
      </c>
      <c r="K12" s="443">
        <v>156</v>
      </c>
      <c r="L12" s="447">
        <v>7</v>
      </c>
      <c r="M12" s="447">
        <v>1092</v>
      </c>
      <c r="N12" s="443">
        <v>1</v>
      </c>
      <c r="O12" s="443">
        <v>156</v>
      </c>
      <c r="P12" s="447">
        <v>2</v>
      </c>
      <c r="Q12" s="447">
        <v>312</v>
      </c>
      <c r="R12" s="529">
        <v>0.2857142857142857</v>
      </c>
      <c r="S12" s="448">
        <v>156</v>
      </c>
    </row>
    <row r="13" spans="1:19" ht="14.45" customHeight="1" x14ac:dyDescent="0.2">
      <c r="A13" s="442"/>
      <c r="B13" s="443" t="s">
        <v>2203</v>
      </c>
      <c r="C13" s="443" t="s">
        <v>439</v>
      </c>
      <c r="D13" s="443" t="s">
        <v>2194</v>
      </c>
      <c r="E13" s="443" t="s">
        <v>2204</v>
      </c>
      <c r="F13" s="443" t="s">
        <v>2212</v>
      </c>
      <c r="G13" s="443"/>
      <c r="H13" s="447">
        <v>8</v>
      </c>
      <c r="I13" s="447">
        <v>1520</v>
      </c>
      <c r="J13" s="443">
        <v>1</v>
      </c>
      <c r="K13" s="443">
        <v>190</v>
      </c>
      <c r="L13" s="447">
        <v>8</v>
      </c>
      <c r="M13" s="447">
        <v>1520</v>
      </c>
      <c r="N13" s="443">
        <v>1</v>
      </c>
      <c r="O13" s="443">
        <v>190</v>
      </c>
      <c r="P13" s="447">
        <v>4</v>
      </c>
      <c r="Q13" s="447">
        <v>760</v>
      </c>
      <c r="R13" s="529">
        <v>0.5</v>
      </c>
      <c r="S13" s="448">
        <v>190</v>
      </c>
    </row>
    <row r="14" spans="1:19" ht="14.45" customHeight="1" x14ac:dyDescent="0.2">
      <c r="A14" s="442"/>
      <c r="B14" s="443" t="s">
        <v>2203</v>
      </c>
      <c r="C14" s="443" t="s">
        <v>439</v>
      </c>
      <c r="D14" s="443" t="s">
        <v>2194</v>
      </c>
      <c r="E14" s="443" t="s">
        <v>2204</v>
      </c>
      <c r="F14" s="443" t="s">
        <v>2213</v>
      </c>
      <c r="G14" s="443"/>
      <c r="H14" s="447"/>
      <c r="I14" s="447"/>
      <c r="J14" s="443"/>
      <c r="K14" s="443"/>
      <c r="L14" s="447"/>
      <c r="M14" s="447"/>
      <c r="N14" s="443"/>
      <c r="O14" s="443"/>
      <c r="P14" s="447">
        <v>2</v>
      </c>
      <c r="Q14" s="447">
        <v>168</v>
      </c>
      <c r="R14" s="529"/>
      <c r="S14" s="448">
        <v>84</v>
      </c>
    </row>
    <row r="15" spans="1:19" ht="14.45" customHeight="1" x14ac:dyDescent="0.2">
      <c r="A15" s="442"/>
      <c r="B15" s="443" t="s">
        <v>2203</v>
      </c>
      <c r="C15" s="443" t="s">
        <v>439</v>
      </c>
      <c r="D15" s="443" t="s">
        <v>2194</v>
      </c>
      <c r="E15" s="443" t="s">
        <v>2204</v>
      </c>
      <c r="F15" s="443" t="s">
        <v>2214</v>
      </c>
      <c r="G15" s="443"/>
      <c r="H15" s="447"/>
      <c r="I15" s="447"/>
      <c r="J15" s="443"/>
      <c r="K15" s="443"/>
      <c r="L15" s="447">
        <v>2</v>
      </c>
      <c r="M15" s="447">
        <v>210</v>
      </c>
      <c r="N15" s="443">
        <v>1</v>
      </c>
      <c r="O15" s="443">
        <v>105</v>
      </c>
      <c r="P15" s="447"/>
      <c r="Q15" s="447"/>
      <c r="R15" s="529"/>
      <c r="S15" s="448"/>
    </row>
    <row r="16" spans="1:19" ht="14.45" customHeight="1" x14ac:dyDescent="0.2">
      <c r="A16" s="442"/>
      <c r="B16" s="443" t="s">
        <v>2203</v>
      </c>
      <c r="C16" s="443" t="s">
        <v>439</v>
      </c>
      <c r="D16" s="443" t="s">
        <v>2194</v>
      </c>
      <c r="E16" s="443" t="s">
        <v>2204</v>
      </c>
      <c r="F16" s="443" t="s">
        <v>2215</v>
      </c>
      <c r="G16" s="443"/>
      <c r="H16" s="447">
        <v>11</v>
      </c>
      <c r="I16" s="447">
        <v>6556</v>
      </c>
      <c r="J16" s="443">
        <v>3.6666666666666665</v>
      </c>
      <c r="K16" s="443">
        <v>596</v>
      </c>
      <c r="L16" s="447">
        <v>3</v>
      </c>
      <c r="M16" s="447">
        <v>1788</v>
      </c>
      <c r="N16" s="443">
        <v>1</v>
      </c>
      <c r="O16" s="443">
        <v>596</v>
      </c>
      <c r="P16" s="447">
        <v>1</v>
      </c>
      <c r="Q16" s="447">
        <v>596</v>
      </c>
      <c r="R16" s="529">
        <v>0.33333333333333331</v>
      </c>
      <c r="S16" s="448">
        <v>596</v>
      </c>
    </row>
    <row r="17" spans="1:19" ht="14.45" customHeight="1" x14ac:dyDescent="0.2">
      <c r="A17" s="442"/>
      <c r="B17" s="443" t="s">
        <v>2203</v>
      </c>
      <c r="C17" s="443" t="s">
        <v>439</v>
      </c>
      <c r="D17" s="443" t="s">
        <v>2194</v>
      </c>
      <c r="E17" s="443" t="s">
        <v>2204</v>
      </c>
      <c r="F17" s="443" t="s">
        <v>2216</v>
      </c>
      <c r="G17" s="443"/>
      <c r="H17" s="447">
        <v>1</v>
      </c>
      <c r="I17" s="447">
        <v>666</v>
      </c>
      <c r="J17" s="443">
        <v>1</v>
      </c>
      <c r="K17" s="443">
        <v>666</v>
      </c>
      <c r="L17" s="447">
        <v>1</v>
      </c>
      <c r="M17" s="447">
        <v>666</v>
      </c>
      <c r="N17" s="443">
        <v>1</v>
      </c>
      <c r="O17" s="443">
        <v>666</v>
      </c>
      <c r="P17" s="447"/>
      <c r="Q17" s="447"/>
      <c r="R17" s="529"/>
      <c r="S17" s="448"/>
    </row>
    <row r="18" spans="1:19" ht="14.45" customHeight="1" x14ac:dyDescent="0.2">
      <c r="A18" s="442"/>
      <c r="B18" s="443" t="s">
        <v>2203</v>
      </c>
      <c r="C18" s="443" t="s">
        <v>439</v>
      </c>
      <c r="D18" s="443" t="s">
        <v>2194</v>
      </c>
      <c r="E18" s="443" t="s">
        <v>2204</v>
      </c>
      <c r="F18" s="443" t="s">
        <v>2217</v>
      </c>
      <c r="G18" s="443"/>
      <c r="H18" s="447">
        <v>6</v>
      </c>
      <c r="I18" s="447">
        <v>7032</v>
      </c>
      <c r="J18" s="443">
        <v>1</v>
      </c>
      <c r="K18" s="443">
        <v>1172</v>
      </c>
      <c r="L18" s="447">
        <v>6</v>
      </c>
      <c r="M18" s="447">
        <v>7032</v>
      </c>
      <c r="N18" s="443">
        <v>1</v>
      </c>
      <c r="O18" s="443">
        <v>1172</v>
      </c>
      <c r="P18" s="447">
        <v>2</v>
      </c>
      <c r="Q18" s="447">
        <v>2780</v>
      </c>
      <c r="R18" s="529">
        <v>0.39533560864618883</v>
      </c>
      <c r="S18" s="448">
        <v>1390</v>
      </c>
    </row>
    <row r="19" spans="1:19" ht="14.45" customHeight="1" x14ac:dyDescent="0.2">
      <c r="A19" s="442"/>
      <c r="B19" s="443" t="s">
        <v>2203</v>
      </c>
      <c r="C19" s="443" t="s">
        <v>439</v>
      </c>
      <c r="D19" s="443" t="s">
        <v>2194</v>
      </c>
      <c r="E19" s="443" t="s">
        <v>2204</v>
      </c>
      <c r="F19" s="443" t="s">
        <v>2218</v>
      </c>
      <c r="G19" s="443"/>
      <c r="H19" s="447">
        <v>13</v>
      </c>
      <c r="I19" s="447">
        <v>10400</v>
      </c>
      <c r="J19" s="443">
        <v>2.6</v>
      </c>
      <c r="K19" s="443">
        <v>800</v>
      </c>
      <c r="L19" s="447">
        <v>5</v>
      </c>
      <c r="M19" s="447">
        <v>4000</v>
      </c>
      <c r="N19" s="443">
        <v>1</v>
      </c>
      <c r="O19" s="443">
        <v>800</v>
      </c>
      <c r="P19" s="447">
        <v>10</v>
      </c>
      <c r="Q19" s="447">
        <v>9000</v>
      </c>
      <c r="R19" s="529">
        <v>2.25</v>
      </c>
      <c r="S19" s="448">
        <v>900</v>
      </c>
    </row>
    <row r="20" spans="1:19" ht="14.45" customHeight="1" x14ac:dyDescent="0.2">
      <c r="A20" s="442"/>
      <c r="B20" s="443" t="s">
        <v>2203</v>
      </c>
      <c r="C20" s="443" t="s">
        <v>439</v>
      </c>
      <c r="D20" s="443" t="s">
        <v>2194</v>
      </c>
      <c r="E20" s="443" t="s">
        <v>2204</v>
      </c>
      <c r="F20" s="443" t="s">
        <v>2219</v>
      </c>
      <c r="G20" s="443"/>
      <c r="H20" s="447">
        <v>1</v>
      </c>
      <c r="I20" s="447">
        <v>745</v>
      </c>
      <c r="J20" s="443">
        <v>0.5</v>
      </c>
      <c r="K20" s="443">
        <v>745</v>
      </c>
      <c r="L20" s="447">
        <v>2</v>
      </c>
      <c r="M20" s="447">
        <v>1490</v>
      </c>
      <c r="N20" s="443">
        <v>1</v>
      </c>
      <c r="O20" s="443">
        <v>745</v>
      </c>
      <c r="P20" s="447"/>
      <c r="Q20" s="447"/>
      <c r="R20" s="529"/>
      <c r="S20" s="448"/>
    </row>
    <row r="21" spans="1:19" ht="14.45" customHeight="1" x14ac:dyDescent="0.2">
      <c r="A21" s="442"/>
      <c r="B21" s="443" t="s">
        <v>2203</v>
      </c>
      <c r="C21" s="443" t="s">
        <v>439</v>
      </c>
      <c r="D21" s="443" t="s">
        <v>2194</v>
      </c>
      <c r="E21" s="443" t="s">
        <v>2204</v>
      </c>
      <c r="F21" s="443" t="s">
        <v>2220</v>
      </c>
      <c r="G21" s="443"/>
      <c r="H21" s="447">
        <v>45</v>
      </c>
      <c r="I21" s="447">
        <v>33525</v>
      </c>
      <c r="J21" s="443">
        <v>1.6666666666666667</v>
      </c>
      <c r="K21" s="443">
        <v>745</v>
      </c>
      <c r="L21" s="447">
        <v>27</v>
      </c>
      <c r="M21" s="447">
        <v>20115</v>
      </c>
      <c r="N21" s="443">
        <v>1</v>
      </c>
      <c r="O21" s="443">
        <v>745</v>
      </c>
      <c r="P21" s="447">
        <v>27</v>
      </c>
      <c r="Q21" s="447">
        <v>20115</v>
      </c>
      <c r="R21" s="529">
        <v>1</v>
      </c>
      <c r="S21" s="448">
        <v>745</v>
      </c>
    </row>
    <row r="22" spans="1:19" ht="14.45" customHeight="1" x14ac:dyDescent="0.2">
      <c r="A22" s="442"/>
      <c r="B22" s="443" t="s">
        <v>2203</v>
      </c>
      <c r="C22" s="443" t="s">
        <v>439</v>
      </c>
      <c r="D22" s="443" t="s">
        <v>2194</v>
      </c>
      <c r="E22" s="443" t="s">
        <v>2204</v>
      </c>
      <c r="F22" s="443" t="s">
        <v>2221</v>
      </c>
      <c r="G22" s="443"/>
      <c r="H22" s="447">
        <v>1</v>
      </c>
      <c r="I22" s="447">
        <v>592</v>
      </c>
      <c r="J22" s="443"/>
      <c r="K22" s="443">
        <v>592</v>
      </c>
      <c r="L22" s="447"/>
      <c r="M22" s="447"/>
      <c r="N22" s="443"/>
      <c r="O22" s="443"/>
      <c r="P22" s="447"/>
      <c r="Q22" s="447"/>
      <c r="R22" s="529"/>
      <c r="S22" s="448"/>
    </row>
    <row r="23" spans="1:19" ht="14.45" customHeight="1" x14ac:dyDescent="0.2">
      <c r="A23" s="442"/>
      <c r="B23" s="443" t="s">
        <v>2203</v>
      </c>
      <c r="C23" s="443" t="s">
        <v>439</v>
      </c>
      <c r="D23" s="443" t="s">
        <v>2194</v>
      </c>
      <c r="E23" s="443" t="s">
        <v>2204</v>
      </c>
      <c r="F23" s="443" t="s">
        <v>2222</v>
      </c>
      <c r="G23" s="443"/>
      <c r="H23" s="447">
        <v>32</v>
      </c>
      <c r="I23" s="447">
        <v>17952</v>
      </c>
      <c r="J23" s="443">
        <v>0.71111111111111114</v>
      </c>
      <c r="K23" s="443">
        <v>561</v>
      </c>
      <c r="L23" s="447">
        <v>45</v>
      </c>
      <c r="M23" s="447">
        <v>25245</v>
      </c>
      <c r="N23" s="443">
        <v>1</v>
      </c>
      <c r="O23" s="443">
        <v>561</v>
      </c>
      <c r="P23" s="447">
        <v>9</v>
      </c>
      <c r="Q23" s="447">
        <v>5049</v>
      </c>
      <c r="R23" s="529">
        <v>0.2</v>
      </c>
      <c r="S23" s="448">
        <v>561</v>
      </c>
    </row>
    <row r="24" spans="1:19" ht="14.45" customHeight="1" x14ac:dyDescent="0.2">
      <c r="A24" s="442"/>
      <c r="B24" s="443" t="s">
        <v>2203</v>
      </c>
      <c r="C24" s="443" t="s">
        <v>439</v>
      </c>
      <c r="D24" s="443" t="s">
        <v>2194</v>
      </c>
      <c r="E24" s="443" t="s">
        <v>2204</v>
      </c>
      <c r="F24" s="443" t="s">
        <v>2223</v>
      </c>
      <c r="G24" s="443"/>
      <c r="H24" s="447">
        <v>32</v>
      </c>
      <c r="I24" s="447">
        <v>16608</v>
      </c>
      <c r="J24" s="443">
        <v>1.3333333333333333</v>
      </c>
      <c r="K24" s="443">
        <v>519</v>
      </c>
      <c r="L24" s="447">
        <v>24</v>
      </c>
      <c r="M24" s="447">
        <v>12456</v>
      </c>
      <c r="N24" s="443">
        <v>1</v>
      </c>
      <c r="O24" s="443">
        <v>519</v>
      </c>
      <c r="P24" s="447">
        <v>19</v>
      </c>
      <c r="Q24" s="447">
        <v>9861</v>
      </c>
      <c r="R24" s="529">
        <v>0.79166666666666663</v>
      </c>
      <c r="S24" s="448">
        <v>519</v>
      </c>
    </row>
    <row r="25" spans="1:19" ht="14.45" customHeight="1" x14ac:dyDescent="0.2">
      <c r="A25" s="442"/>
      <c r="B25" s="443" t="s">
        <v>2203</v>
      </c>
      <c r="C25" s="443" t="s">
        <v>439</v>
      </c>
      <c r="D25" s="443" t="s">
        <v>2194</v>
      </c>
      <c r="E25" s="443" t="s">
        <v>2204</v>
      </c>
      <c r="F25" s="443" t="s">
        <v>2224</v>
      </c>
      <c r="G25" s="443"/>
      <c r="H25" s="447">
        <v>4</v>
      </c>
      <c r="I25" s="447">
        <v>1284</v>
      </c>
      <c r="J25" s="443">
        <v>2</v>
      </c>
      <c r="K25" s="443">
        <v>321</v>
      </c>
      <c r="L25" s="447">
        <v>2</v>
      </c>
      <c r="M25" s="447">
        <v>642</v>
      </c>
      <c r="N25" s="443">
        <v>1</v>
      </c>
      <c r="O25" s="443">
        <v>321</v>
      </c>
      <c r="P25" s="447"/>
      <c r="Q25" s="447"/>
      <c r="R25" s="529"/>
      <c r="S25" s="448"/>
    </row>
    <row r="26" spans="1:19" ht="14.45" customHeight="1" x14ac:dyDescent="0.2">
      <c r="A26" s="442"/>
      <c r="B26" s="443" t="s">
        <v>2203</v>
      </c>
      <c r="C26" s="443" t="s">
        <v>439</v>
      </c>
      <c r="D26" s="443" t="s">
        <v>2194</v>
      </c>
      <c r="E26" s="443" t="s">
        <v>2204</v>
      </c>
      <c r="F26" s="443" t="s">
        <v>2225</v>
      </c>
      <c r="G26" s="443"/>
      <c r="H26" s="447">
        <v>10</v>
      </c>
      <c r="I26" s="447">
        <v>3210</v>
      </c>
      <c r="J26" s="443">
        <v>10</v>
      </c>
      <c r="K26" s="443">
        <v>321</v>
      </c>
      <c r="L26" s="447">
        <v>1</v>
      </c>
      <c r="M26" s="447">
        <v>321</v>
      </c>
      <c r="N26" s="443">
        <v>1</v>
      </c>
      <c r="O26" s="443">
        <v>321</v>
      </c>
      <c r="P26" s="447"/>
      <c r="Q26" s="447"/>
      <c r="R26" s="529"/>
      <c r="S26" s="448"/>
    </row>
    <row r="27" spans="1:19" ht="14.45" customHeight="1" x14ac:dyDescent="0.2">
      <c r="A27" s="442"/>
      <c r="B27" s="443" t="s">
        <v>2203</v>
      </c>
      <c r="C27" s="443" t="s">
        <v>439</v>
      </c>
      <c r="D27" s="443" t="s">
        <v>2194</v>
      </c>
      <c r="E27" s="443" t="s">
        <v>2204</v>
      </c>
      <c r="F27" s="443" t="s">
        <v>2226</v>
      </c>
      <c r="G27" s="443"/>
      <c r="H27" s="447">
        <v>22</v>
      </c>
      <c r="I27" s="447">
        <v>7062</v>
      </c>
      <c r="J27" s="443">
        <v>1.375</v>
      </c>
      <c r="K27" s="443">
        <v>321</v>
      </c>
      <c r="L27" s="447">
        <v>16</v>
      </c>
      <c r="M27" s="447">
        <v>5136</v>
      </c>
      <c r="N27" s="443">
        <v>1</v>
      </c>
      <c r="O27" s="443">
        <v>321</v>
      </c>
      <c r="P27" s="447">
        <v>13</v>
      </c>
      <c r="Q27" s="447">
        <v>4173</v>
      </c>
      <c r="R27" s="529">
        <v>0.8125</v>
      </c>
      <c r="S27" s="448">
        <v>321</v>
      </c>
    </row>
    <row r="28" spans="1:19" ht="14.45" customHeight="1" x14ac:dyDescent="0.2">
      <c r="A28" s="442"/>
      <c r="B28" s="443" t="s">
        <v>2203</v>
      </c>
      <c r="C28" s="443" t="s">
        <v>439</v>
      </c>
      <c r="D28" s="443" t="s">
        <v>2194</v>
      </c>
      <c r="E28" s="443" t="s">
        <v>2204</v>
      </c>
      <c r="F28" s="443" t="s">
        <v>2227</v>
      </c>
      <c r="G28" s="443"/>
      <c r="H28" s="447">
        <v>1</v>
      </c>
      <c r="I28" s="447">
        <v>1230</v>
      </c>
      <c r="J28" s="443"/>
      <c r="K28" s="443">
        <v>1230</v>
      </c>
      <c r="L28" s="447"/>
      <c r="M28" s="447"/>
      <c r="N28" s="443"/>
      <c r="O28" s="443"/>
      <c r="P28" s="447"/>
      <c r="Q28" s="447"/>
      <c r="R28" s="529"/>
      <c r="S28" s="448"/>
    </row>
    <row r="29" spans="1:19" ht="14.45" customHeight="1" x14ac:dyDescent="0.2">
      <c r="A29" s="442"/>
      <c r="B29" s="443" t="s">
        <v>2203</v>
      </c>
      <c r="C29" s="443" t="s">
        <v>439</v>
      </c>
      <c r="D29" s="443" t="s">
        <v>2194</v>
      </c>
      <c r="E29" s="443" t="s">
        <v>2204</v>
      </c>
      <c r="F29" s="443" t="s">
        <v>2228</v>
      </c>
      <c r="G29" s="443"/>
      <c r="H29" s="447">
        <v>64</v>
      </c>
      <c r="I29" s="447">
        <v>18048</v>
      </c>
      <c r="J29" s="443">
        <v>2.1333333333333333</v>
      </c>
      <c r="K29" s="443">
        <v>282</v>
      </c>
      <c r="L29" s="447">
        <v>30</v>
      </c>
      <c r="M29" s="447">
        <v>8460</v>
      </c>
      <c r="N29" s="443">
        <v>1</v>
      </c>
      <c r="O29" s="443">
        <v>282</v>
      </c>
      <c r="P29" s="447">
        <v>22</v>
      </c>
      <c r="Q29" s="447">
        <v>6204</v>
      </c>
      <c r="R29" s="529">
        <v>0.73333333333333328</v>
      </c>
      <c r="S29" s="448">
        <v>282</v>
      </c>
    </row>
    <row r="30" spans="1:19" ht="14.45" customHeight="1" x14ac:dyDescent="0.2">
      <c r="A30" s="442"/>
      <c r="B30" s="443" t="s">
        <v>2203</v>
      </c>
      <c r="C30" s="443" t="s">
        <v>439</v>
      </c>
      <c r="D30" s="443" t="s">
        <v>2194</v>
      </c>
      <c r="E30" s="443" t="s">
        <v>2204</v>
      </c>
      <c r="F30" s="443" t="s">
        <v>2229</v>
      </c>
      <c r="G30" s="443"/>
      <c r="H30" s="447">
        <v>25</v>
      </c>
      <c r="I30" s="447">
        <v>16975</v>
      </c>
      <c r="J30" s="443">
        <v>1.3157894736842106</v>
      </c>
      <c r="K30" s="443">
        <v>679</v>
      </c>
      <c r="L30" s="447">
        <v>19</v>
      </c>
      <c r="M30" s="447">
        <v>12901</v>
      </c>
      <c r="N30" s="443">
        <v>1</v>
      </c>
      <c r="O30" s="443">
        <v>679</v>
      </c>
      <c r="P30" s="447">
        <v>10</v>
      </c>
      <c r="Q30" s="447">
        <v>6790</v>
      </c>
      <c r="R30" s="529">
        <v>0.52631578947368418</v>
      </c>
      <c r="S30" s="448">
        <v>679</v>
      </c>
    </row>
    <row r="31" spans="1:19" ht="14.45" customHeight="1" x14ac:dyDescent="0.2">
      <c r="A31" s="442"/>
      <c r="B31" s="443" t="s">
        <v>2203</v>
      </c>
      <c r="C31" s="443" t="s">
        <v>439</v>
      </c>
      <c r="D31" s="443" t="s">
        <v>2194</v>
      </c>
      <c r="E31" s="443" t="s">
        <v>2204</v>
      </c>
      <c r="F31" s="443" t="s">
        <v>2230</v>
      </c>
      <c r="G31" s="443"/>
      <c r="H31" s="447">
        <v>6</v>
      </c>
      <c r="I31" s="447">
        <v>5574</v>
      </c>
      <c r="J31" s="443">
        <v>1.5</v>
      </c>
      <c r="K31" s="443">
        <v>929</v>
      </c>
      <c r="L31" s="447">
        <v>4</v>
      </c>
      <c r="M31" s="447">
        <v>3716</v>
      </c>
      <c r="N31" s="443">
        <v>1</v>
      </c>
      <c r="O31" s="443">
        <v>929</v>
      </c>
      <c r="P31" s="447">
        <v>1</v>
      </c>
      <c r="Q31" s="447">
        <v>929</v>
      </c>
      <c r="R31" s="529">
        <v>0.25</v>
      </c>
      <c r="S31" s="448">
        <v>929</v>
      </c>
    </row>
    <row r="32" spans="1:19" ht="14.45" customHeight="1" x14ac:dyDescent="0.2">
      <c r="A32" s="442"/>
      <c r="B32" s="443" t="s">
        <v>2203</v>
      </c>
      <c r="C32" s="443" t="s">
        <v>439</v>
      </c>
      <c r="D32" s="443" t="s">
        <v>2194</v>
      </c>
      <c r="E32" s="443" t="s">
        <v>2204</v>
      </c>
      <c r="F32" s="443" t="s">
        <v>2231</v>
      </c>
      <c r="G32" s="443"/>
      <c r="H32" s="447">
        <v>1</v>
      </c>
      <c r="I32" s="447">
        <v>208</v>
      </c>
      <c r="J32" s="443"/>
      <c r="K32" s="443">
        <v>208</v>
      </c>
      <c r="L32" s="447"/>
      <c r="M32" s="447"/>
      <c r="N32" s="443"/>
      <c r="O32" s="443"/>
      <c r="P32" s="447"/>
      <c r="Q32" s="447"/>
      <c r="R32" s="529"/>
      <c r="S32" s="448"/>
    </row>
    <row r="33" spans="1:19" ht="14.45" customHeight="1" x14ac:dyDescent="0.2">
      <c r="A33" s="442"/>
      <c r="B33" s="443" t="s">
        <v>2203</v>
      </c>
      <c r="C33" s="443" t="s">
        <v>439</v>
      </c>
      <c r="D33" s="443" t="s">
        <v>2194</v>
      </c>
      <c r="E33" s="443" t="s">
        <v>2204</v>
      </c>
      <c r="F33" s="443" t="s">
        <v>2232</v>
      </c>
      <c r="G33" s="443"/>
      <c r="H33" s="447">
        <v>33</v>
      </c>
      <c r="I33" s="447">
        <v>66000</v>
      </c>
      <c r="J33" s="443">
        <v>0.76744186046511631</v>
      </c>
      <c r="K33" s="443">
        <v>2000</v>
      </c>
      <c r="L33" s="447">
        <v>43</v>
      </c>
      <c r="M33" s="447">
        <v>86000</v>
      </c>
      <c r="N33" s="443">
        <v>1</v>
      </c>
      <c r="O33" s="443">
        <v>2000</v>
      </c>
      <c r="P33" s="447">
        <v>9</v>
      </c>
      <c r="Q33" s="447">
        <v>18000</v>
      </c>
      <c r="R33" s="529">
        <v>0.20930232558139536</v>
      </c>
      <c r="S33" s="448">
        <v>2000</v>
      </c>
    </row>
    <row r="34" spans="1:19" ht="14.45" customHeight="1" x14ac:dyDescent="0.2">
      <c r="A34" s="442"/>
      <c r="B34" s="443" t="s">
        <v>2203</v>
      </c>
      <c r="C34" s="443" t="s">
        <v>439</v>
      </c>
      <c r="D34" s="443" t="s">
        <v>2194</v>
      </c>
      <c r="E34" s="443" t="s">
        <v>2204</v>
      </c>
      <c r="F34" s="443" t="s">
        <v>2233</v>
      </c>
      <c r="G34" s="443"/>
      <c r="H34" s="447">
        <v>5</v>
      </c>
      <c r="I34" s="447">
        <v>10120</v>
      </c>
      <c r="J34" s="443">
        <v>0.55555555555555558</v>
      </c>
      <c r="K34" s="443">
        <v>2024</v>
      </c>
      <c r="L34" s="447">
        <v>9</v>
      </c>
      <c r="M34" s="447">
        <v>18216</v>
      </c>
      <c r="N34" s="443">
        <v>1</v>
      </c>
      <c r="O34" s="443">
        <v>2024</v>
      </c>
      <c r="P34" s="447">
        <v>9</v>
      </c>
      <c r="Q34" s="447">
        <v>18216</v>
      </c>
      <c r="R34" s="529">
        <v>1</v>
      </c>
      <c r="S34" s="448">
        <v>2024</v>
      </c>
    </row>
    <row r="35" spans="1:19" ht="14.45" customHeight="1" x14ac:dyDescent="0.2">
      <c r="A35" s="442"/>
      <c r="B35" s="443" t="s">
        <v>2203</v>
      </c>
      <c r="C35" s="443" t="s">
        <v>439</v>
      </c>
      <c r="D35" s="443" t="s">
        <v>2194</v>
      </c>
      <c r="E35" s="443" t="s">
        <v>2204</v>
      </c>
      <c r="F35" s="443" t="s">
        <v>2234</v>
      </c>
      <c r="G35" s="443"/>
      <c r="H35" s="447">
        <v>4</v>
      </c>
      <c r="I35" s="447">
        <v>8040</v>
      </c>
      <c r="J35" s="443">
        <v>2</v>
      </c>
      <c r="K35" s="443">
        <v>2010</v>
      </c>
      <c r="L35" s="447">
        <v>2</v>
      </c>
      <c r="M35" s="447">
        <v>4020</v>
      </c>
      <c r="N35" s="443">
        <v>1</v>
      </c>
      <c r="O35" s="443">
        <v>2010</v>
      </c>
      <c r="P35" s="447">
        <v>3</v>
      </c>
      <c r="Q35" s="447">
        <v>6030</v>
      </c>
      <c r="R35" s="529">
        <v>1.5</v>
      </c>
      <c r="S35" s="448">
        <v>2010</v>
      </c>
    </row>
    <row r="36" spans="1:19" ht="14.45" customHeight="1" x14ac:dyDescent="0.2">
      <c r="A36" s="442"/>
      <c r="B36" s="443" t="s">
        <v>2203</v>
      </c>
      <c r="C36" s="443" t="s">
        <v>439</v>
      </c>
      <c r="D36" s="443" t="s">
        <v>2194</v>
      </c>
      <c r="E36" s="443" t="s">
        <v>2204</v>
      </c>
      <c r="F36" s="443" t="s">
        <v>2235</v>
      </c>
      <c r="G36" s="443"/>
      <c r="H36" s="447"/>
      <c r="I36" s="447"/>
      <c r="J36" s="443"/>
      <c r="K36" s="443"/>
      <c r="L36" s="447">
        <v>2</v>
      </c>
      <c r="M36" s="447">
        <v>4292</v>
      </c>
      <c r="N36" s="443">
        <v>1</v>
      </c>
      <c r="O36" s="443">
        <v>2146</v>
      </c>
      <c r="P36" s="447">
        <v>2</v>
      </c>
      <c r="Q36" s="447">
        <v>4292</v>
      </c>
      <c r="R36" s="529">
        <v>1</v>
      </c>
      <c r="S36" s="448">
        <v>2146</v>
      </c>
    </row>
    <row r="37" spans="1:19" ht="14.45" customHeight="1" x14ac:dyDescent="0.2">
      <c r="A37" s="442"/>
      <c r="B37" s="443" t="s">
        <v>2203</v>
      </c>
      <c r="C37" s="443" t="s">
        <v>439</v>
      </c>
      <c r="D37" s="443" t="s">
        <v>2194</v>
      </c>
      <c r="E37" s="443" t="s">
        <v>2204</v>
      </c>
      <c r="F37" s="443" t="s">
        <v>2236</v>
      </c>
      <c r="G37" s="443"/>
      <c r="H37" s="447">
        <v>1</v>
      </c>
      <c r="I37" s="447">
        <v>1246</v>
      </c>
      <c r="J37" s="443">
        <v>1</v>
      </c>
      <c r="K37" s="443">
        <v>1246</v>
      </c>
      <c r="L37" s="447">
        <v>1</v>
      </c>
      <c r="M37" s="447">
        <v>1246</v>
      </c>
      <c r="N37" s="443">
        <v>1</v>
      </c>
      <c r="O37" s="443">
        <v>1246</v>
      </c>
      <c r="P37" s="447">
        <v>1</v>
      </c>
      <c r="Q37" s="447">
        <v>1246</v>
      </c>
      <c r="R37" s="529">
        <v>1</v>
      </c>
      <c r="S37" s="448">
        <v>1246</v>
      </c>
    </row>
    <row r="38" spans="1:19" ht="14.45" customHeight="1" x14ac:dyDescent="0.2">
      <c r="A38" s="442"/>
      <c r="B38" s="443" t="s">
        <v>2203</v>
      </c>
      <c r="C38" s="443" t="s">
        <v>439</v>
      </c>
      <c r="D38" s="443" t="s">
        <v>2194</v>
      </c>
      <c r="E38" s="443" t="s">
        <v>2204</v>
      </c>
      <c r="F38" s="443" t="s">
        <v>2237</v>
      </c>
      <c r="G38" s="443"/>
      <c r="H38" s="447">
        <v>2</v>
      </c>
      <c r="I38" s="447">
        <v>2690</v>
      </c>
      <c r="J38" s="443"/>
      <c r="K38" s="443">
        <v>1345</v>
      </c>
      <c r="L38" s="447"/>
      <c r="M38" s="447"/>
      <c r="N38" s="443"/>
      <c r="O38" s="443"/>
      <c r="P38" s="447"/>
      <c r="Q38" s="447"/>
      <c r="R38" s="529"/>
      <c r="S38" s="448"/>
    </row>
    <row r="39" spans="1:19" ht="14.45" customHeight="1" x14ac:dyDescent="0.2">
      <c r="A39" s="442"/>
      <c r="B39" s="443" t="s">
        <v>2203</v>
      </c>
      <c r="C39" s="443" t="s">
        <v>439</v>
      </c>
      <c r="D39" s="443" t="s">
        <v>2194</v>
      </c>
      <c r="E39" s="443" t="s">
        <v>2204</v>
      </c>
      <c r="F39" s="443" t="s">
        <v>2238</v>
      </c>
      <c r="G39" s="443"/>
      <c r="H39" s="447">
        <v>42</v>
      </c>
      <c r="I39" s="447">
        <v>163800</v>
      </c>
      <c r="J39" s="443">
        <v>2</v>
      </c>
      <c r="K39" s="443">
        <v>3900</v>
      </c>
      <c r="L39" s="447">
        <v>21</v>
      </c>
      <c r="M39" s="447">
        <v>81900</v>
      </c>
      <c r="N39" s="443">
        <v>1</v>
      </c>
      <c r="O39" s="443">
        <v>3900</v>
      </c>
      <c r="P39" s="447">
        <v>15</v>
      </c>
      <c r="Q39" s="447">
        <v>70750</v>
      </c>
      <c r="R39" s="529">
        <v>0.8638583638583639</v>
      </c>
      <c r="S39" s="448">
        <v>4716.666666666667</v>
      </c>
    </row>
    <row r="40" spans="1:19" ht="14.45" customHeight="1" x14ac:dyDescent="0.2">
      <c r="A40" s="442"/>
      <c r="B40" s="443" t="s">
        <v>2203</v>
      </c>
      <c r="C40" s="443" t="s">
        <v>439</v>
      </c>
      <c r="D40" s="443" t="s">
        <v>2194</v>
      </c>
      <c r="E40" s="443" t="s">
        <v>2204</v>
      </c>
      <c r="F40" s="443" t="s">
        <v>2239</v>
      </c>
      <c r="G40" s="443"/>
      <c r="H40" s="447">
        <v>23</v>
      </c>
      <c r="I40" s="447">
        <v>89700</v>
      </c>
      <c r="J40" s="443">
        <v>3.8333333333333335</v>
      </c>
      <c r="K40" s="443">
        <v>3900</v>
      </c>
      <c r="L40" s="447">
        <v>6</v>
      </c>
      <c r="M40" s="447">
        <v>23400</v>
      </c>
      <c r="N40" s="443">
        <v>1</v>
      </c>
      <c r="O40" s="443">
        <v>3900</v>
      </c>
      <c r="P40" s="447">
        <v>9</v>
      </c>
      <c r="Q40" s="447">
        <v>41600</v>
      </c>
      <c r="R40" s="529">
        <v>1.7777777777777777</v>
      </c>
      <c r="S40" s="448">
        <v>4622.2222222222226</v>
      </c>
    </row>
    <row r="41" spans="1:19" ht="14.45" customHeight="1" x14ac:dyDescent="0.2">
      <c r="A41" s="442"/>
      <c r="B41" s="443" t="s">
        <v>2203</v>
      </c>
      <c r="C41" s="443" t="s">
        <v>439</v>
      </c>
      <c r="D41" s="443" t="s">
        <v>2194</v>
      </c>
      <c r="E41" s="443" t="s">
        <v>2204</v>
      </c>
      <c r="F41" s="443" t="s">
        <v>2240</v>
      </c>
      <c r="G41" s="443"/>
      <c r="H41" s="447">
        <v>2</v>
      </c>
      <c r="I41" s="447">
        <v>2702</v>
      </c>
      <c r="J41" s="443">
        <v>2</v>
      </c>
      <c r="K41" s="443">
        <v>1351</v>
      </c>
      <c r="L41" s="447">
        <v>1</v>
      </c>
      <c r="M41" s="447">
        <v>1351</v>
      </c>
      <c r="N41" s="443">
        <v>1</v>
      </c>
      <c r="O41" s="443">
        <v>1351</v>
      </c>
      <c r="P41" s="447"/>
      <c r="Q41" s="447"/>
      <c r="R41" s="529"/>
      <c r="S41" s="448"/>
    </row>
    <row r="42" spans="1:19" ht="14.45" customHeight="1" x14ac:dyDescent="0.2">
      <c r="A42" s="442"/>
      <c r="B42" s="443" t="s">
        <v>2203</v>
      </c>
      <c r="C42" s="443" t="s">
        <v>439</v>
      </c>
      <c r="D42" s="443" t="s">
        <v>2194</v>
      </c>
      <c r="E42" s="443" t="s">
        <v>2204</v>
      </c>
      <c r="F42" s="443" t="s">
        <v>2241</v>
      </c>
      <c r="G42" s="443"/>
      <c r="H42" s="447">
        <v>5</v>
      </c>
      <c r="I42" s="447">
        <v>820</v>
      </c>
      <c r="J42" s="443">
        <v>0.29411764705882354</v>
      </c>
      <c r="K42" s="443">
        <v>164</v>
      </c>
      <c r="L42" s="447">
        <v>17</v>
      </c>
      <c r="M42" s="447">
        <v>2788</v>
      </c>
      <c r="N42" s="443">
        <v>1</v>
      </c>
      <c r="O42" s="443">
        <v>164</v>
      </c>
      <c r="P42" s="447">
        <v>9</v>
      </c>
      <c r="Q42" s="447">
        <v>1476</v>
      </c>
      <c r="R42" s="529">
        <v>0.52941176470588236</v>
      </c>
      <c r="S42" s="448">
        <v>164</v>
      </c>
    </row>
    <row r="43" spans="1:19" ht="14.45" customHeight="1" x14ac:dyDescent="0.2">
      <c r="A43" s="442"/>
      <c r="B43" s="443" t="s">
        <v>2203</v>
      </c>
      <c r="C43" s="443" t="s">
        <v>439</v>
      </c>
      <c r="D43" s="443" t="s">
        <v>2194</v>
      </c>
      <c r="E43" s="443" t="s">
        <v>2204</v>
      </c>
      <c r="F43" s="443" t="s">
        <v>2242</v>
      </c>
      <c r="G43" s="443"/>
      <c r="H43" s="447">
        <v>26</v>
      </c>
      <c r="I43" s="447">
        <v>5850</v>
      </c>
      <c r="J43" s="443">
        <v>1.0833333333333333</v>
      </c>
      <c r="K43" s="443">
        <v>225</v>
      </c>
      <c r="L43" s="447">
        <v>24</v>
      </c>
      <c r="M43" s="447">
        <v>5400</v>
      </c>
      <c r="N43" s="443">
        <v>1</v>
      </c>
      <c r="O43" s="443">
        <v>225</v>
      </c>
      <c r="P43" s="447">
        <v>36</v>
      </c>
      <c r="Q43" s="447">
        <v>8100</v>
      </c>
      <c r="R43" s="529">
        <v>1.5</v>
      </c>
      <c r="S43" s="448">
        <v>225</v>
      </c>
    </row>
    <row r="44" spans="1:19" ht="14.45" customHeight="1" x14ac:dyDescent="0.2">
      <c r="A44" s="442"/>
      <c r="B44" s="443" t="s">
        <v>2203</v>
      </c>
      <c r="C44" s="443" t="s">
        <v>439</v>
      </c>
      <c r="D44" s="443" t="s">
        <v>2194</v>
      </c>
      <c r="E44" s="443" t="s">
        <v>2204</v>
      </c>
      <c r="F44" s="443" t="s">
        <v>2243</v>
      </c>
      <c r="G44" s="443"/>
      <c r="H44" s="447">
        <v>17</v>
      </c>
      <c r="I44" s="447">
        <v>6171</v>
      </c>
      <c r="J44" s="443">
        <v>2.4285714285714284</v>
      </c>
      <c r="K44" s="443">
        <v>363</v>
      </c>
      <c r="L44" s="447">
        <v>7</v>
      </c>
      <c r="M44" s="447">
        <v>2541</v>
      </c>
      <c r="N44" s="443">
        <v>1</v>
      </c>
      <c r="O44" s="443">
        <v>363</v>
      </c>
      <c r="P44" s="447">
        <v>7</v>
      </c>
      <c r="Q44" s="447">
        <v>2541</v>
      </c>
      <c r="R44" s="529">
        <v>1</v>
      </c>
      <c r="S44" s="448">
        <v>363</v>
      </c>
    </row>
    <row r="45" spans="1:19" ht="14.45" customHeight="1" x14ac:dyDescent="0.2">
      <c r="A45" s="442"/>
      <c r="B45" s="443" t="s">
        <v>2203</v>
      </c>
      <c r="C45" s="443" t="s">
        <v>439</v>
      </c>
      <c r="D45" s="443" t="s">
        <v>2194</v>
      </c>
      <c r="E45" s="443" t="s">
        <v>2204</v>
      </c>
      <c r="F45" s="443" t="s">
        <v>2244</v>
      </c>
      <c r="G45" s="443"/>
      <c r="H45" s="447">
        <v>19</v>
      </c>
      <c r="I45" s="447">
        <v>11153</v>
      </c>
      <c r="J45" s="443">
        <v>1.5833333333333333</v>
      </c>
      <c r="K45" s="443">
        <v>587</v>
      </c>
      <c r="L45" s="447">
        <v>12</v>
      </c>
      <c r="M45" s="447">
        <v>7044</v>
      </c>
      <c r="N45" s="443">
        <v>1</v>
      </c>
      <c r="O45" s="443">
        <v>587</v>
      </c>
      <c r="P45" s="447">
        <v>8</v>
      </c>
      <c r="Q45" s="447">
        <v>4696</v>
      </c>
      <c r="R45" s="529">
        <v>0.66666666666666663</v>
      </c>
      <c r="S45" s="448">
        <v>587</v>
      </c>
    </row>
    <row r="46" spans="1:19" ht="14.45" customHeight="1" x14ac:dyDescent="0.2">
      <c r="A46" s="442"/>
      <c r="B46" s="443" t="s">
        <v>2203</v>
      </c>
      <c r="C46" s="443" t="s">
        <v>439</v>
      </c>
      <c r="D46" s="443" t="s">
        <v>2194</v>
      </c>
      <c r="E46" s="443" t="s">
        <v>2204</v>
      </c>
      <c r="F46" s="443" t="s">
        <v>2245</v>
      </c>
      <c r="G46" s="443"/>
      <c r="H46" s="447">
        <v>6</v>
      </c>
      <c r="I46" s="447">
        <v>3600</v>
      </c>
      <c r="J46" s="443">
        <v>6</v>
      </c>
      <c r="K46" s="443">
        <v>600</v>
      </c>
      <c r="L46" s="447">
        <v>1</v>
      </c>
      <c r="M46" s="447">
        <v>600</v>
      </c>
      <c r="N46" s="443">
        <v>1</v>
      </c>
      <c r="O46" s="443">
        <v>600</v>
      </c>
      <c r="P46" s="447">
        <v>5</v>
      </c>
      <c r="Q46" s="447">
        <v>3000</v>
      </c>
      <c r="R46" s="529">
        <v>5</v>
      </c>
      <c r="S46" s="448">
        <v>600</v>
      </c>
    </row>
    <row r="47" spans="1:19" ht="14.45" customHeight="1" x14ac:dyDescent="0.2">
      <c r="A47" s="442"/>
      <c r="B47" s="443" t="s">
        <v>2203</v>
      </c>
      <c r="C47" s="443" t="s">
        <v>439</v>
      </c>
      <c r="D47" s="443" t="s">
        <v>2194</v>
      </c>
      <c r="E47" s="443" t="s">
        <v>2204</v>
      </c>
      <c r="F47" s="443" t="s">
        <v>2246</v>
      </c>
      <c r="G47" s="443"/>
      <c r="H47" s="447"/>
      <c r="I47" s="447"/>
      <c r="J47" s="443"/>
      <c r="K47" s="443"/>
      <c r="L47" s="447">
        <v>1</v>
      </c>
      <c r="M47" s="447">
        <v>4231</v>
      </c>
      <c r="N47" s="443">
        <v>1</v>
      </c>
      <c r="O47" s="443">
        <v>4231</v>
      </c>
      <c r="P47" s="447">
        <v>2</v>
      </c>
      <c r="Q47" s="447">
        <v>8462</v>
      </c>
      <c r="R47" s="529">
        <v>2</v>
      </c>
      <c r="S47" s="448">
        <v>4231</v>
      </c>
    </row>
    <row r="48" spans="1:19" ht="14.45" customHeight="1" x14ac:dyDescent="0.2">
      <c r="A48" s="442"/>
      <c r="B48" s="443" t="s">
        <v>2203</v>
      </c>
      <c r="C48" s="443" t="s">
        <v>439</v>
      </c>
      <c r="D48" s="443" t="s">
        <v>2194</v>
      </c>
      <c r="E48" s="443" t="s">
        <v>2204</v>
      </c>
      <c r="F48" s="443" t="s">
        <v>2247</v>
      </c>
      <c r="G48" s="443"/>
      <c r="H48" s="447"/>
      <c r="I48" s="447"/>
      <c r="J48" s="443"/>
      <c r="K48" s="443"/>
      <c r="L48" s="447">
        <v>6</v>
      </c>
      <c r="M48" s="447">
        <v>6048</v>
      </c>
      <c r="N48" s="443">
        <v>1</v>
      </c>
      <c r="O48" s="443">
        <v>1008</v>
      </c>
      <c r="P48" s="447">
        <v>1</v>
      </c>
      <c r="Q48" s="447">
        <v>1008</v>
      </c>
      <c r="R48" s="529">
        <v>0.16666666666666666</v>
      </c>
      <c r="S48" s="448">
        <v>1008</v>
      </c>
    </row>
    <row r="49" spans="1:19" ht="14.45" customHeight="1" x14ac:dyDescent="0.2">
      <c r="A49" s="442"/>
      <c r="B49" s="443" t="s">
        <v>2203</v>
      </c>
      <c r="C49" s="443" t="s">
        <v>439</v>
      </c>
      <c r="D49" s="443" t="s">
        <v>2194</v>
      </c>
      <c r="E49" s="443" t="s">
        <v>2204</v>
      </c>
      <c r="F49" s="443" t="s">
        <v>2248</v>
      </c>
      <c r="G49" s="443"/>
      <c r="H49" s="447"/>
      <c r="I49" s="447"/>
      <c r="J49" s="443"/>
      <c r="K49" s="443"/>
      <c r="L49" s="447">
        <v>6</v>
      </c>
      <c r="M49" s="447">
        <v>4470</v>
      </c>
      <c r="N49" s="443">
        <v>1</v>
      </c>
      <c r="O49" s="443">
        <v>745</v>
      </c>
      <c r="P49" s="447"/>
      <c r="Q49" s="447"/>
      <c r="R49" s="529"/>
      <c r="S49" s="448"/>
    </row>
    <row r="50" spans="1:19" ht="14.45" customHeight="1" x14ac:dyDescent="0.2">
      <c r="A50" s="442"/>
      <c r="B50" s="443" t="s">
        <v>2203</v>
      </c>
      <c r="C50" s="443" t="s">
        <v>439</v>
      </c>
      <c r="D50" s="443" t="s">
        <v>2194</v>
      </c>
      <c r="E50" s="443" t="s">
        <v>2204</v>
      </c>
      <c r="F50" s="443" t="s">
        <v>2249</v>
      </c>
      <c r="G50" s="443"/>
      <c r="H50" s="447">
        <v>10</v>
      </c>
      <c r="I50" s="447">
        <v>5610</v>
      </c>
      <c r="J50" s="443">
        <v>1.25</v>
      </c>
      <c r="K50" s="443">
        <v>561</v>
      </c>
      <c r="L50" s="447">
        <v>8</v>
      </c>
      <c r="M50" s="447">
        <v>4488</v>
      </c>
      <c r="N50" s="443">
        <v>1</v>
      </c>
      <c r="O50" s="443">
        <v>561</v>
      </c>
      <c r="P50" s="447"/>
      <c r="Q50" s="447"/>
      <c r="R50" s="529"/>
      <c r="S50" s="448"/>
    </row>
    <row r="51" spans="1:19" ht="14.45" customHeight="1" x14ac:dyDescent="0.2">
      <c r="A51" s="442"/>
      <c r="B51" s="443" t="s">
        <v>2203</v>
      </c>
      <c r="C51" s="443" t="s">
        <v>439</v>
      </c>
      <c r="D51" s="443" t="s">
        <v>2194</v>
      </c>
      <c r="E51" s="443" t="s">
        <v>2204</v>
      </c>
      <c r="F51" s="443" t="s">
        <v>2250</v>
      </c>
      <c r="G51" s="443"/>
      <c r="H51" s="447">
        <v>1</v>
      </c>
      <c r="I51" s="447">
        <v>1122</v>
      </c>
      <c r="J51" s="443"/>
      <c r="K51" s="443">
        <v>1122</v>
      </c>
      <c r="L51" s="447"/>
      <c r="M51" s="447"/>
      <c r="N51" s="443"/>
      <c r="O51" s="443"/>
      <c r="P51" s="447"/>
      <c r="Q51" s="447"/>
      <c r="R51" s="529"/>
      <c r="S51" s="448"/>
    </row>
    <row r="52" spans="1:19" ht="14.45" customHeight="1" x14ac:dyDescent="0.2">
      <c r="A52" s="442"/>
      <c r="B52" s="443" t="s">
        <v>2203</v>
      </c>
      <c r="C52" s="443" t="s">
        <v>439</v>
      </c>
      <c r="D52" s="443" t="s">
        <v>2194</v>
      </c>
      <c r="E52" s="443" t="s">
        <v>2204</v>
      </c>
      <c r="F52" s="443" t="s">
        <v>2251</v>
      </c>
      <c r="G52" s="443"/>
      <c r="H52" s="447">
        <v>3</v>
      </c>
      <c r="I52" s="447">
        <v>2601</v>
      </c>
      <c r="J52" s="443">
        <v>3</v>
      </c>
      <c r="K52" s="443">
        <v>867</v>
      </c>
      <c r="L52" s="447">
        <v>1</v>
      </c>
      <c r="M52" s="447">
        <v>867</v>
      </c>
      <c r="N52" s="443">
        <v>1</v>
      </c>
      <c r="O52" s="443">
        <v>867</v>
      </c>
      <c r="P52" s="447"/>
      <c r="Q52" s="447"/>
      <c r="R52" s="529"/>
      <c r="S52" s="448"/>
    </row>
    <row r="53" spans="1:19" ht="14.45" customHeight="1" x14ac:dyDescent="0.2">
      <c r="A53" s="442"/>
      <c r="B53" s="443" t="s">
        <v>2203</v>
      </c>
      <c r="C53" s="443" t="s">
        <v>439</v>
      </c>
      <c r="D53" s="443" t="s">
        <v>2194</v>
      </c>
      <c r="E53" s="443" t="s">
        <v>2204</v>
      </c>
      <c r="F53" s="443" t="s">
        <v>2252</v>
      </c>
      <c r="G53" s="443"/>
      <c r="H53" s="447">
        <v>4</v>
      </c>
      <c r="I53" s="447">
        <v>2200</v>
      </c>
      <c r="J53" s="443">
        <v>4</v>
      </c>
      <c r="K53" s="443">
        <v>550</v>
      </c>
      <c r="L53" s="447">
        <v>1</v>
      </c>
      <c r="M53" s="447">
        <v>550</v>
      </c>
      <c r="N53" s="443">
        <v>1</v>
      </c>
      <c r="O53" s="443">
        <v>550</v>
      </c>
      <c r="P53" s="447"/>
      <c r="Q53" s="447"/>
      <c r="R53" s="529"/>
      <c r="S53" s="448"/>
    </row>
    <row r="54" spans="1:19" ht="14.45" customHeight="1" x14ac:dyDescent="0.2">
      <c r="A54" s="442"/>
      <c r="B54" s="443" t="s">
        <v>2203</v>
      </c>
      <c r="C54" s="443" t="s">
        <v>439</v>
      </c>
      <c r="D54" s="443" t="s">
        <v>2194</v>
      </c>
      <c r="E54" s="443" t="s">
        <v>2204</v>
      </c>
      <c r="F54" s="443" t="s">
        <v>2253</v>
      </c>
      <c r="G54" s="443"/>
      <c r="H54" s="447">
        <v>1</v>
      </c>
      <c r="I54" s="447">
        <v>1395</v>
      </c>
      <c r="J54" s="443"/>
      <c r="K54" s="443">
        <v>1395</v>
      </c>
      <c r="L54" s="447"/>
      <c r="M54" s="447"/>
      <c r="N54" s="443"/>
      <c r="O54" s="443"/>
      <c r="P54" s="447"/>
      <c r="Q54" s="447"/>
      <c r="R54" s="529"/>
      <c r="S54" s="448"/>
    </row>
    <row r="55" spans="1:19" ht="14.45" customHeight="1" x14ac:dyDescent="0.2">
      <c r="A55" s="442"/>
      <c r="B55" s="443" t="s">
        <v>2203</v>
      </c>
      <c r="C55" s="443" t="s">
        <v>439</v>
      </c>
      <c r="D55" s="443" t="s">
        <v>2194</v>
      </c>
      <c r="E55" s="443" t="s">
        <v>2204</v>
      </c>
      <c r="F55" s="443" t="s">
        <v>2254</v>
      </c>
      <c r="G55" s="443"/>
      <c r="H55" s="447">
        <v>3</v>
      </c>
      <c r="I55" s="447">
        <v>1557</v>
      </c>
      <c r="J55" s="443">
        <v>1.5</v>
      </c>
      <c r="K55" s="443">
        <v>519</v>
      </c>
      <c r="L55" s="447">
        <v>2</v>
      </c>
      <c r="M55" s="447">
        <v>1038</v>
      </c>
      <c r="N55" s="443">
        <v>1</v>
      </c>
      <c r="O55" s="443">
        <v>519</v>
      </c>
      <c r="P55" s="447">
        <v>1</v>
      </c>
      <c r="Q55" s="447">
        <v>519</v>
      </c>
      <c r="R55" s="529">
        <v>0.5</v>
      </c>
      <c r="S55" s="448">
        <v>519</v>
      </c>
    </row>
    <row r="56" spans="1:19" ht="14.45" customHeight="1" x14ac:dyDescent="0.2">
      <c r="A56" s="442"/>
      <c r="B56" s="443" t="s">
        <v>2203</v>
      </c>
      <c r="C56" s="443" t="s">
        <v>439</v>
      </c>
      <c r="D56" s="443" t="s">
        <v>2194</v>
      </c>
      <c r="E56" s="443" t="s">
        <v>2204</v>
      </c>
      <c r="F56" s="443" t="s">
        <v>2255</v>
      </c>
      <c r="G56" s="443"/>
      <c r="H56" s="447">
        <v>4</v>
      </c>
      <c r="I56" s="447">
        <v>1620</v>
      </c>
      <c r="J56" s="443">
        <v>2</v>
      </c>
      <c r="K56" s="443">
        <v>405</v>
      </c>
      <c r="L56" s="447">
        <v>2</v>
      </c>
      <c r="M56" s="447">
        <v>810</v>
      </c>
      <c r="N56" s="443">
        <v>1</v>
      </c>
      <c r="O56" s="443">
        <v>405</v>
      </c>
      <c r="P56" s="447">
        <v>2</v>
      </c>
      <c r="Q56" s="447">
        <v>810</v>
      </c>
      <c r="R56" s="529">
        <v>1</v>
      </c>
      <c r="S56" s="448">
        <v>405</v>
      </c>
    </row>
    <row r="57" spans="1:19" ht="14.45" customHeight="1" x14ac:dyDescent="0.2">
      <c r="A57" s="442"/>
      <c r="B57" s="443" t="s">
        <v>2203</v>
      </c>
      <c r="C57" s="443" t="s">
        <v>439</v>
      </c>
      <c r="D57" s="443" t="s">
        <v>2194</v>
      </c>
      <c r="E57" s="443" t="s">
        <v>2204</v>
      </c>
      <c r="F57" s="443" t="s">
        <v>2256</v>
      </c>
      <c r="G57" s="443"/>
      <c r="H57" s="447">
        <v>11</v>
      </c>
      <c r="I57" s="447">
        <v>6050</v>
      </c>
      <c r="J57" s="443">
        <v>5.5</v>
      </c>
      <c r="K57" s="443">
        <v>550</v>
      </c>
      <c r="L57" s="447">
        <v>2</v>
      </c>
      <c r="M57" s="447">
        <v>1100</v>
      </c>
      <c r="N57" s="443">
        <v>1</v>
      </c>
      <c r="O57" s="443">
        <v>550</v>
      </c>
      <c r="P57" s="447"/>
      <c r="Q57" s="447"/>
      <c r="R57" s="529"/>
      <c r="S57" s="448"/>
    </row>
    <row r="58" spans="1:19" ht="14.45" customHeight="1" x14ac:dyDescent="0.2">
      <c r="A58" s="442"/>
      <c r="B58" s="443" t="s">
        <v>2203</v>
      </c>
      <c r="C58" s="443" t="s">
        <v>439</v>
      </c>
      <c r="D58" s="443" t="s">
        <v>2194</v>
      </c>
      <c r="E58" s="443" t="s">
        <v>2204</v>
      </c>
      <c r="F58" s="443" t="s">
        <v>2257</v>
      </c>
      <c r="G58" s="443"/>
      <c r="H58" s="447">
        <v>3</v>
      </c>
      <c r="I58" s="447">
        <v>2700</v>
      </c>
      <c r="J58" s="443"/>
      <c r="K58" s="443">
        <v>900</v>
      </c>
      <c r="L58" s="447">
        <v>3</v>
      </c>
      <c r="M58" s="447">
        <v>0</v>
      </c>
      <c r="N58" s="443"/>
      <c r="O58" s="443">
        <v>0</v>
      </c>
      <c r="P58" s="447">
        <v>3</v>
      </c>
      <c r="Q58" s="447">
        <v>0</v>
      </c>
      <c r="R58" s="529"/>
      <c r="S58" s="448">
        <v>0</v>
      </c>
    </row>
    <row r="59" spans="1:19" ht="14.45" customHeight="1" x14ac:dyDescent="0.2">
      <c r="A59" s="442"/>
      <c r="B59" s="443" t="s">
        <v>2203</v>
      </c>
      <c r="C59" s="443" t="s">
        <v>439</v>
      </c>
      <c r="D59" s="443" t="s">
        <v>2194</v>
      </c>
      <c r="E59" s="443" t="s">
        <v>2204</v>
      </c>
      <c r="F59" s="443" t="s">
        <v>2258</v>
      </c>
      <c r="G59" s="443"/>
      <c r="H59" s="447">
        <v>0</v>
      </c>
      <c r="I59" s="447">
        <v>0</v>
      </c>
      <c r="J59" s="443"/>
      <c r="K59" s="443"/>
      <c r="L59" s="447"/>
      <c r="M59" s="447"/>
      <c r="N59" s="443"/>
      <c r="O59" s="443"/>
      <c r="P59" s="447">
        <v>2</v>
      </c>
      <c r="Q59" s="447">
        <v>0</v>
      </c>
      <c r="R59" s="529"/>
      <c r="S59" s="448">
        <v>0</v>
      </c>
    </row>
    <row r="60" spans="1:19" ht="14.45" customHeight="1" x14ac:dyDescent="0.2">
      <c r="A60" s="442"/>
      <c r="B60" s="443" t="s">
        <v>2203</v>
      </c>
      <c r="C60" s="443" t="s">
        <v>439</v>
      </c>
      <c r="D60" s="443" t="s">
        <v>2194</v>
      </c>
      <c r="E60" s="443" t="s">
        <v>2204</v>
      </c>
      <c r="F60" s="443" t="s">
        <v>2259</v>
      </c>
      <c r="G60" s="443"/>
      <c r="H60" s="447">
        <v>1</v>
      </c>
      <c r="I60" s="447">
        <v>1065</v>
      </c>
      <c r="J60" s="443"/>
      <c r="K60" s="443">
        <v>1065</v>
      </c>
      <c r="L60" s="447"/>
      <c r="M60" s="447"/>
      <c r="N60" s="443"/>
      <c r="O60" s="443"/>
      <c r="P60" s="447"/>
      <c r="Q60" s="447"/>
      <c r="R60" s="529"/>
      <c r="S60" s="448"/>
    </row>
    <row r="61" spans="1:19" ht="14.45" customHeight="1" x14ac:dyDescent="0.2">
      <c r="A61" s="442"/>
      <c r="B61" s="443" t="s">
        <v>2203</v>
      </c>
      <c r="C61" s="443" t="s">
        <v>439</v>
      </c>
      <c r="D61" s="443" t="s">
        <v>2194</v>
      </c>
      <c r="E61" s="443" t="s">
        <v>2204</v>
      </c>
      <c r="F61" s="443" t="s">
        <v>2260</v>
      </c>
      <c r="G61" s="443"/>
      <c r="H61" s="447"/>
      <c r="I61" s="447"/>
      <c r="J61" s="443"/>
      <c r="K61" s="443"/>
      <c r="L61" s="447">
        <v>0</v>
      </c>
      <c r="M61" s="447">
        <v>0</v>
      </c>
      <c r="N61" s="443"/>
      <c r="O61" s="443"/>
      <c r="P61" s="447">
        <v>0</v>
      </c>
      <c r="Q61" s="447">
        <v>0</v>
      </c>
      <c r="R61" s="529"/>
      <c r="S61" s="448"/>
    </row>
    <row r="62" spans="1:19" ht="14.45" customHeight="1" x14ac:dyDescent="0.2">
      <c r="A62" s="442"/>
      <c r="B62" s="443" t="s">
        <v>2203</v>
      </c>
      <c r="C62" s="443" t="s">
        <v>439</v>
      </c>
      <c r="D62" s="443" t="s">
        <v>2194</v>
      </c>
      <c r="E62" s="443" t="s">
        <v>2204</v>
      </c>
      <c r="F62" s="443" t="s">
        <v>2261</v>
      </c>
      <c r="G62" s="443"/>
      <c r="H62" s="447">
        <v>1</v>
      </c>
      <c r="I62" s="447">
        <v>1014</v>
      </c>
      <c r="J62" s="443"/>
      <c r="K62" s="443">
        <v>1014</v>
      </c>
      <c r="L62" s="447"/>
      <c r="M62" s="447"/>
      <c r="N62" s="443"/>
      <c r="O62" s="443"/>
      <c r="P62" s="447"/>
      <c r="Q62" s="447"/>
      <c r="R62" s="529"/>
      <c r="S62" s="448"/>
    </row>
    <row r="63" spans="1:19" ht="14.45" customHeight="1" x14ac:dyDescent="0.2">
      <c r="A63" s="442"/>
      <c r="B63" s="443" t="s">
        <v>2203</v>
      </c>
      <c r="C63" s="443" t="s">
        <v>439</v>
      </c>
      <c r="D63" s="443" t="s">
        <v>2194</v>
      </c>
      <c r="E63" s="443" t="s">
        <v>2204</v>
      </c>
      <c r="F63" s="443" t="s">
        <v>2262</v>
      </c>
      <c r="G63" s="443"/>
      <c r="H63" s="447"/>
      <c r="I63" s="447"/>
      <c r="J63" s="443"/>
      <c r="K63" s="443"/>
      <c r="L63" s="447">
        <v>1</v>
      </c>
      <c r="M63" s="447">
        <v>0</v>
      </c>
      <c r="N63" s="443"/>
      <c r="O63" s="443">
        <v>0</v>
      </c>
      <c r="P63" s="447"/>
      <c r="Q63" s="447"/>
      <c r="R63" s="529"/>
      <c r="S63" s="448"/>
    </row>
    <row r="64" spans="1:19" ht="14.45" customHeight="1" x14ac:dyDescent="0.2">
      <c r="A64" s="442"/>
      <c r="B64" s="443" t="s">
        <v>2203</v>
      </c>
      <c r="C64" s="443" t="s">
        <v>439</v>
      </c>
      <c r="D64" s="443" t="s">
        <v>2194</v>
      </c>
      <c r="E64" s="443" t="s">
        <v>2204</v>
      </c>
      <c r="F64" s="443" t="s">
        <v>2263</v>
      </c>
      <c r="G64" s="443"/>
      <c r="H64" s="447"/>
      <c r="I64" s="447"/>
      <c r="J64" s="443"/>
      <c r="K64" s="443"/>
      <c r="L64" s="447">
        <v>1</v>
      </c>
      <c r="M64" s="447">
        <v>550</v>
      </c>
      <c r="N64" s="443">
        <v>1</v>
      </c>
      <c r="O64" s="443">
        <v>550</v>
      </c>
      <c r="P64" s="447"/>
      <c r="Q64" s="447"/>
      <c r="R64" s="529"/>
      <c r="S64" s="448"/>
    </row>
    <row r="65" spans="1:19" ht="14.45" customHeight="1" x14ac:dyDescent="0.2">
      <c r="A65" s="442"/>
      <c r="B65" s="443" t="s">
        <v>2203</v>
      </c>
      <c r="C65" s="443" t="s">
        <v>439</v>
      </c>
      <c r="D65" s="443" t="s">
        <v>2194</v>
      </c>
      <c r="E65" s="443" t="s">
        <v>2204</v>
      </c>
      <c r="F65" s="443" t="s">
        <v>2264</v>
      </c>
      <c r="G65" s="443"/>
      <c r="H65" s="447">
        <v>2</v>
      </c>
      <c r="I65" s="447">
        <v>1100</v>
      </c>
      <c r="J65" s="443"/>
      <c r="K65" s="443">
        <v>550</v>
      </c>
      <c r="L65" s="447"/>
      <c r="M65" s="447"/>
      <c r="N65" s="443"/>
      <c r="O65" s="443"/>
      <c r="P65" s="447"/>
      <c r="Q65" s="447"/>
      <c r="R65" s="529"/>
      <c r="S65" s="448"/>
    </row>
    <row r="66" spans="1:19" ht="14.45" customHeight="1" x14ac:dyDescent="0.2">
      <c r="A66" s="442"/>
      <c r="B66" s="443" t="s">
        <v>2203</v>
      </c>
      <c r="C66" s="443" t="s">
        <v>439</v>
      </c>
      <c r="D66" s="443" t="s">
        <v>2194</v>
      </c>
      <c r="E66" s="443" t="s">
        <v>2204</v>
      </c>
      <c r="F66" s="443" t="s">
        <v>2265</v>
      </c>
      <c r="G66" s="443"/>
      <c r="H66" s="447"/>
      <c r="I66" s="447"/>
      <c r="J66" s="443"/>
      <c r="K66" s="443"/>
      <c r="L66" s="447">
        <v>2</v>
      </c>
      <c r="M66" s="447">
        <v>1630</v>
      </c>
      <c r="N66" s="443">
        <v>1</v>
      </c>
      <c r="O66" s="443">
        <v>815</v>
      </c>
      <c r="P66" s="447"/>
      <c r="Q66" s="447"/>
      <c r="R66" s="529"/>
      <c r="S66" s="448"/>
    </row>
    <row r="67" spans="1:19" ht="14.45" customHeight="1" x14ac:dyDescent="0.2">
      <c r="A67" s="442"/>
      <c r="B67" s="443" t="s">
        <v>2203</v>
      </c>
      <c r="C67" s="443" t="s">
        <v>439</v>
      </c>
      <c r="D67" s="443" t="s">
        <v>2194</v>
      </c>
      <c r="E67" s="443" t="s">
        <v>2204</v>
      </c>
      <c r="F67" s="443" t="s">
        <v>2266</v>
      </c>
      <c r="G67" s="443"/>
      <c r="H67" s="447"/>
      <c r="I67" s="447"/>
      <c r="J67" s="443"/>
      <c r="K67" s="443"/>
      <c r="L67" s="447">
        <v>1</v>
      </c>
      <c r="M67" s="447">
        <v>2490</v>
      </c>
      <c r="N67" s="443">
        <v>1</v>
      </c>
      <c r="O67" s="443">
        <v>2490</v>
      </c>
      <c r="P67" s="447"/>
      <c r="Q67" s="447"/>
      <c r="R67" s="529"/>
      <c r="S67" s="448"/>
    </row>
    <row r="68" spans="1:19" ht="14.45" customHeight="1" x14ac:dyDescent="0.2">
      <c r="A68" s="442"/>
      <c r="B68" s="443" t="s">
        <v>2203</v>
      </c>
      <c r="C68" s="443" t="s">
        <v>439</v>
      </c>
      <c r="D68" s="443" t="s">
        <v>2194</v>
      </c>
      <c r="E68" s="443" t="s">
        <v>2204</v>
      </c>
      <c r="F68" s="443" t="s">
        <v>2267</v>
      </c>
      <c r="G68" s="443"/>
      <c r="H68" s="447"/>
      <c r="I68" s="447"/>
      <c r="J68" s="443"/>
      <c r="K68" s="443"/>
      <c r="L68" s="447">
        <v>2</v>
      </c>
      <c r="M68" s="447">
        <v>700</v>
      </c>
      <c r="N68" s="443">
        <v>1</v>
      </c>
      <c r="O68" s="443">
        <v>350</v>
      </c>
      <c r="P68" s="447"/>
      <c r="Q68" s="447"/>
      <c r="R68" s="529"/>
      <c r="S68" s="448"/>
    </row>
    <row r="69" spans="1:19" ht="14.45" customHeight="1" x14ac:dyDescent="0.2">
      <c r="A69" s="442"/>
      <c r="B69" s="443" t="s">
        <v>2203</v>
      </c>
      <c r="C69" s="443" t="s">
        <v>439</v>
      </c>
      <c r="D69" s="443" t="s">
        <v>2194</v>
      </c>
      <c r="E69" s="443" t="s">
        <v>2204</v>
      </c>
      <c r="F69" s="443" t="s">
        <v>2268</v>
      </c>
      <c r="G69" s="443"/>
      <c r="H69" s="447"/>
      <c r="I69" s="447"/>
      <c r="J69" s="443"/>
      <c r="K69" s="443"/>
      <c r="L69" s="447"/>
      <c r="M69" s="447"/>
      <c r="N69" s="443"/>
      <c r="O69" s="443"/>
      <c r="P69" s="447">
        <v>1</v>
      </c>
      <c r="Q69" s="447">
        <v>1260</v>
      </c>
      <c r="R69" s="529"/>
      <c r="S69" s="448">
        <v>1260</v>
      </c>
    </row>
    <row r="70" spans="1:19" ht="14.45" customHeight="1" x14ac:dyDescent="0.2">
      <c r="A70" s="442"/>
      <c r="B70" s="443" t="s">
        <v>2203</v>
      </c>
      <c r="C70" s="443" t="s">
        <v>439</v>
      </c>
      <c r="D70" s="443" t="s">
        <v>2194</v>
      </c>
      <c r="E70" s="443" t="s">
        <v>2204</v>
      </c>
      <c r="F70" s="443" t="s">
        <v>2269</v>
      </c>
      <c r="G70" s="443"/>
      <c r="H70" s="447">
        <v>1</v>
      </c>
      <c r="I70" s="447">
        <v>353</v>
      </c>
      <c r="J70" s="443"/>
      <c r="K70" s="443">
        <v>353</v>
      </c>
      <c r="L70" s="447"/>
      <c r="M70" s="447"/>
      <c r="N70" s="443"/>
      <c r="O70" s="443"/>
      <c r="P70" s="447"/>
      <c r="Q70" s="447"/>
      <c r="R70" s="529"/>
      <c r="S70" s="448"/>
    </row>
    <row r="71" spans="1:19" ht="14.45" customHeight="1" x14ac:dyDescent="0.2">
      <c r="A71" s="442"/>
      <c r="B71" s="443" t="s">
        <v>2203</v>
      </c>
      <c r="C71" s="443" t="s">
        <v>439</v>
      </c>
      <c r="D71" s="443" t="s">
        <v>2194</v>
      </c>
      <c r="E71" s="443" t="s">
        <v>2204</v>
      </c>
      <c r="F71" s="443" t="s">
        <v>2270</v>
      </c>
      <c r="G71" s="443"/>
      <c r="H71" s="447">
        <v>1</v>
      </c>
      <c r="I71" s="447">
        <v>0</v>
      </c>
      <c r="J71" s="443"/>
      <c r="K71" s="443">
        <v>0</v>
      </c>
      <c r="L71" s="447"/>
      <c r="M71" s="447"/>
      <c r="N71" s="443"/>
      <c r="O71" s="443"/>
      <c r="P71" s="447"/>
      <c r="Q71" s="447"/>
      <c r="R71" s="529"/>
      <c r="S71" s="448"/>
    </row>
    <row r="72" spans="1:19" ht="14.45" customHeight="1" x14ac:dyDescent="0.2">
      <c r="A72" s="442"/>
      <c r="B72" s="443" t="s">
        <v>2203</v>
      </c>
      <c r="C72" s="443" t="s">
        <v>439</v>
      </c>
      <c r="D72" s="443" t="s">
        <v>2194</v>
      </c>
      <c r="E72" s="443" t="s">
        <v>2271</v>
      </c>
      <c r="F72" s="443" t="s">
        <v>2272</v>
      </c>
      <c r="G72" s="443" t="s">
        <v>2273</v>
      </c>
      <c r="H72" s="447"/>
      <c r="I72" s="447"/>
      <c r="J72" s="443"/>
      <c r="K72" s="443"/>
      <c r="L72" s="447">
        <v>3</v>
      </c>
      <c r="M72" s="447">
        <v>1526.67</v>
      </c>
      <c r="N72" s="443">
        <v>1</v>
      </c>
      <c r="O72" s="443">
        <v>508.89000000000004</v>
      </c>
      <c r="P72" s="447">
        <v>2</v>
      </c>
      <c r="Q72" s="447">
        <v>1100</v>
      </c>
      <c r="R72" s="529">
        <v>0.72052244427413914</v>
      </c>
      <c r="S72" s="448">
        <v>550</v>
      </c>
    </row>
    <row r="73" spans="1:19" ht="14.45" customHeight="1" x14ac:dyDescent="0.2">
      <c r="A73" s="442"/>
      <c r="B73" s="443" t="s">
        <v>2203</v>
      </c>
      <c r="C73" s="443" t="s">
        <v>439</v>
      </c>
      <c r="D73" s="443" t="s">
        <v>2194</v>
      </c>
      <c r="E73" s="443" t="s">
        <v>2271</v>
      </c>
      <c r="F73" s="443" t="s">
        <v>2274</v>
      </c>
      <c r="G73" s="443" t="s">
        <v>2275</v>
      </c>
      <c r="H73" s="447">
        <v>1</v>
      </c>
      <c r="I73" s="447">
        <v>500</v>
      </c>
      <c r="J73" s="443"/>
      <c r="K73" s="443">
        <v>500</v>
      </c>
      <c r="L73" s="447"/>
      <c r="M73" s="447"/>
      <c r="N73" s="443"/>
      <c r="O73" s="443"/>
      <c r="P73" s="447"/>
      <c r="Q73" s="447"/>
      <c r="R73" s="529"/>
      <c r="S73" s="448"/>
    </row>
    <row r="74" spans="1:19" ht="14.45" customHeight="1" x14ac:dyDescent="0.2">
      <c r="A74" s="442"/>
      <c r="B74" s="443" t="s">
        <v>2203</v>
      </c>
      <c r="C74" s="443" t="s">
        <v>439</v>
      </c>
      <c r="D74" s="443" t="s">
        <v>2194</v>
      </c>
      <c r="E74" s="443" t="s">
        <v>2271</v>
      </c>
      <c r="F74" s="443" t="s">
        <v>2276</v>
      </c>
      <c r="G74" s="443" t="s">
        <v>2277</v>
      </c>
      <c r="H74" s="447">
        <v>593</v>
      </c>
      <c r="I74" s="447">
        <v>46122.229999999996</v>
      </c>
      <c r="J74" s="443">
        <v>1.1104869004033868</v>
      </c>
      <c r="K74" s="443">
        <v>77.777790893760539</v>
      </c>
      <c r="L74" s="447">
        <v>534</v>
      </c>
      <c r="M74" s="447">
        <v>41533.339999999997</v>
      </c>
      <c r="N74" s="443">
        <v>1</v>
      </c>
      <c r="O74" s="443">
        <v>77.777790262172275</v>
      </c>
      <c r="P74" s="447">
        <v>501</v>
      </c>
      <c r="Q74" s="447">
        <v>41749.99</v>
      </c>
      <c r="R74" s="529">
        <v>1.0052162912975455</v>
      </c>
      <c r="S74" s="448">
        <v>83.333313373253489</v>
      </c>
    </row>
    <row r="75" spans="1:19" ht="14.45" customHeight="1" x14ac:dyDescent="0.2">
      <c r="A75" s="442"/>
      <c r="B75" s="443" t="s">
        <v>2203</v>
      </c>
      <c r="C75" s="443" t="s">
        <v>439</v>
      </c>
      <c r="D75" s="443" t="s">
        <v>2194</v>
      </c>
      <c r="E75" s="443" t="s">
        <v>2271</v>
      </c>
      <c r="F75" s="443" t="s">
        <v>2278</v>
      </c>
      <c r="G75" s="443" t="s">
        <v>2279</v>
      </c>
      <c r="H75" s="447">
        <v>9</v>
      </c>
      <c r="I75" s="447">
        <v>2250</v>
      </c>
      <c r="J75" s="443">
        <v>0.40909090909090912</v>
      </c>
      <c r="K75" s="443">
        <v>250</v>
      </c>
      <c r="L75" s="447">
        <v>22</v>
      </c>
      <c r="M75" s="447">
        <v>5500</v>
      </c>
      <c r="N75" s="443">
        <v>1</v>
      </c>
      <c r="O75" s="443">
        <v>250</v>
      </c>
      <c r="P75" s="447">
        <v>25</v>
      </c>
      <c r="Q75" s="447">
        <v>6388.89</v>
      </c>
      <c r="R75" s="529">
        <v>1.1616163636363637</v>
      </c>
      <c r="S75" s="448">
        <v>255.55560000000003</v>
      </c>
    </row>
    <row r="76" spans="1:19" ht="14.45" customHeight="1" x14ac:dyDescent="0.2">
      <c r="A76" s="442"/>
      <c r="B76" s="443" t="s">
        <v>2203</v>
      </c>
      <c r="C76" s="443" t="s">
        <v>439</v>
      </c>
      <c r="D76" s="443" t="s">
        <v>2194</v>
      </c>
      <c r="E76" s="443" t="s">
        <v>2271</v>
      </c>
      <c r="F76" s="443" t="s">
        <v>2280</v>
      </c>
      <c r="G76" s="443" t="s">
        <v>2281</v>
      </c>
      <c r="H76" s="447"/>
      <c r="I76" s="447"/>
      <c r="J76" s="443"/>
      <c r="K76" s="443"/>
      <c r="L76" s="447"/>
      <c r="M76" s="447"/>
      <c r="N76" s="443"/>
      <c r="O76" s="443"/>
      <c r="P76" s="447">
        <v>2</v>
      </c>
      <c r="Q76" s="447">
        <v>611.12</v>
      </c>
      <c r="R76" s="529"/>
      <c r="S76" s="448">
        <v>305.56</v>
      </c>
    </row>
    <row r="77" spans="1:19" ht="14.45" customHeight="1" x14ac:dyDescent="0.2">
      <c r="A77" s="442"/>
      <c r="B77" s="443" t="s">
        <v>2203</v>
      </c>
      <c r="C77" s="443" t="s">
        <v>439</v>
      </c>
      <c r="D77" s="443" t="s">
        <v>2194</v>
      </c>
      <c r="E77" s="443" t="s">
        <v>2271</v>
      </c>
      <c r="F77" s="443" t="s">
        <v>2282</v>
      </c>
      <c r="G77" s="443" t="s">
        <v>2283</v>
      </c>
      <c r="H77" s="447">
        <v>127</v>
      </c>
      <c r="I77" s="447">
        <v>14816.66</v>
      </c>
      <c r="J77" s="443">
        <v>1.0079367400930204</v>
      </c>
      <c r="K77" s="443">
        <v>116.66661417322834</v>
      </c>
      <c r="L77" s="447">
        <v>126</v>
      </c>
      <c r="M77" s="447">
        <v>14699.99</v>
      </c>
      <c r="N77" s="443">
        <v>1</v>
      </c>
      <c r="O77" s="443">
        <v>116.6665873015873</v>
      </c>
      <c r="P77" s="447">
        <v>86</v>
      </c>
      <c r="Q77" s="447">
        <v>11466.67</v>
      </c>
      <c r="R77" s="529">
        <v>0.780046108874904</v>
      </c>
      <c r="S77" s="448">
        <v>133.33337209302326</v>
      </c>
    </row>
    <row r="78" spans="1:19" ht="14.45" customHeight="1" x14ac:dyDescent="0.2">
      <c r="A78" s="442"/>
      <c r="B78" s="443" t="s">
        <v>2203</v>
      </c>
      <c r="C78" s="443" t="s">
        <v>439</v>
      </c>
      <c r="D78" s="443" t="s">
        <v>2194</v>
      </c>
      <c r="E78" s="443" t="s">
        <v>2271</v>
      </c>
      <c r="F78" s="443" t="s">
        <v>2284</v>
      </c>
      <c r="G78" s="443" t="s">
        <v>2285</v>
      </c>
      <c r="H78" s="447">
        <v>235</v>
      </c>
      <c r="I78" s="447">
        <v>70500</v>
      </c>
      <c r="J78" s="443">
        <v>0.46953046953046951</v>
      </c>
      <c r="K78" s="443">
        <v>300</v>
      </c>
      <c r="L78" s="447">
        <v>273</v>
      </c>
      <c r="M78" s="447">
        <v>150150</v>
      </c>
      <c r="N78" s="443">
        <v>1</v>
      </c>
      <c r="O78" s="443">
        <v>550</v>
      </c>
      <c r="P78" s="447">
        <v>188</v>
      </c>
      <c r="Q78" s="447">
        <v>104444.44</v>
      </c>
      <c r="R78" s="529">
        <v>0.69560066600066606</v>
      </c>
      <c r="S78" s="448">
        <v>555.55553191489366</v>
      </c>
    </row>
    <row r="79" spans="1:19" ht="14.45" customHeight="1" x14ac:dyDescent="0.2">
      <c r="A79" s="442"/>
      <c r="B79" s="443" t="s">
        <v>2203</v>
      </c>
      <c r="C79" s="443" t="s">
        <v>439</v>
      </c>
      <c r="D79" s="443" t="s">
        <v>2194</v>
      </c>
      <c r="E79" s="443" t="s">
        <v>2271</v>
      </c>
      <c r="F79" s="443" t="s">
        <v>2286</v>
      </c>
      <c r="G79" s="443" t="s">
        <v>2287</v>
      </c>
      <c r="H79" s="447">
        <v>16</v>
      </c>
      <c r="I79" s="447">
        <v>4711.12</v>
      </c>
      <c r="J79" s="443"/>
      <c r="K79" s="443">
        <v>294.44499999999999</v>
      </c>
      <c r="L79" s="447"/>
      <c r="M79" s="447"/>
      <c r="N79" s="443"/>
      <c r="O79" s="443"/>
      <c r="P79" s="447">
        <v>1</v>
      </c>
      <c r="Q79" s="447">
        <v>300</v>
      </c>
      <c r="R79" s="529"/>
      <c r="S79" s="448">
        <v>300</v>
      </c>
    </row>
    <row r="80" spans="1:19" ht="14.45" customHeight="1" x14ac:dyDescent="0.2">
      <c r="A80" s="442"/>
      <c r="B80" s="443" t="s">
        <v>2203</v>
      </c>
      <c r="C80" s="443" t="s">
        <v>439</v>
      </c>
      <c r="D80" s="443" t="s">
        <v>2194</v>
      </c>
      <c r="E80" s="443" t="s">
        <v>2271</v>
      </c>
      <c r="F80" s="443" t="s">
        <v>2288</v>
      </c>
      <c r="G80" s="443" t="s">
        <v>2289</v>
      </c>
      <c r="H80" s="447">
        <v>12</v>
      </c>
      <c r="I80" s="447">
        <v>9333.34</v>
      </c>
      <c r="J80" s="443"/>
      <c r="K80" s="443">
        <v>777.77833333333331</v>
      </c>
      <c r="L80" s="447"/>
      <c r="M80" s="447"/>
      <c r="N80" s="443"/>
      <c r="O80" s="443"/>
      <c r="P80" s="447"/>
      <c r="Q80" s="447"/>
      <c r="R80" s="529"/>
      <c r="S80" s="448"/>
    </row>
    <row r="81" spans="1:19" ht="14.45" customHeight="1" x14ac:dyDescent="0.2">
      <c r="A81" s="442"/>
      <c r="B81" s="443" t="s">
        <v>2203</v>
      </c>
      <c r="C81" s="443" t="s">
        <v>439</v>
      </c>
      <c r="D81" s="443" t="s">
        <v>2194</v>
      </c>
      <c r="E81" s="443" t="s">
        <v>2271</v>
      </c>
      <c r="F81" s="443" t="s">
        <v>2290</v>
      </c>
      <c r="G81" s="443" t="s">
        <v>2291</v>
      </c>
      <c r="H81" s="447">
        <v>5</v>
      </c>
      <c r="I81" s="447">
        <v>466.65999999999997</v>
      </c>
      <c r="J81" s="443"/>
      <c r="K81" s="443">
        <v>93.331999999999994</v>
      </c>
      <c r="L81" s="447"/>
      <c r="M81" s="447"/>
      <c r="N81" s="443"/>
      <c r="O81" s="443"/>
      <c r="P81" s="447"/>
      <c r="Q81" s="447"/>
      <c r="R81" s="529"/>
      <c r="S81" s="448"/>
    </row>
    <row r="82" spans="1:19" ht="14.45" customHeight="1" x14ac:dyDescent="0.2">
      <c r="A82" s="442"/>
      <c r="B82" s="443" t="s">
        <v>2203</v>
      </c>
      <c r="C82" s="443" t="s">
        <v>439</v>
      </c>
      <c r="D82" s="443" t="s">
        <v>2194</v>
      </c>
      <c r="E82" s="443" t="s">
        <v>2271</v>
      </c>
      <c r="F82" s="443" t="s">
        <v>2292</v>
      </c>
      <c r="G82" s="443" t="s">
        <v>2275</v>
      </c>
      <c r="H82" s="447">
        <v>132</v>
      </c>
      <c r="I82" s="447">
        <v>55146.67</v>
      </c>
      <c r="J82" s="443">
        <v>1.2692311056119283</v>
      </c>
      <c r="K82" s="443">
        <v>417.77780303030301</v>
      </c>
      <c r="L82" s="447">
        <v>104</v>
      </c>
      <c r="M82" s="447">
        <v>43448.88</v>
      </c>
      <c r="N82" s="443">
        <v>1</v>
      </c>
      <c r="O82" s="443">
        <v>417.77769230769229</v>
      </c>
      <c r="P82" s="447">
        <v>77</v>
      </c>
      <c r="Q82" s="447">
        <v>32596.68</v>
      </c>
      <c r="R82" s="529">
        <v>0.75023061584096074</v>
      </c>
      <c r="S82" s="448">
        <v>423.33350649350649</v>
      </c>
    </row>
    <row r="83" spans="1:19" ht="14.45" customHeight="1" x14ac:dyDescent="0.2">
      <c r="A83" s="442"/>
      <c r="B83" s="443" t="s">
        <v>2203</v>
      </c>
      <c r="C83" s="443" t="s">
        <v>439</v>
      </c>
      <c r="D83" s="443" t="s">
        <v>2194</v>
      </c>
      <c r="E83" s="443" t="s">
        <v>2271</v>
      </c>
      <c r="F83" s="443" t="s">
        <v>2293</v>
      </c>
      <c r="G83" s="443" t="s">
        <v>2294</v>
      </c>
      <c r="H83" s="447">
        <v>116</v>
      </c>
      <c r="I83" s="447">
        <v>24488.9</v>
      </c>
      <c r="J83" s="443">
        <v>1.721876050293133</v>
      </c>
      <c r="K83" s="443">
        <v>211.11120689655175</v>
      </c>
      <c r="L83" s="447">
        <v>64</v>
      </c>
      <c r="M83" s="447">
        <v>14222.22</v>
      </c>
      <c r="N83" s="443">
        <v>1</v>
      </c>
      <c r="O83" s="443">
        <v>222.22218749999999</v>
      </c>
      <c r="P83" s="447">
        <v>87</v>
      </c>
      <c r="Q83" s="447">
        <v>30450</v>
      </c>
      <c r="R83" s="529">
        <v>2.1410159595337439</v>
      </c>
      <c r="S83" s="448">
        <v>350</v>
      </c>
    </row>
    <row r="84" spans="1:19" ht="14.45" customHeight="1" x14ac:dyDescent="0.2">
      <c r="A84" s="442"/>
      <c r="B84" s="443" t="s">
        <v>2203</v>
      </c>
      <c r="C84" s="443" t="s">
        <v>439</v>
      </c>
      <c r="D84" s="443" t="s">
        <v>2194</v>
      </c>
      <c r="E84" s="443" t="s">
        <v>2271</v>
      </c>
      <c r="F84" s="443" t="s">
        <v>2295</v>
      </c>
      <c r="G84" s="443" t="s">
        <v>2296</v>
      </c>
      <c r="H84" s="447">
        <v>13</v>
      </c>
      <c r="I84" s="447">
        <v>7583.33</v>
      </c>
      <c r="J84" s="443">
        <v>2.1666719047768708</v>
      </c>
      <c r="K84" s="443">
        <v>583.33307692307687</v>
      </c>
      <c r="L84" s="447">
        <v>6</v>
      </c>
      <c r="M84" s="447">
        <v>3499.9900000000002</v>
      </c>
      <c r="N84" s="443">
        <v>1</v>
      </c>
      <c r="O84" s="443">
        <v>583.33166666666671</v>
      </c>
      <c r="P84" s="447">
        <v>18</v>
      </c>
      <c r="Q84" s="447">
        <v>12000</v>
      </c>
      <c r="R84" s="529">
        <v>3.4285812245177842</v>
      </c>
      <c r="S84" s="448">
        <v>666.66666666666663</v>
      </c>
    </row>
    <row r="85" spans="1:19" ht="14.45" customHeight="1" x14ac:dyDescent="0.2">
      <c r="A85" s="442"/>
      <c r="B85" s="443" t="s">
        <v>2203</v>
      </c>
      <c r="C85" s="443" t="s">
        <v>439</v>
      </c>
      <c r="D85" s="443" t="s">
        <v>2194</v>
      </c>
      <c r="E85" s="443" t="s">
        <v>2271</v>
      </c>
      <c r="F85" s="443" t="s">
        <v>2297</v>
      </c>
      <c r="G85" s="443" t="s">
        <v>2298</v>
      </c>
      <c r="H85" s="447">
        <v>107</v>
      </c>
      <c r="I85" s="447">
        <v>49933.33</v>
      </c>
      <c r="J85" s="443">
        <v>1.188889092592641</v>
      </c>
      <c r="K85" s="443">
        <v>466.66663551401871</v>
      </c>
      <c r="L85" s="447">
        <v>90</v>
      </c>
      <c r="M85" s="447">
        <v>41999.990000000005</v>
      </c>
      <c r="N85" s="443">
        <v>1</v>
      </c>
      <c r="O85" s="443">
        <v>466.66655555555559</v>
      </c>
      <c r="P85" s="447">
        <v>62</v>
      </c>
      <c r="Q85" s="447">
        <v>31344.45</v>
      </c>
      <c r="R85" s="529">
        <v>0.74629660626109662</v>
      </c>
      <c r="S85" s="448">
        <v>505.55564516129033</v>
      </c>
    </row>
    <row r="86" spans="1:19" ht="14.45" customHeight="1" x14ac:dyDescent="0.2">
      <c r="A86" s="442"/>
      <c r="B86" s="443" t="s">
        <v>2203</v>
      </c>
      <c r="C86" s="443" t="s">
        <v>439</v>
      </c>
      <c r="D86" s="443" t="s">
        <v>2194</v>
      </c>
      <c r="E86" s="443" t="s">
        <v>2271</v>
      </c>
      <c r="F86" s="443" t="s">
        <v>2299</v>
      </c>
      <c r="G86" s="443" t="s">
        <v>2300</v>
      </c>
      <c r="H86" s="447">
        <v>58</v>
      </c>
      <c r="I86" s="447">
        <v>2900</v>
      </c>
      <c r="J86" s="443">
        <v>0.60839118294322869</v>
      </c>
      <c r="K86" s="443">
        <v>50</v>
      </c>
      <c r="L86" s="447">
        <v>78</v>
      </c>
      <c r="M86" s="447">
        <v>4766.67</v>
      </c>
      <c r="N86" s="443">
        <v>1</v>
      </c>
      <c r="O86" s="443">
        <v>61.111153846153847</v>
      </c>
      <c r="P86" s="447">
        <v>94</v>
      </c>
      <c r="Q86" s="447">
        <v>6266.66</v>
      </c>
      <c r="R86" s="529">
        <v>1.314682996725177</v>
      </c>
      <c r="S86" s="448">
        <v>66.666595744680848</v>
      </c>
    </row>
    <row r="87" spans="1:19" ht="14.45" customHeight="1" x14ac:dyDescent="0.2">
      <c r="A87" s="442"/>
      <c r="B87" s="443" t="s">
        <v>2203</v>
      </c>
      <c r="C87" s="443" t="s">
        <v>439</v>
      </c>
      <c r="D87" s="443" t="s">
        <v>2194</v>
      </c>
      <c r="E87" s="443" t="s">
        <v>2271</v>
      </c>
      <c r="F87" s="443" t="s">
        <v>2301</v>
      </c>
      <c r="G87" s="443" t="s">
        <v>2302</v>
      </c>
      <c r="H87" s="447">
        <v>103</v>
      </c>
      <c r="I87" s="447">
        <v>10414.450000000001</v>
      </c>
      <c r="J87" s="443">
        <v>0.68491110153858303</v>
      </c>
      <c r="K87" s="443">
        <v>101.1111650485437</v>
      </c>
      <c r="L87" s="447">
        <v>119</v>
      </c>
      <c r="M87" s="447">
        <v>15205.55</v>
      </c>
      <c r="N87" s="443">
        <v>1</v>
      </c>
      <c r="O87" s="443">
        <v>127.77773109243697</v>
      </c>
      <c r="P87" s="447">
        <v>86</v>
      </c>
      <c r="Q87" s="447">
        <v>13855.56</v>
      </c>
      <c r="R87" s="529">
        <v>0.911217285793674</v>
      </c>
      <c r="S87" s="448">
        <v>161.11116279069768</v>
      </c>
    </row>
    <row r="88" spans="1:19" ht="14.45" customHeight="1" x14ac:dyDescent="0.2">
      <c r="A88" s="442"/>
      <c r="B88" s="443" t="s">
        <v>2203</v>
      </c>
      <c r="C88" s="443" t="s">
        <v>439</v>
      </c>
      <c r="D88" s="443" t="s">
        <v>2194</v>
      </c>
      <c r="E88" s="443" t="s">
        <v>2271</v>
      </c>
      <c r="F88" s="443" t="s">
        <v>2303</v>
      </c>
      <c r="G88" s="443" t="s">
        <v>2304</v>
      </c>
      <c r="H88" s="447">
        <v>31</v>
      </c>
      <c r="I88" s="447">
        <v>2376.67</v>
      </c>
      <c r="J88" s="443">
        <v>0.93939154390694102</v>
      </c>
      <c r="K88" s="443">
        <v>76.666774193548392</v>
      </c>
      <c r="L88" s="447">
        <v>33</v>
      </c>
      <c r="M88" s="447">
        <v>2530.0100000000002</v>
      </c>
      <c r="N88" s="443">
        <v>1</v>
      </c>
      <c r="O88" s="443">
        <v>76.666969696969701</v>
      </c>
      <c r="P88" s="447">
        <v>15</v>
      </c>
      <c r="Q88" s="447">
        <v>3083.34</v>
      </c>
      <c r="R88" s="529">
        <v>1.2187066454282789</v>
      </c>
      <c r="S88" s="448">
        <v>205.55600000000001</v>
      </c>
    </row>
    <row r="89" spans="1:19" ht="14.45" customHeight="1" x14ac:dyDescent="0.2">
      <c r="A89" s="442"/>
      <c r="B89" s="443" t="s">
        <v>2203</v>
      </c>
      <c r="C89" s="443" t="s">
        <v>439</v>
      </c>
      <c r="D89" s="443" t="s">
        <v>2194</v>
      </c>
      <c r="E89" s="443" t="s">
        <v>2271</v>
      </c>
      <c r="F89" s="443" t="s">
        <v>2305</v>
      </c>
      <c r="G89" s="443" t="s">
        <v>2306</v>
      </c>
      <c r="H89" s="447">
        <v>533</v>
      </c>
      <c r="I89" s="447">
        <v>0</v>
      </c>
      <c r="J89" s="443"/>
      <c r="K89" s="443">
        <v>0</v>
      </c>
      <c r="L89" s="447">
        <v>449</v>
      </c>
      <c r="M89" s="447">
        <v>0</v>
      </c>
      <c r="N89" s="443"/>
      <c r="O89" s="443">
        <v>0</v>
      </c>
      <c r="P89" s="447">
        <v>262</v>
      </c>
      <c r="Q89" s="447">
        <v>0</v>
      </c>
      <c r="R89" s="529"/>
      <c r="S89" s="448">
        <v>0</v>
      </c>
    </row>
    <row r="90" spans="1:19" ht="14.45" customHeight="1" x14ac:dyDescent="0.2">
      <c r="A90" s="442"/>
      <c r="B90" s="443" t="s">
        <v>2203</v>
      </c>
      <c r="C90" s="443" t="s">
        <v>439</v>
      </c>
      <c r="D90" s="443" t="s">
        <v>2194</v>
      </c>
      <c r="E90" s="443" t="s">
        <v>2271</v>
      </c>
      <c r="F90" s="443" t="s">
        <v>2307</v>
      </c>
      <c r="G90" s="443" t="s">
        <v>2308</v>
      </c>
      <c r="H90" s="447">
        <v>150</v>
      </c>
      <c r="I90" s="447">
        <v>45833.33</v>
      </c>
      <c r="J90" s="443">
        <v>1.1538461344809026</v>
      </c>
      <c r="K90" s="443">
        <v>305.55553333333336</v>
      </c>
      <c r="L90" s="447">
        <v>130</v>
      </c>
      <c r="M90" s="447">
        <v>39722.22</v>
      </c>
      <c r="N90" s="443">
        <v>1</v>
      </c>
      <c r="O90" s="443">
        <v>305.55553846153845</v>
      </c>
      <c r="P90" s="447">
        <v>103</v>
      </c>
      <c r="Q90" s="447">
        <v>32044.429999999997</v>
      </c>
      <c r="R90" s="529">
        <v>0.80671296820771843</v>
      </c>
      <c r="S90" s="448">
        <v>311.11097087378636</v>
      </c>
    </row>
    <row r="91" spans="1:19" ht="14.45" customHeight="1" x14ac:dyDescent="0.2">
      <c r="A91" s="442"/>
      <c r="B91" s="443" t="s">
        <v>2203</v>
      </c>
      <c r="C91" s="443" t="s">
        <v>439</v>
      </c>
      <c r="D91" s="443" t="s">
        <v>2194</v>
      </c>
      <c r="E91" s="443" t="s">
        <v>2271</v>
      </c>
      <c r="F91" s="443" t="s">
        <v>2309</v>
      </c>
      <c r="G91" s="443" t="s">
        <v>2310</v>
      </c>
      <c r="H91" s="447">
        <v>151</v>
      </c>
      <c r="I91" s="447">
        <v>5033.32</v>
      </c>
      <c r="J91" s="443">
        <v>3.8718143985722966</v>
      </c>
      <c r="K91" s="443">
        <v>33.333245033112583</v>
      </c>
      <c r="L91" s="447">
        <v>39</v>
      </c>
      <c r="M91" s="447">
        <v>1299.99</v>
      </c>
      <c r="N91" s="443">
        <v>1</v>
      </c>
      <c r="O91" s="443">
        <v>33.333076923076923</v>
      </c>
      <c r="P91" s="447"/>
      <c r="Q91" s="447"/>
      <c r="R91" s="529"/>
      <c r="S91" s="448"/>
    </row>
    <row r="92" spans="1:19" ht="14.45" customHeight="1" x14ac:dyDescent="0.2">
      <c r="A92" s="442"/>
      <c r="B92" s="443" t="s">
        <v>2203</v>
      </c>
      <c r="C92" s="443" t="s">
        <v>439</v>
      </c>
      <c r="D92" s="443" t="s">
        <v>2194</v>
      </c>
      <c r="E92" s="443" t="s">
        <v>2271</v>
      </c>
      <c r="F92" s="443" t="s">
        <v>2311</v>
      </c>
      <c r="G92" s="443" t="s">
        <v>2312</v>
      </c>
      <c r="H92" s="447">
        <v>230</v>
      </c>
      <c r="I92" s="447">
        <v>104777.77</v>
      </c>
      <c r="J92" s="443">
        <v>0.90196076912256928</v>
      </c>
      <c r="K92" s="443">
        <v>455.55552173913043</v>
      </c>
      <c r="L92" s="447">
        <v>255</v>
      </c>
      <c r="M92" s="447">
        <v>116166.66</v>
      </c>
      <c r="N92" s="443">
        <v>1</v>
      </c>
      <c r="O92" s="443">
        <v>455.55552941176472</v>
      </c>
      <c r="P92" s="447">
        <v>249</v>
      </c>
      <c r="Q92" s="447">
        <v>114816.67</v>
      </c>
      <c r="R92" s="529">
        <v>0.98837885155689242</v>
      </c>
      <c r="S92" s="448">
        <v>461.11112449799197</v>
      </c>
    </row>
    <row r="93" spans="1:19" ht="14.45" customHeight="1" x14ac:dyDescent="0.2">
      <c r="A93" s="442"/>
      <c r="B93" s="443" t="s">
        <v>2203</v>
      </c>
      <c r="C93" s="443" t="s">
        <v>439</v>
      </c>
      <c r="D93" s="443" t="s">
        <v>2194</v>
      </c>
      <c r="E93" s="443" t="s">
        <v>2271</v>
      </c>
      <c r="F93" s="443" t="s">
        <v>2313</v>
      </c>
      <c r="G93" s="443" t="s">
        <v>2314</v>
      </c>
      <c r="H93" s="447"/>
      <c r="I93" s="447"/>
      <c r="J93" s="443"/>
      <c r="K93" s="443"/>
      <c r="L93" s="447">
        <v>1</v>
      </c>
      <c r="M93" s="447">
        <v>58.89</v>
      </c>
      <c r="N93" s="443">
        <v>1</v>
      </c>
      <c r="O93" s="443">
        <v>58.89</v>
      </c>
      <c r="P93" s="447"/>
      <c r="Q93" s="447"/>
      <c r="R93" s="529"/>
      <c r="S93" s="448"/>
    </row>
    <row r="94" spans="1:19" ht="14.45" customHeight="1" x14ac:dyDescent="0.2">
      <c r="A94" s="442"/>
      <c r="B94" s="443" t="s">
        <v>2203</v>
      </c>
      <c r="C94" s="443" t="s">
        <v>439</v>
      </c>
      <c r="D94" s="443" t="s">
        <v>2194</v>
      </c>
      <c r="E94" s="443" t="s">
        <v>2271</v>
      </c>
      <c r="F94" s="443" t="s">
        <v>2315</v>
      </c>
      <c r="G94" s="443" t="s">
        <v>2316</v>
      </c>
      <c r="H94" s="447">
        <v>157</v>
      </c>
      <c r="I94" s="447">
        <v>12211.12</v>
      </c>
      <c r="J94" s="443">
        <v>1.1214292733235436</v>
      </c>
      <c r="K94" s="443">
        <v>77.77783439490446</v>
      </c>
      <c r="L94" s="447">
        <v>140</v>
      </c>
      <c r="M94" s="447">
        <v>10888.89</v>
      </c>
      <c r="N94" s="443">
        <v>1</v>
      </c>
      <c r="O94" s="443">
        <v>77.777785714285713</v>
      </c>
      <c r="P94" s="447">
        <v>112</v>
      </c>
      <c r="Q94" s="447">
        <v>10577.769999999999</v>
      </c>
      <c r="R94" s="529">
        <v>0.97142775801757564</v>
      </c>
      <c r="S94" s="448">
        <v>94.444374999999994</v>
      </c>
    </row>
    <row r="95" spans="1:19" ht="14.45" customHeight="1" x14ac:dyDescent="0.2">
      <c r="A95" s="442"/>
      <c r="B95" s="443" t="s">
        <v>2203</v>
      </c>
      <c r="C95" s="443" t="s">
        <v>439</v>
      </c>
      <c r="D95" s="443" t="s">
        <v>2194</v>
      </c>
      <c r="E95" s="443" t="s">
        <v>2271</v>
      </c>
      <c r="F95" s="443" t="s">
        <v>2317</v>
      </c>
      <c r="G95" s="443" t="s">
        <v>2318</v>
      </c>
      <c r="H95" s="447">
        <v>89</v>
      </c>
      <c r="I95" s="447">
        <v>24030</v>
      </c>
      <c r="J95" s="443"/>
      <c r="K95" s="443">
        <v>270</v>
      </c>
      <c r="L95" s="447"/>
      <c r="M95" s="447"/>
      <c r="N95" s="443"/>
      <c r="O95" s="443"/>
      <c r="P95" s="447"/>
      <c r="Q95" s="447"/>
      <c r="R95" s="529"/>
      <c r="S95" s="448"/>
    </row>
    <row r="96" spans="1:19" ht="14.45" customHeight="1" x14ac:dyDescent="0.2">
      <c r="A96" s="442"/>
      <c r="B96" s="443" t="s">
        <v>2203</v>
      </c>
      <c r="C96" s="443" t="s">
        <v>439</v>
      </c>
      <c r="D96" s="443" t="s">
        <v>2194</v>
      </c>
      <c r="E96" s="443" t="s">
        <v>2271</v>
      </c>
      <c r="F96" s="443" t="s">
        <v>2319</v>
      </c>
      <c r="G96" s="443" t="s">
        <v>2320</v>
      </c>
      <c r="H96" s="447">
        <v>352</v>
      </c>
      <c r="I96" s="447">
        <v>33244.44</v>
      </c>
      <c r="J96" s="443">
        <v>1.3538468304912048</v>
      </c>
      <c r="K96" s="443">
        <v>94.444431818181826</v>
      </c>
      <c r="L96" s="447">
        <v>260</v>
      </c>
      <c r="M96" s="447">
        <v>24555.54</v>
      </c>
      <c r="N96" s="443">
        <v>1</v>
      </c>
      <c r="O96" s="443">
        <v>94.444384615384621</v>
      </c>
      <c r="P96" s="447">
        <v>224</v>
      </c>
      <c r="Q96" s="447">
        <v>24888.879999999997</v>
      </c>
      <c r="R96" s="529">
        <v>1.0135749407262067</v>
      </c>
      <c r="S96" s="448">
        <v>111.11107142857142</v>
      </c>
    </row>
    <row r="97" spans="1:19" ht="14.45" customHeight="1" x14ac:dyDescent="0.2">
      <c r="A97" s="442"/>
      <c r="B97" s="443" t="s">
        <v>2203</v>
      </c>
      <c r="C97" s="443" t="s">
        <v>439</v>
      </c>
      <c r="D97" s="443" t="s">
        <v>2194</v>
      </c>
      <c r="E97" s="443" t="s">
        <v>2271</v>
      </c>
      <c r="F97" s="443" t="s">
        <v>2321</v>
      </c>
      <c r="G97" s="443" t="s">
        <v>2322</v>
      </c>
      <c r="H97" s="447">
        <v>120</v>
      </c>
      <c r="I97" s="447">
        <v>5199.99</v>
      </c>
      <c r="J97" s="443">
        <v>1.0619419688441964</v>
      </c>
      <c r="K97" s="443">
        <v>43.33325</v>
      </c>
      <c r="L97" s="447">
        <v>113</v>
      </c>
      <c r="M97" s="447">
        <v>4896.68</v>
      </c>
      <c r="N97" s="443">
        <v>1</v>
      </c>
      <c r="O97" s="443">
        <v>43.333451327433629</v>
      </c>
      <c r="P97" s="447">
        <v>63</v>
      </c>
      <c r="Q97" s="447">
        <v>4200.01</v>
      </c>
      <c r="R97" s="529">
        <v>0.85772605112035094</v>
      </c>
      <c r="S97" s="448">
        <v>66.666825396825402</v>
      </c>
    </row>
    <row r="98" spans="1:19" ht="14.45" customHeight="1" x14ac:dyDescent="0.2">
      <c r="A98" s="442"/>
      <c r="B98" s="443" t="s">
        <v>2203</v>
      </c>
      <c r="C98" s="443" t="s">
        <v>439</v>
      </c>
      <c r="D98" s="443" t="s">
        <v>2194</v>
      </c>
      <c r="E98" s="443" t="s">
        <v>2271</v>
      </c>
      <c r="F98" s="443" t="s">
        <v>2323</v>
      </c>
      <c r="G98" s="443"/>
      <c r="H98" s="447">
        <v>2</v>
      </c>
      <c r="I98" s="447">
        <v>402.22</v>
      </c>
      <c r="J98" s="443"/>
      <c r="K98" s="443">
        <v>201.11</v>
      </c>
      <c r="L98" s="447"/>
      <c r="M98" s="447"/>
      <c r="N98" s="443"/>
      <c r="O98" s="443"/>
      <c r="P98" s="447"/>
      <c r="Q98" s="447"/>
      <c r="R98" s="529"/>
      <c r="S98" s="448"/>
    </row>
    <row r="99" spans="1:19" ht="14.45" customHeight="1" x14ac:dyDescent="0.2">
      <c r="A99" s="442"/>
      <c r="B99" s="443" t="s">
        <v>2203</v>
      </c>
      <c r="C99" s="443" t="s">
        <v>439</v>
      </c>
      <c r="D99" s="443" t="s">
        <v>2194</v>
      </c>
      <c r="E99" s="443" t="s">
        <v>2271</v>
      </c>
      <c r="F99" s="443" t="s">
        <v>2324</v>
      </c>
      <c r="G99" s="443" t="s">
        <v>2325</v>
      </c>
      <c r="H99" s="447">
        <v>3</v>
      </c>
      <c r="I99" s="447">
        <v>1300</v>
      </c>
      <c r="J99" s="443">
        <v>0.74999711539571001</v>
      </c>
      <c r="K99" s="443">
        <v>433.33333333333331</v>
      </c>
      <c r="L99" s="447">
        <v>4</v>
      </c>
      <c r="M99" s="447">
        <v>1733.34</v>
      </c>
      <c r="N99" s="443">
        <v>1</v>
      </c>
      <c r="O99" s="443">
        <v>433.33499999999998</v>
      </c>
      <c r="P99" s="447">
        <v>3</v>
      </c>
      <c r="Q99" s="447">
        <v>1316.67</v>
      </c>
      <c r="R99" s="529">
        <v>0.75961438609851506</v>
      </c>
      <c r="S99" s="448">
        <v>438.89000000000004</v>
      </c>
    </row>
    <row r="100" spans="1:19" ht="14.45" customHeight="1" x14ac:dyDescent="0.2">
      <c r="A100" s="442"/>
      <c r="B100" s="443" t="s">
        <v>2203</v>
      </c>
      <c r="C100" s="443" t="s">
        <v>439</v>
      </c>
      <c r="D100" s="443" t="s">
        <v>2194</v>
      </c>
      <c r="E100" s="443" t="s">
        <v>2271</v>
      </c>
      <c r="F100" s="443" t="s">
        <v>2326</v>
      </c>
      <c r="G100" s="443" t="s">
        <v>2327</v>
      </c>
      <c r="H100" s="447">
        <v>1</v>
      </c>
      <c r="I100" s="447">
        <v>116.67</v>
      </c>
      <c r="J100" s="443"/>
      <c r="K100" s="443">
        <v>116.67</v>
      </c>
      <c r="L100" s="447"/>
      <c r="M100" s="447"/>
      <c r="N100" s="443"/>
      <c r="O100" s="443"/>
      <c r="P100" s="447">
        <v>2</v>
      </c>
      <c r="Q100" s="447">
        <v>344.44</v>
      </c>
      <c r="R100" s="529"/>
      <c r="S100" s="448">
        <v>172.22</v>
      </c>
    </row>
    <row r="101" spans="1:19" ht="14.45" customHeight="1" x14ac:dyDescent="0.2">
      <c r="A101" s="442"/>
      <c r="B101" s="443" t="s">
        <v>2203</v>
      </c>
      <c r="C101" s="443" t="s">
        <v>439</v>
      </c>
      <c r="D101" s="443" t="s">
        <v>2194</v>
      </c>
      <c r="E101" s="443" t="s">
        <v>2271</v>
      </c>
      <c r="F101" s="443" t="s">
        <v>2328</v>
      </c>
      <c r="G101" s="443" t="s">
        <v>2329</v>
      </c>
      <c r="H101" s="447">
        <v>16</v>
      </c>
      <c r="I101" s="447">
        <v>782.22</v>
      </c>
      <c r="J101" s="443">
        <v>2.6666893941976615</v>
      </c>
      <c r="K101" s="443">
        <v>48.888750000000002</v>
      </c>
      <c r="L101" s="447">
        <v>6</v>
      </c>
      <c r="M101" s="447">
        <v>293.33</v>
      </c>
      <c r="N101" s="443">
        <v>1</v>
      </c>
      <c r="O101" s="443">
        <v>48.888333333333328</v>
      </c>
      <c r="P101" s="447">
        <v>4</v>
      </c>
      <c r="Q101" s="447">
        <v>288.89</v>
      </c>
      <c r="R101" s="529">
        <v>0.98486346435754957</v>
      </c>
      <c r="S101" s="448">
        <v>72.222499999999997</v>
      </c>
    </row>
    <row r="102" spans="1:19" ht="14.45" customHeight="1" x14ac:dyDescent="0.2">
      <c r="A102" s="442"/>
      <c r="B102" s="443" t="s">
        <v>2203</v>
      </c>
      <c r="C102" s="443" t="s">
        <v>439</v>
      </c>
      <c r="D102" s="443" t="s">
        <v>2194</v>
      </c>
      <c r="E102" s="443" t="s">
        <v>2271</v>
      </c>
      <c r="F102" s="443" t="s">
        <v>2330</v>
      </c>
      <c r="G102" s="443" t="s">
        <v>2331</v>
      </c>
      <c r="H102" s="447">
        <v>1</v>
      </c>
      <c r="I102" s="447">
        <v>344.44</v>
      </c>
      <c r="J102" s="443">
        <v>1</v>
      </c>
      <c r="K102" s="443">
        <v>344.44</v>
      </c>
      <c r="L102" s="447">
        <v>1</v>
      </c>
      <c r="M102" s="447">
        <v>344.44</v>
      </c>
      <c r="N102" s="443">
        <v>1</v>
      </c>
      <c r="O102" s="443">
        <v>344.44</v>
      </c>
      <c r="P102" s="447">
        <v>25</v>
      </c>
      <c r="Q102" s="447">
        <v>9861.1</v>
      </c>
      <c r="R102" s="529">
        <v>28.62936941121821</v>
      </c>
      <c r="S102" s="448">
        <v>394.44400000000002</v>
      </c>
    </row>
    <row r="103" spans="1:19" ht="14.45" customHeight="1" x14ac:dyDescent="0.2">
      <c r="A103" s="442"/>
      <c r="B103" s="443" t="s">
        <v>2203</v>
      </c>
      <c r="C103" s="443" t="s">
        <v>439</v>
      </c>
      <c r="D103" s="443" t="s">
        <v>2194</v>
      </c>
      <c r="E103" s="443" t="s">
        <v>2271</v>
      </c>
      <c r="F103" s="443" t="s">
        <v>2332</v>
      </c>
      <c r="G103" s="443" t="s">
        <v>2333</v>
      </c>
      <c r="H103" s="447"/>
      <c r="I103" s="447"/>
      <c r="J103" s="443"/>
      <c r="K103" s="443"/>
      <c r="L103" s="447">
        <v>4</v>
      </c>
      <c r="M103" s="447">
        <v>1168.8800000000001</v>
      </c>
      <c r="N103" s="443">
        <v>1</v>
      </c>
      <c r="O103" s="443">
        <v>292.22000000000003</v>
      </c>
      <c r="P103" s="447">
        <v>0</v>
      </c>
      <c r="Q103" s="447">
        <v>0</v>
      </c>
      <c r="R103" s="529">
        <v>0</v>
      </c>
      <c r="S103" s="448"/>
    </row>
    <row r="104" spans="1:19" ht="14.45" customHeight="1" x14ac:dyDescent="0.2">
      <c r="A104" s="442"/>
      <c r="B104" s="443" t="s">
        <v>2203</v>
      </c>
      <c r="C104" s="443" t="s">
        <v>439</v>
      </c>
      <c r="D104" s="443" t="s">
        <v>2194</v>
      </c>
      <c r="E104" s="443" t="s">
        <v>2271</v>
      </c>
      <c r="F104" s="443" t="s">
        <v>2334</v>
      </c>
      <c r="G104" s="443" t="s">
        <v>2335</v>
      </c>
      <c r="H104" s="447">
        <v>7</v>
      </c>
      <c r="I104" s="447">
        <v>1555.55</v>
      </c>
      <c r="J104" s="443">
        <v>0.38888847222118061</v>
      </c>
      <c r="K104" s="443">
        <v>222.22142857142856</v>
      </c>
      <c r="L104" s="447">
        <v>18</v>
      </c>
      <c r="M104" s="447">
        <v>3999.9899999999993</v>
      </c>
      <c r="N104" s="443">
        <v>1</v>
      </c>
      <c r="O104" s="443">
        <v>222.22166666666664</v>
      </c>
      <c r="P104" s="447">
        <v>14</v>
      </c>
      <c r="Q104" s="447">
        <v>5522.22</v>
      </c>
      <c r="R104" s="529">
        <v>1.3805584513961289</v>
      </c>
      <c r="S104" s="448">
        <v>394.44428571428574</v>
      </c>
    </row>
    <row r="105" spans="1:19" ht="14.45" customHeight="1" x14ac:dyDescent="0.2">
      <c r="A105" s="442"/>
      <c r="B105" s="443" t="s">
        <v>2203</v>
      </c>
      <c r="C105" s="443" t="s">
        <v>439</v>
      </c>
      <c r="D105" s="443" t="s">
        <v>2194</v>
      </c>
      <c r="E105" s="443" t="s">
        <v>2271</v>
      </c>
      <c r="F105" s="443" t="s">
        <v>2336</v>
      </c>
      <c r="G105" s="443" t="s">
        <v>2337</v>
      </c>
      <c r="H105" s="447"/>
      <c r="I105" s="447"/>
      <c r="J105" s="443"/>
      <c r="K105" s="443"/>
      <c r="L105" s="447"/>
      <c r="M105" s="447"/>
      <c r="N105" s="443"/>
      <c r="O105" s="443"/>
      <c r="P105" s="447">
        <v>1</v>
      </c>
      <c r="Q105" s="447">
        <v>138.88999999999999</v>
      </c>
      <c r="R105" s="529"/>
      <c r="S105" s="448">
        <v>138.88999999999999</v>
      </c>
    </row>
    <row r="106" spans="1:19" ht="14.45" customHeight="1" x14ac:dyDescent="0.2">
      <c r="A106" s="442"/>
      <c r="B106" s="443" t="s">
        <v>2203</v>
      </c>
      <c r="C106" s="443" t="s">
        <v>439</v>
      </c>
      <c r="D106" s="443" t="s">
        <v>2194</v>
      </c>
      <c r="E106" s="443" t="s">
        <v>2271</v>
      </c>
      <c r="F106" s="443" t="s">
        <v>2338</v>
      </c>
      <c r="G106" s="443" t="s">
        <v>2339</v>
      </c>
      <c r="H106" s="447">
        <v>32</v>
      </c>
      <c r="I106" s="447">
        <v>3733.34</v>
      </c>
      <c r="J106" s="443">
        <v>2.2857230320878204</v>
      </c>
      <c r="K106" s="443">
        <v>116.666875</v>
      </c>
      <c r="L106" s="447">
        <v>14</v>
      </c>
      <c r="M106" s="447">
        <v>1633.3300000000002</v>
      </c>
      <c r="N106" s="443">
        <v>1</v>
      </c>
      <c r="O106" s="443">
        <v>116.66642857142858</v>
      </c>
      <c r="P106" s="447">
        <v>3</v>
      </c>
      <c r="Q106" s="447">
        <v>450</v>
      </c>
      <c r="R106" s="529">
        <v>0.27551076634850274</v>
      </c>
      <c r="S106" s="448">
        <v>150</v>
      </c>
    </row>
    <row r="107" spans="1:19" ht="14.45" customHeight="1" x14ac:dyDescent="0.2">
      <c r="A107" s="442"/>
      <c r="B107" s="443" t="s">
        <v>2203</v>
      </c>
      <c r="C107" s="443" t="s">
        <v>439</v>
      </c>
      <c r="D107" s="443" t="s">
        <v>2194</v>
      </c>
      <c r="E107" s="443" t="s">
        <v>2271</v>
      </c>
      <c r="F107" s="443" t="s">
        <v>2340</v>
      </c>
      <c r="G107" s="443" t="s">
        <v>2341</v>
      </c>
      <c r="H107" s="447"/>
      <c r="I107" s="447"/>
      <c r="J107" s="443"/>
      <c r="K107" s="443"/>
      <c r="L107" s="447"/>
      <c r="M107" s="447"/>
      <c r="N107" s="443"/>
      <c r="O107" s="443"/>
      <c r="P107" s="447">
        <v>95</v>
      </c>
      <c r="Q107" s="447">
        <v>5805.56</v>
      </c>
      <c r="R107" s="529"/>
      <c r="S107" s="448">
        <v>61.111157894736849</v>
      </c>
    </row>
    <row r="108" spans="1:19" ht="14.45" customHeight="1" x14ac:dyDescent="0.2">
      <c r="A108" s="442"/>
      <c r="B108" s="443" t="s">
        <v>2203</v>
      </c>
      <c r="C108" s="443" t="s">
        <v>2196</v>
      </c>
      <c r="D108" s="443" t="s">
        <v>2194</v>
      </c>
      <c r="E108" s="443" t="s">
        <v>2204</v>
      </c>
      <c r="F108" s="443" t="s">
        <v>2222</v>
      </c>
      <c r="G108" s="443"/>
      <c r="H108" s="447"/>
      <c r="I108" s="447"/>
      <c r="J108" s="443"/>
      <c r="K108" s="443"/>
      <c r="L108" s="447"/>
      <c r="M108" s="447"/>
      <c r="N108" s="443"/>
      <c r="O108" s="443"/>
      <c r="P108" s="447">
        <v>1</v>
      </c>
      <c r="Q108" s="447">
        <v>561</v>
      </c>
      <c r="R108" s="529"/>
      <c r="S108" s="448">
        <v>561</v>
      </c>
    </row>
    <row r="109" spans="1:19" ht="14.45" customHeight="1" x14ac:dyDescent="0.2">
      <c r="A109" s="442"/>
      <c r="B109" s="443" t="s">
        <v>2203</v>
      </c>
      <c r="C109" s="443" t="s">
        <v>2196</v>
      </c>
      <c r="D109" s="443" t="s">
        <v>2194</v>
      </c>
      <c r="E109" s="443" t="s">
        <v>2271</v>
      </c>
      <c r="F109" s="443" t="s">
        <v>2272</v>
      </c>
      <c r="G109" s="443" t="s">
        <v>2273</v>
      </c>
      <c r="H109" s="447">
        <v>33</v>
      </c>
      <c r="I109" s="447">
        <v>16793.34</v>
      </c>
      <c r="J109" s="443">
        <v>0.71739155508868646</v>
      </c>
      <c r="K109" s="443">
        <v>508.8890909090909</v>
      </c>
      <c r="L109" s="447">
        <v>46</v>
      </c>
      <c r="M109" s="447">
        <v>23408.89</v>
      </c>
      <c r="N109" s="443">
        <v>1</v>
      </c>
      <c r="O109" s="443">
        <v>508.88891304347823</v>
      </c>
      <c r="P109" s="447">
        <v>31</v>
      </c>
      <c r="Q109" s="447">
        <v>17050</v>
      </c>
      <c r="R109" s="529">
        <v>0.7283557656941444</v>
      </c>
      <c r="S109" s="448">
        <v>550</v>
      </c>
    </row>
    <row r="110" spans="1:19" ht="14.45" customHeight="1" x14ac:dyDescent="0.2">
      <c r="A110" s="442"/>
      <c r="B110" s="443" t="s">
        <v>2203</v>
      </c>
      <c r="C110" s="443" t="s">
        <v>2196</v>
      </c>
      <c r="D110" s="443" t="s">
        <v>2194</v>
      </c>
      <c r="E110" s="443" t="s">
        <v>2271</v>
      </c>
      <c r="F110" s="443" t="s">
        <v>2274</v>
      </c>
      <c r="G110" s="443" t="s">
        <v>2275</v>
      </c>
      <c r="H110" s="447">
        <v>353</v>
      </c>
      <c r="I110" s="447">
        <v>176500</v>
      </c>
      <c r="J110" s="443">
        <v>0.92894736842105263</v>
      </c>
      <c r="K110" s="443">
        <v>500</v>
      </c>
      <c r="L110" s="447">
        <v>380</v>
      </c>
      <c r="M110" s="447">
        <v>190000</v>
      </c>
      <c r="N110" s="443">
        <v>1</v>
      </c>
      <c r="O110" s="443">
        <v>500</v>
      </c>
      <c r="P110" s="447">
        <v>159</v>
      </c>
      <c r="Q110" s="447">
        <v>80383.33</v>
      </c>
      <c r="R110" s="529">
        <v>0.42307015789473684</v>
      </c>
      <c r="S110" s="448">
        <v>505.555534591195</v>
      </c>
    </row>
    <row r="111" spans="1:19" ht="14.45" customHeight="1" x14ac:dyDescent="0.2">
      <c r="A111" s="442"/>
      <c r="B111" s="443" t="s">
        <v>2203</v>
      </c>
      <c r="C111" s="443" t="s">
        <v>2196</v>
      </c>
      <c r="D111" s="443" t="s">
        <v>2194</v>
      </c>
      <c r="E111" s="443" t="s">
        <v>2271</v>
      </c>
      <c r="F111" s="443" t="s">
        <v>2342</v>
      </c>
      <c r="G111" s="443" t="s">
        <v>2343</v>
      </c>
      <c r="H111" s="447">
        <v>91</v>
      </c>
      <c r="I111" s="447">
        <v>9605.5500000000011</v>
      </c>
      <c r="J111" s="443">
        <v>0.9099999526315542</v>
      </c>
      <c r="K111" s="443">
        <v>105.55549450549452</v>
      </c>
      <c r="L111" s="447">
        <v>100</v>
      </c>
      <c r="M111" s="447">
        <v>10555.55</v>
      </c>
      <c r="N111" s="443">
        <v>1</v>
      </c>
      <c r="O111" s="443">
        <v>105.55549999999999</v>
      </c>
      <c r="P111" s="447">
        <v>2</v>
      </c>
      <c r="Q111" s="447">
        <v>255.56</v>
      </c>
      <c r="R111" s="529">
        <v>2.4210960111031639E-2</v>
      </c>
      <c r="S111" s="448">
        <v>127.78</v>
      </c>
    </row>
    <row r="112" spans="1:19" ht="14.45" customHeight="1" x14ac:dyDescent="0.2">
      <c r="A112" s="442"/>
      <c r="B112" s="443" t="s">
        <v>2203</v>
      </c>
      <c r="C112" s="443" t="s">
        <v>2196</v>
      </c>
      <c r="D112" s="443" t="s">
        <v>2194</v>
      </c>
      <c r="E112" s="443" t="s">
        <v>2271</v>
      </c>
      <c r="F112" s="443" t="s">
        <v>2276</v>
      </c>
      <c r="G112" s="443" t="s">
        <v>2277</v>
      </c>
      <c r="H112" s="447">
        <v>2810</v>
      </c>
      <c r="I112" s="447">
        <v>218555.55</v>
      </c>
      <c r="J112" s="443">
        <v>1.1036920503163736</v>
      </c>
      <c r="K112" s="443">
        <v>77.777775800711737</v>
      </c>
      <c r="L112" s="447">
        <v>2546</v>
      </c>
      <c r="M112" s="447">
        <v>198022.22</v>
      </c>
      <c r="N112" s="443">
        <v>1</v>
      </c>
      <c r="O112" s="443">
        <v>77.777776904948936</v>
      </c>
      <c r="P112" s="447">
        <v>1867</v>
      </c>
      <c r="Q112" s="447">
        <v>155583.34</v>
      </c>
      <c r="R112" s="529">
        <v>0.78568627298492055</v>
      </c>
      <c r="S112" s="448">
        <v>83.333336904124266</v>
      </c>
    </row>
    <row r="113" spans="1:19" ht="14.45" customHeight="1" x14ac:dyDescent="0.2">
      <c r="A113" s="442"/>
      <c r="B113" s="443" t="s">
        <v>2203</v>
      </c>
      <c r="C113" s="443" t="s">
        <v>2196</v>
      </c>
      <c r="D113" s="443" t="s">
        <v>2194</v>
      </c>
      <c r="E113" s="443" t="s">
        <v>2271</v>
      </c>
      <c r="F113" s="443" t="s">
        <v>2278</v>
      </c>
      <c r="G113" s="443" t="s">
        <v>2279</v>
      </c>
      <c r="H113" s="447">
        <v>15</v>
      </c>
      <c r="I113" s="447">
        <v>3750</v>
      </c>
      <c r="J113" s="443">
        <v>1</v>
      </c>
      <c r="K113" s="443">
        <v>250</v>
      </c>
      <c r="L113" s="447">
        <v>15</v>
      </c>
      <c r="M113" s="447">
        <v>3750</v>
      </c>
      <c r="N113" s="443">
        <v>1</v>
      </c>
      <c r="O113" s="443">
        <v>250</v>
      </c>
      <c r="P113" s="447">
        <v>28</v>
      </c>
      <c r="Q113" s="447">
        <v>7155.56</v>
      </c>
      <c r="R113" s="529">
        <v>1.9081493333333335</v>
      </c>
      <c r="S113" s="448">
        <v>255.55571428571429</v>
      </c>
    </row>
    <row r="114" spans="1:19" ht="14.45" customHeight="1" x14ac:dyDescent="0.2">
      <c r="A114" s="442"/>
      <c r="B114" s="443" t="s">
        <v>2203</v>
      </c>
      <c r="C114" s="443" t="s">
        <v>2196</v>
      </c>
      <c r="D114" s="443" t="s">
        <v>2194</v>
      </c>
      <c r="E114" s="443" t="s">
        <v>2271</v>
      </c>
      <c r="F114" s="443" t="s">
        <v>2280</v>
      </c>
      <c r="G114" s="443" t="s">
        <v>2281</v>
      </c>
      <c r="H114" s="447">
        <v>1</v>
      </c>
      <c r="I114" s="447">
        <v>300</v>
      </c>
      <c r="J114" s="443"/>
      <c r="K114" s="443">
        <v>300</v>
      </c>
      <c r="L114" s="447"/>
      <c r="M114" s="447"/>
      <c r="N114" s="443"/>
      <c r="O114" s="443"/>
      <c r="P114" s="447"/>
      <c r="Q114" s="447"/>
      <c r="R114" s="529"/>
      <c r="S114" s="448"/>
    </row>
    <row r="115" spans="1:19" ht="14.45" customHeight="1" x14ac:dyDescent="0.2">
      <c r="A115" s="442"/>
      <c r="B115" s="443" t="s">
        <v>2203</v>
      </c>
      <c r="C115" s="443" t="s">
        <v>2196</v>
      </c>
      <c r="D115" s="443" t="s">
        <v>2194</v>
      </c>
      <c r="E115" s="443" t="s">
        <v>2271</v>
      </c>
      <c r="F115" s="443" t="s">
        <v>2282</v>
      </c>
      <c r="G115" s="443" t="s">
        <v>2283</v>
      </c>
      <c r="H115" s="447">
        <v>730</v>
      </c>
      <c r="I115" s="447">
        <v>85166.68</v>
      </c>
      <c r="J115" s="443">
        <v>1.2897529172010558</v>
      </c>
      <c r="K115" s="443">
        <v>116.66668493150684</v>
      </c>
      <c r="L115" s="447">
        <v>566</v>
      </c>
      <c r="M115" s="447">
        <v>66033.33</v>
      </c>
      <c r="N115" s="443">
        <v>1</v>
      </c>
      <c r="O115" s="443">
        <v>116.66666077738516</v>
      </c>
      <c r="P115" s="447">
        <v>533</v>
      </c>
      <c r="Q115" s="447">
        <v>71066.67</v>
      </c>
      <c r="R115" s="529">
        <v>1.0762242340345398</v>
      </c>
      <c r="S115" s="448">
        <v>133.33333958724202</v>
      </c>
    </row>
    <row r="116" spans="1:19" ht="14.45" customHeight="1" x14ac:dyDescent="0.2">
      <c r="A116" s="442"/>
      <c r="B116" s="443" t="s">
        <v>2203</v>
      </c>
      <c r="C116" s="443" t="s">
        <v>2196</v>
      </c>
      <c r="D116" s="443" t="s">
        <v>2194</v>
      </c>
      <c r="E116" s="443" t="s">
        <v>2271</v>
      </c>
      <c r="F116" s="443" t="s">
        <v>2344</v>
      </c>
      <c r="G116" s="443" t="s">
        <v>2345</v>
      </c>
      <c r="H116" s="447"/>
      <c r="I116" s="447"/>
      <c r="J116" s="443"/>
      <c r="K116" s="443"/>
      <c r="L116" s="447">
        <v>1</v>
      </c>
      <c r="M116" s="447">
        <v>555.55999999999995</v>
      </c>
      <c r="N116" s="443">
        <v>1</v>
      </c>
      <c r="O116" s="443">
        <v>555.55999999999995</v>
      </c>
      <c r="P116" s="447">
        <v>6</v>
      </c>
      <c r="Q116" s="447">
        <v>5300</v>
      </c>
      <c r="R116" s="529">
        <v>9.5399236806105563</v>
      </c>
      <c r="S116" s="448">
        <v>883.33333333333337</v>
      </c>
    </row>
    <row r="117" spans="1:19" ht="14.45" customHeight="1" x14ac:dyDescent="0.2">
      <c r="A117" s="442"/>
      <c r="B117" s="443" t="s">
        <v>2203</v>
      </c>
      <c r="C117" s="443" t="s">
        <v>2196</v>
      </c>
      <c r="D117" s="443" t="s">
        <v>2194</v>
      </c>
      <c r="E117" s="443" t="s">
        <v>2271</v>
      </c>
      <c r="F117" s="443" t="s">
        <v>2284</v>
      </c>
      <c r="G117" s="443" t="s">
        <v>2285</v>
      </c>
      <c r="H117" s="447">
        <v>859</v>
      </c>
      <c r="I117" s="447">
        <v>257700</v>
      </c>
      <c r="J117" s="443">
        <v>0.50544277728743747</v>
      </c>
      <c r="K117" s="443">
        <v>300</v>
      </c>
      <c r="L117" s="447">
        <v>927</v>
      </c>
      <c r="M117" s="447">
        <v>509850</v>
      </c>
      <c r="N117" s="443">
        <v>1</v>
      </c>
      <c r="O117" s="443">
        <v>550</v>
      </c>
      <c r="P117" s="447">
        <v>628</v>
      </c>
      <c r="Q117" s="447">
        <v>348888.89</v>
      </c>
      <c r="R117" s="529">
        <v>0.6842971266058645</v>
      </c>
      <c r="S117" s="448">
        <v>555.55555732484083</v>
      </c>
    </row>
    <row r="118" spans="1:19" ht="14.45" customHeight="1" x14ac:dyDescent="0.2">
      <c r="A118" s="442"/>
      <c r="B118" s="443" t="s">
        <v>2203</v>
      </c>
      <c r="C118" s="443" t="s">
        <v>2196</v>
      </c>
      <c r="D118" s="443" t="s">
        <v>2194</v>
      </c>
      <c r="E118" s="443" t="s">
        <v>2271</v>
      </c>
      <c r="F118" s="443" t="s">
        <v>2286</v>
      </c>
      <c r="G118" s="443" t="s">
        <v>2287</v>
      </c>
      <c r="H118" s="447">
        <v>174</v>
      </c>
      <c r="I118" s="447">
        <v>51233.33</v>
      </c>
      <c r="J118" s="443">
        <v>1.3700788138557496</v>
      </c>
      <c r="K118" s="443">
        <v>294.44442528735635</v>
      </c>
      <c r="L118" s="447">
        <v>127</v>
      </c>
      <c r="M118" s="447">
        <v>37394.44</v>
      </c>
      <c r="N118" s="443">
        <v>1</v>
      </c>
      <c r="O118" s="443">
        <v>294.44440944881893</v>
      </c>
      <c r="P118" s="447">
        <v>9</v>
      </c>
      <c r="Q118" s="447">
        <v>2700</v>
      </c>
      <c r="R118" s="529">
        <v>7.2203247327677592E-2</v>
      </c>
      <c r="S118" s="448">
        <v>300</v>
      </c>
    </row>
    <row r="119" spans="1:19" ht="14.45" customHeight="1" x14ac:dyDescent="0.2">
      <c r="A119" s="442"/>
      <c r="B119" s="443" t="s">
        <v>2203</v>
      </c>
      <c r="C119" s="443" t="s">
        <v>2196</v>
      </c>
      <c r="D119" s="443" t="s">
        <v>2194</v>
      </c>
      <c r="E119" s="443" t="s">
        <v>2271</v>
      </c>
      <c r="F119" s="443" t="s">
        <v>2346</v>
      </c>
      <c r="G119" s="443"/>
      <c r="H119" s="447">
        <v>3</v>
      </c>
      <c r="I119" s="447">
        <v>100</v>
      </c>
      <c r="J119" s="443">
        <v>1.5001500150015001</v>
      </c>
      <c r="K119" s="443">
        <v>33.333333333333336</v>
      </c>
      <c r="L119" s="447">
        <v>2</v>
      </c>
      <c r="M119" s="447">
        <v>66.66</v>
      </c>
      <c r="N119" s="443">
        <v>1</v>
      </c>
      <c r="O119" s="443">
        <v>33.33</v>
      </c>
      <c r="P119" s="447"/>
      <c r="Q119" s="447"/>
      <c r="R119" s="529"/>
      <c r="S119" s="448"/>
    </row>
    <row r="120" spans="1:19" ht="14.45" customHeight="1" x14ac:dyDescent="0.2">
      <c r="A120" s="442"/>
      <c r="B120" s="443" t="s">
        <v>2203</v>
      </c>
      <c r="C120" s="443" t="s">
        <v>2196</v>
      </c>
      <c r="D120" s="443" t="s">
        <v>2194</v>
      </c>
      <c r="E120" s="443" t="s">
        <v>2271</v>
      </c>
      <c r="F120" s="443" t="s">
        <v>2292</v>
      </c>
      <c r="G120" s="443" t="s">
        <v>2275</v>
      </c>
      <c r="H120" s="447">
        <v>515</v>
      </c>
      <c r="I120" s="447">
        <v>215155.55</v>
      </c>
      <c r="J120" s="443">
        <v>1.1318680960260221</v>
      </c>
      <c r="K120" s="443">
        <v>417.77776699029124</v>
      </c>
      <c r="L120" s="447">
        <v>455</v>
      </c>
      <c r="M120" s="447">
        <v>190088.89</v>
      </c>
      <c r="N120" s="443">
        <v>1</v>
      </c>
      <c r="O120" s="443">
        <v>417.77778021978025</v>
      </c>
      <c r="P120" s="447">
        <v>189</v>
      </c>
      <c r="Q120" s="447">
        <v>80009.98000000001</v>
      </c>
      <c r="R120" s="529">
        <v>0.42090823929794113</v>
      </c>
      <c r="S120" s="448">
        <v>423.33322751322754</v>
      </c>
    </row>
    <row r="121" spans="1:19" ht="14.45" customHeight="1" x14ac:dyDescent="0.2">
      <c r="A121" s="442"/>
      <c r="B121" s="443" t="s">
        <v>2203</v>
      </c>
      <c r="C121" s="443" t="s">
        <v>2196</v>
      </c>
      <c r="D121" s="443" t="s">
        <v>2194</v>
      </c>
      <c r="E121" s="443" t="s">
        <v>2271</v>
      </c>
      <c r="F121" s="443" t="s">
        <v>2293</v>
      </c>
      <c r="G121" s="443" t="s">
        <v>2294</v>
      </c>
      <c r="H121" s="447">
        <v>49</v>
      </c>
      <c r="I121" s="447">
        <v>10344.450000000001</v>
      </c>
      <c r="J121" s="443">
        <v>1.1637530979753334</v>
      </c>
      <c r="K121" s="443">
        <v>211.11122448979594</v>
      </c>
      <c r="L121" s="447">
        <v>40</v>
      </c>
      <c r="M121" s="447">
        <v>8888.869999999999</v>
      </c>
      <c r="N121" s="443">
        <v>1</v>
      </c>
      <c r="O121" s="443">
        <v>222.22174999999999</v>
      </c>
      <c r="P121" s="447">
        <v>123</v>
      </c>
      <c r="Q121" s="447">
        <v>43050</v>
      </c>
      <c r="R121" s="529">
        <v>4.8431352916624952</v>
      </c>
      <c r="S121" s="448">
        <v>350</v>
      </c>
    </row>
    <row r="122" spans="1:19" ht="14.45" customHeight="1" x14ac:dyDescent="0.2">
      <c r="A122" s="442"/>
      <c r="B122" s="443" t="s">
        <v>2203</v>
      </c>
      <c r="C122" s="443" t="s">
        <v>2196</v>
      </c>
      <c r="D122" s="443" t="s">
        <v>2194</v>
      </c>
      <c r="E122" s="443" t="s">
        <v>2271</v>
      </c>
      <c r="F122" s="443" t="s">
        <v>2295</v>
      </c>
      <c r="G122" s="443" t="s">
        <v>2296</v>
      </c>
      <c r="H122" s="447">
        <v>27</v>
      </c>
      <c r="I122" s="447">
        <v>15750</v>
      </c>
      <c r="J122" s="443">
        <v>1.07999950628594</v>
      </c>
      <c r="K122" s="443">
        <v>583.33333333333337</v>
      </c>
      <c r="L122" s="447">
        <v>25</v>
      </c>
      <c r="M122" s="447">
        <v>14583.34</v>
      </c>
      <c r="N122" s="443">
        <v>1</v>
      </c>
      <c r="O122" s="443">
        <v>583.33360000000005</v>
      </c>
      <c r="P122" s="447">
        <v>51</v>
      </c>
      <c r="Q122" s="447">
        <v>33999.99</v>
      </c>
      <c r="R122" s="529">
        <v>2.3314268199191677</v>
      </c>
      <c r="S122" s="448">
        <v>666.66647058823526</v>
      </c>
    </row>
    <row r="123" spans="1:19" ht="14.45" customHeight="1" x14ac:dyDescent="0.2">
      <c r="A123" s="442"/>
      <c r="B123" s="443" t="s">
        <v>2203</v>
      </c>
      <c r="C123" s="443" t="s">
        <v>2196</v>
      </c>
      <c r="D123" s="443" t="s">
        <v>2194</v>
      </c>
      <c r="E123" s="443" t="s">
        <v>2271</v>
      </c>
      <c r="F123" s="443" t="s">
        <v>2297</v>
      </c>
      <c r="G123" s="443" t="s">
        <v>2298</v>
      </c>
      <c r="H123" s="447">
        <v>97</v>
      </c>
      <c r="I123" s="447">
        <v>45266.67</v>
      </c>
      <c r="J123" s="443">
        <v>24.249958482216993</v>
      </c>
      <c r="K123" s="443">
        <v>466.66670103092781</v>
      </c>
      <c r="L123" s="447">
        <v>4</v>
      </c>
      <c r="M123" s="447">
        <v>1866.67</v>
      </c>
      <c r="N123" s="443">
        <v>1</v>
      </c>
      <c r="O123" s="443">
        <v>466.66750000000002</v>
      </c>
      <c r="P123" s="447">
        <v>9</v>
      </c>
      <c r="Q123" s="447">
        <v>4550.0200000000004</v>
      </c>
      <c r="R123" s="529">
        <v>2.437506361595783</v>
      </c>
      <c r="S123" s="448">
        <v>505.5577777777778</v>
      </c>
    </row>
    <row r="124" spans="1:19" ht="14.45" customHeight="1" x14ac:dyDescent="0.2">
      <c r="A124" s="442"/>
      <c r="B124" s="443" t="s">
        <v>2203</v>
      </c>
      <c r="C124" s="443" t="s">
        <v>2196</v>
      </c>
      <c r="D124" s="443" t="s">
        <v>2194</v>
      </c>
      <c r="E124" s="443" t="s">
        <v>2271</v>
      </c>
      <c r="F124" s="443" t="s">
        <v>2299</v>
      </c>
      <c r="G124" s="443" t="s">
        <v>2300</v>
      </c>
      <c r="H124" s="447">
        <v>32</v>
      </c>
      <c r="I124" s="447">
        <v>1600</v>
      </c>
      <c r="J124" s="443">
        <v>0.58181818181818179</v>
      </c>
      <c r="K124" s="443">
        <v>50</v>
      </c>
      <c r="L124" s="447">
        <v>45</v>
      </c>
      <c r="M124" s="447">
        <v>2750</v>
      </c>
      <c r="N124" s="443">
        <v>1</v>
      </c>
      <c r="O124" s="443">
        <v>61.111111111111114</v>
      </c>
      <c r="P124" s="447">
        <v>64</v>
      </c>
      <c r="Q124" s="447">
        <v>4266.67</v>
      </c>
      <c r="R124" s="529">
        <v>1.5515163636363636</v>
      </c>
      <c r="S124" s="448">
        <v>66.666718750000001</v>
      </c>
    </row>
    <row r="125" spans="1:19" ht="14.45" customHeight="1" x14ac:dyDescent="0.2">
      <c r="A125" s="442"/>
      <c r="B125" s="443" t="s">
        <v>2203</v>
      </c>
      <c r="C125" s="443" t="s">
        <v>2196</v>
      </c>
      <c r="D125" s="443" t="s">
        <v>2194</v>
      </c>
      <c r="E125" s="443" t="s">
        <v>2271</v>
      </c>
      <c r="F125" s="443" t="s">
        <v>2301</v>
      </c>
      <c r="G125" s="443" t="s">
        <v>2302</v>
      </c>
      <c r="H125" s="447">
        <v>3</v>
      </c>
      <c r="I125" s="447">
        <v>303.33</v>
      </c>
      <c r="J125" s="443">
        <v>0.5934730292891941</v>
      </c>
      <c r="K125" s="443">
        <v>101.11</v>
      </c>
      <c r="L125" s="447">
        <v>4</v>
      </c>
      <c r="M125" s="447">
        <v>511.11</v>
      </c>
      <c r="N125" s="443">
        <v>1</v>
      </c>
      <c r="O125" s="443">
        <v>127.7775</v>
      </c>
      <c r="P125" s="447">
        <v>8</v>
      </c>
      <c r="Q125" s="447">
        <v>1288.8899999999999</v>
      </c>
      <c r="R125" s="529">
        <v>2.521746786406057</v>
      </c>
      <c r="S125" s="448">
        <v>161.11124999999998</v>
      </c>
    </row>
    <row r="126" spans="1:19" ht="14.45" customHeight="1" x14ac:dyDescent="0.2">
      <c r="A126" s="442"/>
      <c r="B126" s="443" t="s">
        <v>2203</v>
      </c>
      <c r="C126" s="443" t="s">
        <v>2196</v>
      </c>
      <c r="D126" s="443" t="s">
        <v>2194</v>
      </c>
      <c r="E126" s="443" t="s">
        <v>2271</v>
      </c>
      <c r="F126" s="443" t="s">
        <v>2305</v>
      </c>
      <c r="G126" s="443" t="s">
        <v>2306</v>
      </c>
      <c r="H126" s="447"/>
      <c r="I126" s="447"/>
      <c r="J126" s="443"/>
      <c r="K126" s="443"/>
      <c r="L126" s="447"/>
      <c r="M126" s="447"/>
      <c r="N126" s="443"/>
      <c r="O126" s="443"/>
      <c r="P126" s="447">
        <v>1</v>
      </c>
      <c r="Q126" s="447">
        <v>0</v>
      </c>
      <c r="R126" s="529"/>
      <c r="S126" s="448">
        <v>0</v>
      </c>
    </row>
    <row r="127" spans="1:19" ht="14.45" customHeight="1" x14ac:dyDescent="0.2">
      <c r="A127" s="442"/>
      <c r="B127" s="443" t="s">
        <v>2203</v>
      </c>
      <c r="C127" s="443" t="s">
        <v>2196</v>
      </c>
      <c r="D127" s="443" t="s">
        <v>2194</v>
      </c>
      <c r="E127" s="443" t="s">
        <v>2271</v>
      </c>
      <c r="F127" s="443" t="s">
        <v>2307</v>
      </c>
      <c r="G127" s="443" t="s">
        <v>2308</v>
      </c>
      <c r="H127" s="447">
        <v>344</v>
      </c>
      <c r="I127" s="447">
        <v>105111.11</v>
      </c>
      <c r="J127" s="443">
        <v>1.0617284910836859</v>
      </c>
      <c r="K127" s="443">
        <v>305.5555523255814</v>
      </c>
      <c r="L127" s="447">
        <v>324</v>
      </c>
      <c r="M127" s="447">
        <v>98999.99</v>
      </c>
      <c r="N127" s="443">
        <v>1</v>
      </c>
      <c r="O127" s="443">
        <v>305.55552469135802</v>
      </c>
      <c r="P127" s="447">
        <v>253</v>
      </c>
      <c r="Q127" s="447">
        <v>78711.11</v>
      </c>
      <c r="R127" s="529">
        <v>0.7950617974809896</v>
      </c>
      <c r="S127" s="448">
        <v>311.11110671936757</v>
      </c>
    </row>
    <row r="128" spans="1:19" ht="14.45" customHeight="1" x14ac:dyDescent="0.2">
      <c r="A128" s="442"/>
      <c r="B128" s="443" t="s">
        <v>2203</v>
      </c>
      <c r="C128" s="443" t="s">
        <v>2196</v>
      </c>
      <c r="D128" s="443" t="s">
        <v>2194</v>
      </c>
      <c r="E128" s="443" t="s">
        <v>2271</v>
      </c>
      <c r="F128" s="443" t="s">
        <v>2309</v>
      </c>
      <c r="G128" s="443" t="s">
        <v>2310</v>
      </c>
      <c r="H128" s="447">
        <v>242</v>
      </c>
      <c r="I128" s="447">
        <v>8066.66</v>
      </c>
      <c r="J128" s="443">
        <v>2.5744686962432941</v>
      </c>
      <c r="K128" s="443">
        <v>33.333305785123969</v>
      </c>
      <c r="L128" s="447">
        <v>94</v>
      </c>
      <c r="M128" s="447">
        <v>3133.33</v>
      </c>
      <c r="N128" s="443">
        <v>1</v>
      </c>
      <c r="O128" s="443">
        <v>33.333297872340424</v>
      </c>
      <c r="P128" s="447"/>
      <c r="Q128" s="447"/>
      <c r="R128" s="529"/>
      <c r="S128" s="448"/>
    </row>
    <row r="129" spans="1:19" ht="14.45" customHeight="1" x14ac:dyDescent="0.2">
      <c r="A129" s="442"/>
      <c r="B129" s="443" t="s">
        <v>2203</v>
      </c>
      <c r="C129" s="443" t="s">
        <v>2196</v>
      </c>
      <c r="D129" s="443" t="s">
        <v>2194</v>
      </c>
      <c r="E129" s="443" t="s">
        <v>2271</v>
      </c>
      <c r="F129" s="443" t="s">
        <v>2311</v>
      </c>
      <c r="G129" s="443" t="s">
        <v>2312</v>
      </c>
      <c r="H129" s="447">
        <v>377</v>
      </c>
      <c r="I129" s="447">
        <v>171744.44000000003</v>
      </c>
      <c r="J129" s="443">
        <v>1.0189189261344409</v>
      </c>
      <c r="K129" s="443">
        <v>455.55554376657835</v>
      </c>
      <c r="L129" s="447">
        <v>370</v>
      </c>
      <c r="M129" s="447">
        <v>168555.55</v>
      </c>
      <c r="N129" s="443">
        <v>1</v>
      </c>
      <c r="O129" s="443">
        <v>455.55554054054051</v>
      </c>
      <c r="P129" s="447">
        <v>636</v>
      </c>
      <c r="Q129" s="447">
        <v>293266.66000000003</v>
      </c>
      <c r="R129" s="529">
        <v>1.7398813625537697</v>
      </c>
      <c r="S129" s="448">
        <v>461.11110062893084</v>
      </c>
    </row>
    <row r="130" spans="1:19" ht="14.45" customHeight="1" x14ac:dyDescent="0.2">
      <c r="A130" s="442"/>
      <c r="B130" s="443" t="s">
        <v>2203</v>
      </c>
      <c r="C130" s="443" t="s">
        <v>2196</v>
      </c>
      <c r="D130" s="443" t="s">
        <v>2194</v>
      </c>
      <c r="E130" s="443" t="s">
        <v>2271</v>
      </c>
      <c r="F130" s="443" t="s">
        <v>2315</v>
      </c>
      <c r="G130" s="443" t="s">
        <v>2316</v>
      </c>
      <c r="H130" s="447">
        <v>349</v>
      </c>
      <c r="I130" s="447">
        <v>27144.45</v>
      </c>
      <c r="J130" s="443">
        <v>1.0264709708354574</v>
      </c>
      <c r="K130" s="443">
        <v>77.777793696275069</v>
      </c>
      <c r="L130" s="447">
        <v>340</v>
      </c>
      <c r="M130" s="447">
        <v>26444.44</v>
      </c>
      <c r="N130" s="443">
        <v>1</v>
      </c>
      <c r="O130" s="443">
        <v>77.777764705882348</v>
      </c>
      <c r="P130" s="447">
        <v>256</v>
      </c>
      <c r="Q130" s="447">
        <v>24177.78</v>
      </c>
      <c r="R130" s="529">
        <v>0.91428595198083229</v>
      </c>
      <c r="S130" s="448">
        <v>94.444453124999995</v>
      </c>
    </row>
    <row r="131" spans="1:19" ht="14.45" customHeight="1" x14ac:dyDescent="0.2">
      <c r="A131" s="442"/>
      <c r="B131" s="443" t="s">
        <v>2203</v>
      </c>
      <c r="C131" s="443" t="s">
        <v>2196</v>
      </c>
      <c r="D131" s="443" t="s">
        <v>2194</v>
      </c>
      <c r="E131" s="443" t="s">
        <v>2271</v>
      </c>
      <c r="F131" s="443" t="s">
        <v>2317</v>
      </c>
      <c r="G131" s="443" t="s">
        <v>2318</v>
      </c>
      <c r="H131" s="447">
        <v>1</v>
      </c>
      <c r="I131" s="447">
        <v>270</v>
      </c>
      <c r="J131" s="443"/>
      <c r="K131" s="443">
        <v>270</v>
      </c>
      <c r="L131" s="447"/>
      <c r="M131" s="447"/>
      <c r="N131" s="443"/>
      <c r="O131" s="443"/>
      <c r="P131" s="447">
        <v>1</v>
      </c>
      <c r="Q131" s="447">
        <v>333.33</v>
      </c>
      <c r="R131" s="529"/>
      <c r="S131" s="448">
        <v>333.33</v>
      </c>
    </row>
    <row r="132" spans="1:19" ht="14.45" customHeight="1" x14ac:dyDescent="0.2">
      <c r="A132" s="442"/>
      <c r="B132" s="443" t="s">
        <v>2203</v>
      </c>
      <c r="C132" s="443" t="s">
        <v>2196</v>
      </c>
      <c r="D132" s="443" t="s">
        <v>2194</v>
      </c>
      <c r="E132" s="443" t="s">
        <v>2271</v>
      </c>
      <c r="F132" s="443" t="s">
        <v>2319</v>
      </c>
      <c r="G132" s="443" t="s">
        <v>2320</v>
      </c>
      <c r="H132" s="447">
        <v>690</v>
      </c>
      <c r="I132" s="447">
        <v>65166.66</v>
      </c>
      <c r="J132" s="443">
        <v>1.0883282874977287</v>
      </c>
      <c r="K132" s="443">
        <v>94.444434782608695</v>
      </c>
      <c r="L132" s="447">
        <v>634</v>
      </c>
      <c r="M132" s="447">
        <v>59877.760000000009</v>
      </c>
      <c r="N132" s="443">
        <v>1</v>
      </c>
      <c r="O132" s="443">
        <v>94.44441640378551</v>
      </c>
      <c r="P132" s="447">
        <v>663</v>
      </c>
      <c r="Q132" s="447">
        <v>73666.66</v>
      </c>
      <c r="R132" s="529">
        <v>1.2302841656067294</v>
      </c>
      <c r="S132" s="448">
        <v>111.11110105580694</v>
      </c>
    </row>
    <row r="133" spans="1:19" ht="14.45" customHeight="1" x14ac:dyDescent="0.2">
      <c r="A133" s="442"/>
      <c r="B133" s="443" t="s">
        <v>2203</v>
      </c>
      <c r="C133" s="443" t="s">
        <v>2196</v>
      </c>
      <c r="D133" s="443" t="s">
        <v>2194</v>
      </c>
      <c r="E133" s="443" t="s">
        <v>2271</v>
      </c>
      <c r="F133" s="443" t="s">
        <v>2347</v>
      </c>
      <c r="G133" s="443" t="s">
        <v>2348</v>
      </c>
      <c r="H133" s="447">
        <v>4</v>
      </c>
      <c r="I133" s="447">
        <v>386.67</v>
      </c>
      <c r="J133" s="443">
        <v>1</v>
      </c>
      <c r="K133" s="443">
        <v>96.667500000000004</v>
      </c>
      <c r="L133" s="447">
        <v>4</v>
      </c>
      <c r="M133" s="447">
        <v>386.67</v>
      </c>
      <c r="N133" s="443">
        <v>1</v>
      </c>
      <c r="O133" s="443">
        <v>96.667500000000004</v>
      </c>
      <c r="P133" s="447"/>
      <c r="Q133" s="447"/>
      <c r="R133" s="529"/>
      <c r="S133" s="448"/>
    </row>
    <row r="134" spans="1:19" ht="14.45" customHeight="1" x14ac:dyDescent="0.2">
      <c r="A134" s="442"/>
      <c r="B134" s="443" t="s">
        <v>2203</v>
      </c>
      <c r="C134" s="443" t="s">
        <v>2196</v>
      </c>
      <c r="D134" s="443" t="s">
        <v>2194</v>
      </c>
      <c r="E134" s="443" t="s">
        <v>2271</v>
      </c>
      <c r="F134" s="443" t="s">
        <v>2324</v>
      </c>
      <c r="G134" s="443" t="s">
        <v>2325</v>
      </c>
      <c r="H134" s="447">
        <v>2</v>
      </c>
      <c r="I134" s="447">
        <v>866.67</v>
      </c>
      <c r="J134" s="443">
        <v>2.0000230771005931</v>
      </c>
      <c r="K134" s="443">
        <v>433.33499999999998</v>
      </c>
      <c r="L134" s="447">
        <v>1</v>
      </c>
      <c r="M134" s="447">
        <v>433.33</v>
      </c>
      <c r="N134" s="443">
        <v>1</v>
      </c>
      <c r="O134" s="443">
        <v>433.33</v>
      </c>
      <c r="P134" s="447">
        <v>5</v>
      </c>
      <c r="Q134" s="447">
        <v>2194.4499999999998</v>
      </c>
      <c r="R134" s="529">
        <v>5.0641543396487663</v>
      </c>
      <c r="S134" s="448">
        <v>438.89</v>
      </c>
    </row>
    <row r="135" spans="1:19" ht="14.45" customHeight="1" x14ac:dyDescent="0.2">
      <c r="A135" s="442"/>
      <c r="B135" s="443" t="s">
        <v>2203</v>
      </c>
      <c r="C135" s="443" t="s">
        <v>2196</v>
      </c>
      <c r="D135" s="443" t="s">
        <v>2194</v>
      </c>
      <c r="E135" s="443" t="s">
        <v>2271</v>
      </c>
      <c r="F135" s="443" t="s">
        <v>2349</v>
      </c>
      <c r="G135" s="443" t="s">
        <v>2350</v>
      </c>
      <c r="H135" s="447">
        <v>7</v>
      </c>
      <c r="I135" s="447">
        <v>528.90000000000009</v>
      </c>
      <c r="J135" s="443">
        <v>0.87501033997849298</v>
      </c>
      <c r="K135" s="443">
        <v>75.557142857142864</v>
      </c>
      <c r="L135" s="447">
        <v>8</v>
      </c>
      <c r="M135" s="447">
        <v>604.45000000000005</v>
      </c>
      <c r="N135" s="443">
        <v>1</v>
      </c>
      <c r="O135" s="443">
        <v>75.556250000000006</v>
      </c>
      <c r="P135" s="447">
        <v>4</v>
      </c>
      <c r="Q135" s="447">
        <v>400</v>
      </c>
      <c r="R135" s="529">
        <v>0.66175862354206294</v>
      </c>
      <c r="S135" s="448">
        <v>100</v>
      </c>
    </row>
    <row r="136" spans="1:19" ht="14.45" customHeight="1" x14ac:dyDescent="0.2">
      <c r="A136" s="442"/>
      <c r="B136" s="443" t="s">
        <v>2203</v>
      </c>
      <c r="C136" s="443" t="s">
        <v>2196</v>
      </c>
      <c r="D136" s="443" t="s">
        <v>2194</v>
      </c>
      <c r="E136" s="443" t="s">
        <v>2271</v>
      </c>
      <c r="F136" s="443" t="s">
        <v>2326</v>
      </c>
      <c r="G136" s="443" t="s">
        <v>2327</v>
      </c>
      <c r="H136" s="447">
        <v>5</v>
      </c>
      <c r="I136" s="447">
        <v>583.33000000000004</v>
      </c>
      <c r="J136" s="443">
        <v>0.87500375003750031</v>
      </c>
      <c r="K136" s="443">
        <v>116.66600000000001</v>
      </c>
      <c r="L136" s="447">
        <v>5</v>
      </c>
      <c r="M136" s="447">
        <v>666.66000000000008</v>
      </c>
      <c r="N136" s="443">
        <v>1</v>
      </c>
      <c r="O136" s="443">
        <v>133.33200000000002</v>
      </c>
      <c r="P136" s="447">
        <v>20</v>
      </c>
      <c r="Q136" s="447">
        <v>3444.45</v>
      </c>
      <c r="R136" s="529">
        <v>5.1667266672666718</v>
      </c>
      <c r="S136" s="448">
        <v>172.2225</v>
      </c>
    </row>
    <row r="137" spans="1:19" ht="14.45" customHeight="1" x14ac:dyDescent="0.2">
      <c r="A137" s="442"/>
      <c r="B137" s="443" t="s">
        <v>2203</v>
      </c>
      <c r="C137" s="443" t="s">
        <v>2196</v>
      </c>
      <c r="D137" s="443" t="s">
        <v>2194</v>
      </c>
      <c r="E137" s="443" t="s">
        <v>2271</v>
      </c>
      <c r="F137" s="443" t="s">
        <v>2328</v>
      </c>
      <c r="G137" s="443" t="s">
        <v>2329</v>
      </c>
      <c r="H137" s="447">
        <v>16</v>
      </c>
      <c r="I137" s="447">
        <v>782.2299999999999</v>
      </c>
      <c r="J137" s="443">
        <v>5.3332651530647031</v>
      </c>
      <c r="K137" s="443">
        <v>48.889374999999994</v>
      </c>
      <c r="L137" s="447">
        <v>3</v>
      </c>
      <c r="M137" s="447">
        <v>146.66999999999999</v>
      </c>
      <c r="N137" s="443">
        <v>1</v>
      </c>
      <c r="O137" s="443">
        <v>48.889999999999993</v>
      </c>
      <c r="P137" s="447">
        <v>2</v>
      </c>
      <c r="Q137" s="447">
        <v>144.44</v>
      </c>
      <c r="R137" s="529">
        <v>0.98479580009545242</v>
      </c>
      <c r="S137" s="448">
        <v>72.22</v>
      </c>
    </row>
    <row r="138" spans="1:19" ht="14.45" customHeight="1" x14ac:dyDescent="0.2">
      <c r="A138" s="442"/>
      <c r="B138" s="443" t="s">
        <v>2203</v>
      </c>
      <c r="C138" s="443" t="s">
        <v>2196</v>
      </c>
      <c r="D138" s="443" t="s">
        <v>2194</v>
      </c>
      <c r="E138" s="443" t="s">
        <v>2271</v>
      </c>
      <c r="F138" s="443" t="s">
        <v>2330</v>
      </c>
      <c r="G138" s="443" t="s">
        <v>2331</v>
      </c>
      <c r="H138" s="447">
        <v>1</v>
      </c>
      <c r="I138" s="447">
        <v>344.44</v>
      </c>
      <c r="J138" s="443"/>
      <c r="K138" s="443">
        <v>344.44</v>
      </c>
      <c r="L138" s="447"/>
      <c r="M138" s="447"/>
      <c r="N138" s="443"/>
      <c r="O138" s="443"/>
      <c r="P138" s="447">
        <v>1</v>
      </c>
      <c r="Q138" s="447">
        <v>394.44</v>
      </c>
      <c r="R138" s="529"/>
      <c r="S138" s="448">
        <v>394.44</v>
      </c>
    </row>
    <row r="139" spans="1:19" ht="14.45" customHeight="1" x14ac:dyDescent="0.2">
      <c r="A139" s="442"/>
      <c r="B139" s="443" t="s">
        <v>2203</v>
      </c>
      <c r="C139" s="443" t="s">
        <v>2196</v>
      </c>
      <c r="D139" s="443" t="s">
        <v>2194</v>
      </c>
      <c r="E139" s="443" t="s">
        <v>2271</v>
      </c>
      <c r="F139" s="443" t="s">
        <v>2351</v>
      </c>
      <c r="G139" s="443" t="s">
        <v>2352</v>
      </c>
      <c r="H139" s="447">
        <v>7</v>
      </c>
      <c r="I139" s="447">
        <v>3266.67</v>
      </c>
      <c r="J139" s="443"/>
      <c r="K139" s="443">
        <v>466.66714285714289</v>
      </c>
      <c r="L139" s="447"/>
      <c r="M139" s="447"/>
      <c r="N139" s="443"/>
      <c r="O139" s="443"/>
      <c r="P139" s="447"/>
      <c r="Q139" s="447"/>
      <c r="R139" s="529"/>
      <c r="S139" s="448"/>
    </row>
    <row r="140" spans="1:19" ht="14.45" customHeight="1" x14ac:dyDescent="0.2">
      <c r="A140" s="442"/>
      <c r="B140" s="443" t="s">
        <v>2203</v>
      </c>
      <c r="C140" s="443" t="s">
        <v>2196</v>
      </c>
      <c r="D140" s="443" t="s">
        <v>2194</v>
      </c>
      <c r="E140" s="443" t="s">
        <v>2271</v>
      </c>
      <c r="F140" s="443" t="s">
        <v>2336</v>
      </c>
      <c r="G140" s="443" t="s">
        <v>2337</v>
      </c>
      <c r="H140" s="447">
        <v>1</v>
      </c>
      <c r="I140" s="447">
        <v>116.67</v>
      </c>
      <c r="J140" s="443"/>
      <c r="K140" s="443">
        <v>116.67</v>
      </c>
      <c r="L140" s="447"/>
      <c r="M140" s="447"/>
      <c r="N140" s="443"/>
      <c r="O140" s="443"/>
      <c r="P140" s="447">
        <v>1</v>
      </c>
      <c r="Q140" s="447">
        <v>138.88999999999999</v>
      </c>
      <c r="R140" s="529"/>
      <c r="S140" s="448">
        <v>138.88999999999999</v>
      </c>
    </row>
    <row r="141" spans="1:19" ht="14.45" customHeight="1" x14ac:dyDescent="0.2">
      <c r="A141" s="442"/>
      <c r="B141" s="443" t="s">
        <v>2203</v>
      </c>
      <c r="C141" s="443" t="s">
        <v>2196</v>
      </c>
      <c r="D141" s="443" t="s">
        <v>2194</v>
      </c>
      <c r="E141" s="443" t="s">
        <v>2271</v>
      </c>
      <c r="F141" s="443" t="s">
        <v>2353</v>
      </c>
      <c r="G141" s="443" t="s">
        <v>2354</v>
      </c>
      <c r="H141" s="447">
        <v>3</v>
      </c>
      <c r="I141" s="447">
        <v>1076.67</v>
      </c>
      <c r="J141" s="443">
        <v>1.5000000000000002</v>
      </c>
      <c r="K141" s="443">
        <v>358.89000000000004</v>
      </c>
      <c r="L141" s="447">
        <v>2</v>
      </c>
      <c r="M141" s="447">
        <v>717.78</v>
      </c>
      <c r="N141" s="443">
        <v>1</v>
      </c>
      <c r="O141" s="443">
        <v>358.89</v>
      </c>
      <c r="P141" s="447"/>
      <c r="Q141" s="447"/>
      <c r="R141" s="529"/>
      <c r="S141" s="448"/>
    </row>
    <row r="142" spans="1:19" ht="14.45" customHeight="1" x14ac:dyDescent="0.2">
      <c r="A142" s="442"/>
      <c r="B142" s="443" t="s">
        <v>2203</v>
      </c>
      <c r="C142" s="443" t="s">
        <v>2196</v>
      </c>
      <c r="D142" s="443" t="s">
        <v>2194</v>
      </c>
      <c r="E142" s="443" t="s">
        <v>2271</v>
      </c>
      <c r="F142" s="443" t="s">
        <v>2355</v>
      </c>
      <c r="G142" s="443"/>
      <c r="H142" s="447">
        <v>5</v>
      </c>
      <c r="I142" s="447">
        <v>2750</v>
      </c>
      <c r="J142" s="443">
        <v>1.6666666666666667</v>
      </c>
      <c r="K142" s="443">
        <v>550</v>
      </c>
      <c r="L142" s="447">
        <v>3</v>
      </c>
      <c r="M142" s="447">
        <v>1650</v>
      </c>
      <c r="N142" s="443">
        <v>1</v>
      </c>
      <c r="O142" s="443">
        <v>550</v>
      </c>
      <c r="P142" s="447"/>
      <c r="Q142" s="447"/>
      <c r="R142" s="529"/>
      <c r="S142" s="448"/>
    </row>
    <row r="143" spans="1:19" ht="14.45" customHeight="1" x14ac:dyDescent="0.2">
      <c r="A143" s="442"/>
      <c r="B143" s="443" t="s">
        <v>2203</v>
      </c>
      <c r="C143" s="443" t="s">
        <v>2196</v>
      </c>
      <c r="D143" s="443" t="s">
        <v>2194</v>
      </c>
      <c r="E143" s="443" t="s">
        <v>2271</v>
      </c>
      <c r="F143" s="443" t="s">
        <v>2338</v>
      </c>
      <c r="G143" s="443" t="s">
        <v>2339</v>
      </c>
      <c r="H143" s="447">
        <v>2</v>
      </c>
      <c r="I143" s="447">
        <v>233.34</v>
      </c>
      <c r="J143" s="443">
        <v>0.33333809517006902</v>
      </c>
      <c r="K143" s="443">
        <v>116.67</v>
      </c>
      <c r="L143" s="447">
        <v>6</v>
      </c>
      <c r="M143" s="447">
        <v>700.01</v>
      </c>
      <c r="N143" s="443">
        <v>1</v>
      </c>
      <c r="O143" s="443">
        <v>116.66833333333334</v>
      </c>
      <c r="P143" s="447">
        <v>10</v>
      </c>
      <c r="Q143" s="447">
        <v>1500</v>
      </c>
      <c r="R143" s="529">
        <v>2.1428265310495567</v>
      </c>
      <c r="S143" s="448">
        <v>150</v>
      </c>
    </row>
    <row r="144" spans="1:19" ht="14.45" customHeight="1" x14ac:dyDescent="0.2">
      <c r="A144" s="442"/>
      <c r="B144" s="443" t="s">
        <v>2203</v>
      </c>
      <c r="C144" s="443" t="s">
        <v>2196</v>
      </c>
      <c r="D144" s="443" t="s">
        <v>2194</v>
      </c>
      <c r="E144" s="443" t="s">
        <v>2271</v>
      </c>
      <c r="F144" s="443" t="s">
        <v>2356</v>
      </c>
      <c r="G144" s="443" t="s">
        <v>2357</v>
      </c>
      <c r="H144" s="447"/>
      <c r="I144" s="447"/>
      <c r="J144" s="443"/>
      <c r="K144" s="443"/>
      <c r="L144" s="447"/>
      <c r="M144" s="447"/>
      <c r="N144" s="443"/>
      <c r="O144" s="443"/>
      <c r="P144" s="447">
        <v>58</v>
      </c>
      <c r="Q144" s="447">
        <v>32415.550000000003</v>
      </c>
      <c r="R144" s="529"/>
      <c r="S144" s="448">
        <v>558.88879310344828</v>
      </c>
    </row>
    <row r="145" spans="1:19" ht="14.45" customHeight="1" x14ac:dyDescent="0.2">
      <c r="A145" s="442"/>
      <c r="B145" s="443" t="s">
        <v>2203</v>
      </c>
      <c r="C145" s="443" t="s">
        <v>2196</v>
      </c>
      <c r="D145" s="443" t="s">
        <v>2194</v>
      </c>
      <c r="E145" s="443" t="s">
        <v>2271</v>
      </c>
      <c r="F145" s="443" t="s">
        <v>2358</v>
      </c>
      <c r="G145" s="443" t="s">
        <v>2359</v>
      </c>
      <c r="H145" s="447"/>
      <c r="I145" s="447"/>
      <c r="J145" s="443"/>
      <c r="K145" s="443"/>
      <c r="L145" s="447"/>
      <c r="M145" s="447"/>
      <c r="N145" s="443"/>
      <c r="O145" s="443"/>
      <c r="P145" s="447">
        <v>1</v>
      </c>
      <c r="Q145" s="447">
        <v>300</v>
      </c>
      <c r="R145" s="529"/>
      <c r="S145" s="448">
        <v>300</v>
      </c>
    </row>
    <row r="146" spans="1:19" ht="14.45" customHeight="1" x14ac:dyDescent="0.2">
      <c r="A146" s="442"/>
      <c r="B146" s="443" t="s">
        <v>2203</v>
      </c>
      <c r="C146" s="443" t="s">
        <v>2196</v>
      </c>
      <c r="D146" s="443" t="s">
        <v>2194</v>
      </c>
      <c r="E146" s="443" t="s">
        <v>2271</v>
      </c>
      <c r="F146" s="443" t="s">
        <v>2340</v>
      </c>
      <c r="G146" s="443" t="s">
        <v>2341</v>
      </c>
      <c r="H146" s="447"/>
      <c r="I146" s="447"/>
      <c r="J146" s="443"/>
      <c r="K146" s="443"/>
      <c r="L146" s="447"/>
      <c r="M146" s="447"/>
      <c r="N146" s="443"/>
      <c r="O146" s="443"/>
      <c r="P146" s="447">
        <v>209</v>
      </c>
      <c r="Q146" s="447">
        <v>12772.220000000001</v>
      </c>
      <c r="R146" s="529"/>
      <c r="S146" s="448">
        <v>61.111100478468906</v>
      </c>
    </row>
    <row r="147" spans="1:19" ht="14.45" customHeight="1" x14ac:dyDescent="0.2">
      <c r="A147" s="442"/>
      <c r="B147" s="443" t="s">
        <v>2203</v>
      </c>
      <c r="C147" s="443" t="s">
        <v>2196</v>
      </c>
      <c r="D147" s="443" t="s">
        <v>2194</v>
      </c>
      <c r="E147" s="443" t="s">
        <v>2271</v>
      </c>
      <c r="F147" s="443" t="s">
        <v>2360</v>
      </c>
      <c r="G147" s="443" t="s">
        <v>2361</v>
      </c>
      <c r="H147" s="447"/>
      <c r="I147" s="447"/>
      <c r="J147" s="443"/>
      <c r="K147" s="443"/>
      <c r="L147" s="447"/>
      <c r="M147" s="447"/>
      <c r="N147" s="443"/>
      <c r="O147" s="443"/>
      <c r="P147" s="447">
        <v>64</v>
      </c>
      <c r="Q147" s="447">
        <v>19200</v>
      </c>
      <c r="R147" s="529"/>
      <c r="S147" s="448">
        <v>300</v>
      </c>
    </row>
    <row r="148" spans="1:19" ht="14.45" customHeight="1" x14ac:dyDescent="0.2">
      <c r="A148" s="442"/>
      <c r="B148" s="443" t="s">
        <v>2203</v>
      </c>
      <c r="C148" s="443" t="s">
        <v>2197</v>
      </c>
      <c r="D148" s="443" t="s">
        <v>2194</v>
      </c>
      <c r="E148" s="443" t="s">
        <v>2204</v>
      </c>
      <c r="F148" s="443" t="s">
        <v>2362</v>
      </c>
      <c r="G148" s="443"/>
      <c r="H148" s="447">
        <v>1</v>
      </c>
      <c r="I148" s="447">
        <v>1657</v>
      </c>
      <c r="J148" s="443"/>
      <c r="K148" s="443">
        <v>1657</v>
      </c>
      <c r="L148" s="447"/>
      <c r="M148" s="447"/>
      <c r="N148" s="443"/>
      <c r="O148" s="443"/>
      <c r="P148" s="447"/>
      <c r="Q148" s="447"/>
      <c r="R148" s="529"/>
      <c r="S148" s="448"/>
    </row>
    <row r="149" spans="1:19" ht="14.45" customHeight="1" x14ac:dyDescent="0.2">
      <c r="A149" s="442"/>
      <c r="B149" s="443" t="s">
        <v>2203</v>
      </c>
      <c r="C149" s="443" t="s">
        <v>2197</v>
      </c>
      <c r="D149" s="443" t="s">
        <v>2194</v>
      </c>
      <c r="E149" s="443" t="s">
        <v>2204</v>
      </c>
      <c r="F149" s="443" t="s">
        <v>2363</v>
      </c>
      <c r="G149" s="443"/>
      <c r="H149" s="447">
        <v>1</v>
      </c>
      <c r="I149" s="447">
        <v>1179</v>
      </c>
      <c r="J149" s="443">
        <v>1</v>
      </c>
      <c r="K149" s="443">
        <v>1179</v>
      </c>
      <c r="L149" s="447">
        <v>1</v>
      </c>
      <c r="M149" s="447">
        <v>1179</v>
      </c>
      <c r="N149" s="443">
        <v>1</v>
      </c>
      <c r="O149" s="443">
        <v>1179</v>
      </c>
      <c r="P149" s="447"/>
      <c r="Q149" s="447"/>
      <c r="R149" s="529"/>
      <c r="S149" s="448"/>
    </row>
    <row r="150" spans="1:19" ht="14.45" customHeight="1" x14ac:dyDescent="0.2">
      <c r="A150" s="442"/>
      <c r="B150" s="443" t="s">
        <v>2203</v>
      </c>
      <c r="C150" s="443" t="s">
        <v>2197</v>
      </c>
      <c r="D150" s="443" t="s">
        <v>2194</v>
      </c>
      <c r="E150" s="443" t="s">
        <v>2204</v>
      </c>
      <c r="F150" s="443" t="s">
        <v>2364</v>
      </c>
      <c r="G150" s="443"/>
      <c r="H150" s="447"/>
      <c r="I150" s="447"/>
      <c r="J150" s="443"/>
      <c r="K150" s="443"/>
      <c r="L150" s="447">
        <v>1</v>
      </c>
      <c r="M150" s="447">
        <v>219</v>
      </c>
      <c r="N150" s="443">
        <v>1</v>
      </c>
      <c r="O150" s="443">
        <v>219</v>
      </c>
      <c r="P150" s="447"/>
      <c r="Q150" s="447"/>
      <c r="R150" s="529"/>
      <c r="S150" s="448"/>
    </row>
    <row r="151" spans="1:19" ht="14.45" customHeight="1" x14ac:dyDescent="0.2">
      <c r="A151" s="442"/>
      <c r="B151" s="443" t="s">
        <v>2203</v>
      </c>
      <c r="C151" s="443" t="s">
        <v>2197</v>
      </c>
      <c r="D151" s="443" t="s">
        <v>2194</v>
      </c>
      <c r="E151" s="443" t="s">
        <v>2204</v>
      </c>
      <c r="F151" s="443" t="s">
        <v>2365</v>
      </c>
      <c r="G151" s="443"/>
      <c r="H151" s="447"/>
      <c r="I151" s="447"/>
      <c r="J151" s="443"/>
      <c r="K151" s="443"/>
      <c r="L151" s="447">
        <v>4</v>
      </c>
      <c r="M151" s="447">
        <v>2968</v>
      </c>
      <c r="N151" s="443">
        <v>1</v>
      </c>
      <c r="O151" s="443">
        <v>742</v>
      </c>
      <c r="P151" s="447"/>
      <c r="Q151" s="447"/>
      <c r="R151" s="529"/>
      <c r="S151" s="448"/>
    </row>
    <row r="152" spans="1:19" ht="14.45" customHeight="1" x14ac:dyDescent="0.2">
      <c r="A152" s="442"/>
      <c r="B152" s="443" t="s">
        <v>2203</v>
      </c>
      <c r="C152" s="443" t="s">
        <v>2197</v>
      </c>
      <c r="D152" s="443" t="s">
        <v>2194</v>
      </c>
      <c r="E152" s="443" t="s">
        <v>2271</v>
      </c>
      <c r="F152" s="443" t="s">
        <v>2272</v>
      </c>
      <c r="G152" s="443" t="s">
        <v>2273</v>
      </c>
      <c r="H152" s="447">
        <v>32</v>
      </c>
      <c r="I152" s="447">
        <v>16284.449999999997</v>
      </c>
      <c r="J152" s="443">
        <v>1.1428566415653134</v>
      </c>
      <c r="K152" s="443">
        <v>508.88906249999991</v>
      </c>
      <c r="L152" s="447">
        <v>28</v>
      </c>
      <c r="M152" s="447">
        <v>14248.900000000001</v>
      </c>
      <c r="N152" s="443">
        <v>1</v>
      </c>
      <c r="O152" s="443">
        <v>508.88928571428579</v>
      </c>
      <c r="P152" s="447">
        <v>27</v>
      </c>
      <c r="Q152" s="447">
        <v>14850</v>
      </c>
      <c r="R152" s="529">
        <v>1.0421857125813219</v>
      </c>
      <c r="S152" s="448">
        <v>550</v>
      </c>
    </row>
    <row r="153" spans="1:19" ht="14.45" customHeight="1" x14ac:dyDescent="0.2">
      <c r="A153" s="442"/>
      <c r="B153" s="443" t="s">
        <v>2203</v>
      </c>
      <c r="C153" s="443" t="s">
        <v>2197</v>
      </c>
      <c r="D153" s="443" t="s">
        <v>2194</v>
      </c>
      <c r="E153" s="443" t="s">
        <v>2271</v>
      </c>
      <c r="F153" s="443" t="s">
        <v>2274</v>
      </c>
      <c r="G153" s="443" t="s">
        <v>2275</v>
      </c>
      <c r="H153" s="447">
        <v>76</v>
      </c>
      <c r="I153" s="447">
        <v>38000</v>
      </c>
      <c r="J153" s="443">
        <v>0.98701298701298701</v>
      </c>
      <c r="K153" s="443">
        <v>500</v>
      </c>
      <c r="L153" s="447">
        <v>77</v>
      </c>
      <c r="M153" s="447">
        <v>38500</v>
      </c>
      <c r="N153" s="443">
        <v>1</v>
      </c>
      <c r="O153" s="443">
        <v>500</v>
      </c>
      <c r="P153" s="447">
        <v>128</v>
      </c>
      <c r="Q153" s="447">
        <v>64711.119999999995</v>
      </c>
      <c r="R153" s="529">
        <v>1.6808083116883115</v>
      </c>
      <c r="S153" s="448">
        <v>505.55562499999996</v>
      </c>
    </row>
    <row r="154" spans="1:19" ht="14.45" customHeight="1" x14ac:dyDescent="0.2">
      <c r="A154" s="442"/>
      <c r="B154" s="443" t="s">
        <v>2203</v>
      </c>
      <c r="C154" s="443" t="s">
        <v>2197</v>
      </c>
      <c r="D154" s="443" t="s">
        <v>2194</v>
      </c>
      <c r="E154" s="443" t="s">
        <v>2271</v>
      </c>
      <c r="F154" s="443" t="s">
        <v>2342</v>
      </c>
      <c r="G154" s="443" t="s">
        <v>2343</v>
      </c>
      <c r="H154" s="447">
        <v>506</v>
      </c>
      <c r="I154" s="447">
        <v>53411.11</v>
      </c>
      <c r="J154" s="443">
        <v>1.109648946032002</v>
      </c>
      <c r="K154" s="443">
        <v>105.5555533596838</v>
      </c>
      <c r="L154" s="447">
        <v>456</v>
      </c>
      <c r="M154" s="447">
        <v>48133.34</v>
      </c>
      <c r="N154" s="443">
        <v>1</v>
      </c>
      <c r="O154" s="443">
        <v>105.55557017543859</v>
      </c>
      <c r="P154" s="447">
        <v>193</v>
      </c>
      <c r="Q154" s="447">
        <v>24661.100000000002</v>
      </c>
      <c r="R154" s="529">
        <v>0.51234965202913418</v>
      </c>
      <c r="S154" s="448">
        <v>127.77772020725389</v>
      </c>
    </row>
    <row r="155" spans="1:19" ht="14.45" customHeight="1" x14ac:dyDescent="0.2">
      <c r="A155" s="442"/>
      <c r="B155" s="443" t="s">
        <v>2203</v>
      </c>
      <c r="C155" s="443" t="s">
        <v>2197</v>
      </c>
      <c r="D155" s="443" t="s">
        <v>2194</v>
      </c>
      <c r="E155" s="443" t="s">
        <v>2271</v>
      </c>
      <c r="F155" s="443" t="s">
        <v>2276</v>
      </c>
      <c r="G155" s="443" t="s">
        <v>2277</v>
      </c>
      <c r="H155" s="447">
        <v>346</v>
      </c>
      <c r="I155" s="447">
        <v>26911.110000000004</v>
      </c>
      <c r="J155" s="443">
        <v>1.1571908641163078</v>
      </c>
      <c r="K155" s="443">
        <v>77.777774566473994</v>
      </c>
      <c r="L155" s="447">
        <v>299</v>
      </c>
      <c r="M155" s="447">
        <v>23255.550000000003</v>
      </c>
      <c r="N155" s="443">
        <v>1</v>
      </c>
      <c r="O155" s="443">
        <v>77.777759197324428</v>
      </c>
      <c r="P155" s="447">
        <v>392</v>
      </c>
      <c r="Q155" s="447">
        <v>32666.67</v>
      </c>
      <c r="R155" s="529">
        <v>1.4046827531492481</v>
      </c>
      <c r="S155" s="448">
        <v>83.333341836734689</v>
      </c>
    </row>
    <row r="156" spans="1:19" ht="14.45" customHeight="1" x14ac:dyDescent="0.2">
      <c r="A156" s="442"/>
      <c r="B156" s="443" t="s">
        <v>2203</v>
      </c>
      <c r="C156" s="443" t="s">
        <v>2197</v>
      </c>
      <c r="D156" s="443" t="s">
        <v>2194</v>
      </c>
      <c r="E156" s="443" t="s">
        <v>2271</v>
      </c>
      <c r="F156" s="443" t="s">
        <v>2278</v>
      </c>
      <c r="G156" s="443" t="s">
        <v>2279</v>
      </c>
      <c r="H156" s="447"/>
      <c r="I156" s="447"/>
      <c r="J156" s="443"/>
      <c r="K156" s="443"/>
      <c r="L156" s="447"/>
      <c r="M156" s="447"/>
      <c r="N156" s="443"/>
      <c r="O156" s="443"/>
      <c r="P156" s="447">
        <v>11</v>
      </c>
      <c r="Q156" s="447">
        <v>2811.1200000000003</v>
      </c>
      <c r="R156" s="529"/>
      <c r="S156" s="448">
        <v>255.55636363636367</v>
      </c>
    </row>
    <row r="157" spans="1:19" ht="14.45" customHeight="1" x14ac:dyDescent="0.2">
      <c r="A157" s="442"/>
      <c r="B157" s="443" t="s">
        <v>2203</v>
      </c>
      <c r="C157" s="443" t="s">
        <v>2197</v>
      </c>
      <c r="D157" s="443" t="s">
        <v>2194</v>
      </c>
      <c r="E157" s="443" t="s">
        <v>2271</v>
      </c>
      <c r="F157" s="443" t="s">
        <v>2282</v>
      </c>
      <c r="G157" s="443" t="s">
        <v>2283</v>
      </c>
      <c r="H157" s="447">
        <v>297</v>
      </c>
      <c r="I157" s="447">
        <v>34650</v>
      </c>
      <c r="J157" s="443">
        <v>1.4142857142857144</v>
      </c>
      <c r="K157" s="443">
        <v>116.66666666666667</v>
      </c>
      <c r="L157" s="447">
        <v>210</v>
      </c>
      <c r="M157" s="447">
        <v>24500</v>
      </c>
      <c r="N157" s="443">
        <v>1</v>
      </c>
      <c r="O157" s="443">
        <v>116.66666666666667</v>
      </c>
      <c r="P157" s="447">
        <v>158</v>
      </c>
      <c r="Q157" s="447">
        <v>21066.660000000003</v>
      </c>
      <c r="R157" s="529">
        <v>0.85986367346938786</v>
      </c>
      <c r="S157" s="448">
        <v>133.33329113924052</v>
      </c>
    </row>
    <row r="158" spans="1:19" ht="14.45" customHeight="1" x14ac:dyDescent="0.2">
      <c r="A158" s="442"/>
      <c r="B158" s="443" t="s">
        <v>2203</v>
      </c>
      <c r="C158" s="443" t="s">
        <v>2197</v>
      </c>
      <c r="D158" s="443" t="s">
        <v>2194</v>
      </c>
      <c r="E158" s="443" t="s">
        <v>2271</v>
      </c>
      <c r="F158" s="443" t="s">
        <v>2344</v>
      </c>
      <c r="G158" s="443" t="s">
        <v>2345</v>
      </c>
      <c r="H158" s="447">
        <v>31</v>
      </c>
      <c r="I158" s="447">
        <v>12055.55</v>
      </c>
      <c r="J158" s="443">
        <v>0.48222161422270854</v>
      </c>
      <c r="K158" s="443">
        <v>388.88870967741934</v>
      </c>
      <c r="L158" s="447">
        <v>45</v>
      </c>
      <c r="M158" s="447">
        <v>25000.020000000004</v>
      </c>
      <c r="N158" s="443">
        <v>1</v>
      </c>
      <c r="O158" s="443">
        <v>555.55600000000004</v>
      </c>
      <c r="P158" s="447">
        <v>27</v>
      </c>
      <c r="Q158" s="447">
        <v>23850</v>
      </c>
      <c r="R158" s="529">
        <v>0.95399923680061038</v>
      </c>
      <c r="S158" s="448">
        <v>883.33333333333337</v>
      </c>
    </row>
    <row r="159" spans="1:19" ht="14.45" customHeight="1" x14ac:dyDescent="0.2">
      <c r="A159" s="442"/>
      <c r="B159" s="443" t="s">
        <v>2203</v>
      </c>
      <c r="C159" s="443" t="s">
        <v>2197</v>
      </c>
      <c r="D159" s="443" t="s">
        <v>2194</v>
      </c>
      <c r="E159" s="443" t="s">
        <v>2271</v>
      </c>
      <c r="F159" s="443" t="s">
        <v>2284</v>
      </c>
      <c r="G159" s="443" t="s">
        <v>2285</v>
      </c>
      <c r="H159" s="447">
        <v>488</v>
      </c>
      <c r="I159" s="447">
        <v>146400</v>
      </c>
      <c r="J159" s="443">
        <v>0.81152993348115299</v>
      </c>
      <c r="K159" s="443">
        <v>300</v>
      </c>
      <c r="L159" s="447">
        <v>328</v>
      </c>
      <c r="M159" s="447">
        <v>180400</v>
      </c>
      <c r="N159" s="443">
        <v>1</v>
      </c>
      <c r="O159" s="443">
        <v>550</v>
      </c>
      <c r="P159" s="447">
        <v>187</v>
      </c>
      <c r="Q159" s="447">
        <v>103888.89</v>
      </c>
      <c r="R159" s="529">
        <v>0.57588076496674057</v>
      </c>
      <c r="S159" s="448">
        <v>555.55556149732615</v>
      </c>
    </row>
    <row r="160" spans="1:19" ht="14.45" customHeight="1" x14ac:dyDescent="0.2">
      <c r="A160" s="442"/>
      <c r="B160" s="443" t="s">
        <v>2203</v>
      </c>
      <c r="C160" s="443" t="s">
        <v>2197</v>
      </c>
      <c r="D160" s="443" t="s">
        <v>2194</v>
      </c>
      <c r="E160" s="443" t="s">
        <v>2271</v>
      </c>
      <c r="F160" s="443" t="s">
        <v>2286</v>
      </c>
      <c r="G160" s="443" t="s">
        <v>2287</v>
      </c>
      <c r="H160" s="447">
        <v>2</v>
      </c>
      <c r="I160" s="447">
        <v>588.88</v>
      </c>
      <c r="J160" s="443">
        <v>0.66665911946837542</v>
      </c>
      <c r="K160" s="443">
        <v>294.44</v>
      </c>
      <c r="L160" s="447">
        <v>3</v>
      </c>
      <c r="M160" s="447">
        <v>883.32999999999993</v>
      </c>
      <c r="N160" s="443">
        <v>1</v>
      </c>
      <c r="O160" s="443">
        <v>294.44333333333333</v>
      </c>
      <c r="P160" s="447"/>
      <c r="Q160" s="447"/>
      <c r="R160" s="529"/>
      <c r="S160" s="448"/>
    </row>
    <row r="161" spans="1:19" ht="14.45" customHeight="1" x14ac:dyDescent="0.2">
      <c r="A161" s="442"/>
      <c r="B161" s="443" t="s">
        <v>2203</v>
      </c>
      <c r="C161" s="443" t="s">
        <v>2197</v>
      </c>
      <c r="D161" s="443" t="s">
        <v>2194</v>
      </c>
      <c r="E161" s="443" t="s">
        <v>2271</v>
      </c>
      <c r="F161" s="443" t="s">
        <v>2366</v>
      </c>
      <c r="G161" s="443" t="s">
        <v>2367</v>
      </c>
      <c r="H161" s="447">
        <v>1</v>
      </c>
      <c r="I161" s="447">
        <v>777.78</v>
      </c>
      <c r="J161" s="443"/>
      <c r="K161" s="443">
        <v>777.78</v>
      </c>
      <c r="L161" s="447"/>
      <c r="M161" s="447"/>
      <c r="N161" s="443"/>
      <c r="O161" s="443"/>
      <c r="P161" s="447"/>
      <c r="Q161" s="447"/>
      <c r="R161" s="529"/>
      <c r="S161" s="448"/>
    </row>
    <row r="162" spans="1:19" ht="14.45" customHeight="1" x14ac:dyDescent="0.2">
      <c r="A162" s="442"/>
      <c r="B162" s="443" t="s">
        <v>2203</v>
      </c>
      <c r="C162" s="443" t="s">
        <v>2197</v>
      </c>
      <c r="D162" s="443" t="s">
        <v>2194</v>
      </c>
      <c r="E162" s="443" t="s">
        <v>2271</v>
      </c>
      <c r="F162" s="443" t="s">
        <v>2346</v>
      </c>
      <c r="G162" s="443"/>
      <c r="H162" s="447">
        <v>13</v>
      </c>
      <c r="I162" s="447">
        <v>433.34</v>
      </c>
      <c r="J162" s="443"/>
      <c r="K162" s="443">
        <v>33.333846153846153</v>
      </c>
      <c r="L162" s="447"/>
      <c r="M162" s="447"/>
      <c r="N162" s="443"/>
      <c r="O162" s="443"/>
      <c r="P162" s="447"/>
      <c r="Q162" s="447"/>
      <c r="R162" s="529"/>
      <c r="S162" s="448"/>
    </row>
    <row r="163" spans="1:19" ht="14.45" customHeight="1" x14ac:dyDescent="0.2">
      <c r="A163" s="442"/>
      <c r="B163" s="443" t="s">
        <v>2203</v>
      </c>
      <c r="C163" s="443" t="s">
        <v>2197</v>
      </c>
      <c r="D163" s="443" t="s">
        <v>2194</v>
      </c>
      <c r="E163" s="443" t="s">
        <v>2271</v>
      </c>
      <c r="F163" s="443" t="s">
        <v>2292</v>
      </c>
      <c r="G163" s="443" t="s">
        <v>2275</v>
      </c>
      <c r="H163" s="447">
        <v>997</v>
      </c>
      <c r="I163" s="447">
        <v>416524.43999999994</v>
      </c>
      <c r="J163" s="443">
        <v>1.0617678628838236</v>
      </c>
      <c r="K163" s="443">
        <v>417.77777331995981</v>
      </c>
      <c r="L163" s="447">
        <v>939</v>
      </c>
      <c r="M163" s="447">
        <v>392293.32</v>
      </c>
      <c r="N163" s="443">
        <v>1</v>
      </c>
      <c r="O163" s="443">
        <v>417.77776357827474</v>
      </c>
      <c r="P163" s="447">
        <v>473</v>
      </c>
      <c r="Q163" s="447">
        <v>200236.66999999998</v>
      </c>
      <c r="R163" s="529">
        <v>0.510425897642101</v>
      </c>
      <c r="S163" s="448">
        <v>423.33334038054966</v>
      </c>
    </row>
    <row r="164" spans="1:19" ht="14.45" customHeight="1" x14ac:dyDescent="0.2">
      <c r="A164" s="442"/>
      <c r="B164" s="443" t="s">
        <v>2203</v>
      </c>
      <c r="C164" s="443" t="s">
        <v>2197</v>
      </c>
      <c r="D164" s="443" t="s">
        <v>2194</v>
      </c>
      <c r="E164" s="443" t="s">
        <v>2271</v>
      </c>
      <c r="F164" s="443" t="s">
        <v>2293</v>
      </c>
      <c r="G164" s="443" t="s">
        <v>2294</v>
      </c>
      <c r="H164" s="447">
        <v>80</v>
      </c>
      <c r="I164" s="447">
        <v>16888.89</v>
      </c>
      <c r="J164" s="443">
        <v>0.90476180272110651</v>
      </c>
      <c r="K164" s="443">
        <v>211.11112499999999</v>
      </c>
      <c r="L164" s="447">
        <v>84</v>
      </c>
      <c r="M164" s="447">
        <v>18666.670000000002</v>
      </c>
      <c r="N164" s="443">
        <v>1</v>
      </c>
      <c r="O164" s="443">
        <v>222.22226190476192</v>
      </c>
      <c r="P164" s="447">
        <v>124</v>
      </c>
      <c r="Q164" s="447">
        <v>43400</v>
      </c>
      <c r="R164" s="529">
        <v>2.3249995848215024</v>
      </c>
      <c r="S164" s="448">
        <v>350</v>
      </c>
    </row>
    <row r="165" spans="1:19" ht="14.45" customHeight="1" x14ac:dyDescent="0.2">
      <c r="A165" s="442"/>
      <c r="B165" s="443" t="s">
        <v>2203</v>
      </c>
      <c r="C165" s="443" t="s">
        <v>2197</v>
      </c>
      <c r="D165" s="443" t="s">
        <v>2194</v>
      </c>
      <c r="E165" s="443" t="s">
        <v>2271</v>
      </c>
      <c r="F165" s="443" t="s">
        <v>2295</v>
      </c>
      <c r="G165" s="443" t="s">
        <v>2296</v>
      </c>
      <c r="H165" s="447">
        <v>26</v>
      </c>
      <c r="I165" s="447">
        <v>15166.66</v>
      </c>
      <c r="J165" s="443">
        <v>0.32911373177378206</v>
      </c>
      <c r="K165" s="443">
        <v>583.33307692307687</v>
      </c>
      <c r="L165" s="447">
        <v>79</v>
      </c>
      <c r="M165" s="447">
        <v>46083.34</v>
      </c>
      <c r="N165" s="443">
        <v>1</v>
      </c>
      <c r="O165" s="443">
        <v>583.33341772151891</v>
      </c>
      <c r="P165" s="447">
        <v>48</v>
      </c>
      <c r="Q165" s="447">
        <v>32000.010000000002</v>
      </c>
      <c r="R165" s="529">
        <v>0.69439432992487105</v>
      </c>
      <c r="S165" s="448">
        <v>666.666875</v>
      </c>
    </row>
    <row r="166" spans="1:19" ht="14.45" customHeight="1" x14ac:dyDescent="0.2">
      <c r="A166" s="442"/>
      <c r="B166" s="443" t="s">
        <v>2203</v>
      </c>
      <c r="C166" s="443" t="s">
        <v>2197</v>
      </c>
      <c r="D166" s="443" t="s">
        <v>2194</v>
      </c>
      <c r="E166" s="443" t="s">
        <v>2271</v>
      </c>
      <c r="F166" s="443" t="s">
        <v>2297</v>
      </c>
      <c r="G166" s="443" t="s">
        <v>2298</v>
      </c>
      <c r="H166" s="447">
        <v>20</v>
      </c>
      <c r="I166" s="447">
        <v>9333.33</v>
      </c>
      <c r="J166" s="443">
        <v>0.60606038961038966</v>
      </c>
      <c r="K166" s="443">
        <v>466.66649999999998</v>
      </c>
      <c r="L166" s="447">
        <v>33</v>
      </c>
      <c r="M166" s="447">
        <v>15400</v>
      </c>
      <c r="N166" s="443">
        <v>1</v>
      </c>
      <c r="O166" s="443">
        <v>466.66666666666669</v>
      </c>
      <c r="P166" s="447">
        <v>14</v>
      </c>
      <c r="Q166" s="447">
        <v>7077.7800000000007</v>
      </c>
      <c r="R166" s="529">
        <v>0.45959610389610395</v>
      </c>
      <c r="S166" s="448">
        <v>505.55571428571432</v>
      </c>
    </row>
    <row r="167" spans="1:19" ht="14.45" customHeight="1" x14ac:dyDescent="0.2">
      <c r="A167" s="442"/>
      <c r="B167" s="443" t="s">
        <v>2203</v>
      </c>
      <c r="C167" s="443" t="s">
        <v>2197</v>
      </c>
      <c r="D167" s="443" t="s">
        <v>2194</v>
      </c>
      <c r="E167" s="443" t="s">
        <v>2271</v>
      </c>
      <c r="F167" s="443" t="s">
        <v>2368</v>
      </c>
      <c r="G167" s="443" t="s">
        <v>2298</v>
      </c>
      <c r="H167" s="447">
        <v>6</v>
      </c>
      <c r="I167" s="447">
        <v>6000</v>
      </c>
      <c r="J167" s="443">
        <v>1</v>
      </c>
      <c r="K167" s="443">
        <v>1000</v>
      </c>
      <c r="L167" s="447">
        <v>6</v>
      </c>
      <c r="M167" s="447">
        <v>6000</v>
      </c>
      <c r="N167" s="443">
        <v>1</v>
      </c>
      <c r="O167" s="443">
        <v>1000</v>
      </c>
      <c r="P167" s="447"/>
      <c r="Q167" s="447"/>
      <c r="R167" s="529"/>
      <c r="S167" s="448"/>
    </row>
    <row r="168" spans="1:19" ht="14.45" customHeight="1" x14ac:dyDescent="0.2">
      <c r="A168" s="442"/>
      <c r="B168" s="443" t="s">
        <v>2203</v>
      </c>
      <c r="C168" s="443" t="s">
        <v>2197</v>
      </c>
      <c r="D168" s="443" t="s">
        <v>2194</v>
      </c>
      <c r="E168" s="443" t="s">
        <v>2271</v>
      </c>
      <c r="F168" s="443" t="s">
        <v>2299</v>
      </c>
      <c r="G168" s="443" t="s">
        <v>2300</v>
      </c>
      <c r="H168" s="447">
        <v>163</v>
      </c>
      <c r="I168" s="447">
        <v>8150</v>
      </c>
      <c r="J168" s="443">
        <v>0.91974933163001016</v>
      </c>
      <c r="K168" s="443">
        <v>50</v>
      </c>
      <c r="L168" s="447">
        <v>145</v>
      </c>
      <c r="M168" s="447">
        <v>8861.11</v>
      </c>
      <c r="N168" s="443">
        <v>1</v>
      </c>
      <c r="O168" s="443">
        <v>61.111103448275863</v>
      </c>
      <c r="P168" s="447">
        <v>116</v>
      </c>
      <c r="Q168" s="447">
        <v>7733.34</v>
      </c>
      <c r="R168" s="529">
        <v>0.87272813451136477</v>
      </c>
      <c r="S168" s="448">
        <v>66.666724137931041</v>
      </c>
    </row>
    <row r="169" spans="1:19" ht="14.45" customHeight="1" x14ac:dyDescent="0.2">
      <c r="A169" s="442"/>
      <c r="B169" s="443" t="s">
        <v>2203</v>
      </c>
      <c r="C169" s="443" t="s">
        <v>2197</v>
      </c>
      <c r="D169" s="443" t="s">
        <v>2194</v>
      </c>
      <c r="E169" s="443" t="s">
        <v>2271</v>
      </c>
      <c r="F169" s="443" t="s">
        <v>2305</v>
      </c>
      <c r="G169" s="443" t="s">
        <v>2306</v>
      </c>
      <c r="H169" s="447">
        <v>3</v>
      </c>
      <c r="I169" s="447">
        <v>0</v>
      </c>
      <c r="J169" s="443"/>
      <c r="K169" s="443">
        <v>0</v>
      </c>
      <c r="L169" s="447">
        <v>3</v>
      </c>
      <c r="M169" s="447">
        <v>0</v>
      </c>
      <c r="N169" s="443"/>
      <c r="O169" s="443">
        <v>0</v>
      </c>
      <c r="P169" s="447"/>
      <c r="Q169" s="447"/>
      <c r="R169" s="529"/>
      <c r="S169" s="448"/>
    </row>
    <row r="170" spans="1:19" ht="14.45" customHeight="1" x14ac:dyDescent="0.2">
      <c r="A170" s="442"/>
      <c r="B170" s="443" t="s">
        <v>2203</v>
      </c>
      <c r="C170" s="443" t="s">
        <v>2197</v>
      </c>
      <c r="D170" s="443" t="s">
        <v>2194</v>
      </c>
      <c r="E170" s="443" t="s">
        <v>2271</v>
      </c>
      <c r="F170" s="443" t="s">
        <v>2307</v>
      </c>
      <c r="G170" s="443" t="s">
        <v>2308</v>
      </c>
      <c r="H170" s="447">
        <v>298</v>
      </c>
      <c r="I170" s="447">
        <v>91055.55</v>
      </c>
      <c r="J170" s="443">
        <v>1.5204082961644967</v>
      </c>
      <c r="K170" s="443">
        <v>305.55553691275168</v>
      </c>
      <c r="L170" s="447">
        <v>196</v>
      </c>
      <c r="M170" s="447">
        <v>59888.88</v>
      </c>
      <c r="N170" s="443">
        <v>1</v>
      </c>
      <c r="O170" s="443">
        <v>305.5555102040816</v>
      </c>
      <c r="P170" s="447">
        <v>205</v>
      </c>
      <c r="Q170" s="447">
        <v>63777.78</v>
      </c>
      <c r="R170" s="529">
        <v>1.0649352601017084</v>
      </c>
      <c r="S170" s="448">
        <v>311.1111219512195</v>
      </c>
    </row>
    <row r="171" spans="1:19" ht="14.45" customHeight="1" x14ac:dyDescent="0.2">
      <c r="A171" s="442"/>
      <c r="B171" s="443" t="s">
        <v>2203</v>
      </c>
      <c r="C171" s="443" t="s">
        <v>2197</v>
      </c>
      <c r="D171" s="443" t="s">
        <v>2194</v>
      </c>
      <c r="E171" s="443" t="s">
        <v>2271</v>
      </c>
      <c r="F171" s="443" t="s">
        <v>2309</v>
      </c>
      <c r="G171" s="443" t="s">
        <v>2310</v>
      </c>
      <c r="H171" s="447">
        <v>167</v>
      </c>
      <c r="I171" s="447">
        <v>5566.66</v>
      </c>
      <c r="J171" s="443">
        <v>15.181661984891045</v>
      </c>
      <c r="K171" s="443">
        <v>33.333293413173649</v>
      </c>
      <c r="L171" s="447">
        <v>11</v>
      </c>
      <c r="M171" s="447">
        <v>366.67</v>
      </c>
      <c r="N171" s="443">
        <v>1</v>
      </c>
      <c r="O171" s="443">
        <v>33.333636363636366</v>
      </c>
      <c r="P171" s="447"/>
      <c r="Q171" s="447"/>
      <c r="R171" s="529"/>
      <c r="S171" s="448"/>
    </row>
    <row r="172" spans="1:19" ht="14.45" customHeight="1" x14ac:dyDescent="0.2">
      <c r="A172" s="442"/>
      <c r="B172" s="443" t="s">
        <v>2203</v>
      </c>
      <c r="C172" s="443" t="s">
        <v>2197</v>
      </c>
      <c r="D172" s="443" t="s">
        <v>2194</v>
      </c>
      <c r="E172" s="443" t="s">
        <v>2271</v>
      </c>
      <c r="F172" s="443" t="s">
        <v>2311</v>
      </c>
      <c r="G172" s="443" t="s">
        <v>2312</v>
      </c>
      <c r="H172" s="447">
        <v>994</v>
      </c>
      <c r="I172" s="447">
        <v>452822.23</v>
      </c>
      <c r="J172" s="443">
        <v>1.154471574356009</v>
      </c>
      <c r="K172" s="443">
        <v>455.55556338028168</v>
      </c>
      <c r="L172" s="447">
        <v>861</v>
      </c>
      <c r="M172" s="447">
        <v>392233.32999999996</v>
      </c>
      <c r="N172" s="443">
        <v>1</v>
      </c>
      <c r="O172" s="443">
        <v>455.55555168408824</v>
      </c>
      <c r="P172" s="447">
        <v>683</v>
      </c>
      <c r="Q172" s="447">
        <v>314938.89</v>
      </c>
      <c r="R172" s="529">
        <v>0.80293760349228871</v>
      </c>
      <c r="S172" s="448">
        <v>461.11111273792096</v>
      </c>
    </row>
    <row r="173" spans="1:19" ht="14.45" customHeight="1" x14ac:dyDescent="0.2">
      <c r="A173" s="442"/>
      <c r="B173" s="443" t="s">
        <v>2203</v>
      </c>
      <c r="C173" s="443" t="s">
        <v>2197</v>
      </c>
      <c r="D173" s="443" t="s">
        <v>2194</v>
      </c>
      <c r="E173" s="443" t="s">
        <v>2271</v>
      </c>
      <c r="F173" s="443" t="s">
        <v>2315</v>
      </c>
      <c r="G173" s="443" t="s">
        <v>2316</v>
      </c>
      <c r="H173" s="447">
        <v>405</v>
      </c>
      <c r="I173" s="447">
        <v>31499.990000000005</v>
      </c>
      <c r="J173" s="443">
        <v>1.5458016259875347</v>
      </c>
      <c r="K173" s="443">
        <v>77.777753086419764</v>
      </c>
      <c r="L173" s="447">
        <v>262</v>
      </c>
      <c r="M173" s="447">
        <v>20377.77</v>
      </c>
      <c r="N173" s="443">
        <v>1</v>
      </c>
      <c r="O173" s="443">
        <v>77.777748091603058</v>
      </c>
      <c r="P173" s="447">
        <v>283</v>
      </c>
      <c r="Q173" s="447">
        <v>26727.78</v>
      </c>
      <c r="R173" s="529">
        <v>1.3116145682280249</v>
      </c>
      <c r="S173" s="448">
        <v>94.44445229681979</v>
      </c>
    </row>
    <row r="174" spans="1:19" ht="14.45" customHeight="1" x14ac:dyDescent="0.2">
      <c r="A174" s="442"/>
      <c r="B174" s="443" t="s">
        <v>2203</v>
      </c>
      <c r="C174" s="443" t="s">
        <v>2197</v>
      </c>
      <c r="D174" s="443" t="s">
        <v>2194</v>
      </c>
      <c r="E174" s="443" t="s">
        <v>2271</v>
      </c>
      <c r="F174" s="443" t="s">
        <v>2369</v>
      </c>
      <c r="G174" s="443" t="s">
        <v>2370</v>
      </c>
      <c r="H174" s="447">
        <v>33</v>
      </c>
      <c r="I174" s="447">
        <v>23100</v>
      </c>
      <c r="J174" s="443">
        <v>1.1785714285714286</v>
      </c>
      <c r="K174" s="443">
        <v>700</v>
      </c>
      <c r="L174" s="447">
        <v>28</v>
      </c>
      <c r="M174" s="447">
        <v>19600</v>
      </c>
      <c r="N174" s="443">
        <v>1</v>
      </c>
      <c r="O174" s="443">
        <v>700</v>
      </c>
      <c r="P174" s="447">
        <v>9</v>
      </c>
      <c r="Q174" s="447">
        <v>6350.0199999999986</v>
      </c>
      <c r="R174" s="529">
        <v>0.32398061224489788</v>
      </c>
      <c r="S174" s="448">
        <v>705.55777777777757</v>
      </c>
    </row>
    <row r="175" spans="1:19" ht="14.45" customHeight="1" x14ac:dyDescent="0.2">
      <c r="A175" s="442"/>
      <c r="B175" s="443" t="s">
        <v>2203</v>
      </c>
      <c r="C175" s="443" t="s">
        <v>2197</v>
      </c>
      <c r="D175" s="443" t="s">
        <v>2194</v>
      </c>
      <c r="E175" s="443" t="s">
        <v>2271</v>
      </c>
      <c r="F175" s="443" t="s">
        <v>2317</v>
      </c>
      <c r="G175" s="443" t="s">
        <v>2318</v>
      </c>
      <c r="H175" s="447">
        <v>1</v>
      </c>
      <c r="I175" s="447">
        <v>270</v>
      </c>
      <c r="J175" s="443">
        <v>1</v>
      </c>
      <c r="K175" s="443">
        <v>270</v>
      </c>
      <c r="L175" s="447">
        <v>1</v>
      </c>
      <c r="M175" s="447">
        <v>270</v>
      </c>
      <c r="N175" s="443">
        <v>1</v>
      </c>
      <c r="O175" s="443">
        <v>270</v>
      </c>
      <c r="P175" s="447"/>
      <c r="Q175" s="447"/>
      <c r="R175" s="529"/>
      <c r="S175" s="448"/>
    </row>
    <row r="176" spans="1:19" ht="14.45" customHeight="1" x14ac:dyDescent="0.2">
      <c r="A176" s="442"/>
      <c r="B176" s="443" t="s">
        <v>2203</v>
      </c>
      <c r="C176" s="443" t="s">
        <v>2197</v>
      </c>
      <c r="D176" s="443" t="s">
        <v>2194</v>
      </c>
      <c r="E176" s="443" t="s">
        <v>2271</v>
      </c>
      <c r="F176" s="443" t="s">
        <v>2319</v>
      </c>
      <c r="G176" s="443" t="s">
        <v>2320</v>
      </c>
      <c r="H176" s="447">
        <v>580</v>
      </c>
      <c r="I176" s="447">
        <v>54777.79</v>
      </c>
      <c r="J176" s="443">
        <v>1.3211848404444551</v>
      </c>
      <c r="K176" s="443">
        <v>94.444465517241383</v>
      </c>
      <c r="L176" s="447">
        <v>439</v>
      </c>
      <c r="M176" s="447">
        <v>41461.11</v>
      </c>
      <c r="N176" s="443">
        <v>1</v>
      </c>
      <c r="O176" s="443">
        <v>94.444441913439633</v>
      </c>
      <c r="P176" s="447">
        <v>295</v>
      </c>
      <c r="Q176" s="447">
        <v>32777.78</v>
      </c>
      <c r="R176" s="529">
        <v>0.790566870978611</v>
      </c>
      <c r="S176" s="448">
        <v>111.11111864406779</v>
      </c>
    </row>
    <row r="177" spans="1:19" ht="14.45" customHeight="1" x14ac:dyDescent="0.2">
      <c r="A177" s="442"/>
      <c r="B177" s="443" t="s">
        <v>2203</v>
      </c>
      <c r="C177" s="443" t="s">
        <v>2197</v>
      </c>
      <c r="D177" s="443" t="s">
        <v>2194</v>
      </c>
      <c r="E177" s="443" t="s">
        <v>2271</v>
      </c>
      <c r="F177" s="443" t="s">
        <v>2347</v>
      </c>
      <c r="G177" s="443" t="s">
        <v>2348</v>
      </c>
      <c r="H177" s="447">
        <v>487</v>
      </c>
      <c r="I177" s="447">
        <v>47076.66</v>
      </c>
      <c r="J177" s="443">
        <v>1.4537312870541728</v>
      </c>
      <c r="K177" s="443">
        <v>96.666652977412738</v>
      </c>
      <c r="L177" s="447">
        <v>335</v>
      </c>
      <c r="M177" s="447">
        <v>32383.33</v>
      </c>
      <c r="N177" s="443">
        <v>1</v>
      </c>
      <c r="O177" s="443">
        <v>96.666656716417918</v>
      </c>
      <c r="P177" s="447">
        <v>248</v>
      </c>
      <c r="Q177" s="447">
        <v>37200</v>
      </c>
      <c r="R177" s="529">
        <v>1.1487391815480372</v>
      </c>
      <c r="S177" s="448">
        <v>150</v>
      </c>
    </row>
    <row r="178" spans="1:19" ht="14.45" customHeight="1" x14ac:dyDescent="0.2">
      <c r="A178" s="442"/>
      <c r="B178" s="443" t="s">
        <v>2203</v>
      </c>
      <c r="C178" s="443" t="s">
        <v>2197</v>
      </c>
      <c r="D178" s="443" t="s">
        <v>2194</v>
      </c>
      <c r="E178" s="443" t="s">
        <v>2271</v>
      </c>
      <c r="F178" s="443" t="s">
        <v>2324</v>
      </c>
      <c r="G178" s="443" t="s">
        <v>2325</v>
      </c>
      <c r="H178" s="447">
        <v>497</v>
      </c>
      <c r="I178" s="447">
        <v>215366.65999999997</v>
      </c>
      <c r="J178" s="443">
        <v>1.2875648552774865</v>
      </c>
      <c r="K178" s="443">
        <v>433.33331991951707</v>
      </c>
      <c r="L178" s="447">
        <v>386</v>
      </c>
      <c r="M178" s="447">
        <v>167266.65</v>
      </c>
      <c r="N178" s="443">
        <v>1</v>
      </c>
      <c r="O178" s="443">
        <v>433.33329015544041</v>
      </c>
      <c r="P178" s="447">
        <v>317</v>
      </c>
      <c r="Q178" s="447">
        <v>139127.77000000002</v>
      </c>
      <c r="R178" s="529">
        <v>0.83177232281509805</v>
      </c>
      <c r="S178" s="448">
        <v>438.88886435331239</v>
      </c>
    </row>
    <row r="179" spans="1:19" ht="14.45" customHeight="1" x14ac:dyDescent="0.2">
      <c r="A179" s="442"/>
      <c r="B179" s="443" t="s">
        <v>2203</v>
      </c>
      <c r="C179" s="443" t="s">
        <v>2197</v>
      </c>
      <c r="D179" s="443" t="s">
        <v>2194</v>
      </c>
      <c r="E179" s="443" t="s">
        <v>2271</v>
      </c>
      <c r="F179" s="443" t="s">
        <v>2349</v>
      </c>
      <c r="G179" s="443" t="s">
        <v>2350</v>
      </c>
      <c r="H179" s="447">
        <v>736</v>
      </c>
      <c r="I179" s="447">
        <v>55608.89</v>
      </c>
      <c r="J179" s="443">
        <v>1.1410856063161712</v>
      </c>
      <c r="K179" s="443">
        <v>75.555557065217386</v>
      </c>
      <c r="L179" s="447">
        <v>645</v>
      </c>
      <c r="M179" s="447">
        <v>48733.320000000007</v>
      </c>
      <c r="N179" s="443">
        <v>1</v>
      </c>
      <c r="O179" s="443">
        <v>75.555534883720938</v>
      </c>
      <c r="P179" s="447">
        <v>235</v>
      </c>
      <c r="Q179" s="447">
        <v>23500</v>
      </c>
      <c r="R179" s="529">
        <v>0.4822162742041789</v>
      </c>
      <c r="S179" s="448">
        <v>100</v>
      </c>
    </row>
    <row r="180" spans="1:19" ht="14.45" customHeight="1" x14ac:dyDescent="0.2">
      <c r="A180" s="442"/>
      <c r="B180" s="443" t="s">
        <v>2203</v>
      </c>
      <c r="C180" s="443" t="s">
        <v>2197</v>
      </c>
      <c r="D180" s="443" t="s">
        <v>2194</v>
      </c>
      <c r="E180" s="443" t="s">
        <v>2271</v>
      </c>
      <c r="F180" s="443" t="s">
        <v>2371</v>
      </c>
      <c r="G180" s="443" t="s">
        <v>2372</v>
      </c>
      <c r="H180" s="447">
        <v>80</v>
      </c>
      <c r="I180" s="447">
        <v>102666.66</v>
      </c>
      <c r="J180" s="443">
        <v>1.0666664865801054</v>
      </c>
      <c r="K180" s="443">
        <v>1283.3332500000001</v>
      </c>
      <c r="L180" s="447">
        <v>75</v>
      </c>
      <c r="M180" s="447">
        <v>96250.01</v>
      </c>
      <c r="N180" s="443">
        <v>1</v>
      </c>
      <c r="O180" s="443">
        <v>1283.3334666666667</v>
      </c>
      <c r="P180" s="447">
        <v>52</v>
      </c>
      <c r="Q180" s="447">
        <v>71066.67</v>
      </c>
      <c r="R180" s="529">
        <v>0.73835493627481186</v>
      </c>
      <c r="S180" s="448">
        <v>1366.6667307692308</v>
      </c>
    </row>
    <row r="181" spans="1:19" ht="14.45" customHeight="1" x14ac:dyDescent="0.2">
      <c r="A181" s="442"/>
      <c r="B181" s="443" t="s">
        <v>2203</v>
      </c>
      <c r="C181" s="443" t="s">
        <v>2197</v>
      </c>
      <c r="D181" s="443" t="s">
        <v>2194</v>
      </c>
      <c r="E181" s="443" t="s">
        <v>2271</v>
      </c>
      <c r="F181" s="443" t="s">
        <v>2373</v>
      </c>
      <c r="G181" s="443" t="s">
        <v>2374</v>
      </c>
      <c r="H181" s="447">
        <v>2</v>
      </c>
      <c r="I181" s="447">
        <v>933.34</v>
      </c>
      <c r="J181" s="443"/>
      <c r="K181" s="443">
        <v>466.67</v>
      </c>
      <c r="L181" s="447"/>
      <c r="M181" s="447"/>
      <c r="N181" s="443"/>
      <c r="O181" s="443"/>
      <c r="P181" s="447"/>
      <c r="Q181" s="447"/>
      <c r="R181" s="529"/>
      <c r="S181" s="448"/>
    </row>
    <row r="182" spans="1:19" ht="14.45" customHeight="1" x14ac:dyDescent="0.2">
      <c r="A182" s="442"/>
      <c r="B182" s="443" t="s">
        <v>2203</v>
      </c>
      <c r="C182" s="443" t="s">
        <v>2197</v>
      </c>
      <c r="D182" s="443" t="s">
        <v>2194</v>
      </c>
      <c r="E182" s="443" t="s">
        <v>2271</v>
      </c>
      <c r="F182" s="443" t="s">
        <v>2326</v>
      </c>
      <c r="G182" s="443" t="s">
        <v>2327</v>
      </c>
      <c r="H182" s="447">
        <v>1</v>
      </c>
      <c r="I182" s="447">
        <v>116.67</v>
      </c>
      <c r="J182" s="443"/>
      <c r="K182" s="443">
        <v>116.67</v>
      </c>
      <c r="L182" s="447"/>
      <c r="M182" s="447"/>
      <c r="N182" s="443"/>
      <c r="O182" s="443"/>
      <c r="P182" s="447">
        <v>3</v>
      </c>
      <c r="Q182" s="447">
        <v>516.66</v>
      </c>
      <c r="R182" s="529"/>
      <c r="S182" s="448">
        <v>172.22</v>
      </c>
    </row>
    <row r="183" spans="1:19" ht="14.45" customHeight="1" x14ac:dyDescent="0.2">
      <c r="A183" s="442"/>
      <c r="B183" s="443" t="s">
        <v>2203</v>
      </c>
      <c r="C183" s="443" t="s">
        <v>2197</v>
      </c>
      <c r="D183" s="443" t="s">
        <v>2194</v>
      </c>
      <c r="E183" s="443" t="s">
        <v>2271</v>
      </c>
      <c r="F183" s="443" t="s">
        <v>2330</v>
      </c>
      <c r="G183" s="443" t="s">
        <v>2331</v>
      </c>
      <c r="H183" s="447">
        <v>2</v>
      </c>
      <c r="I183" s="447">
        <v>688.88</v>
      </c>
      <c r="J183" s="443">
        <v>0.1818162623255421</v>
      </c>
      <c r="K183" s="443">
        <v>344.44</v>
      </c>
      <c r="L183" s="447">
        <v>11</v>
      </c>
      <c r="M183" s="447">
        <v>3788.88</v>
      </c>
      <c r="N183" s="443">
        <v>1</v>
      </c>
      <c r="O183" s="443">
        <v>344.44363636363636</v>
      </c>
      <c r="P183" s="447">
        <v>3</v>
      </c>
      <c r="Q183" s="447">
        <v>1183.32</v>
      </c>
      <c r="R183" s="529">
        <v>0.31231392918223855</v>
      </c>
      <c r="S183" s="448">
        <v>394.44</v>
      </c>
    </row>
    <row r="184" spans="1:19" ht="14.45" customHeight="1" x14ac:dyDescent="0.2">
      <c r="A184" s="442"/>
      <c r="B184" s="443" t="s">
        <v>2203</v>
      </c>
      <c r="C184" s="443" t="s">
        <v>2197</v>
      </c>
      <c r="D184" s="443" t="s">
        <v>2194</v>
      </c>
      <c r="E184" s="443" t="s">
        <v>2271</v>
      </c>
      <c r="F184" s="443" t="s">
        <v>2336</v>
      </c>
      <c r="G184" s="443" t="s">
        <v>2337</v>
      </c>
      <c r="H184" s="447">
        <v>429</v>
      </c>
      <c r="I184" s="447">
        <v>50050</v>
      </c>
      <c r="J184" s="443">
        <v>1.0778895246151847</v>
      </c>
      <c r="K184" s="443">
        <v>116.66666666666667</v>
      </c>
      <c r="L184" s="447">
        <v>398</v>
      </c>
      <c r="M184" s="447">
        <v>46433.33</v>
      </c>
      <c r="N184" s="443">
        <v>1</v>
      </c>
      <c r="O184" s="443">
        <v>116.6666582914573</v>
      </c>
      <c r="P184" s="447">
        <v>192</v>
      </c>
      <c r="Q184" s="447">
        <v>26666.67</v>
      </c>
      <c r="R184" s="529">
        <v>0.57430018480259759</v>
      </c>
      <c r="S184" s="448">
        <v>138.88890624999999</v>
      </c>
    </row>
    <row r="185" spans="1:19" ht="14.45" customHeight="1" x14ac:dyDescent="0.2">
      <c r="A185" s="442"/>
      <c r="B185" s="443" t="s">
        <v>2203</v>
      </c>
      <c r="C185" s="443" t="s">
        <v>2197</v>
      </c>
      <c r="D185" s="443" t="s">
        <v>2194</v>
      </c>
      <c r="E185" s="443" t="s">
        <v>2271</v>
      </c>
      <c r="F185" s="443" t="s">
        <v>2355</v>
      </c>
      <c r="G185" s="443"/>
      <c r="H185" s="447">
        <v>171</v>
      </c>
      <c r="I185" s="447">
        <v>94050</v>
      </c>
      <c r="J185" s="443">
        <v>1.1176470588235294</v>
      </c>
      <c r="K185" s="443">
        <v>550</v>
      </c>
      <c r="L185" s="447">
        <v>153</v>
      </c>
      <c r="M185" s="447">
        <v>84150</v>
      </c>
      <c r="N185" s="443">
        <v>1</v>
      </c>
      <c r="O185" s="443">
        <v>550</v>
      </c>
      <c r="P185" s="447"/>
      <c r="Q185" s="447"/>
      <c r="R185" s="529"/>
      <c r="S185" s="448"/>
    </row>
    <row r="186" spans="1:19" ht="14.45" customHeight="1" x14ac:dyDescent="0.2">
      <c r="A186" s="442"/>
      <c r="B186" s="443" t="s">
        <v>2203</v>
      </c>
      <c r="C186" s="443" t="s">
        <v>2197</v>
      </c>
      <c r="D186" s="443" t="s">
        <v>2194</v>
      </c>
      <c r="E186" s="443" t="s">
        <v>2271</v>
      </c>
      <c r="F186" s="443" t="s">
        <v>2338</v>
      </c>
      <c r="G186" s="443" t="s">
        <v>2339</v>
      </c>
      <c r="H186" s="447"/>
      <c r="I186" s="447"/>
      <c r="J186" s="443"/>
      <c r="K186" s="443"/>
      <c r="L186" s="447">
        <v>4</v>
      </c>
      <c r="M186" s="447">
        <v>466.67</v>
      </c>
      <c r="N186" s="443">
        <v>1</v>
      </c>
      <c r="O186" s="443">
        <v>116.6675</v>
      </c>
      <c r="P186" s="447">
        <v>1</v>
      </c>
      <c r="Q186" s="447">
        <v>150</v>
      </c>
      <c r="R186" s="529">
        <v>0.32142627552660336</v>
      </c>
      <c r="S186" s="448">
        <v>150</v>
      </c>
    </row>
    <row r="187" spans="1:19" ht="14.45" customHeight="1" x14ac:dyDescent="0.2">
      <c r="A187" s="442"/>
      <c r="B187" s="443" t="s">
        <v>2203</v>
      </c>
      <c r="C187" s="443" t="s">
        <v>2197</v>
      </c>
      <c r="D187" s="443" t="s">
        <v>2194</v>
      </c>
      <c r="E187" s="443" t="s">
        <v>2271</v>
      </c>
      <c r="F187" s="443" t="s">
        <v>2356</v>
      </c>
      <c r="G187" s="443" t="s">
        <v>2357</v>
      </c>
      <c r="H187" s="447"/>
      <c r="I187" s="447"/>
      <c r="J187" s="443"/>
      <c r="K187" s="443"/>
      <c r="L187" s="447"/>
      <c r="M187" s="447"/>
      <c r="N187" s="443"/>
      <c r="O187" s="443"/>
      <c r="P187" s="447">
        <v>29</v>
      </c>
      <c r="Q187" s="447">
        <v>16207.789999999999</v>
      </c>
      <c r="R187" s="529"/>
      <c r="S187" s="448">
        <v>558.88931034482755</v>
      </c>
    </row>
    <row r="188" spans="1:19" ht="14.45" customHeight="1" x14ac:dyDescent="0.2">
      <c r="A188" s="442"/>
      <c r="B188" s="443" t="s">
        <v>2203</v>
      </c>
      <c r="C188" s="443" t="s">
        <v>2197</v>
      </c>
      <c r="D188" s="443" t="s">
        <v>2194</v>
      </c>
      <c r="E188" s="443" t="s">
        <v>2271</v>
      </c>
      <c r="F188" s="443" t="s">
        <v>2340</v>
      </c>
      <c r="G188" s="443" t="s">
        <v>2341</v>
      </c>
      <c r="H188" s="447"/>
      <c r="I188" s="447"/>
      <c r="J188" s="443"/>
      <c r="K188" s="443"/>
      <c r="L188" s="447"/>
      <c r="M188" s="447"/>
      <c r="N188" s="443"/>
      <c r="O188" s="443"/>
      <c r="P188" s="447">
        <v>484</v>
      </c>
      <c r="Q188" s="447">
        <v>29577.78</v>
      </c>
      <c r="R188" s="529"/>
      <c r="S188" s="448">
        <v>61.111115702479339</v>
      </c>
    </row>
    <row r="189" spans="1:19" ht="14.45" customHeight="1" x14ac:dyDescent="0.2">
      <c r="A189" s="442"/>
      <c r="B189" s="443" t="s">
        <v>2203</v>
      </c>
      <c r="C189" s="443" t="s">
        <v>2197</v>
      </c>
      <c r="D189" s="443" t="s">
        <v>2194</v>
      </c>
      <c r="E189" s="443" t="s">
        <v>2271</v>
      </c>
      <c r="F189" s="443" t="s">
        <v>2375</v>
      </c>
      <c r="G189" s="443" t="s">
        <v>2376</v>
      </c>
      <c r="H189" s="447"/>
      <c r="I189" s="447"/>
      <c r="J189" s="443"/>
      <c r="K189" s="443"/>
      <c r="L189" s="447"/>
      <c r="M189" s="447"/>
      <c r="N189" s="443"/>
      <c r="O189" s="443"/>
      <c r="P189" s="447">
        <v>72</v>
      </c>
      <c r="Q189" s="447">
        <v>40400</v>
      </c>
      <c r="R189" s="529"/>
      <c r="S189" s="448">
        <v>561.11111111111109</v>
      </c>
    </row>
    <row r="190" spans="1:19" ht="14.45" customHeight="1" x14ac:dyDescent="0.2">
      <c r="A190" s="442"/>
      <c r="B190" s="443" t="s">
        <v>2203</v>
      </c>
      <c r="C190" s="443" t="s">
        <v>2198</v>
      </c>
      <c r="D190" s="443" t="s">
        <v>2194</v>
      </c>
      <c r="E190" s="443" t="s">
        <v>2271</v>
      </c>
      <c r="F190" s="443" t="s">
        <v>2342</v>
      </c>
      <c r="G190" s="443" t="s">
        <v>2343</v>
      </c>
      <c r="H190" s="447">
        <v>2</v>
      </c>
      <c r="I190" s="447">
        <v>211.11</v>
      </c>
      <c r="J190" s="443"/>
      <c r="K190" s="443">
        <v>105.55500000000001</v>
      </c>
      <c r="L190" s="447"/>
      <c r="M190" s="447"/>
      <c r="N190" s="443"/>
      <c r="O190" s="443"/>
      <c r="P190" s="447"/>
      <c r="Q190" s="447"/>
      <c r="R190" s="529"/>
      <c r="S190" s="448"/>
    </row>
    <row r="191" spans="1:19" ht="14.45" customHeight="1" x14ac:dyDescent="0.2">
      <c r="A191" s="442"/>
      <c r="B191" s="443" t="s">
        <v>2203</v>
      </c>
      <c r="C191" s="443" t="s">
        <v>2198</v>
      </c>
      <c r="D191" s="443" t="s">
        <v>2194</v>
      </c>
      <c r="E191" s="443" t="s">
        <v>2271</v>
      </c>
      <c r="F191" s="443" t="s">
        <v>2276</v>
      </c>
      <c r="G191" s="443" t="s">
        <v>2277</v>
      </c>
      <c r="H191" s="447">
        <v>423</v>
      </c>
      <c r="I191" s="447">
        <v>32899.990000000005</v>
      </c>
      <c r="J191" s="443">
        <v>1.0367644996601366</v>
      </c>
      <c r="K191" s="443">
        <v>77.777754137115849</v>
      </c>
      <c r="L191" s="447">
        <v>408</v>
      </c>
      <c r="M191" s="447">
        <v>31733.33</v>
      </c>
      <c r="N191" s="443">
        <v>1</v>
      </c>
      <c r="O191" s="443">
        <v>77.77776960784314</v>
      </c>
      <c r="P191" s="447">
        <v>408</v>
      </c>
      <c r="Q191" s="447">
        <v>33999.990000000005</v>
      </c>
      <c r="R191" s="529">
        <v>1.0714283688475179</v>
      </c>
      <c r="S191" s="448">
        <v>83.333308823529421</v>
      </c>
    </row>
    <row r="192" spans="1:19" ht="14.45" customHeight="1" x14ac:dyDescent="0.2">
      <c r="A192" s="442"/>
      <c r="B192" s="443" t="s">
        <v>2203</v>
      </c>
      <c r="C192" s="443" t="s">
        <v>2198</v>
      </c>
      <c r="D192" s="443" t="s">
        <v>2194</v>
      </c>
      <c r="E192" s="443" t="s">
        <v>2271</v>
      </c>
      <c r="F192" s="443" t="s">
        <v>2278</v>
      </c>
      <c r="G192" s="443" t="s">
        <v>2279</v>
      </c>
      <c r="H192" s="447">
        <v>11</v>
      </c>
      <c r="I192" s="447">
        <v>2750</v>
      </c>
      <c r="J192" s="443">
        <v>1.5714285714285714</v>
      </c>
      <c r="K192" s="443">
        <v>250</v>
      </c>
      <c r="L192" s="447">
        <v>7</v>
      </c>
      <c r="M192" s="447">
        <v>1750</v>
      </c>
      <c r="N192" s="443">
        <v>1</v>
      </c>
      <c r="O192" s="443">
        <v>250</v>
      </c>
      <c r="P192" s="447">
        <v>30</v>
      </c>
      <c r="Q192" s="447">
        <v>7666.68</v>
      </c>
      <c r="R192" s="529">
        <v>4.38096</v>
      </c>
      <c r="S192" s="448">
        <v>255.55600000000001</v>
      </c>
    </row>
    <row r="193" spans="1:19" ht="14.45" customHeight="1" x14ac:dyDescent="0.2">
      <c r="A193" s="442"/>
      <c r="B193" s="443" t="s">
        <v>2203</v>
      </c>
      <c r="C193" s="443" t="s">
        <v>2198</v>
      </c>
      <c r="D193" s="443" t="s">
        <v>2194</v>
      </c>
      <c r="E193" s="443" t="s">
        <v>2271</v>
      </c>
      <c r="F193" s="443" t="s">
        <v>2280</v>
      </c>
      <c r="G193" s="443" t="s">
        <v>2281</v>
      </c>
      <c r="H193" s="447">
        <v>1</v>
      </c>
      <c r="I193" s="447">
        <v>300</v>
      </c>
      <c r="J193" s="443">
        <v>1</v>
      </c>
      <c r="K193" s="443">
        <v>300</v>
      </c>
      <c r="L193" s="447">
        <v>1</v>
      </c>
      <c r="M193" s="447">
        <v>300</v>
      </c>
      <c r="N193" s="443">
        <v>1</v>
      </c>
      <c r="O193" s="443">
        <v>300</v>
      </c>
      <c r="P193" s="447"/>
      <c r="Q193" s="447"/>
      <c r="R193" s="529"/>
      <c r="S193" s="448"/>
    </row>
    <row r="194" spans="1:19" ht="14.45" customHeight="1" x14ac:dyDescent="0.2">
      <c r="A194" s="442"/>
      <c r="B194" s="443" t="s">
        <v>2203</v>
      </c>
      <c r="C194" s="443" t="s">
        <v>2198</v>
      </c>
      <c r="D194" s="443" t="s">
        <v>2194</v>
      </c>
      <c r="E194" s="443" t="s">
        <v>2271</v>
      </c>
      <c r="F194" s="443" t="s">
        <v>2282</v>
      </c>
      <c r="G194" s="443" t="s">
        <v>2283</v>
      </c>
      <c r="H194" s="447">
        <v>227</v>
      </c>
      <c r="I194" s="447">
        <v>26483.34</v>
      </c>
      <c r="J194" s="443">
        <v>1.2204304147465437</v>
      </c>
      <c r="K194" s="443">
        <v>116.6666960352423</v>
      </c>
      <c r="L194" s="447">
        <v>186</v>
      </c>
      <c r="M194" s="447">
        <v>21700</v>
      </c>
      <c r="N194" s="443">
        <v>1</v>
      </c>
      <c r="O194" s="443">
        <v>116.66666666666667</v>
      </c>
      <c r="P194" s="447">
        <v>204</v>
      </c>
      <c r="Q194" s="447">
        <v>27199.989999999998</v>
      </c>
      <c r="R194" s="529">
        <v>1.2534557603686636</v>
      </c>
      <c r="S194" s="448">
        <v>133.33328431372547</v>
      </c>
    </row>
    <row r="195" spans="1:19" ht="14.45" customHeight="1" x14ac:dyDescent="0.2">
      <c r="A195" s="442"/>
      <c r="B195" s="443" t="s">
        <v>2203</v>
      </c>
      <c r="C195" s="443" t="s">
        <v>2198</v>
      </c>
      <c r="D195" s="443" t="s">
        <v>2194</v>
      </c>
      <c r="E195" s="443" t="s">
        <v>2271</v>
      </c>
      <c r="F195" s="443" t="s">
        <v>2284</v>
      </c>
      <c r="G195" s="443" t="s">
        <v>2285</v>
      </c>
      <c r="H195" s="447">
        <v>15</v>
      </c>
      <c r="I195" s="447">
        <v>4500</v>
      </c>
      <c r="J195" s="443"/>
      <c r="K195" s="443">
        <v>300</v>
      </c>
      <c r="L195" s="447"/>
      <c r="M195" s="447"/>
      <c r="N195" s="443"/>
      <c r="O195" s="443"/>
      <c r="P195" s="447"/>
      <c r="Q195" s="447"/>
      <c r="R195" s="529"/>
      <c r="S195" s="448"/>
    </row>
    <row r="196" spans="1:19" ht="14.45" customHeight="1" x14ac:dyDescent="0.2">
      <c r="A196" s="442"/>
      <c r="B196" s="443" t="s">
        <v>2203</v>
      </c>
      <c r="C196" s="443" t="s">
        <v>2198</v>
      </c>
      <c r="D196" s="443" t="s">
        <v>2194</v>
      </c>
      <c r="E196" s="443" t="s">
        <v>2271</v>
      </c>
      <c r="F196" s="443" t="s">
        <v>2288</v>
      </c>
      <c r="G196" s="443" t="s">
        <v>2289</v>
      </c>
      <c r="H196" s="447">
        <v>800</v>
      </c>
      <c r="I196" s="447">
        <v>622222.22</v>
      </c>
      <c r="J196" s="443">
        <v>1.0389610333228922</v>
      </c>
      <c r="K196" s="443">
        <v>777.77777500000002</v>
      </c>
      <c r="L196" s="447">
        <v>770</v>
      </c>
      <c r="M196" s="447">
        <v>598888.89</v>
      </c>
      <c r="N196" s="443">
        <v>1</v>
      </c>
      <c r="O196" s="443">
        <v>777.77777922077928</v>
      </c>
      <c r="P196" s="447">
        <v>423</v>
      </c>
      <c r="Q196" s="447">
        <v>373650</v>
      </c>
      <c r="R196" s="529">
        <v>0.62390537917642785</v>
      </c>
      <c r="S196" s="448">
        <v>883.33333333333337</v>
      </c>
    </row>
    <row r="197" spans="1:19" ht="14.45" customHeight="1" x14ac:dyDescent="0.2">
      <c r="A197" s="442"/>
      <c r="B197" s="443" t="s">
        <v>2203</v>
      </c>
      <c r="C197" s="443" t="s">
        <v>2198</v>
      </c>
      <c r="D197" s="443" t="s">
        <v>2194</v>
      </c>
      <c r="E197" s="443" t="s">
        <v>2271</v>
      </c>
      <c r="F197" s="443" t="s">
        <v>2290</v>
      </c>
      <c r="G197" s="443" t="s">
        <v>2291</v>
      </c>
      <c r="H197" s="447">
        <v>1615</v>
      </c>
      <c r="I197" s="447">
        <v>150733.34</v>
      </c>
      <c r="J197" s="443">
        <v>1.5880041706704773</v>
      </c>
      <c r="K197" s="443">
        <v>93.333337461300303</v>
      </c>
      <c r="L197" s="447">
        <v>1017</v>
      </c>
      <c r="M197" s="447">
        <v>94919.99</v>
      </c>
      <c r="N197" s="443">
        <v>1</v>
      </c>
      <c r="O197" s="443">
        <v>93.333323500491645</v>
      </c>
      <c r="P197" s="447">
        <v>1240</v>
      </c>
      <c r="Q197" s="447">
        <v>122622.23</v>
      </c>
      <c r="R197" s="529">
        <v>1.2918483240463889</v>
      </c>
      <c r="S197" s="448">
        <v>98.888895161290321</v>
      </c>
    </row>
    <row r="198" spans="1:19" ht="14.45" customHeight="1" x14ac:dyDescent="0.2">
      <c r="A198" s="442"/>
      <c r="B198" s="443" t="s">
        <v>2203</v>
      </c>
      <c r="C198" s="443" t="s">
        <v>2198</v>
      </c>
      <c r="D198" s="443" t="s">
        <v>2194</v>
      </c>
      <c r="E198" s="443" t="s">
        <v>2271</v>
      </c>
      <c r="F198" s="443" t="s">
        <v>2377</v>
      </c>
      <c r="G198" s="443" t="s">
        <v>2378</v>
      </c>
      <c r="H198" s="447">
        <v>46</v>
      </c>
      <c r="I198" s="447">
        <v>30666.67</v>
      </c>
      <c r="J198" s="443">
        <v>1.0222223333333333</v>
      </c>
      <c r="K198" s="443">
        <v>666.66673913043473</v>
      </c>
      <c r="L198" s="447">
        <v>45</v>
      </c>
      <c r="M198" s="447">
        <v>30000</v>
      </c>
      <c r="N198" s="443">
        <v>1</v>
      </c>
      <c r="O198" s="443">
        <v>666.66666666666663</v>
      </c>
      <c r="P198" s="447">
        <v>16</v>
      </c>
      <c r="Q198" s="447">
        <v>10755.56</v>
      </c>
      <c r="R198" s="529">
        <v>0.35851866666666665</v>
      </c>
      <c r="S198" s="448">
        <v>672.22249999999997</v>
      </c>
    </row>
    <row r="199" spans="1:19" ht="14.45" customHeight="1" x14ac:dyDescent="0.2">
      <c r="A199" s="442"/>
      <c r="B199" s="443" t="s">
        <v>2203</v>
      </c>
      <c r="C199" s="443" t="s">
        <v>2198</v>
      </c>
      <c r="D199" s="443" t="s">
        <v>2194</v>
      </c>
      <c r="E199" s="443" t="s">
        <v>2271</v>
      </c>
      <c r="F199" s="443" t="s">
        <v>2366</v>
      </c>
      <c r="G199" s="443" t="s">
        <v>2367</v>
      </c>
      <c r="H199" s="447">
        <v>127</v>
      </c>
      <c r="I199" s="447">
        <v>98777.77</v>
      </c>
      <c r="J199" s="443">
        <v>1.1651373549605388</v>
      </c>
      <c r="K199" s="443">
        <v>777.77771653543311</v>
      </c>
      <c r="L199" s="447">
        <v>109</v>
      </c>
      <c r="M199" s="447">
        <v>84777.79</v>
      </c>
      <c r="N199" s="443">
        <v>1</v>
      </c>
      <c r="O199" s="443">
        <v>777.77788990825684</v>
      </c>
      <c r="P199" s="447">
        <v>87</v>
      </c>
      <c r="Q199" s="447">
        <v>76850</v>
      </c>
      <c r="R199" s="529">
        <v>0.90648741846184011</v>
      </c>
      <c r="S199" s="448">
        <v>883.33333333333337</v>
      </c>
    </row>
    <row r="200" spans="1:19" ht="14.45" customHeight="1" x14ac:dyDescent="0.2">
      <c r="A200" s="442"/>
      <c r="B200" s="443" t="s">
        <v>2203</v>
      </c>
      <c r="C200" s="443" t="s">
        <v>2198</v>
      </c>
      <c r="D200" s="443" t="s">
        <v>2194</v>
      </c>
      <c r="E200" s="443" t="s">
        <v>2271</v>
      </c>
      <c r="F200" s="443" t="s">
        <v>2379</v>
      </c>
      <c r="G200" s="443" t="s">
        <v>2380</v>
      </c>
      <c r="H200" s="447">
        <v>195</v>
      </c>
      <c r="I200" s="447">
        <v>65000.009999999995</v>
      </c>
      <c r="J200" s="443">
        <v>1.1963190556663734</v>
      </c>
      <c r="K200" s="443">
        <v>333.3333846153846</v>
      </c>
      <c r="L200" s="447">
        <v>163</v>
      </c>
      <c r="M200" s="447">
        <v>54333.34</v>
      </c>
      <c r="N200" s="443">
        <v>1</v>
      </c>
      <c r="O200" s="443">
        <v>333.33337423312884</v>
      </c>
      <c r="P200" s="447">
        <v>136</v>
      </c>
      <c r="Q200" s="447">
        <v>46088.899999999994</v>
      </c>
      <c r="R200" s="529">
        <v>0.84826185910897434</v>
      </c>
      <c r="S200" s="448">
        <v>338.88897058823522</v>
      </c>
    </row>
    <row r="201" spans="1:19" ht="14.45" customHeight="1" x14ac:dyDescent="0.2">
      <c r="A201" s="442"/>
      <c r="B201" s="443" t="s">
        <v>2203</v>
      </c>
      <c r="C201" s="443" t="s">
        <v>2198</v>
      </c>
      <c r="D201" s="443" t="s">
        <v>2194</v>
      </c>
      <c r="E201" s="443" t="s">
        <v>2271</v>
      </c>
      <c r="F201" s="443" t="s">
        <v>2292</v>
      </c>
      <c r="G201" s="443" t="s">
        <v>2275</v>
      </c>
      <c r="H201" s="447">
        <v>13</v>
      </c>
      <c r="I201" s="447">
        <v>5431.119999999999</v>
      </c>
      <c r="J201" s="443"/>
      <c r="K201" s="443">
        <v>417.77846153846144</v>
      </c>
      <c r="L201" s="447"/>
      <c r="M201" s="447"/>
      <c r="N201" s="443"/>
      <c r="O201" s="443"/>
      <c r="P201" s="447"/>
      <c r="Q201" s="447"/>
      <c r="R201" s="529"/>
      <c r="S201" s="448"/>
    </row>
    <row r="202" spans="1:19" ht="14.45" customHeight="1" x14ac:dyDescent="0.2">
      <c r="A202" s="442"/>
      <c r="B202" s="443" t="s">
        <v>2203</v>
      </c>
      <c r="C202" s="443" t="s">
        <v>2198</v>
      </c>
      <c r="D202" s="443" t="s">
        <v>2194</v>
      </c>
      <c r="E202" s="443" t="s">
        <v>2271</v>
      </c>
      <c r="F202" s="443" t="s">
        <v>2293</v>
      </c>
      <c r="G202" s="443" t="s">
        <v>2294</v>
      </c>
      <c r="H202" s="447">
        <v>39</v>
      </c>
      <c r="I202" s="447">
        <v>8233.33</v>
      </c>
      <c r="J202" s="443">
        <v>0.61750036750036752</v>
      </c>
      <c r="K202" s="443">
        <v>211.11102564102563</v>
      </c>
      <c r="L202" s="447">
        <v>60</v>
      </c>
      <c r="M202" s="447">
        <v>13333.32</v>
      </c>
      <c r="N202" s="443">
        <v>1</v>
      </c>
      <c r="O202" s="443">
        <v>222.22200000000001</v>
      </c>
      <c r="P202" s="447">
        <v>72</v>
      </c>
      <c r="Q202" s="447">
        <v>25200</v>
      </c>
      <c r="R202" s="529">
        <v>1.89000189000189</v>
      </c>
      <c r="S202" s="448">
        <v>350</v>
      </c>
    </row>
    <row r="203" spans="1:19" ht="14.45" customHeight="1" x14ac:dyDescent="0.2">
      <c r="A203" s="442"/>
      <c r="B203" s="443" t="s">
        <v>2203</v>
      </c>
      <c r="C203" s="443" t="s">
        <v>2198</v>
      </c>
      <c r="D203" s="443" t="s">
        <v>2194</v>
      </c>
      <c r="E203" s="443" t="s">
        <v>2271</v>
      </c>
      <c r="F203" s="443" t="s">
        <v>2295</v>
      </c>
      <c r="G203" s="443" t="s">
        <v>2296</v>
      </c>
      <c r="H203" s="447">
        <v>42</v>
      </c>
      <c r="I203" s="447">
        <v>24500</v>
      </c>
      <c r="J203" s="443">
        <v>1.75</v>
      </c>
      <c r="K203" s="443">
        <v>583.33333333333337</v>
      </c>
      <c r="L203" s="447">
        <v>24</v>
      </c>
      <c r="M203" s="447">
        <v>14000</v>
      </c>
      <c r="N203" s="443">
        <v>1</v>
      </c>
      <c r="O203" s="443">
        <v>583.33333333333337</v>
      </c>
      <c r="P203" s="447">
        <v>34</v>
      </c>
      <c r="Q203" s="447">
        <v>22666.66</v>
      </c>
      <c r="R203" s="529">
        <v>1.6190471428571429</v>
      </c>
      <c r="S203" s="448">
        <v>666.66647058823526</v>
      </c>
    </row>
    <row r="204" spans="1:19" ht="14.45" customHeight="1" x14ac:dyDescent="0.2">
      <c r="A204" s="442"/>
      <c r="B204" s="443" t="s">
        <v>2203</v>
      </c>
      <c r="C204" s="443" t="s">
        <v>2198</v>
      </c>
      <c r="D204" s="443" t="s">
        <v>2194</v>
      </c>
      <c r="E204" s="443" t="s">
        <v>2271</v>
      </c>
      <c r="F204" s="443" t="s">
        <v>2297</v>
      </c>
      <c r="G204" s="443" t="s">
        <v>2298</v>
      </c>
      <c r="H204" s="447">
        <v>39</v>
      </c>
      <c r="I204" s="447">
        <v>18200</v>
      </c>
      <c r="J204" s="443">
        <v>1.6956527005132611</v>
      </c>
      <c r="K204" s="443">
        <v>466.66666666666669</v>
      </c>
      <c r="L204" s="447">
        <v>23</v>
      </c>
      <c r="M204" s="447">
        <v>10733.33</v>
      </c>
      <c r="N204" s="443">
        <v>1</v>
      </c>
      <c r="O204" s="443">
        <v>466.66652173913042</v>
      </c>
      <c r="P204" s="447">
        <v>17</v>
      </c>
      <c r="Q204" s="447">
        <v>8594.4500000000007</v>
      </c>
      <c r="R204" s="529">
        <v>0.80072540395198888</v>
      </c>
      <c r="S204" s="448">
        <v>505.55588235294124</v>
      </c>
    </row>
    <row r="205" spans="1:19" ht="14.45" customHeight="1" x14ac:dyDescent="0.2">
      <c r="A205" s="442"/>
      <c r="B205" s="443" t="s">
        <v>2203</v>
      </c>
      <c r="C205" s="443" t="s">
        <v>2198</v>
      </c>
      <c r="D205" s="443" t="s">
        <v>2194</v>
      </c>
      <c r="E205" s="443" t="s">
        <v>2271</v>
      </c>
      <c r="F205" s="443" t="s">
        <v>2368</v>
      </c>
      <c r="G205" s="443" t="s">
        <v>2298</v>
      </c>
      <c r="H205" s="447">
        <v>18</v>
      </c>
      <c r="I205" s="447">
        <v>18000</v>
      </c>
      <c r="J205" s="443">
        <v>0.75</v>
      </c>
      <c r="K205" s="443">
        <v>1000</v>
      </c>
      <c r="L205" s="447">
        <v>24</v>
      </c>
      <c r="M205" s="447">
        <v>24000</v>
      </c>
      <c r="N205" s="443">
        <v>1</v>
      </c>
      <c r="O205" s="443">
        <v>1000</v>
      </c>
      <c r="P205" s="447">
        <v>6</v>
      </c>
      <c r="Q205" s="447">
        <v>6033.34</v>
      </c>
      <c r="R205" s="529">
        <v>0.25138916666666666</v>
      </c>
      <c r="S205" s="448">
        <v>1005.5566666666667</v>
      </c>
    </row>
    <row r="206" spans="1:19" ht="14.45" customHeight="1" x14ac:dyDescent="0.2">
      <c r="A206" s="442"/>
      <c r="B206" s="443" t="s">
        <v>2203</v>
      </c>
      <c r="C206" s="443" t="s">
        <v>2198</v>
      </c>
      <c r="D206" s="443" t="s">
        <v>2194</v>
      </c>
      <c r="E206" s="443" t="s">
        <v>2271</v>
      </c>
      <c r="F206" s="443" t="s">
        <v>2299</v>
      </c>
      <c r="G206" s="443" t="s">
        <v>2300</v>
      </c>
      <c r="H206" s="447">
        <v>238</v>
      </c>
      <c r="I206" s="447">
        <v>11900</v>
      </c>
      <c r="J206" s="443">
        <v>1.3337502703926492</v>
      </c>
      <c r="K206" s="443">
        <v>50</v>
      </c>
      <c r="L206" s="447">
        <v>146</v>
      </c>
      <c r="M206" s="447">
        <v>8922.2100000000009</v>
      </c>
      <c r="N206" s="443">
        <v>1</v>
      </c>
      <c r="O206" s="443">
        <v>61.11102739726028</v>
      </c>
      <c r="P206" s="447">
        <v>75</v>
      </c>
      <c r="Q206" s="447">
        <v>4999.99</v>
      </c>
      <c r="R206" s="529">
        <v>0.56039815247567581</v>
      </c>
      <c r="S206" s="448">
        <v>66.666533333333334</v>
      </c>
    </row>
    <row r="207" spans="1:19" ht="14.45" customHeight="1" x14ac:dyDescent="0.2">
      <c r="A207" s="442"/>
      <c r="B207" s="443" t="s">
        <v>2203</v>
      </c>
      <c r="C207" s="443" t="s">
        <v>2198</v>
      </c>
      <c r="D207" s="443" t="s">
        <v>2194</v>
      </c>
      <c r="E207" s="443" t="s">
        <v>2271</v>
      </c>
      <c r="F207" s="443" t="s">
        <v>2301</v>
      </c>
      <c r="G207" s="443" t="s">
        <v>2302</v>
      </c>
      <c r="H207" s="447">
        <v>1</v>
      </c>
      <c r="I207" s="447">
        <v>101.11</v>
      </c>
      <c r="J207" s="443">
        <v>0.7912818907497261</v>
      </c>
      <c r="K207" s="443">
        <v>101.11</v>
      </c>
      <c r="L207" s="447">
        <v>1</v>
      </c>
      <c r="M207" s="447">
        <v>127.78</v>
      </c>
      <c r="N207" s="443">
        <v>1</v>
      </c>
      <c r="O207" s="443">
        <v>127.78</v>
      </c>
      <c r="P207" s="447"/>
      <c r="Q207" s="447"/>
      <c r="R207" s="529"/>
      <c r="S207" s="448"/>
    </row>
    <row r="208" spans="1:19" ht="14.45" customHeight="1" x14ac:dyDescent="0.2">
      <c r="A208" s="442"/>
      <c r="B208" s="443" t="s">
        <v>2203</v>
      </c>
      <c r="C208" s="443" t="s">
        <v>2198</v>
      </c>
      <c r="D208" s="443" t="s">
        <v>2194</v>
      </c>
      <c r="E208" s="443" t="s">
        <v>2271</v>
      </c>
      <c r="F208" s="443" t="s">
        <v>2381</v>
      </c>
      <c r="G208" s="443" t="s">
        <v>2382</v>
      </c>
      <c r="H208" s="447">
        <v>1</v>
      </c>
      <c r="I208" s="447">
        <v>0</v>
      </c>
      <c r="J208" s="443"/>
      <c r="K208" s="443">
        <v>0</v>
      </c>
      <c r="L208" s="447"/>
      <c r="M208" s="447"/>
      <c r="N208" s="443"/>
      <c r="O208" s="443"/>
      <c r="P208" s="447"/>
      <c r="Q208" s="447"/>
      <c r="R208" s="529"/>
      <c r="S208" s="448"/>
    </row>
    <row r="209" spans="1:19" ht="14.45" customHeight="1" x14ac:dyDescent="0.2">
      <c r="A209" s="442"/>
      <c r="B209" s="443" t="s">
        <v>2203</v>
      </c>
      <c r="C209" s="443" t="s">
        <v>2198</v>
      </c>
      <c r="D209" s="443" t="s">
        <v>2194</v>
      </c>
      <c r="E209" s="443" t="s">
        <v>2271</v>
      </c>
      <c r="F209" s="443" t="s">
        <v>2307</v>
      </c>
      <c r="G209" s="443" t="s">
        <v>2308</v>
      </c>
      <c r="H209" s="447">
        <v>376</v>
      </c>
      <c r="I209" s="447">
        <v>114888.89</v>
      </c>
      <c r="J209" s="443">
        <v>1.1223880827396264</v>
      </c>
      <c r="K209" s="443">
        <v>305.55555851063832</v>
      </c>
      <c r="L209" s="447">
        <v>335</v>
      </c>
      <c r="M209" s="447">
        <v>102361.11</v>
      </c>
      <c r="N209" s="443">
        <v>1</v>
      </c>
      <c r="O209" s="443">
        <v>305.55555223880594</v>
      </c>
      <c r="P209" s="447">
        <v>245</v>
      </c>
      <c r="Q209" s="447">
        <v>76222.22</v>
      </c>
      <c r="R209" s="529">
        <v>0.74464042056597468</v>
      </c>
      <c r="S209" s="448">
        <v>311.11110204081632</v>
      </c>
    </row>
    <row r="210" spans="1:19" ht="14.45" customHeight="1" x14ac:dyDescent="0.2">
      <c r="A210" s="442"/>
      <c r="B210" s="443" t="s">
        <v>2203</v>
      </c>
      <c r="C210" s="443" t="s">
        <v>2198</v>
      </c>
      <c r="D210" s="443" t="s">
        <v>2194</v>
      </c>
      <c r="E210" s="443" t="s">
        <v>2271</v>
      </c>
      <c r="F210" s="443" t="s">
        <v>2309</v>
      </c>
      <c r="G210" s="443" t="s">
        <v>2310</v>
      </c>
      <c r="H210" s="447">
        <v>2388</v>
      </c>
      <c r="I210" s="447">
        <v>79600</v>
      </c>
      <c r="J210" s="443">
        <v>1.722943722943723</v>
      </c>
      <c r="K210" s="443">
        <v>33.333333333333336</v>
      </c>
      <c r="L210" s="447">
        <v>1386</v>
      </c>
      <c r="M210" s="447">
        <v>46200</v>
      </c>
      <c r="N210" s="443">
        <v>1</v>
      </c>
      <c r="O210" s="443">
        <v>33.333333333333336</v>
      </c>
      <c r="P210" s="447">
        <v>190</v>
      </c>
      <c r="Q210" s="447">
        <v>6333.34</v>
      </c>
      <c r="R210" s="529">
        <v>0.13708528138528139</v>
      </c>
      <c r="S210" s="448">
        <v>33.333368421052633</v>
      </c>
    </row>
    <row r="211" spans="1:19" ht="14.45" customHeight="1" x14ac:dyDescent="0.2">
      <c r="A211" s="442"/>
      <c r="B211" s="443" t="s">
        <v>2203</v>
      </c>
      <c r="C211" s="443" t="s">
        <v>2198</v>
      </c>
      <c r="D211" s="443" t="s">
        <v>2194</v>
      </c>
      <c r="E211" s="443" t="s">
        <v>2271</v>
      </c>
      <c r="F211" s="443" t="s">
        <v>2311</v>
      </c>
      <c r="G211" s="443" t="s">
        <v>2312</v>
      </c>
      <c r="H211" s="447">
        <v>167</v>
      </c>
      <c r="I211" s="447">
        <v>76077.78</v>
      </c>
      <c r="J211" s="443">
        <v>1.403361673162876</v>
      </c>
      <c r="K211" s="443">
        <v>455.55556886227544</v>
      </c>
      <c r="L211" s="447">
        <v>119</v>
      </c>
      <c r="M211" s="447">
        <v>54211.100000000006</v>
      </c>
      <c r="N211" s="443">
        <v>1</v>
      </c>
      <c r="O211" s="443">
        <v>455.55546218487399</v>
      </c>
      <c r="P211" s="447">
        <v>55</v>
      </c>
      <c r="Q211" s="447">
        <v>25361.1</v>
      </c>
      <c r="R211" s="529">
        <v>0.46782116577601257</v>
      </c>
      <c r="S211" s="448">
        <v>461.11090909090905</v>
      </c>
    </row>
    <row r="212" spans="1:19" ht="14.45" customHeight="1" x14ac:dyDescent="0.2">
      <c r="A212" s="442"/>
      <c r="B212" s="443" t="s">
        <v>2203</v>
      </c>
      <c r="C212" s="443" t="s">
        <v>2198</v>
      </c>
      <c r="D212" s="443" t="s">
        <v>2194</v>
      </c>
      <c r="E212" s="443" t="s">
        <v>2271</v>
      </c>
      <c r="F212" s="443" t="s">
        <v>2313</v>
      </c>
      <c r="G212" s="443" t="s">
        <v>2314</v>
      </c>
      <c r="H212" s="447">
        <v>116</v>
      </c>
      <c r="I212" s="447">
        <v>6831.1100000000006</v>
      </c>
      <c r="J212" s="443">
        <v>0.98305053037247669</v>
      </c>
      <c r="K212" s="443">
        <v>58.888879310344834</v>
      </c>
      <c r="L212" s="447">
        <v>118</v>
      </c>
      <c r="M212" s="447">
        <v>6948.8900000000012</v>
      </c>
      <c r="N212" s="443">
        <v>1</v>
      </c>
      <c r="O212" s="443">
        <v>58.888898305084759</v>
      </c>
      <c r="P212" s="447">
        <v>88</v>
      </c>
      <c r="Q212" s="447">
        <v>10266.66</v>
      </c>
      <c r="R212" s="529">
        <v>1.4774532335380179</v>
      </c>
      <c r="S212" s="448">
        <v>116.66659090909091</v>
      </c>
    </row>
    <row r="213" spans="1:19" ht="14.45" customHeight="1" x14ac:dyDescent="0.2">
      <c r="A213" s="442"/>
      <c r="B213" s="443" t="s">
        <v>2203</v>
      </c>
      <c r="C213" s="443" t="s">
        <v>2198</v>
      </c>
      <c r="D213" s="443" t="s">
        <v>2194</v>
      </c>
      <c r="E213" s="443" t="s">
        <v>2271</v>
      </c>
      <c r="F213" s="443" t="s">
        <v>2315</v>
      </c>
      <c r="G213" s="443" t="s">
        <v>2316</v>
      </c>
      <c r="H213" s="447">
        <v>390</v>
      </c>
      <c r="I213" s="447">
        <v>30333.329999999998</v>
      </c>
      <c r="J213" s="443">
        <v>1.3928568476676686</v>
      </c>
      <c r="K213" s="443">
        <v>77.777769230769223</v>
      </c>
      <c r="L213" s="447">
        <v>280</v>
      </c>
      <c r="M213" s="447">
        <v>21777.78</v>
      </c>
      <c r="N213" s="443">
        <v>1</v>
      </c>
      <c r="O213" s="443">
        <v>77.777785714285713</v>
      </c>
      <c r="P213" s="447">
        <v>210</v>
      </c>
      <c r="Q213" s="447">
        <v>19833.32</v>
      </c>
      <c r="R213" s="529">
        <v>0.91071358053943063</v>
      </c>
      <c r="S213" s="448">
        <v>94.444380952380953</v>
      </c>
    </row>
    <row r="214" spans="1:19" ht="14.45" customHeight="1" x14ac:dyDescent="0.2">
      <c r="A214" s="442"/>
      <c r="B214" s="443" t="s">
        <v>2203</v>
      </c>
      <c r="C214" s="443" t="s">
        <v>2198</v>
      </c>
      <c r="D214" s="443" t="s">
        <v>2194</v>
      </c>
      <c r="E214" s="443" t="s">
        <v>2271</v>
      </c>
      <c r="F214" s="443" t="s">
        <v>2369</v>
      </c>
      <c r="G214" s="443" t="s">
        <v>2370</v>
      </c>
      <c r="H214" s="447"/>
      <c r="I214" s="447"/>
      <c r="J214" s="443"/>
      <c r="K214" s="443"/>
      <c r="L214" s="447"/>
      <c r="M214" s="447"/>
      <c r="N214" s="443"/>
      <c r="O214" s="443"/>
      <c r="P214" s="447">
        <v>1</v>
      </c>
      <c r="Q214" s="447">
        <v>705.56</v>
      </c>
      <c r="R214" s="529"/>
      <c r="S214" s="448">
        <v>705.56</v>
      </c>
    </row>
    <row r="215" spans="1:19" ht="14.45" customHeight="1" x14ac:dyDescent="0.2">
      <c r="A215" s="442"/>
      <c r="B215" s="443" t="s">
        <v>2203</v>
      </c>
      <c r="C215" s="443" t="s">
        <v>2198</v>
      </c>
      <c r="D215" s="443" t="s">
        <v>2194</v>
      </c>
      <c r="E215" s="443" t="s">
        <v>2271</v>
      </c>
      <c r="F215" s="443" t="s">
        <v>2383</v>
      </c>
      <c r="G215" s="443" t="s">
        <v>2384</v>
      </c>
      <c r="H215" s="447">
        <v>114</v>
      </c>
      <c r="I215" s="447">
        <v>126666.66</v>
      </c>
      <c r="J215" s="443">
        <v>1.5833330520833686</v>
      </c>
      <c r="K215" s="443">
        <v>1111.111052631579</v>
      </c>
      <c r="L215" s="447">
        <v>72</v>
      </c>
      <c r="M215" s="447">
        <v>80000.009999999995</v>
      </c>
      <c r="N215" s="443">
        <v>1</v>
      </c>
      <c r="O215" s="443">
        <v>1111.1112499999999</v>
      </c>
      <c r="P215" s="447">
        <v>41</v>
      </c>
      <c r="Q215" s="447">
        <v>50338.89</v>
      </c>
      <c r="R215" s="529">
        <v>0.62923604634549424</v>
      </c>
      <c r="S215" s="448">
        <v>1227.7778048780488</v>
      </c>
    </row>
    <row r="216" spans="1:19" ht="14.45" customHeight="1" x14ac:dyDescent="0.2">
      <c r="A216" s="442"/>
      <c r="B216" s="443" t="s">
        <v>2203</v>
      </c>
      <c r="C216" s="443" t="s">
        <v>2198</v>
      </c>
      <c r="D216" s="443" t="s">
        <v>2194</v>
      </c>
      <c r="E216" s="443" t="s">
        <v>2271</v>
      </c>
      <c r="F216" s="443" t="s">
        <v>2317</v>
      </c>
      <c r="G216" s="443" t="s">
        <v>2318</v>
      </c>
      <c r="H216" s="447">
        <v>1256</v>
      </c>
      <c r="I216" s="447">
        <v>339120</v>
      </c>
      <c r="J216" s="443">
        <v>1.0363036303630364</v>
      </c>
      <c r="K216" s="443">
        <v>270</v>
      </c>
      <c r="L216" s="447">
        <v>1212</v>
      </c>
      <c r="M216" s="447">
        <v>327240</v>
      </c>
      <c r="N216" s="443">
        <v>1</v>
      </c>
      <c r="O216" s="443">
        <v>270</v>
      </c>
      <c r="P216" s="447">
        <v>881</v>
      </c>
      <c r="Q216" s="447">
        <v>293666.67000000004</v>
      </c>
      <c r="R216" s="529">
        <v>0.89740456545654579</v>
      </c>
      <c r="S216" s="448">
        <v>333.33333711691267</v>
      </c>
    </row>
    <row r="217" spans="1:19" ht="14.45" customHeight="1" x14ac:dyDescent="0.2">
      <c r="A217" s="442"/>
      <c r="B217" s="443" t="s">
        <v>2203</v>
      </c>
      <c r="C217" s="443" t="s">
        <v>2198</v>
      </c>
      <c r="D217" s="443" t="s">
        <v>2194</v>
      </c>
      <c r="E217" s="443" t="s">
        <v>2271</v>
      </c>
      <c r="F217" s="443" t="s">
        <v>2319</v>
      </c>
      <c r="G217" s="443" t="s">
        <v>2320</v>
      </c>
      <c r="H217" s="447">
        <v>501</v>
      </c>
      <c r="I217" s="447">
        <v>47316.67</v>
      </c>
      <c r="J217" s="443">
        <v>1.4999998414935116</v>
      </c>
      <c r="K217" s="443">
        <v>94.444451097804389</v>
      </c>
      <c r="L217" s="447">
        <v>334</v>
      </c>
      <c r="M217" s="447">
        <v>31544.449999999997</v>
      </c>
      <c r="N217" s="443">
        <v>1</v>
      </c>
      <c r="O217" s="443">
        <v>94.444461077844309</v>
      </c>
      <c r="P217" s="447">
        <v>359</v>
      </c>
      <c r="Q217" s="447">
        <v>39888.89</v>
      </c>
      <c r="R217" s="529">
        <v>1.264529576518215</v>
      </c>
      <c r="S217" s="448">
        <v>111.11111420612814</v>
      </c>
    </row>
    <row r="218" spans="1:19" ht="14.45" customHeight="1" x14ac:dyDescent="0.2">
      <c r="A218" s="442"/>
      <c r="B218" s="443" t="s">
        <v>2203</v>
      </c>
      <c r="C218" s="443" t="s">
        <v>2198</v>
      </c>
      <c r="D218" s="443" t="s">
        <v>2194</v>
      </c>
      <c r="E218" s="443" t="s">
        <v>2271</v>
      </c>
      <c r="F218" s="443" t="s">
        <v>2347</v>
      </c>
      <c r="G218" s="443" t="s">
        <v>2348</v>
      </c>
      <c r="H218" s="447">
        <v>3</v>
      </c>
      <c r="I218" s="447">
        <v>290</v>
      </c>
      <c r="J218" s="443"/>
      <c r="K218" s="443">
        <v>96.666666666666671</v>
      </c>
      <c r="L218" s="447"/>
      <c r="M218" s="447"/>
      <c r="N218" s="443"/>
      <c r="O218" s="443"/>
      <c r="P218" s="447">
        <v>1</v>
      </c>
      <c r="Q218" s="447">
        <v>150</v>
      </c>
      <c r="R218" s="529"/>
      <c r="S218" s="448">
        <v>150</v>
      </c>
    </row>
    <row r="219" spans="1:19" ht="14.45" customHeight="1" x14ac:dyDescent="0.2">
      <c r="A219" s="442"/>
      <c r="B219" s="443" t="s">
        <v>2203</v>
      </c>
      <c r="C219" s="443" t="s">
        <v>2198</v>
      </c>
      <c r="D219" s="443" t="s">
        <v>2194</v>
      </c>
      <c r="E219" s="443" t="s">
        <v>2271</v>
      </c>
      <c r="F219" s="443" t="s">
        <v>2385</v>
      </c>
      <c r="G219" s="443" t="s">
        <v>2386</v>
      </c>
      <c r="H219" s="447"/>
      <c r="I219" s="447"/>
      <c r="J219" s="443"/>
      <c r="K219" s="443"/>
      <c r="L219" s="447">
        <v>2</v>
      </c>
      <c r="M219" s="447">
        <v>666.67</v>
      </c>
      <c r="N219" s="443">
        <v>1</v>
      </c>
      <c r="O219" s="443">
        <v>333.33499999999998</v>
      </c>
      <c r="P219" s="447"/>
      <c r="Q219" s="447"/>
      <c r="R219" s="529"/>
      <c r="S219" s="448"/>
    </row>
    <row r="220" spans="1:19" ht="14.45" customHeight="1" x14ac:dyDescent="0.2">
      <c r="A220" s="442"/>
      <c r="B220" s="443" t="s">
        <v>2203</v>
      </c>
      <c r="C220" s="443" t="s">
        <v>2198</v>
      </c>
      <c r="D220" s="443" t="s">
        <v>2194</v>
      </c>
      <c r="E220" s="443" t="s">
        <v>2271</v>
      </c>
      <c r="F220" s="443" t="s">
        <v>2349</v>
      </c>
      <c r="G220" s="443" t="s">
        <v>2350</v>
      </c>
      <c r="H220" s="447">
        <v>21</v>
      </c>
      <c r="I220" s="447">
        <v>1586.67</v>
      </c>
      <c r="J220" s="443">
        <v>2.3333039220011473</v>
      </c>
      <c r="K220" s="443">
        <v>75.555714285714288</v>
      </c>
      <c r="L220" s="447">
        <v>9</v>
      </c>
      <c r="M220" s="447">
        <v>680.01</v>
      </c>
      <c r="N220" s="443">
        <v>1</v>
      </c>
      <c r="O220" s="443">
        <v>75.556666666666672</v>
      </c>
      <c r="P220" s="447">
        <v>2</v>
      </c>
      <c r="Q220" s="447">
        <v>200</v>
      </c>
      <c r="R220" s="529">
        <v>0.29411332186291378</v>
      </c>
      <c r="S220" s="448">
        <v>100</v>
      </c>
    </row>
    <row r="221" spans="1:19" ht="14.45" customHeight="1" x14ac:dyDescent="0.2">
      <c r="A221" s="442"/>
      <c r="B221" s="443" t="s">
        <v>2203</v>
      </c>
      <c r="C221" s="443" t="s">
        <v>2198</v>
      </c>
      <c r="D221" s="443" t="s">
        <v>2194</v>
      </c>
      <c r="E221" s="443" t="s">
        <v>2271</v>
      </c>
      <c r="F221" s="443" t="s">
        <v>2371</v>
      </c>
      <c r="G221" s="443" t="s">
        <v>2372</v>
      </c>
      <c r="H221" s="447">
        <v>28</v>
      </c>
      <c r="I221" s="447">
        <v>35933.33</v>
      </c>
      <c r="J221" s="443">
        <v>1.5555554112554113</v>
      </c>
      <c r="K221" s="443">
        <v>1283.3332142857143</v>
      </c>
      <c r="L221" s="447">
        <v>18</v>
      </c>
      <c r="M221" s="447">
        <v>23100</v>
      </c>
      <c r="N221" s="443">
        <v>1</v>
      </c>
      <c r="O221" s="443">
        <v>1283.3333333333333</v>
      </c>
      <c r="P221" s="447">
        <v>2</v>
      </c>
      <c r="Q221" s="447">
        <v>2733.33</v>
      </c>
      <c r="R221" s="529">
        <v>0.11832597402597403</v>
      </c>
      <c r="S221" s="448">
        <v>1366.665</v>
      </c>
    </row>
    <row r="222" spans="1:19" ht="14.45" customHeight="1" x14ac:dyDescent="0.2">
      <c r="A222" s="442"/>
      <c r="B222" s="443" t="s">
        <v>2203</v>
      </c>
      <c r="C222" s="443" t="s">
        <v>2198</v>
      </c>
      <c r="D222" s="443" t="s">
        <v>2194</v>
      </c>
      <c r="E222" s="443" t="s">
        <v>2271</v>
      </c>
      <c r="F222" s="443" t="s">
        <v>2326</v>
      </c>
      <c r="G222" s="443" t="s">
        <v>2327</v>
      </c>
      <c r="H222" s="447"/>
      <c r="I222" s="447"/>
      <c r="J222" s="443"/>
      <c r="K222" s="443"/>
      <c r="L222" s="447"/>
      <c r="M222" s="447"/>
      <c r="N222" s="443"/>
      <c r="O222" s="443"/>
      <c r="P222" s="447">
        <v>3</v>
      </c>
      <c r="Q222" s="447">
        <v>516.66</v>
      </c>
      <c r="R222" s="529"/>
      <c r="S222" s="448">
        <v>172.22</v>
      </c>
    </row>
    <row r="223" spans="1:19" ht="14.45" customHeight="1" x14ac:dyDescent="0.2">
      <c r="A223" s="442"/>
      <c r="B223" s="443" t="s">
        <v>2203</v>
      </c>
      <c r="C223" s="443" t="s">
        <v>2198</v>
      </c>
      <c r="D223" s="443" t="s">
        <v>2194</v>
      </c>
      <c r="E223" s="443" t="s">
        <v>2271</v>
      </c>
      <c r="F223" s="443" t="s">
        <v>2328</v>
      </c>
      <c r="G223" s="443" t="s">
        <v>2329</v>
      </c>
      <c r="H223" s="447">
        <v>4</v>
      </c>
      <c r="I223" s="447">
        <v>195.56</v>
      </c>
      <c r="J223" s="443">
        <v>0.2500063920636138</v>
      </c>
      <c r="K223" s="443">
        <v>48.89</v>
      </c>
      <c r="L223" s="447">
        <v>16</v>
      </c>
      <c r="M223" s="447">
        <v>782.22</v>
      </c>
      <c r="N223" s="443">
        <v>1</v>
      </c>
      <c r="O223" s="443">
        <v>48.888750000000002</v>
      </c>
      <c r="P223" s="447">
        <v>33</v>
      </c>
      <c r="Q223" s="447">
        <v>2383.3200000000002</v>
      </c>
      <c r="R223" s="529">
        <v>3.0468666104165067</v>
      </c>
      <c r="S223" s="448">
        <v>72.221818181818193</v>
      </c>
    </row>
    <row r="224" spans="1:19" ht="14.45" customHeight="1" x14ac:dyDescent="0.2">
      <c r="A224" s="442"/>
      <c r="B224" s="443" t="s">
        <v>2203</v>
      </c>
      <c r="C224" s="443" t="s">
        <v>2198</v>
      </c>
      <c r="D224" s="443" t="s">
        <v>2194</v>
      </c>
      <c r="E224" s="443" t="s">
        <v>2271</v>
      </c>
      <c r="F224" s="443" t="s">
        <v>2387</v>
      </c>
      <c r="G224" s="443" t="s">
        <v>2388</v>
      </c>
      <c r="H224" s="447">
        <v>4</v>
      </c>
      <c r="I224" s="447">
        <v>1866.67</v>
      </c>
      <c r="J224" s="443">
        <v>1.9999892857908157</v>
      </c>
      <c r="K224" s="443">
        <v>466.66750000000002</v>
      </c>
      <c r="L224" s="447">
        <v>2</v>
      </c>
      <c r="M224" s="447">
        <v>933.34</v>
      </c>
      <c r="N224" s="443">
        <v>1</v>
      </c>
      <c r="O224" s="443">
        <v>466.67</v>
      </c>
      <c r="P224" s="447">
        <v>1</v>
      </c>
      <c r="Q224" s="447">
        <v>472.22</v>
      </c>
      <c r="R224" s="529">
        <v>0.50594638609724218</v>
      </c>
      <c r="S224" s="448">
        <v>472.22</v>
      </c>
    </row>
    <row r="225" spans="1:19" ht="14.45" customHeight="1" x14ac:dyDescent="0.2">
      <c r="A225" s="442"/>
      <c r="B225" s="443" t="s">
        <v>2203</v>
      </c>
      <c r="C225" s="443" t="s">
        <v>2198</v>
      </c>
      <c r="D225" s="443" t="s">
        <v>2194</v>
      </c>
      <c r="E225" s="443" t="s">
        <v>2271</v>
      </c>
      <c r="F225" s="443" t="s">
        <v>2330</v>
      </c>
      <c r="G225" s="443" t="s">
        <v>2331</v>
      </c>
      <c r="H225" s="447">
        <v>3</v>
      </c>
      <c r="I225" s="447">
        <v>1033.33</v>
      </c>
      <c r="J225" s="443"/>
      <c r="K225" s="443">
        <v>344.44333333333333</v>
      </c>
      <c r="L225" s="447"/>
      <c r="M225" s="447"/>
      <c r="N225" s="443"/>
      <c r="O225" s="443"/>
      <c r="P225" s="447">
        <v>60</v>
      </c>
      <c r="Q225" s="447">
        <v>23666.66</v>
      </c>
      <c r="R225" s="529"/>
      <c r="S225" s="448">
        <v>394.4443333333333</v>
      </c>
    </row>
    <row r="226" spans="1:19" ht="14.45" customHeight="1" x14ac:dyDescent="0.2">
      <c r="A226" s="442"/>
      <c r="B226" s="443" t="s">
        <v>2203</v>
      </c>
      <c r="C226" s="443" t="s">
        <v>2198</v>
      </c>
      <c r="D226" s="443" t="s">
        <v>2194</v>
      </c>
      <c r="E226" s="443" t="s">
        <v>2271</v>
      </c>
      <c r="F226" s="443" t="s">
        <v>2351</v>
      </c>
      <c r="G226" s="443" t="s">
        <v>2352</v>
      </c>
      <c r="H226" s="447">
        <v>82</v>
      </c>
      <c r="I226" s="447">
        <v>38266.67</v>
      </c>
      <c r="J226" s="443">
        <v>1.6734692895817362</v>
      </c>
      <c r="K226" s="443">
        <v>466.66670731707313</v>
      </c>
      <c r="L226" s="447">
        <v>49</v>
      </c>
      <c r="M226" s="447">
        <v>22866.67</v>
      </c>
      <c r="N226" s="443">
        <v>1</v>
      </c>
      <c r="O226" s="443">
        <v>466.66673469387752</v>
      </c>
      <c r="P226" s="447">
        <v>25</v>
      </c>
      <c r="Q226" s="447">
        <v>12638.89</v>
      </c>
      <c r="R226" s="529">
        <v>0.55272105645465652</v>
      </c>
      <c r="S226" s="448">
        <v>505.55559999999997</v>
      </c>
    </row>
    <row r="227" spans="1:19" ht="14.45" customHeight="1" x14ac:dyDescent="0.2">
      <c r="A227" s="442"/>
      <c r="B227" s="443" t="s">
        <v>2203</v>
      </c>
      <c r="C227" s="443" t="s">
        <v>2198</v>
      </c>
      <c r="D227" s="443" t="s">
        <v>2194</v>
      </c>
      <c r="E227" s="443" t="s">
        <v>2271</v>
      </c>
      <c r="F227" s="443" t="s">
        <v>2389</v>
      </c>
      <c r="G227" s="443" t="s">
        <v>2390</v>
      </c>
      <c r="H227" s="447">
        <v>16</v>
      </c>
      <c r="I227" s="447">
        <v>1564.44</v>
      </c>
      <c r="J227" s="443">
        <v>0.79999590910020668</v>
      </c>
      <c r="K227" s="443">
        <v>97.777500000000003</v>
      </c>
      <c r="L227" s="447">
        <v>20</v>
      </c>
      <c r="M227" s="447">
        <v>1955.56</v>
      </c>
      <c r="N227" s="443">
        <v>1</v>
      </c>
      <c r="O227" s="443">
        <v>97.777999999999992</v>
      </c>
      <c r="P227" s="447">
        <v>7</v>
      </c>
      <c r="Q227" s="447">
        <v>723.32</v>
      </c>
      <c r="R227" s="529">
        <v>0.36987870482112545</v>
      </c>
      <c r="S227" s="448">
        <v>103.33142857142857</v>
      </c>
    </row>
    <row r="228" spans="1:19" ht="14.45" customHeight="1" x14ac:dyDescent="0.2">
      <c r="A228" s="442"/>
      <c r="B228" s="443" t="s">
        <v>2203</v>
      </c>
      <c r="C228" s="443" t="s">
        <v>2198</v>
      </c>
      <c r="D228" s="443" t="s">
        <v>2194</v>
      </c>
      <c r="E228" s="443" t="s">
        <v>2271</v>
      </c>
      <c r="F228" s="443" t="s">
        <v>2338</v>
      </c>
      <c r="G228" s="443" t="s">
        <v>2339</v>
      </c>
      <c r="H228" s="447"/>
      <c r="I228" s="447"/>
      <c r="J228" s="443"/>
      <c r="K228" s="443"/>
      <c r="L228" s="447">
        <v>8</v>
      </c>
      <c r="M228" s="447">
        <v>933.33999999999992</v>
      </c>
      <c r="N228" s="443">
        <v>1</v>
      </c>
      <c r="O228" s="443">
        <v>116.66749999999999</v>
      </c>
      <c r="P228" s="447">
        <v>11</v>
      </c>
      <c r="Q228" s="447">
        <v>1650</v>
      </c>
      <c r="R228" s="529">
        <v>1.7678445153963187</v>
      </c>
      <c r="S228" s="448">
        <v>150</v>
      </c>
    </row>
    <row r="229" spans="1:19" ht="14.45" customHeight="1" x14ac:dyDescent="0.2">
      <c r="A229" s="442"/>
      <c r="B229" s="443" t="s">
        <v>2203</v>
      </c>
      <c r="C229" s="443" t="s">
        <v>2198</v>
      </c>
      <c r="D229" s="443" t="s">
        <v>2194</v>
      </c>
      <c r="E229" s="443" t="s">
        <v>2271</v>
      </c>
      <c r="F229" s="443" t="s">
        <v>2340</v>
      </c>
      <c r="G229" s="443" t="s">
        <v>2341</v>
      </c>
      <c r="H229" s="447"/>
      <c r="I229" s="447"/>
      <c r="J229" s="443"/>
      <c r="K229" s="443"/>
      <c r="L229" s="447"/>
      <c r="M229" s="447"/>
      <c r="N229" s="443"/>
      <c r="O229" s="443"/>
      <c r="P229" s="447">
        <v>1205</v>
      </c>
      <c r="Q229" s="447">
        <v>73638.880000000005</v>
      </c>
      <c r="R229" s="529"/>
      <c r="S229" s="448">
        <v>61.111103734439837</v>
      </c>
    </row>
    <row r="230" spans="1:19" ht="14.45" customHeight="1" x14ac:dyDescent="0.2">
      <c r="A230" s="442"/>
      <c r="B230" s="443" t="s">
        <v>2203</v>
      </c>
      <c r="C230" s="443" t="s">
        <v>2198</v>
      </c>
      <c r="D230" s="443" t="s">
        <v>2194</v>
      </c>
      <c r="E230" s="443" t="s">
        <v>2271</v>
      </c>
      <c r="F230" s="443" t="s">
        <v>2391</v>
      </c>
      <c r="G230" s="443" t="s">
        <v>2392</v>
      </c>
      <c r="H230" s="447"/>
      <c r="I230" s="447"/>
      <c r="J230" s="443"/>
      <c r="K230" s="443"/>
      <c r="L230" s="447">
        <v>1</v>
      </c>
      <c r="M230" s="447">
        <v>481.11</v>
      </c>
      <c r="N230" s="443">
        <v>1</v>
      </c>
      <c r="O230" s="443">
        <v>481.11</v>
      </c>
      <c r="P230" s="447"/>
      <c r="Q230" s="447"/>
      <c r="R230" s="529"/>
      <c r="S230" s="448"/>
    </row>
    <row r="231" spans="1:19" ht="14.45" customHeight="1" x14ac:dyDescent="0.2">
      <c r="A231" s="442"/>
      <c r="B231" s="443" t="s">
        <v>2393</v>
      </c>
      <c r="C231" s="443" t="s">
        <v>2195</v>
      </c>
      <c r="D231" s="443" t="s">
        <v>2194</v>
      </c>
      <c r="E231" s="443" t="s">
        <v>2204</v>
      </c>
      <c r="F231" s="443" t="s">
        <v>2205</v>
      </c>
      <c r="G231" s="443"/>
      <c r="H231" s="447">
        <v>10</v>
      </c>
      <c r="I231" s="447">
        <v>1130</v>
      </c>
      <c r="J231" s="443">
        <v>0.66666666666666663</v>
      </c>
      <c r="K231" s="443">
        <v>113</v>
      </c>
      <c r="L231" s="447">
        <v>15</v>
      </c>
      <c r="M231" s="447">
        <v>1695</v>
      </c>
      <c r="N231" s="443">
        <v>1</v>
      </c>
      <c r="O231" s="443">
        <v>113</v>
      </c>
      <c r="P231" s="447">
        <v>13</v>
      </c>
      <c r="Q231" s="447">
        <v>1469</v>
      </c>
      <c r="R231" s="529">
        <v>0.8666666666666667</v>
      </c>
      <c r="S231" s="448">
        <v>113</v>
      </c>
    </row>
    <row r="232" spans="1:19" ht="14.45" customHeight="1" x14ac:dyDescent="0.2">
      <c r="A232" s="442"/>
      <c r="B232" s="443" t="s">
        <v>2393</v>
      </c>
      <c r="C232" s="443" t="s">
        <v>2195</v>
      </c>
      <c r="D232" s="443" t="s">
        <v>2194</v>
      </c>
      <c r="E232" s="443" t="s">
        <v>2204</v>
      </c>
      <c r="F232" s="443" t="s">
        <v>2394</v>
      </c>
      <c r="G232" s="443"/>
      <c r="H232" s="447">
        <v>2</v>
      </c>
      <c r="I232" s="447">
        <v>2016</v>
      </c>
      <c r="J232" s="443">
        <v>2</v>
      </c>
      <c r="K232" s="443">
        <v>1008</v>
      </c>
      <c r="L232" s="447">
        <v>1</v>
      </c>
      <c r="M232" s="447">
        <v>1008</v>
      </c>
      <c r="N232" s="443">
        <v>1</v>
      </c>
      <c r="O232" s="443">
        <v>1008</v>
      </c>
      <c r="P232" s="447"/>
      <c r="Q232" s="447"/>
      <c r="R232" s="529"/>
      <c r="S232" s="448"/>
    </row>
    <row r="233" spans="1:19" ht="14.45" customHeight="1" x14ac:dyDescent="0.2">
      <c r="A233" s="442"/>
      <c r="B233" s="443" t="s">
        <v>2393</v>
      </c>
      <c r="C233" s="443" t="s">
        <v>2195</v>
      </c>
      <c r="D233" s="443" t="s">
        <v>2194</v>
      </c>
      <c r="E233" s="443" t="s">
        <v>2204</v>
      </c>
      <c r="F233" s="443" t="s">
        <v>2395</v>
      </c>
      <c r="G233" s="443"/>
      <c r="H233" s="447">
        <v>252</v>
      </c>
      <c r="I233" s="447">
        <v>54684</v>
      </c>
      <c r="J233" s="443">
        <v>0.93680297397769519</v>
      </c>
      <c r="K233" s="443">
        <v>217</v>
      </c>
      <c r="L233" s="447">
        <v>269</v>
      </c>
      <c r="M233" s="447">
        <v>58373</v>
      </c>
      <c r="N233" s="443">
        <v>1</v>
      </c>
      <c r="O233" s="443">
        <v>217</v>
      </c>
      <c r="P233" s="447">
        <v>182</v>
      </c>
      <c r="Q233" s="447">
        <v>39494</v>
      </c>
      <c r="R233" s="529">
        <v>0.67657992565055758</v>
      </c>
      <c r="S233" s="448">
        <v>217</v>
      </c>
    </row>
    <row r="234" spans="1:19" ht="14.45" customHeight="1" x14ac:dyDescent="0.2">
      <c r="A234" s="442"/>
      <c r="B234" s="443" t="s">
        <v>2393</v>
      </c>
      <c r="C234" s="443" t="s">
        <v>2195</v>
      </c>
      <c r="D234" s="443" t="s">
        <v>2194</v>
      </c>
      <c r="E234" s="443" t="s">
        <v>2204</v>
      </c>
      <c r="F234" s="443" t="s">
        <v>2396</v>
      </c>
      <c r="G234" s="443"/>
      <c r="H234" s="447"/>
      <c r="I234" s="447"/>
      <c r="J234" s="443"/>
      <c r="K234" s="443"/>
      <c r="L234" s="447">
        <v>1</v>
      </c>
      <c r="M234" s="447">
        <v>1289</v>
      </c>
      <c r="N234" s="443">
        <v>1</v>
      </c>
      <c r="O234" s="443">
        <v>1289</v>
      </c>
      <c r="P234" s="447"/>
      <c r="Q234" s="447"/>
      <c r="R234" s="529"/>
      <c r="S234" s="448"/>
    </row>
    <row r="235" spans="1:19" ht="14.45" customHeight="1" x14ac:dyDescent="0.2">
      <c r="A235" s="442"/>
      <c r="B235" s="443" t="s">
        <v>2393</v>
      </c>
      <c r="C235" s="443" t="s">
        <v>2195</v>
      </c>
      <c r="D235" s="443" t="s">
        <v>2194</v>
      </c>
      <c r="E235" s="443" t="s">
        <v>2204</v>
      </c>
      <c r="F235" s="443" t="s">
        <v>2397</v>
      </c>
      <c r="G235" s="443"/>
      <c r="H235" s="447">
        <v>1</v>
      </c>
      <c r="I235" s="447">
        <v>1770</v>
      </c>
      <c r="J235" s="443"/>
      <c r="K235" s="443">
        <v>1770</v>
      </c>
      <c r="L235" s="447"/>
      <c r="M235" s="447"/>
      <c r="N235" s="443"/>
      <c r="O235" s="443"/>
      <c r="P235" s="447"/>
      <c r="Q235" s="447"/>
      <c r="R235" s="529"/>
      <c r="S235" s="448"/>
    </row>
    <row r="236" spans="1:19" ht="14.45" customHeight="1" x14ac:dyDescent="0.2">
      <c r="A236" s="442"/>
      <c r="B236" s="443" t="s">
        <v>2393</v>
      </c>
      <c r="C236" s="443" t="s">
        <v>2195</v>
      </c>
      <c r="D236" s="443" t="s">
        <v>2194</v>
      </c>
      <c r="E236" s="443" t="s">
        <v>2204</v>
      </c>
      <c r="F236" s="443" t="s">
        <v>2398</v>
      </c>
      <c r="G236" s="443"/>
      <c r="H236" s="447">
        <v>5</v>
      </c>
      <c r="I236" s="447">
        <v>12250</v>
      </c>
      <c r="J236" s="443">
        <v>2.5</v>
      </c>
      <c r="K236" s="443">
        <v>2450</v>
      </c>
      <c r="L236" s="447">
        <v>2</v>
      </c>
      <c r="M236" s="447">
        <v>4900</v>
      </c>
      <c r="N236" s="443">
        <v>1</v>
      </c>
      <c r="O236" s="443">
        <v>2450</v>
      </c>
      <c r="P236" s="447">
        <v>2</v>
      </c>
      <c r="Q236" s="447">
        <v>4900</v>
      </c>
      <c r="R236" s="529">
        <v>1</v>
      </c>
      <c r="S236" s="448">
        <v>2450</v>
      </c>
    </row>
    <row r="237" spans="1:19" ht="14.45" customHeight="1" x14ac:dyDescent="0.2">
      <c r="A237" s="442"/>
      <c r="B237" s="443" t="s">
        <v>2393</v>
      </c>
      <c r="C237" s="443" t="s">
        <v>2195</v>
      </c>
      <c r="D237" s="443" t="s">
        <v>2194</v>
      </c>
      <c r="E237" s="443" t="s">
        <v>2204</v>
      </c>
      <c r="F237" s="443" t="s">
        <v>2399</v>
      </c>
      <c r="G237" s="443"/>
      <c r="H237" s="447">
        <v>2</v>
      </c>
      <c r="I237" s="447">
        <v>2606</v>
      </c>
      <c r="J237" s="443"/>
      <c r="K237" s="443">
        <v>1303</v>
      </c>
      <c r="L237" s="447"/>
      <c r="M237" s="447"/>
      <c r="N237" s="443"/>
      <c r="O237" s="443"/>
      <c r="P237" s="447"/>
      <c r="Q237" s="447"/>
      <c r="R237" s="529"/>
      <c r="S237" s="448"/>
    </row>
    <row r="238" spans="1:19" ht="14.45" customHeight="1" x14ac:dyDescent="0.2">
      <c r="A238" s="442"/>
      <c r="B238" s="443" t="s">
        <v>2393</v>
      </c>
      <c r="C238" s="443" t="s">
        <v>2195</v>
      </c>
      <c r="D238" s="443" t="s">
        <v>2194</v>
      </c>
      <c r="E238" s="443" t="s">
        <v>2204</v>
      </c>
      <c r="F238" s="443" t="s">
        <v>2400</v>
      </c>
      <c r="G238" s="443"/>
      <c r="H238" s="447">
        <v>120</v>
      </c>
      <c r="I238" s="447">
        <v>125160</v>
      </c>
      <c r="J238" s="443">
        <v>0.85106382978723405</v>
      </c>
      <c r="K238" s="443">
        <v>1043</v>
      </c>
      <c r="L238" s="447">
        <v>141</v>
      </c>
      <c r="M238" s="447">
        <v>147063</v>
      </c>
      <c r="N238" s="443">
        <v>1</v>
      </c>
      <c r="O238" s="443">
        <v>1043</v>
      </c>
      <c r="P238" s="447">
        <v>87</v>
      </c>
      <c r="Q238" s="447">
        <v>90741</v>
      </c>
      <c r="R238" s="529">
        <v>0.61702127659574468</v>
      </c>
      <c r="S238" s="448">
        <v>1043</v>
      </c>
    </row>
    <row r="239" spans="1:19" ht="14.45" customHeight="1" x14ac:dyDescent="0.2">
      <c r="A239" s="442"/>
      <c r="B239" s="443" t="s">
        <v>2393</v>
      </c>
      <c r="C239" s="443" t="s">
        <v>2195</v>
      </c>
      <c r="D239" s="443" t="s">
        <v>2194</v>
      </c>
      <c r="E239" s="443" t="s">
        <v>2204</v>
      </c>
      <c r="F239" s="443" t="s">
        <v>2401</v>
      </c>
      <c r="G239" s="443"/>
      <c r="H239" s="447">
        <v>1</v>
      </c>
      <c r="I239" s="447">
        <v>1654</v>
      </c>
      <c r="J239" s="443"/>
      <c r="K239" s="443">
        <v>1654</v>
      </c>
      <c r="L239" s="447"/>
      <c r="M239" s="447"/>
      <c r="N239" s="443"/>
      <c r="O239" s="443"/>
      <c r="P239" s="447"/>
      <c r="Q239" s="447"/>
      <c r="R239" s="529"/>
      <c r="S239" s="448"/>
    </row>
    <row r="240" spans="1:19" ht="14.45" customHeight="1" x14ac:dyDescent="0.2">
      <c r="A240" s="442"/>
      <c r="B240" s="443" t="s">
        <v>2393</v>
      </c>
      <c r="C240" s="443" t="s">
        <v>2195</v>
      </c>
      <c r="D240" s="443" t="s">
        <v>2194</v>
      </c>
      <c r="E240" s="443" t="s">
        <v>2204</v>
      </c>
      <c r="F240" s="443" t="s">
        <v>2402</v>
      </c>
      <c r="G240" s="443"/>
      <c r="H240" s="447">
        <v>15</v>
      </c>
      <c r="I240" s="447">
        <v>19845</v>
      </c>
      <c r="J240" s="443">
        <v>1</v>
      </c>
      <c r="K240" s="443">
        <v>1323</v>
      </c>
      <c r="L240" s="447">
        <v>15</v>
      </c>
      <c r="M240" s="447">
        <v>19845</v>
      </c>
      <c r="N240" s="443">
        <v>1</v>
      </c>
      <c r="O240" s="443">
        <v>1323</v>
      </c>
      <c r="P240" s="447">
        <v>4</v>
      </c>
      <c r="Q240" s="447">
        <v>5292</v>
      </c>
      <c r="R240" s="529">
        <v>0.26666666666666666</v>
      </c>
      <c r="S240" s="448">
        <v>1323</v>
      </c>
    </row>
    <row r="241" spans="1:19" ht="14.45" customHeight="1" x14ac:dyDescent="0.2">
      <c r="A241" s="442"/>
      <c r="B241" s="443" t="s">
        <v>2393</v>
      </c>
      <c r="C241" s="443" t="s">
        <v>2195</v>
      </c>
      <c r="D241" s="443" t="s">
        <v>2194</v>
      </c>
      <c r="E241" s="443" t="s">
        <v>2204</v>
      </c>
      <c r="F241" s="443" t="s">
        <v>2403</v>
      </c>
      <c r="G241" s="443"/>
      <c r="H241" s="447">
        <v>2</v>
      </c>
      <c r="I241" s="447">
        <v>3866</v>
      </c>
      <c r="J241" s="443">
        <v>0.66666666666666663</v>
      </c>
      <c r="K241" s="443">
        <v>1933</v>
      </c>
      <c r="L241" s="447">
        <v>3</v>
      </c>
      <c r="M241" s="447">
        <v>5799</v>
      </c>
      <c r="N241" s="443">
        <v>1</v>
      </c>
      <c r="O241" s="443">
        <v>1933</v>
      </c>
      <c r="P241" s="447">
        <v>2</v>
      </c>
      <c r="Q241" s="447">
        <v>3866</v>
      </c>
      <c r="R241" s="529">
        <v>0.66666666666666663</v>
      </c>
      <c r="S241" s="448">
        <v>1933</v>
      </c>
    </row>
    <row r="242" spans="1:19" ht="14.45" customHeight="1" x14ac:dyDescent="0.2">
      <c r="A242" s="442"/>
      <c r="B242" s="443" t="s">
        <v>2393</v>
      </c>
      <c r="C242" s="443" t="s">
        <v>2195</v>
      </c>
      <c r="D242" s="443" t="s">
        <v>2194</v>
      </c>
      <c r="E242" s="443" t="s">
        <v>2204</v>
      </c>
      <c r="F242" s="443" t="s">
        <v>2404</v>
      </c>
      <c r="G242" s="443"/>
      <c r="H242" s="447">
        <v>3</v>
      </c>
      <c r="I242" s="447">
        <v>2034</v>
      </c>
      <c r="J242" s="443">
        <v>1.5</v>
      </c>
      <c r="K242" s="443">
        <v>678</v>
      </c>
      <c r="L242" s="447">
        <v>2</v>
      </c>
      <c r="M242" s="447">
        <v>1356</v>
      </c>
      <c r="N242" s="443">
        <v>1</v>
      </c>
      <c r="O242" s="443">
        <v>678</v>
      </c>
      <c r="P242" s="447"/>
      <c r="Q242" s="447"/>
      <c r="R242" s="529"/>
      <c r="S242" s="448"/>
    </row>
    <row r="243" spans="1:19" ht="14.45" customHeight="1" x14ac:dyDescent="0.2">
      <c r="A243" s="442"/>
      <c r="B243" s="443" t="s">
        <v>2393</v>
      </c>
      <c r="C243" s="443" t="s">
        <v>2195</v>
      </c>
      <c r="D243" s="443" t="s">
        <v>2194</v>
      </c>
      <c r="E243" s="443" t="s">
        <v>2204</v>
      </c>
      <c r="F243" s="443" t="s">
        <v>2405</v>
      </c>
      <c r="G243" s="443"/>
      <c r="H243" s="447">
        <v>44</v>
      </c>
      <c r="I243" s="447">
        <v>23848</v>
      </c>
      <c r="J243" s="443">
        <v>0.91666666666666663</v>
      </c>
      <c r="K243" s="443">
        <v>542</v>
      </c>
      <c r="L243" s="447">
        <v>48</v>
      </c>
      <c r="M243" s="447">
        <v>26016</v>
      </c>
      <c r="N243" s="443">
        <v>1</v>
      </c>
      <c r="O243" s="443">
        <v>542</v>
      </c>
      <c r="P243" s="447">
        <v>29</v>
      </c>
      <c r="Q243" s="447">
        <v>15718</v>
      </c>
      <c r="R243" s="529">
        <v>0.60416666666666663</v>
      </c>
      <c r="S243" s="448">
        <v>542</v>
      </c>
    </row>
    <row r="244" spans="1:19" ht="14.45" customHeight="1" x14ac:dyDescent="0.2">
      <c r="A244" s="442"/>
      <c r="B244" s="443" t="s">
        <v>2393</v>
      </c>
      <c r="C244" s="443" t="s">
        <v>2195</v>
      </c>
      <c r="D244" s="443" t="s">
        <v>2194</v>
      </c>
      <c r="E244" s="443" t="s">
        <v>2204</v>
      </c>
      <c r="F244" s="443" t="s">
        <v>2406</v>
      </c>
      <c r="G244" s="443"/>
      <c r="H244" s="447">
        <v>2</v>
      </c>
      <c r="I244" s="447">
        <v>596</v>
      </c>
      <c r="J244" s="443"/>
      <c r="K244" s="443">
        <v>298</v>
      </c>
      <c r="L244" s="447"/>
      <c r="M244" s="447"/>
      <c r="N244" s="443"/>
      <c r="O244" s="443"/>
      <c r="P244" s="447"/>
      <c r="Q244" s="447"/>
      <c r="R244" s="529"/>
      <c r="S244" s="448"/>
    </row>
    <row r="245" spans="1:19" ht="14.45" customHeight="1" x14ac:dyDescent="0.2">
      <c r="A245" s="442"/>
      <c r="B245" s="443" t="s">
        <v>2393</v>
      </c>
      <c r="C245" s="443" t="s">
        <v>2195</v>
      </c>
      <c r="D245" s="443" t="s">
        <v>2194</v>
      </c>
      <c r="E245" s="443" t="s">
        <v>2204</v>
      </c>
      <c r="F245" s="443" t="s">
        <v>2407</v>
      </c>
      <c r="G245" s="443"/>
      <c r="H245" s="447">
        <v>49</v>
      </c>
      <c r="I245" s="447">
        <v>28371</v>
      </c>
      <c r="J245" s="443">
        <v>1.75</v>
      </c>
      <c r="K245" s="443">
        <v>579</v>
      </c>
      <c r="L245" s="447">
        <v>28</v>
      </c>
      <c r="M245" s="447">
        <v>16212</v>
      </c>
      <c r="N245" s="443">
        <v>1</v>
      </c>
      <c r="O245" s="443">
        <v>579</v>
      </c>
      <c r="P245" s="447">
        <v>20</v>
      </c>
      <c r="Q245" s="447">
        <v>11580</v>
      </c>
      <c r="R245" s="529">
        <v>0.7142857142857143</v>
      </c>
      <c r="S245" s="448">
        <v>579</v>
      </c>
    </row>
    <row r="246" spans="1:19" ht="14.45" customHeight="1" x14ac:dyDescent="0.2">
      <c r="A246" s="442"/>
      <c r="B246" s="443" t="s">
        <v>2393</v>
      </c>
      <c r="C246" s="443" t="s">
        <v>2195</v>
      </c>
      <c r="D246" s="443" t="s">
        <v>2194</v>
      </c>
      <c r="E246" s="443" t="s">
        <v>2204</v>
      </c>
      <c r="F246" s="443" t="s">
        <v>2206</v>
      </c>
      <c r="G246" s="443"/>
      <c r="H246" s="447">
        <v>29</v>
      </c>
      <c r="I246" s="447">
        <v>3277</v>
      </c>
      <c r="J246" s="443">
        <v>0.61702127659574468</v>
      </c>
      <c r="K246" s="443">
        <v>113</v>
      </c>
      <c r="L246" s="447">
        <v>47</v>
      </c>
      <c r="M246" s="447">
        <v>5311</v>
      </c>
      <c r="N246" s="443">
        <v>1</v>
      </c>
      <c r="O246" s="443">
        <v>113</v>
      </c>
      <c r="P246" s="447">
        <v>48</v>
      </c>
      <c r="Q246" s="447">
        <v>5424</v>
      </c>
      <c r="R246" s="529">
        <v>1.0212765957446808</v>
      </c>
      <c r="S246" s="448">
        <v>113</v>
      </c>
    </row>
    <row r="247" spans="1:19" ht="14.45" customHeight="1" x14ac:dyDescent="0.2">
      <c r="A247" s="442"/>
      <c r="B247" s="443" t="s">
        <v>2393</v>
      </c>
      <c r="C247" s="443" t="s">
        <v>2195</v>
      </c>
      <c r="D247" s="443" t="s">
        <v>2194</v>
      </c>
      <c r="E247" s="443" t="s">
        <v>2204</v>
      </c>
      <c r="F247" s="443" t="s">
        <v>2207</v>
      </c>
      <c r="G247" s="443"/>
      <c r="H247" s="447">
        <v>3</v>
      </c>
      <c r="I247" s="447">
        <v>396</v>
      </c>
      <c r="J247" s="443">
        <v>0.27272727272727271</v>
      </c>
      <c r="K247" s="443">
        <v>132</v>
      </c>
      <c r="L247" s="447">
        <v>11</v>
      </c>
      <c r="M247" s="447">
        <v>1452</v>
      </c>
      <c r="N247" s="443">
        <v>1</v>
      </c>
      <c r="O247" s="443">
        <v>132</v>
      </c>
      <c r="P247" s="447">
        <v>6</v>
      </c>
      <c r="Q247" s="447">
        <v>792</v>
      </c>
      <c r="R247" s="529">
        <v>0.54545454545454541</v>
      </c>
      <c r="S247" s="448">
        <v>132</v>
      </c>
    </row>
    <row r="248" spans="1:19" ht="14.45" customHeight="1" x14ac:dyDescent="0.2">
      <c r="A248" s="442"/>
      <c r="B248" s="443" t="s">
        <v>2393</v>
      </c>
      <c r="C248" s="443" t="s">
        <v>2195</v>
      </c>
      <c r="D248" s="443" t="s">
        <v>2194</v>
      </c>
      <c r="E248" s="443" t="s">
        <v>2204</v>
      </c>
      <c r="F248" s="443" t="s">
        <v>2208</v>
      </c>
      <c r="G248" s="443"/>
      <c r="H248" s="447">
        <v>3</v>
      </c>
      <c r="I248" s="447">
        <v>468</v>
      </c>
      <c r="J248" s="443">
        <v>2.0270270270270271E-2</v>
      </c>
      <c r="K248" s="443">
        <v>156</v>
      </c>
      <c r="L248" s="447">
        <v>148</v>
      </c>
      <c r="M248" s="447">
        <v>23088</v>
      </c>
      <c r="N248" s="443">
        <v>1</v>
      </c>
      <c r="O248" s="443">
        <v>156</v>
      </c>
      <c r="P248" s="447">
        <v>12</v>
      </c>
      <c r="Q248" s="447">
        <v>1872</v>
      </c>
      <c r="R248" s="529">
        <v>8.1081081081081086E-2</v>
      </c>
      <c r="S248" s="448">
        <v>156</v>
      </c>
    </row>
    <row r="249" spans="1:19" ht="14.45" customHeight="1" x14ac:dyDescent="0.2">
      <c r="A249" s="442"/>
      <c r="B249" s="443" t="s">
        <v>2393</v>
      </c>
      <c r="C249" s="443" t="s">
        <v>2195</v>
      </c>
      <c r="D249" s="443" t="s">
        <v>2194</v>
      </c>
      <c r="E249" s="443" t="s">
        <v>2204</v>
      </c>
      <c r="F249" s="443" t="s">
        <v>2247</v>
      </c>
      <c r="G249" s="443"/>
      <c r="H249" s="447">
        <v>2</v>
      </c>
      <c r="I249" s="447">
        <v>2016</v>
      </c>
      <c r="J249" s="443"/>
      <c r="K249" s="443">
        <v>1008</v>
      </c>
      <c r="L249" s="447"/>
      <c r="M249" s="447"/>
      <c r="N249" s="443"/>
      <c r="O249" s="443"/>
      <c r="P249" s="447">
        <v>1</v>
      </c>
      <c r="Q249" s="447">
        <v>1008</v>
      </c>
      <c r="R249" s="529"/>
      <c r="S249" s="448">
        <v>1008</v>
      </c>
    </row>
    <row r="250" spans="1:19" ht="14.45" customHeight="1" x14ac:dyDescent="0.2">
      <c r="A250" s="442"/>
      <c r="B250" s="443" t="s">
        <v>2393</v>
      </c>
      <c r="C250" s="443" t="s">
        <v>2195</v>
      </c>
      <c r="D250" s="443" t="s">
        <v>2194</v>
      </c>
      <c r="E250" s="443" t="s">
        <v>2204</v>
      </c>
      <c r="F250" s="443" t="s">
        <v>2408</v>
      </c>
      <c r="G250" s="443"/>
      <c r="H250" s="447">
        <v>138</v>
      </c>
      <c r="I250" s="447">
        <v>29946</v>
      </c>
      <c r="J250" s="443">
        <v>1.1496026718875965</v>
      </c>
      <c r="K250" s="443">
        <v>217</v>
      </c>
      <c r="L250" s="447">
        <v>121</v>
      </c>
      <c r="M250" s="447">
        <v>26049</v>
      </c>
      <c r="N250" s="443">
        <v>1</v>
      </c>
      <c r="O250" s="443">
        <v>215.28099173553719</v>
      </c>
      <c r="P250" s="447">
        <v>97</v>
      </c>
      <c r="Q250" s="447">
        <v>21049</v>
      </c>
      <c r="R250" s="529">
        <v>0.80805405197896274</v>
      </c>
      <c r="S250" s="448">
        <v>217</v>
      </c>
    </row>
    <row r="251" spans="1:19" ht="14.45" customHeight="1" x14ac:dyDescent="0.2">
      <c r="A251" s="442"/>
      <c r="B251" s="443" t="s">
        <v>2393</v>
      </c>
      <c r="C251" s="443" t="s">
        <v>2195</v>
      </c>
      <c r="D251" s="443" t="s">
        <v>2194</v>
      </c>
      <c r="E251" s="443" t="s">
        <v>2204</v>
      </c>
      <c r="F251" s="443" t="s">
        <v>2409</v>
      </c>
      <c r="G251" s="443"/>
      <c r="H251" s="447">
        <v>96</v>
      </c>
      <c r="I251" s="447">
        <v>100128</v>
      </c>
      <c r="J251" s="443">
        <v>1.0909090909090908</v>
      </c>
      <c r="K251" s="443">
        <v>1043</v>
      </c>
      <c r="L251" s="447">
        <v>88</v>
      </c>
      <c r="M251" s="447">
        <v>91784</v>
      </c>
      <c r="N251" s="443">
        <v>1</v>
      </c>
      <c r="O251" s="443">
        <v>1043</v>
      </c>
      <c r="P251" s="447">
        <v>47</v>
      </c>
      <c r="Q251" s="447">
        <v>49021</v>
      </c>
      <c r="R251" s="529">
        <v>0.53409090909090906</v>
      </c>
      <c r="S251" s="448">
        <v>1043</v>
      </c>
    </row>
    <row r="252" spans="1:19" ht="14.45" customHeight="1" x14ac:dyDescent="0.2">
      <c r="A252" s="442"/>
      <c r="B252" s="443" t="s">
        <v>2393</v>
      </c>
      <c r="C252" s="443" t="s">
        <v>2195</v>
      </c>
      <c r="D252" s="443" t="s">
        <v>2194</v>
      </c>
      <c r="E252" s="443" t="s">
        <v>2204</v>
      </c>
      <c r="F252" s="443" t="s">
        <v>2410</v>
      </c>
      <c r="G252" s="443"/>
      <c r="H252" s="447">
        <v>2</v>
      </c>
      <c r="I252" s="447">
        <v>2646</v>
      </c>
      <c r="J252" s="443">
        <v>0.5</v>
      </c>
      <c r="K252" s="443">
        <v>1323</v>
      </c>
      <c r="L252" s="447">
        <v>4</v>
      </c>
      <c r="M252" s="447">
        <v>5292</v>
      </c>
      <c r="N252" s="443">
        <v>1</v>
      </c>
      <c r="O252" s="443">
        <v>1323</v>
      </c>
      <c r="P252" s="447">
        <v>4</v>
      </c>
      <c r="Q252" s="447">
        <v>5292</v>
      </c>
      <c r="R252" s="529">
        <v>1</v>
      </c>
      <c r="S252" s="448">
        <v>1323</v>
      </c>
    </row>
    <row r="253" spans="1:19" ht="14.45" customHeight="1" x14ac:dyDescent="0.2">
      <c r="A253" s="442"/>
      <c r="B253" s="443" t="s">
        <v>2393</v>
      </c>
      <c r="C253" s="443" t="s">
        <v>2195</v>
      </c>
      <c r="D253" s="443" t="s">
        <v>2194</v>
      </c>
      <c r="E253" s="443" t="s">
        <v>2204</v>
      </c>
      <c r="F253" s="443" t="s">
        <v>2411</v>
      </c>
      <c r="G253" s="443"/>
      <c r="H253" s="447">
        <v>9</v>
      </c>
      <c r="I253" s="447">
        <v>4878</v>
      </c>
      <c r="J253" s="443">
        <v>1.5</v>
      </c>
      <c r="K253" s="443">
        <v>542</v>
      </c>
      <c r="L253" s="447">
        <v>6</v>
      </c>
      <c r="M253" s="447">
        <v>3252</v>
      </c>
      <c r="N253" s="443">
        <v>1</v>
      </c>
      <c r="O253" s="443">
        <v>542</v>
      </c>
      <c r="P253" s="447">
        <v>9</v>
      </c>
      <c r="Q253" s="447">
        <v>4878</v>
      </c>
      <c r="R253" s="529">
        <v>1.5</v>
      </c>
      <c r="S253" s="448">
        <v>542</v>
      </c>
    </row>
    <row r="254" spans="1:19" ht="14.45" customHeight="1" x14ac:dyDescent="0.2">
      <c r="A254" s="442"/>
      <c r="B254" s="443" t="s">
        <v>2393</v>
      </c>
      <c r="C254" s="443" t="s">
        <v>2195</v>
      </c>
      <c r="D254" s="443" t="s">
        <v>2194</v>
      </c>
      <c r="E254" s="443" t="s">
        <v>2204</v>
      </c>
      <c r="F254" s="443" t="s">
        <v>2412</v>
      </c>
      <c r="G254" s="443"/>
      <c r="H254" s="447">
        <v>41</v>
      </c>
      <c r="I254" s="447">
        <v>23739</v>
      </c>
      <c r="J254" s="443">
        <v>0.77358490566037741</v>
      </c>
      <c r="K254" s="443">
        <v>579</v>
      </c>
      <c r="L254" s="447">
        <v>53</v>
      </c>
      <c r="M254" s="447">
        <v>30687</v>
      </c>
      <c r="N254" s="443">
        <v>1</v>
      </c>
      <c r="O254" s="443">
        <v>579</v>
      </c>
      <c r="P254" s="447">
        <v>27</v>
      </c>
      <c r="Q254" s="447">
        <v>15633</v>
      </c>
      <c r="R254" s="529">
        <v>0.50943396226415094</v>
      </c>
      <c r="S254" s="448">
        <v>579</v>
      </c>
    </row>
    <row r="255" spans="1:19" ht="14.45" customHeight="1" x14ac:dyDescent="0.2">
      <c r="A255" s="442"/>
      <c r="B255" s="443" t="s">
        <v>2393</v>
      </c>
      <c r="C255" s="443" t="s">
        <v>2195</v>
      </c>
      <c r="D255" s="443" t="s">
        <v>2194</v>
      </c>
      <c r="E255" s="443" t="s">
        <v>2204</v>
      </c>
      <c r="F255" s="443" t="s">
        <v>2413</v>
      </c>
      <c r="G255" s="443"/>
      <c r="H255" s="447">
        <v>2</v>
      </c>
      <c r="I255" s="447">
        <v>2606</v>
      </c>
      <c r="J255" s="443">
        <v>1</v>
      </c>
      <c r="K255" s="443">
        <v>1303</v>
      </c>
      <c r="L255" s="447">
        <v>2</v>
      </c>
      <c r="M255" s="447">
        <v>2606</v>
      </c>
      <c r="N255" s="443">
        <v>1</v>
      </c>
      <c r="O255" s="443">
        <v>1303</v>
      </c>
      <c r="P255" s="447">
        <v>1</v>
      </c>
      <c r="Q255" s="447">
        <v>1303</v>
      </c>
      <c r="R255" s="529">
        <v>0.5</v>
      </c>
      <c r="S255" s="448">
        <v>1303</v>
      </c>
    </row>
    <row r="256" spans="1:19" ht="14.45" customHeight="1" x14ac:dyDescent="0.2">
      <c r="A256" s="442"/>
      <c r="B256" s="443" t="s">
        <v>2393</v>
      </c>
      <c r="C256" s="443" t="s">
        <v>2195</v>
      </c>
      <c r="D256" s="443" t="s">
        <v>2194</v>
      </c>
      <c r="E256" s="443" t="s">
        <v>2204</v>
      </c>
      <c r="F256" s="443" t="s">
        <v>2414</v>
      </c>
      <c r="G256" s="443"/>
      <c r="H256" s="447"/>
      <c r="I256" s="447"/>
      <c r="J256" s="443"/>
      <c r="K256" s="443"/>
      <c r="L256" s="447">
        <v>2</v>
      </c>
      <c r="M256" s="447">
        <v>272</v>
      </c>
      <c r="N256" s="443">
        <v>1</v>
      </c>
      <c r="O256" s="443">
        <v>136</v>
      </c>
      <c r="P256" s="447"/>
      <c r="Q256" s="447"/>
      <c r="R256" s="529"/>
      <c r="S256" s="448"/>
    </row>
    <row r="257" spans="1:19" ht="14.45" customHeight="1" x14ac:dyDescent="0.2">
      <c r="A257" s="442"/>
      <c r="B257" s="443" t="s">
        <v>2393</v>
      </c>
      <c r="C257" s="443" t="s">
        <v>2195</v>
      </c>
      <c r="D257" s="443" t="s">
        <v>2194</v>
      </c>
      <c r="E257" s="443" t="s">
        <v>2204</v>
      </c>
      <c r="F257" s="443" t="s">
        <v>2415</v>
      </c>
      <c r="G257" s="443"/>
      <c r="H257" s="447"/>
      <c r="I257" s="447"/>
      <c r="J257" s="443"/>
      <c r="K257" s="443"/>
      <c r="L257" s="447">
        <v>35</v>
      </c>
      <c r="M257" s="447">
        <v>7840</v>
      </c>
      <c r="N257" s="443">
        <v>1</v>
      </c>
      <c r="O257" s="443">
        <v>224</v>
      </c>
      <c r="P257" s="447"/>
      <c r="Q257" s="447"/>
      <c r="R257" s="529"/>
      <c r="S257" s="448"/>
    </row>
    <row r="258" spans="1:19" ht="14.45" customHeight="1" x14ac:dyDescent="0.2">
      <c r="A258" s="442"/>
      <c r="B258" s="443" t="s">
        <v>2393</v>
      </c>
      <c r="C258" s="443" t="s">
        <v>2195</v>
      </c>
      <c r="D258" s="443" t="s">
        <v>2194</v>
      </c>
      <c r="E258" s="443" t="s">
        <v>2204</v>
      </c>
      <c r="F258" s="443" t="s">
        <v>2416</v>
      </c>
      <c r="G258" s="443"/>
      <c r="H258" s="447">
        <v>1</v>
      </c>
      <c r="I258" s="447">
        <v>1083</v>
      </c>
      <c r="J258" s="443">
        <v>0.125</v>
      </c>
      <c r="K258" s="443">
        <v>1083</v>
      </c>
      <c r="L258" s="447">
        <v>8</v>
      </c>
      <c r="M258" s="447">
        <v>8664</v>
      </c>
      <c r="N258" s="443">
        <v>1</v>
      </c>
      <c r="O258" s="443">
        <v>1083</v>
      </c>
      <c r="P258" s="447">
        <v>12</v>
      </c>
      <c r="Q258" s="447">
        <v>12996</v>
      </c>
      <c r="R258" s="529">
        <v>1.5</v>
      </c>
      <c r="S258" s="448">
        <v>1083</v>
      </c>
    </row>
    <row r="259" spans="1:19" ht="14.45" customHeight="1" x14ac:dyDescent="0.2">
      <c r="A259" s="442"/>
      <c r="B259" s="443" t="s">
        <v>2393</v>
      </c>
      <c r="C259" s="443" t="s">
        <v>2195</v>
      </c>
      <c r="D259" s="443" t="s">
        <v>2194</v>
      </c>
      <c r="E259" s="443" t="s">
        <v>2204</v>
      </c>
      <c r="F259" s="443" t="s">
        <v>2417</v>
      </c>
      <c r="G259" s="443"/>
      <c r="H259" s="447"/>
      <c r="I259" s="447"/>
      <c r="J259" s="443"/>
      <c r="K259" s="443"/>
      <c r="L259" s="447">
        <v>4</v>
      </c>
      <c r="M259" s="447">
        <v>4332</v>
      </c>
      <c r="N259" s="443">
        <v>1</v>
      </c>
      <c r="O259" s="443">
        <v>1083</v>
      </c>
      <c r="P259" s="447"/>
      <c r="Q259" s="447"/>
      <c r="R259" s="529"/>
      <c r="S259" s="448"/>
    </row>
    <row r="260" spans="1:19" ht="14.45" customHeight="1" x14ac:dyDescent="0.2">
      <c r="A260" s="442"/>
      <c r="B260" s="443" t="s">
        <v>2393</v>
      </c>
      <c r="C260" s="443" t="s">
        <v>2195</v>
      </c>
      <c r="D260" s="443" t="s">
        <v>2194</v>
      </c>
      <c r="E260" s="443" t="s">
        <v>2271</v>
      </c>
      <c r="F260" s="443" t="s">
        <v>2276</v>
      </c>
      <c r="G260" s="443" t="s">
        <v>2277</v>
      </c>
      <c r="H260" s="447">
        <v>17</v>
      </c>
      <c r="I260" s="447">
        <v>1322.22</v>
      </c>
      <c r="J260" s="443">
        <v>0.43589574528407626</v>
      </c>
      <c r="K260" s="443">
        <v>77.777647058823533</v>
      </c>
      <c r="L260" s="447">
        <v>39</v>
      </c>
      <c r="M260" s="447">
        <v>3033.34</v>
      </c>
      <c r="N260" s="443">
        <v>1</v>
      </c>
      <c r="O260" s="443">
        <v>77.777948717948718</v>
      </c>
      <c r="P260" s="447">
        <v>20</v>
      </c>
      <c r="Q260" s="447">
        <v>1666.6599999999999</v>
      </c>
      <c r="R260" s="529">
        <v>0.54944714407221074</v>
      </c>
      <c r="S260" s="448">
        <v>83.332999999999998</v>
      </c>
    </row>
    <row r="261" spans="1:19" ht="14.45" customHeight="1" x14ac:dyDescent="0.2">
      <c r="A261" s="442"/>
      <c r="B261" s="443" t="s">
        <v>2393</v>
      </c>
      <c r="C261" s="443" t="s">
        <v>2195</v>
      </c>
      <c r="D261" s="443" t="s">
        <v>2194</v>
      </c>
      <c r="E261" s="443" t="s">
        <v>2271</v>
      </c>
      <c r="F261" s="443" t="s">
        <v>2278</v>
      </c>
      <c r="G261" s="443" t="s">
        <v>2279</v>
      </c>
      <c r="H261" s="447">
        <v>22</v>
      </c>
      <c r="I261" s="447">
        <v>5500</v>
      </c>
      <c r="J261" s="443">
        <v>1.1578947368421053</v>
      </c>
      <c r="K261" s="443">
        <v>250</v>
      </c>
      <c r="L261" s="447">
        <v>19</v>
      </c>
      <c r="M261" s="447">
        <v>4750</v>
      </c>
      <c r="N261" s="443">
        <v>1</v>
      </c>
      <c r="O261" s="443">
        <v>250</v>
      </c>
      <c r="P261" s="447">
        <v>21</v>
      </c>
      <c r="Q261" s="447">
        <v>5366.66</v>
      </c>
      <c r="R261" s="529">
        <v>1.1298231578947369</v>
      </c>
      <c r="S261" s="448">
        <v>255.55523809523808</v>
      </c>
    </row>
    <row r="262" spans="1:19" ht="14.45" customHeight="1" x14ac:dyDescent="0.2">
      <c r="A262" s="442"/>
      <c r="B262" s="443" t="s">
        <v>2393</v>
      </c>
      <c r="C262" s="443" t="s">
        <v>2195</v>
      </c>
      <c r="D262" s="443" t="s">
        <v>2194</v>
      </c>
      <c r="E262" s="443" t="s">
        <v>2271</v>
      </c>
      <c r="F262" s="443" t="s">
        <v>2280</v>
      </c>
      <c r="G262" s="443" t="s">
        <v>2281</v>
      </c>
      <c r="H262" s="447">
        <v>372</v>
      </c>
      <c r="I262" s="447">
        <v>111600</v>
      </c>
      <c r="J262" s="443">
        <v>1.0054054054054054</v>
      </c>
      <c r="K262" s="443">
        <v>300</v>
      </c>
      <c r="L262" s="447">
        <v>370</v>
      </c>
      <c r="M262" s="447">
        <v>111000</v>
      </c>
      <c r="N262" s="443">
        <v>1</v>
      </c>
      <c r="O262" s="443">
        <v>300</v>
      </c>
      <c r="P262" s="447">
        <v>265</v>
      </c>
      <c r="Q262" s="447">
        <v>80972.210000000006</v>
      </c>
      <c r="R262" s="529">
        <v>0.72947936936936941</v>
      </c>
      <c r="S262" s="448">
        <v>305.5555094339623</v>
      </c>
    </row>
    <row r="263" spans="1:19" ht="14.45" customHeight="1" x14ac:dyDescent="0.2">
      <c r="A263" s="442"/>
      <c r="B263" s="443" t="s">
        <v>2393</v>
      </c>
      <c r="C263" s="443" t="s">
        <v>2195</v>
      </c>
      <c r="D263" s="443" t="s">
        <v>2194</v>
      </c>
      <c r="E263" s="443" t="s">
        <v>2271</v>
      </c>
      <c r="F263" s="443" t="s">
        <v>2284</v>
      </c>
      <c r="G263" s="443" t="s">
        <v>2285</v>
      </c>
      <c r="H263" s="447"/>
      <c r="I263" s="447"/>
      <c r="J263" s="443"/>
      <c r="K263" s="443"/>
      <c r="L263" s="447">
        <v>1</v>
      </c>
      <c r="M263" s="447">
        <v>550</v>
      </c>
      <c r="N263" s="443">
        <v>1</v>
      </c>
      <c r="O263" s="443">
        <v>550</v>
      </c>
      <c r="P263" s="447"/>
      <c r="Q263" s="447"/>
      <c r="R263" s="529"/>
      <c r="S263" s="448"/>
    </row>
    <row r="264" spans="1:19" ht="14.45" customHeight="1" x14ac:dyDescent="0.2">
      <c r="A264" s="442"/>
      <c r="B264" s="443" t="s">
        <v>2393</v>
      </c>
      <c r="C264" s="443" t="s">
        <v>2195</v>
      </c>
      <c r="D264" s="443" t="s">
        <v>2194</v>
      </c>
      <c r="E264" s="443" t="s">
        <v>2271</v>
      </c>
      <c r="F264" s="443" t="s">
        <v>2297</v>
      </c>
      <c r="G264" s="443" t="s">
        <v>2298</v>
      </c>
      <c r="H264" s="447"/>
      <c r="I264" s="447"/>
      <c r="J264" s="443"/>
      <c r="K264" s="443"/>
      <c r="L264" s="447"/>
      <c r="M264" s="447"/>
      <c r="N264" s="443"/>
      <c r="O264" s="443"/>
      <c r="P264" s="447">
        <v>2</v>
      </c>
      <c r="Q264" s="447">
        <v>1011.11</v>
      </c>
      <c r="R264" s="529"/>
      <c r="S264" s="448">
        <v>505.55500000000001</v>
      </c>
    </row>
    <row r="265" spans="1:19" ht="14.45" customHeight="1" x14ac:dyDescent="0.2">
      <c r="A265" s="442"/>
      <c r="B265" s="443" t="s">
        <v>2393</v>
      </c>
      <c r="C265" s="443" t="s">
        <v>2195</v>
      </c>
      <c r="D265" s="443" t="s">
        <v>2194</v>
      </c>
      <c r="E265" s="443" t="s">
        <v>2271</v>
      </c>
      <c r="F265" s="443" t="s">
        <v>2418</v>
      </c>
      <c r="G265" s="443" t="s">
        <v>2419</v>
      </c>
      <c r="H265" s="447">
        <v>221</v>
      </c>
      <c r="I265" s="447">
        <v>147333.33000000002</v>
      </c>
      <c r="J265" s="443">
        <v>1.1450776646352938</v>
      </c>
      <c r="K265" s="443">
        <v>666.66665158371052</v>
      </c>
      <c r="L265" s="447">
        <v>193</v>
      </c>
      <c r="M265" s="447">
        <v>128666.67</v>
      </c>
      <c r="N265" s="443">
        <v>1</v>
      </c>
      <c r="O265" s="443">
        <v>666.66668393782379</v>
      </c>
      <c r="P265" s="447">
        <v>148</v>
      </c>
      <c r="Q265" s="447">
        <v>104422.22</v>
      </c>
      <c r="R265" s="529">
        <v>0.81157163700591617</v>
      </c>
      <c r="S265" s="448">
        <v>705.55554054054051</v>
      </c>
    </row>
    <row r="266" spans="1:19" ht="14.45" customHeight="1" x14ac:dyDescent="0.2">
      <c r="A266" s="442"/>
      <c r="B266" s="443" t="s">
        <v>2393</v>
      </c>
      <c r="C266" s="443" t="s">
        <v>2195</v>
      </c>
      <c r="D266" s="443" t="s">
        <v>2194</v>
      </c>
      <c r="E266" s="443" t="s">
        <v>2271</v>
      </c>
      <c r="F266" s="443" t="s">
        <v>2420</v>
      </c>
      <c r="G266" s="443" t="s">
        <v>2421</v>
      </c>
      <c r="H266" s="447">
        <v>381</v>
      </c>
      <c r="I266" s="447">
        <v>88899.99</v>
      </c>
      <c r="J266" s="443">
        <v>0.85234889741131359</v>
      </c>
      <c r="K266" s="443">
        <v>233.33330708661418</v>
      </c>
      <c r="L266" s="447">
        <v>447</v>
      </c>
      <c r="M266" s="447">
        <v>104300</v>
      </c>
      <c r="N266" s="443">
        <v>1</v>
      </c>
      <c r="O266" s="443">
        <v>233.33333333333334</v>
      </c>
      <c r="P266" s="447">
        <v>311</v>
      </c>
      <c r="Q266" s="447">
        <v>78095.55</v>
      </c>
      <c r="R266" s="529">
        <v>0.74875886864813046</v>
      </c>
      <c r="S266" s="448">
        <v>251.11109324758843</v>
      </c>
    </row>
    <row r="267" spans="1:19" ht="14.45" customHeight="1" x14ac:dyDescent="0.2">
      <c r="A267" s="442"/>
      <c r="B267" s="443" t="s">
        <v>2393</v>
      </c>
      <c r="C267" s="443" t="s">
        <v>2195</v>
      </c>
      <c r="D267" s="443" t="s">
        <v>2194</v>
      </c>
      <c r="E267" s="443" t="s">
        <v>2271</v>
      </c>
      <c r="F267" s="443" t="s">
        <v>2422</v>
      </c>
      <c r="G267" s="443" t="s">
        <v>2423</v>
      </c>
      <c r="H267" s="447">
        <v>234</v>
      </c>
      <c r="I267" s="447">
        <v>181999.99</v>
      </c>
      <c r="J267" s="443">
        <v>0.95901627898607111</v>
      </c>
      <c r="K267" s="443">
        <v>777.777735042735</v>
      </c>
      <c r="L267" s="447">
        <v>244</v>
      </c>
      <c r="M267" s="447">
        <v>189777.78999999998</v>
      </c>
      <c r="N267" s="443">
        <v>1</v>
      </c>
      <c r="O267" s="443">
        <v>777.77782786885234</v>
      </c>
      <c r="P267" s="447">
        <v>155</v>
      </c>
      <c r="Q267" s="447">
        <v>127444.45999999999</v>
      </c>
      <c r="R267" s="529">
        <v>0.67154570616508924</v>
      </c>
      <c r="S267" s="448">
        <v>822.22232258064514</v>
      </c>
    </row>
    <row r="268" spans="1:19" ht="14.45" customHeight="1" x14ac:dyDescent="0.2">
      <c r="A268" s="442"/>
      <c r="B268" s="443" t="s">
        <v>2393</v>
      </c>
      <c r="C268" s="443" t="s">
        <v>2195</v>
      </c>
      <c r="D268" s="443" t="s">
        <v>2194</v>
      </c>
      <c r="E268" s="443" t="s">
        <v>2271</v>
      </c>
      <c r="F268" s="443" t="s">
        <v>2424</v>
      </c>
      <c r="G268" s="443" t="s">
        <v>2425</v>
      </c>
      <c r="H268" s="447">
        <v>454</v>
      </c>
      <c r="I268" s="447">
        <v>110977.79</v>
      </c>
      <c r="J268" s="443">
        <v>0.84543768802849939</v>
      </c>
      <c r="K268" s="443">
        <v>244.44447136563875</v>
      </c>
      <c r="L268" s="447">
        <v>537</v>
      </c>
      <c r="M268" s="447">
        <v>131266.67000000001</v>
      </c>
      <c r="N268" s="443">
        <v>1</v>
      </c>
      <c r="O268" s="443">
        <v>244.4444506517691</v>
      </c>
      <c r="P268" s="447">
        <v>407</v>
      </c>
      <c r="Q268" s="447">
        <v>106724.44</v>
      </c>
      <c r="R268" s="529">
        <v>0.81303532724643657</v>
      </c>
      <c r="S268" s="448">
        <v>262.22221130221129</v>
      </c>
    </row>
    <row r="269" spans="1:19" ht="14.45" customHeight="1" x14ac:dyDescent="0.2">
      <c r="A269" s="442"/>
      <c r="B269" s="443" t="s">
        <v>2393</v>
      </c>
      <c r="C269" s="443" t="s">
        <v>2195</v>
      </c>
      <c r="D269" s="443" t="s">
        <v>2194</v>
      </c>
      <c r="E269" s="443" t="s">
        <v>2271</v>
      </c>
      <c r="F269" s="443" t="s">
        <v>2426</v>
      </c>
      <c r="G269" s="443" t="s">
        <v>2427</v>
      </c>
      <c r="H269" s="447">
        <v>10</v>
      </c>
      <c r="I269" s="447">
        <v>5255.5499999999993</v>
      </c>
      <c r="J269" s="443">
        <v>0.38461538461538458</v>
      </c>
      <c r="K269" s="443">
        <v>525.55499999999995</v>
      </c>
      <c r="L269" s="447">
        <v>26</v>
      </c>
      <c r="M269" s="447">
        <v>13664.43</v>
      </c>
      <c r="N269" s="443">
        <v>1</v>
      </c>
      <c r="O269" s="443">
        <v>525.55500000000006</v>
      </c>
      <c r="P269" s="447">
        <v>12</v>
      </c>
      <c r="Q269" s="447">
        <v>6693.3499999999985</v>
      </c>
      <c r="R269" s="529">
        <v>0.48983748315882902</v>
      </c>
      <c r="S269" s="448">
        <v>557.77916666666658</v>
      </c>
    </row>
    <row r="270" spans="1:19" ht="14.45" customHeight="1" x14ac:dyDescent="0.2">
      <c r="A270" s="442"/>
      <c r="B270" s="443" t="s">
        <v>2393</v>
      </c>
      <c r="C270" s="443" t="s">
        <v>2195</v>
      </c>
      <c r="D270" s="443" t="s">
        <v>2194</v>
      </c>
      <c r="E270" s="443" t="s">
        <v>2271</v>
      </c>
      <c r="F270" s="443" t="s">
        <v>2428</v>
      </c>
      <c r="G270" s="443" t="s">
        <v>2429</v>
      </c>
      <c r="H270" s="447">
        <v>10</v>
      </c>
      <c r="I270" s="447">
        <v>10000</v>
      </c>
      <c r="J270" s="443">
        <v>1.4285714285714286</v>
      </c>
      <c r="K270" s="443">
        <v>1000</v>
      </c>
      <c r="L270" s="447">
        <v>7</v>
      </c>
      <c r="M270" s="447">
        <v>7000</v>
      </c>
      <c r="N270" s="443">
        <v>1</v>
      </c>
      <c r="O270" s="443">
        <v>1000</v>
      </c>
      <c r="P270" s="447">
        <v>2</v>
      </c>
      <c r="Q270" s="447">
        <v>2111.12</v>
      </c>
      <c r="R270" s="529">
        <v>0.30158857142857143</v>
      </c>
      <c r="S270" s="448">
        <v>1055.56</v>
      </c>
    </row>
    <row r="271" spans="1:19" ht="14.45" customHeight="1" x14ac:dyDescent="0.2">
      <c r="A271" s="442"/>
      <c r="B271" s="443" t="s">
        <v>2393</v>
      </c>
      <c r="C271" s="443" t="s">
        <v>2195</v>
      </c>
      <c r="D271" s="443" t="s">
        <v>2194</v>
      </c>
      <c r="E271" s="443" t="s">
        <v>2271</v>
      </c>
      <c r="F271" s="443" t="s">
        <v>2381</v>
      </c>
      <c r="G271" s="443" t="s">
        <v>2382</v>
      </c>
      <c r="H271" s="447"/>
      <c r="I271" s="447"/>
      <c r="J271" s="443"/>
      <c r="K271" s="443"/>
      <c r="L271" s="447">
        <v>2</v>
      </c>
      <c r="M271" s="447">
        <v>0</v>
      </c>
      <c r="N271" s="443"/>
      <c r="O271" s="443">
        <v>0</v>
      </c>
      <c r="P271" s="447"/>
      <c r="Q271" s="447"/>
      <c r="R271" s="529"/>
      <c r="S271" s="448"/>
    </row>
    <row r="272" spans="1:19" ht="14.45" customHeight="1" x14ac:dyDescent="0.2">
      <c r="A272" s="442"/>
      <c r="B272" s="443" t="s">
        <v>2393</v>
      </c>
      <c r="C272" s="443" t="s">
        <v>2195</v>
      </c>
      <c r="D272" s="443" t="s">
        <v>2194</v>
      </c>
      <c r="E272" s="443" t="s">
        <v>2271</v>
      </c>
      <c r="F272" s="443" t="s">
        <v>2305</v>
      </c>
      <c r="G272" s="443" t="s">
        <v>2306</v>
      </c>
      <c r="H272" s="447">
        <v>622</v>
      </c>
      <c r="I272" s="447">
        <v>0</v>
      </c>
      <c r="J272" s="443"/>
      <c r="K272" s="443">
        <v>0</v>
      </c>
      <c r="L272" s="447">
        <v>590</v>
      </c>
      <c r="M272" s="447">
        <v>0</v>
      </c>
      <c r="N272" s="443"/>
      <c r="O272" s="443">
        <v>0</v>
      </c>
      <c r="P272" s="447">
        <v>424</v>
      </c>
      <c r="Q272" s="447">
        <v>0</v>
      </c>
      <c r="R272" s="529"/>
      <c r="S272" s="448">
        <v>0</v>
      </c>
    </row>
    <row r="273" spans="1:19" ht="14.45" customHeight="1" x14ac:dyDescent="0.2">
      <c r="A273" s="442"/>
      <c r="B273" s="443" t="s">
        <v>2393</v>
      </c>
      <c r="C273" s="443" t="s">
        <v>2195</v>
      </c>
      <c r="D273" s="443" t="s">
        <v>2194</v>
      </c>
      <c r="E273" s="443" t="s">
        <v>2271</v>
      </c>
      <c r="F273" s="443" t="s">
        <v>2307</v>
      </c>
      <c r="G273" s="443" t="s">
        <v>2308</v>
      </c>
      <c r="H273" s="447">
        <v>435</v>
      </c>
      <c r="I273" s="447">
        <v>132916.68</v>
      </c>
      <c r="J273" s="443">
        <v>0.9024897034705438</v>
      </c>
      <c r="K273" s="443">
        <v>305.55558620689652</v>
      </c>
      <c r="L273" s="447">
        <v>482</v>
      </c>
      <c r="M273" s="447">
        <v>147277.78</v>
      </c>
      <c r="N273" s="443">
        <v>1</v>
      </c>
      <c r="O273" s="443">
        <v>305.55556016597512</v>
      </c>
      <c r="P273" s="447">
        <v>367</v>
      </c>
      <c r="Q273" s="447">
        <v>114177.77</v>
      </c>
      <c r="R273" s="529">
        <v>0.77525455638997276</v>
      </c>
      <c r="S273" s="448">
        <v>311.11108991825614</v>
      </c>
    </row>
    <row r="274" spans="1:19" ht="14.45" customHeight="1" x14ac:dyDescent="0.2">
      <c r="A274" s="442"/>
      <c r="B274" s="443" t="s">
        <v>2393</v>
      </c>
      <c r="C274" s="443" t="s">
        <v>2195</v>
      </c>
      <c r="D274" s="443" t="s">
        <v>2194</v>
      </c>
      <c r="E274" s="443" t="s">
        <v>2271</v>
      </c>
      <c r="F274" s="443" t="s">
        <v>2309</v>
      </c>
      <c r="G274" s="443" t="s">
        <v>2310</v>
      </c>
      <c r="H274" s="447">
        <v>1029</v>
      </c>
      <c r="I274" s="447">
        <v>34299.99</v>
      </c>
      <c r="J274" s="443">
        <v>2.1129361628205672</v>
      </c>
      <c r="K274" s="443">
        <v>33.333323615160346</v>
      </c>
      <c r="L274" s="447">
        <v>487</v>
      </c>
      <c r="M274" s="447">
        <v>16233.33</v>
      </c>
      <c r="N274" s="443">
        <v>1</v>
      </c>
      <c r="O274" s="443">
        <v>33.333326488706362</v>
      </c>
      <c r="P274" s="447"/>
      <c r="Q274" s="447"/>
      <c r="R274" s="529"/>
      <c r="S274" s="448"/>
    </row>
    <row r="275" spans="1:19" ht="14.45" customHeight="1" x14ac:dyDescent="0.2">
      <c r="A275" s="442"/>
      <c r="B275" s="443" t="s">
        <v>2393</v>
      </c>
      <c r="C275" s="443" t="s">
        <v>2195</v>
      </c>
      <c r="D275" s="443" t="s">
        <v>2194</v>
      </c>
      <c r="E275" s="443" t="s">
        <v>2271</v>
      </c>
      <c r="F275" s="443" t="s">
        <v>2311</v>
      </c>
      <c r="G275" s="443" t="s">
        <v>2312</v>
      </c>
      <c r="H275" s="447">
        <v>463</v>
      </c>
      <c r="I275" s="447">
        <v>210922.21999999997</v>
      </c>
      <c r="J275" s="443">
        <v>0.98510633170290252</v>
      </c>
      <c r="K275" s="443">
        <v>455.55555075593946</v>
      </c>
      <c r="L275" s="447">
        <v>470</v>
      </c>
      <c r="M275" s="447">
        <v>214111.12</v>
      </c>
      <c r="N275" s="443">
        <v>1</v>
      </c>
      <c r="O275" s="443">
        <v>455.55557446808507</v>
      </c>
      <c r="P275" s="447">
        <v>351</v>
      </c>
      <c r="Q275" s="447">
        <v>161850</v>
      </c>
      <c r="R275" s="529">
        <v>0.75591590011765852</v>
      </c>
      <c r="S275" s="448">
        <v>461.11111111111109</v>
      </c>
    </row>
    <row r="276" spans="1:19" ht="14.45" customHeight="1" x14ac:dyDescent="0.2">
      <c r="A276" s="442"/>
      <c r="B276" s="443" t="s">
        <v>2393</v>
      </c>
      <c r="C276" s="443" t="s">
        <v>2195</v>
      </c>
      <c r="D276" s="443" t="s">
        <v>2194</v>
      </c>
      <c r="E276" s="443" t="s">
        <v>2271</v>
      </c>
      <c r="F276" s="443" t="s">
        <v>2315</v>
      </c>
      <c r="G276" s="443" t="s">
        <v>2316</v>
      </c>
      <c r="H276" s="447">
        <v>467</v>
      </c>
      <c r="I276" s="447">
        <v>36322.22</v>
      </c>
      <c r="J276" s="443">
        <v>0.85845585237541633</v>
      </c>
      <c r="K276" s="443">
        <v>77.777773019271947</v>
      </c>
      <c r="L276" s="447">
        <v>544</v>
      </c>
      <c r="M276" s="447">
        <v>42311.11</v>
      </c>
      <c r="N276" s="443">
        <v>1</v>
      </c>
      <c r="O276" s="443">
        <v>77.777775735294114</v>
      </c>
      <c r="P276" s="447">
        <v>430</v>
      </c>
      <c r="Q276" s="447">
        <v>40611.119999999995</v>
      </c>
      <c r="R276" s="529">
        <v>0.95982166386086287</v>
      </c>
      <c r="S276" s="448">
        <v>94.444465116279062</v>
      </c>
    </row>
    <row r="277" spans="1:19" ht="14.45" customHeight="1" x14ac:dyDescent="0.2">
      <c r="A277" s="442"/>
      <c r="B277" s="443" t="s">
        <v>2393</v>
      </c>
      <c r="C277" s="443" t="s">
        <v>2195</v>
      </c>
      <c r="D277" s="443" t="s">
        <v>2194</v>
      </c>
      <c r="E277" s="443" t="s">
        <v>2271</v>
      </c>
      <c r="F277" s="443" t="s">
        <v>2430</v>
      </c>
      <c r="G277" s="443" t="s">
        <v>2431</v>
      </c>
      <c r="H277" s="447">
        <v>261</v>
      </c>
      <c r="I277" s="447">
        <v>377000</v>
      </c>
      <c r="J277" s="443">
        <v>1.007722037651382</v>
      </c>
      <c r="K277" s="443">
        <v>1444.4444444444443</v>
      </c>
      <c r="L277" s="447">
        <v>259</v>
      </c>
      <c r="M277" s="447">
        <v>374111.10000000003</v>
      </c>
      <c r="N277" s="443">
        <v>1</v>
      </c>
      <c r="O277" s="443">
        <v>1444.4444015444017</v>
      </c>
      <c r="P277" s="447">
        <v>160</v>
      </c>
      <c r="Q277" s="447">
        <v>243555.56</v>
      </c>
      <c r="R277" s="529">
        <v>0.65102468224011523</v>
      </c>
      <c r="S277" s="448">
        <v>1522.22225</v>
      </c>
    </row>
    <row r="278" spans="1:19" ht="14.45" customHeight="1" x14ac:dyDescent="0.2">
      <c r="A278" s="442"/>
      <c r="B278" s="443" t="s">
        <v>2393</v>
      </c>
      <c r="C278" s="443" t="s">
        <v>2195</v>
      </c>
      <c r="D278" s="443" t="s">
        <v>2194</v>
      </c>
      <c r="E278" s="443" t="s">
        <v>2271</v>
      </c>
      <c r="F278" s="443" t="s">
        <v>2432</v>
      </c>
      <c r="G278" s="443" t="s">
        <v>2433</v>
      </c>
      <c r="H278" s="447"/>
      <c r="I278" s="447"/>
      <c r="J278" s="443"/>
      <c r="K278" s="443"/>
      <c r="L278" s="447">
        <v>0</v>
      </c>
      <c r="M278" s="447">
        <v>0</v>
      </c>
      <c r="N278" s="443"/>
      <c r="O278" s="443"/>
      <c r="P278" s="447"/>
      <c r="Q278" s="447"/>
      <c r="R278" s="529"/>
      <c r="S278" s="448"/>
    </row>
    <row r="279" spans="1:19" ht="14.45" customHeight="1" x14ac:dyDescent="0.2">
      <c r="A279" s="442"/>
      <c r="B279" s="443" t="s">
        <v>2393</v>
      </c>
      <c r="C279" s="443" t="s">
        <v>2195</v>
      </c>
      <c r="D279" s="443" t="s">
        <v>2194</v>
      </c>
      <c r="E279" s="443" t="s">
        <v>2271</v>
      </c>
      <c r="F279" s="443" t="s">
        <v>2319</v>
      </c>
      <c r="G279" s="443" t="s">
        <v>2320</v>
      </c>
      <c r="H279" s="447">
        <v>2</v>
      </c>
      <c r="I279" s="447">
        <v>188.88</v>
      </c>
      <c r="J279" s="443">
        <v>0.24998676478373658</v>
      </c>
      <c r="K279" s="443">
        <v>94.44</v>
      </c>
      <c r="L279" s="447">
        <v>8</v>
      </c>
      <c r="M279" s="447">
        <v>755.56</v>
      </c>
      <c r="N279" s="443">
        <v>1</v>
      </c>
      <c r="O279" s="443">
        <v>94.444999999999993</v>
      </c>
      <c r="P279" s="447">
        <v>8</v>
      </c>
      <c r="Q279" s="447">
        <v>888.88</v>
      </c>
      <c r="R279" s="529">
        <v>1.1764519032240988</v>
      </c>
      <c r="S279" s="448">
        <v>111.11</v>
      </c>
    </row>
    <row r="280" spans="1:19" ht="14.45" customHeight="1" x14ac:dyDescent="0.2">
      <c r="A280" s="442"/>
      <c r="B280" s="443" t="s">
        <v>2393</v>
      </c>
      <c r="C280" s="443" t="s">
        <v>2195</v>
      </c>
      <c r="D280" s="443" t="s">
        <v>2194</v>
      </c>
      <c r="E280" s="443" t="s">
        <v>2271</v>
      </c>
      <c r="F280" s="443" t="s">
        <v>2347</v>
      </c>
      <c r="G280" s="443" t="s">
        <v>2348</v>
      </c>
      <c r="H280" s="447">
        <v>13</v>
      </c>
      <c r="I280" s="447">
        <v>1256.67</v>
      </c>
      <c r="J280" s="443">
        <v>2.1666724137931035</v>
      </c>
      <c r="K280" s="443">
        <v>96.666923076923084</v>
      </c>
      <c r="L280" s="447">
        <v>6</v>
      </c>
      <c r="M280" s="447">
        <v>580</v>
      </c>
      <c r="N280" s="443">
        <v>1</v>
      </c>
      <c r="O280" s="443">
        <v>96.666666666666671</v>
      </c>
      <c r="P280" s="447">
        <v>4</v>
      </c>
      <c r="Q280" s="447">
        <v>600</v>
      </c>
      <c r="R280" s="529">
        <v>1.0344827586206897</v>
      </c>
      <c r="S280" s="448">
        <v>150</v>
      </c>
    </row>
    <row r="281" spans="1:19" ht="14.45" customHeight="1" x14ac:dyDescent="0.2">
      <c r="A281" s="442"/>
      <c r="B281" s="443" t="s">
        <v>2393</v>
      </c>
      <c r="C281" s="443" t="s">
        <v>2195</v>
      </c>
      <c r="D281" s="443" t="s">
        <v>2194</v>
      </c>
      <c r="E281" s="443" t="s">
        <v>2271</v>
      </c>
      <c r="F281" s="443" t="s">
        <v>2434</v>
      </c>
      <c r="G281" s="443" t="s">
        <v>2435</v>
      </c>
      <c r="H281" s="447">
        <v>264</v>
      </c>
      <c r="I281" s="447">
        <v>92400</v>
      </c>
      <c r="J281" s="443">
        <v>1.03125</v>
      </c>
      <c r="K281" s="443">
        <v>350</v>
      </c>
      <c r="L281" s="447">
        <v>256</v>
      </c>
      <c r="M281" s="447">
        <v>89600</v>
      </c>
      <c r="N281" s="443">
        <v>1</v>
      </c>
      <c r="O281" s="443">
        <v>350</v>
      </c>
      <c r="P281" s="447">
        <v>192</v>
      </c>
      <c r="Q281" s="447">
        <v>71466.67</v>
      </c>
      <c r="R281" s="529">
        <v>0.79761908482142851</v>
      </c>
      <c r="S281" s="448">
        <v>372.22223958333331</v>
      </c>
    </row>
    <row r="282" spans="1:19" ht="14.45" customHeight="1" x14ac:dyDescent="0.2">
      <c r="A282" s="442"/>
      <c r="B282" s="443" t="s">
        <v>2393</v>
      </c>
      <c r="C282" s="443" t="s">
        <v>2195</v>
      </c>
      <c r="D282" s="443" t="s">
        <v>2194</v>
      </c>
      <c r="E282" s="443" t="s">
        <v>2271</v>
      </c>
      <c r="F282" s="443" t="s">
        <v>2436</v>
      </c>
      <c r="G282" s="443" t="s">
        <v>2437</v>
      </c>
      <c r="H282" s="447">
        <v>20</v>
      </c>
      <c r="I282" s="447">
        <v>1177.78</v>
      </c>
      <c r="J282" s="443">
        <v>1.0526325197293747</v>
      </c>
      <c r="K282" s="443">
        <v>58.888999999999996</v>
      </c>
      <c r="L282" s="447">
        <v>19</v>
      </c>
      <c r="M282" s="447">
        <v>1118.8899999999999</v>
      </c>
      <c r="N282" s="443">
        <v>1</v>
      </c>
      <c r="O282" s="443">
        <v>58.888947368421043</v>
      </c>
      <c r="P282" s="447">
        <v>19</v>
      </c>
      <c r="Q282" s="447">
        <v>1287.79</v>
      </c>
      <c r="R282" s="529">
        <v>1.1509531768091592</v>
      </c>
      <c r="S282" s="448">
        <v>67.778421052631572</v>
      </c>
    </row>
    <row r="283" spans="1:19" ht="14.45" customHeight="1" x14ac:dyDescent="0.2">
      <c r="A283" s="442"/>
      <c r="B283" s="443" t="s">
        <v>2393</v>
      </c>
      <c r="C283" s="443" t="s">
        <v>2195</v>
      </c>
      <c r="D283" s="443" t="s">
        <v>2194</v>
      </c>
      <c r="E283" s="443" t="s">
        <v>2271</v>
      </c>
      <c r="F283" s="443" t="s">
        <v>2438</v>
      </c>
      <c r="G283" s="443" t="s">
        <v>2439</v>
      </c>
      <c r="H283" s="447">
        <v>372</v>
      </c>
      <c r="I283" s="447">
        <v>47946.66</v>
      </c>
      <c r="J283" s="443">
        <v>1.0054052421853392</v>
      </c>
      <c r="K283" s="443">
        <v>128.88887096774195</v>
      </c>
      <c r="L283" s="447">
        <v>370</v>
      </c>
      <c r="M283" s="447">
        <v>47688.89</v>
      </c>
      <c r="N283" s="443">
        <v>1</v>
      </c>
      <c r="O283" s="443">
        <v>128.88889189189189</v>
      </c>
      <c r="P283" s="447">
        <v>270</v>
      </c>
      <c r="Q283" s="447">
        <v>38100</v>
      </c>
      <c r="R283" s="529">
        <v>0.79892821996905361</v>
      </c>
      <c r="S283" s="448">
        <v>141.11111111111111</v>
      </c>
    </row>
    <row r="284" spans="1:19" ht="14.45" customHeight="1" x14ac:dyDescent="0.2">
      <c r="A284" s="442"/>
      <c r="B284" s="443" t="s">
        <v>2393</v>
      </c>
      <c r="C284" s="443" t="s">
        <v>2195</v>
      </c>
      <c r="D284" s="443" t="s">
        <v>2194</v>
      </c>
      <c r="E284" s="443" t="s">
        <v>2271</v>
      </c>
      <c r="F284" s="443" t="s">
        <v>2328</v>
      </c>
      <c r="G284" s="443" t="s">
        <v>2329</v>
      </c>
      <c r="H284" s="447">
        <v>1066</v>
      </c>
      <c r="I284" s="447">
        <v>52115.57</v>
      </c>
      <c r="J284" s="443">
        <v>0.87808936986846065</v>
      </c>
      <c r="K284" s="443">
        <v>48.888902439024392</v>
      </c>
      <c r="L284" s="447">
        <v>1214</v>
      </c>
      <c r="M284" s="447">
        <v>59351.100000000006</v>
      </c>
      <c r="N284" s="443">
        <v>1</v>
      </c>
      <c r="O284" s="443">
        <v>48.888879736408569</v>
      </c>
      <c r="P284" s="447">
        <v>879</v>
      </c>
      <c r="Q284" s="447">
        <v>63483.34</v>
      </c>
      <c r="R284" s="529">
        <v>1.0696236464025097</v>
      </c>
      <c r="S284" s="448">
        <v>72.222229806598406</v>
      </c>
    </row>
    <row r="285" spans="1:19" ht="14.45" customHeight="1" x14ac:dyDescent="0.2">
      <c r="A285" s="442"/>
      <c r="B285" s="443" t="s">
        <v>2393</v>
      </c>
      <c r="C285" s="443" t="s">
        <v>2195</v>
      </c>
      <c r="D285" s="443" t="s">
        <v>2194</v>
      </c>
      <c r="E285" s="443" t="s">
        <v>2271</v>
      </c>
      <c r="F285" s="443" t="s">
        <v>2440</v>
      </c>
      <c r="G285" s="443" t="s">
        <v>2441</v>
      </c>
      <c r="H285" s="447">
        <v>1277</v>
      </c>
      <c r="I285" s="447">
        <v>1135111.1199999999</v>
      </c>
      <c r="J285" s="443">
        <v>0.88803894452688392</v>
      </c>
      <c r="K285" s="443">
        <v>888.8888958496475</v>
      </c>
      <c r="L285" s="447">
        <v>1438</v>
      </c>
      <c r="M285" s="447">
        <v>1278222.23</v>
      </c>
      <c r="N285" s="443">
        <v>1</v>
      </c>
      <c r="O285" s="443">
        <v>888.8888942976356</v>
      </c>
      <c r="P285" s="447">
        <v>1156</v>
      </c>
      <c r="Q285" s="447">
        <v>1085355.56</v>
      </c>
      <c r="R285" s="529">
        <v>0.84911335018794043</v>
      </c>
      <c r="S285" s="448">
        <v>938.88889273356403</v>
      </c>
    </row>
    <row r="286" spans="1:19" ht="14.45" customHeight="1" x14ac:dyDescent="0.2">
      <c r="A286" s="442"/>
      <c r="B286" s="443" t="s">
        <v>2393</v>
      </c>
      <c r="C286" s="443" t="s">
        <v>2195</v>
      </c>
      <c r="D286" s="443" t="s">
        <v>2194</v>
      </c>
      <c r="E286" s="443" t="s">
        <v>2271</v>
      </c>
      <c r="F286" s="443" t="s">
        <v>2442</v>
      </c>
      <c r="G286" s="443" t="s">
        <v>2443</v>
      </c>
      <c r="H286" s="447">
        <v>21</v>
      </c>
      <c r="I286" s="447">
        <v>6999.99</v>
      </c>
      <c r="J286" s="443">
        <v>0.87499765625292958</v>
      </c>
      <c r="K286" s="443">
        <v>333.33285714285711</v>
      </c>
      <c r="L286" s="447">
        <v>24</v>
      </c>
      <c r="M286" s="447">
        <v>8000.01</v>
      </c>
      <c r="N286" s="443">
        <v>1</v>
      </c>
      <c r="O286" s="443">
        <v>333.33375000000001</v>
      </c>
      <c r="P286" s="447">
        <v>51</v>
      </c>
      <c r="Q286" s="447">
        <v>18133.330000000002</v>
      </c>
      <c r="R286" s="529">
        <v>2.2666634166707293</v>
      </c>
      <c r="S286" s="448">
        <v>355.55549019607844</v>
      </c>
    </row>
    <row r="287" spans="1:19" ht="14.45" customHeight="1" thickBot="1" x14ac:dyDescent="0.25">
      <c r="A287" s="449"/>
      <c r="B287" s="450" t="s">
        <v>2393</v>
      </c>
      <c r="C287" s="450" t="s">
        <v>2195</v>
      </c>
      <c r="D287" s="450" t="s">
        <v>2194</v>
      </c>
      <c r="E287" s="450" t="s">
        <v>2271</v>
      </c>
      <c r="F287" s="450" t="s">
        <v>2340</v>
      </c>
      <c r="G287" s="450" t="s">
        <v>2341</v>
      </c>
      <c r="H287" s="454"/>
      <c r="I287" s="454"/>
      <c r="J287" s="450"/>
      <c r="K287" s="450"/>
      <c r="L287" s="454"/>
      <c r="M287" s="454"/>
      <c r="N287" s="450"/>
      <c r="O287" s="450"/>
      <c r="P287" s="454">
        <v>5</v>
      </c>
      <c r="Q287" s="454">
        <v>305.55</v>
      </c>
      <c r="R287" s="462"/>
      <c r="S287" s="455">
        <v>61.11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E31484F-177F-4B04-99C0-BC8764009F1E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415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18398.47682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96.585139999999981</v>
      </c>
      <c r="E7" s="148">
        <f t="shared" ref="E7:E13" si="0">IF(C7=0,0,D7/C7)</f>
        <v>0</v>
      </c>
    </row>
    <row r="8" spans="1:5" ht="14.45" customHeight="1" x14ac:dyDescent="0.25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909.70840999999984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14293.508229999999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8707.9554500000013</v>
      </c>
      <c r="D16" s="166">
        <f ca="1">IF(ISERROR(VLOOKUP("Výnosy celkem",INDIRECT("HI!$A:$G"),5,0)),0,VLOOKUP("Výnosy celkem",INDIRECT("HI!$A:$G"),5,0))</f>
        <v>7075.6855499999992</v>
      </c>
      <c r="E16" s="167">
        <f t="shared" ref="E16:E19" ca="1" si="1">IF(C16=0,0,D16/C16)</f>
        <v>0.81255417424075116</v>
      </c>
    </row>
    <row r="17" spans="1:5" ht="14.45" customHeight="1" x14ac:dyDescent="0.2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8707.9554500000013</v>
      </c>
      <c r="D17" s="147">
        <f ca="1">IF(ISERROR(VLOOKUP("Ambulance *",INDIRECT("HI!$A:$G"),5,0)),0,VLOOKUP("Ambulance *",INDIRECT("HI!$A:$G"),5,0))</f>
        <v>7075.6855499999992</v>
      </c>
      <c r="E17" s="148">
        <f t="shared" ca="1" si="1"/>
        <v>0.81255417424075116</v>
      </c>
    </row>
    <row r="18" spans="1:5" ht="14.45" customHeight="1" x14ac:dyDescent="0.25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0.81255417424075105</v>
      </c>
      <c r="E18" s="148">
        <f t="shared" si="1"/>
        <v>0.81255417424075105</v>
      </c>
    </row>
    <row r="19" spans="1:5" ht="14.45" customHeight="1" x14ac:dyDescent="0.25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0.81255417424075083</v>
      </c>
      <c r="E19" s="148">
        <f t="shared" si="1"/>
        <v>0.81255417424075083</v>
      </c>
    </row>
    <row r="20" spans="1:5" ht="14.45" customHeight="1" x14ac:dyDescent="0.25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70" t="s">
        <v>128</v>
      </c>
      <c r="B22" s="157"/>
      <c r="C22" s="158"/>
      <c r="D22" s="158"/>
      <c r="E22" s="159"/>
    </row>
    <row r="23" spans="1:5" ht="14.45" customHeight="1" thickBot="1" x14ac:dyDescent="0.25">
      <c r="A23" s="171"/>
      <c r="B23" s="172"/>
      <c r="C23" s="173"/>
      <c r="D23" s="173"/>
      <c r="E23" s="174"/>
    </row>
    <row r="24" spans="1:5" ht="14.45" customHeight="1" thickBot="1" x14ac:dyDescent="0.2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438C8AB-3EF5-4D6B-9CE7-C1579F1100E9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415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2018</v>
      </c>
      <c r="C3" s="40">
        <v>2019</v>
      </c>
      <c r="D3" s="7"/>
      <c r="E3" s="310">
        <v>2020</v>
      </c>
      <c r="F3" s="311"/>
      <c r="G3" s="311"/>
      <c r="H3" s="312"/>
      <c r="I3" s="313">
        <v>2017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239</v>
      </c>
      <c r="J4" s="244" t="s">
        <v>240</v>
      </c>
    </row>
    <row r="5" spans="1:10" ht="14.45" customHeight="1" x14ac:dyDescent="0.2">
      <c r="A5" s="97" t="str">
        <f>HYPERLINK("#'Léky Žádanky'!A1","Léky (Kč)")</f>
        <v>Léky (Kč)</v>
      </c>
      <c r="B5" s="27">
        <v>152.73930999999999</v>
      </c>
      <c r="C5" s="29">
        <v>158.80853999999997</v>
      </c>
      <c r="D5" s="8"/>
      <c r="E5" s="102">
        <v>96.585139999999981</v>
      </c>
      <c r="F5" s="28">
        <v>0</v>
      </c>
      <c r="G5" s="101">
        <f>E5-F5</f>
        <v>96.585139999999981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1436.5696300000002</v>
      </c>
      <c r="C6" s="31">
        <v>1336.5234700000003</v>
      </c>
      <c r="D6" s="8"/>
      <c r="E6" s="103">
        <v>909.70840999999984</v>
      </c>
      <c r="F6" s="30">
        <v>0</v>
      </c>
      <c r="G6" s="104">
        <f>E6-F6</f>
        <v>909.70840999999984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13172.733839999999</v>
      </c>
      <c r="C7" s="31">
        <v>14282.026440000001</v>
      </c>
      <c r="D7" s="8"/>
      <c r="E7" s="103">
        <v>14293.508229999999</v>
      </c>
      <c r="F7" s="30">
        <v>0</v>
      </c>
      <c r="G7" s="104">
        <f>E7-F7</f>
        <v>14293.508229999999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3189.4081600000036</v>
      </c>
      <c r="C8" s="33">
        <v>2940.2563799999971</v>
      </c>
      <c r="D8" s="8"/>
      <c r="E8" s="105">
        <v>3098.6750400000005</v>
      </c>
      <c r="F8" s="32">
        <v>0</v>
      </c>
      <c r="G8" s="106">
        <f>E8-F8</f>
        <v>3098.6750400000005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17951.450940000002</v>
      </c>
      <c r="C9" s="35">
        <v>18717.614829999999</v>
      </c>
      <c r="D9" s="8"/>
      <c r="E9" s="3">
        <v>18398.47682</v>
      </c>
      <c r="F9" s="34">
        <v>0</v>
      </c>
      <c r="G9" s="34">
        <f>E9-F9</f>
        <v>18398.47682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8877.9244199999976</v>
      </c>
      <c r="C11" s="29">
        <f>IF(ISERROR(VLOOKUP("Celkem:",'ZV Vykáz.-A'!A:H,5,0)),0,VLOOKUP("Celkem:",'ZV Vykáz.-A'!A:H,5,0)/1000)</f>
        <v>8707.9554500000013</v>
      </c>
      <c r="D11" s="8"/>
      <c r="E11" s="102">
        <f>IF(ISERROR(VLOOKUP("Celkem:",'ZV Vykáz.-A'!A:H,8,0)),0,VLOOKUP("Celkem:",'ZV Vykáz.-A'!A:H,8,0)/1000)</f>
        <v>7075.6855499999992</v>
      </c>
      <c r="F11" s="28">
        <f>C11</f>
        <v>8707.9554500000013</v>
      </c>
      <c r="G11" s="101">
        <f>E11-F11</f>
        <v>-1632.2699000000021</v>
      </c>
      <c r="H11" s="107">
        <f>IF(F11&lt;0.00000001,"",E11/F11)</f>
        <v>0.81255417424075116</v>
      </c>
      <c r="I11" s="101">
        <f>E11-B11</f>
        <v>-1802.2388699999983</v>
      </c>
      <c r="J11" s="107">
        <f>IF(B11&lt;0.00000001,"",E11/B11)</f>
        <v>0.79699772325838314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8877.9244199999976</v>
      </c>
      <c r="C13" s="37">
        <f>SUM(C11:C12)</f>
        <v>8707.9554500000013</v>
      </c>
      <c r="D13" s="8"/>
      <c r="E13" s="5">
        <f>SUM(E11:E12)</f>
        <v>7075.6855499999992</v>
      </c>
      <c r="F13" s="36">
        <f>SUM(F11:F12)</f>
        <v>8707.9554500000013</v>
      </c>
      <c r="G13" s="36">
        <f>E13-F13</f>
        <v>-1632.2699000000021</v>
      </c>
      <c r="H13" s="111">
        <f>IF(F13&lt;0.00000001,"",E13/F13)</f>
        <v>0.81255417424075116</v>
      </c>
      <c r="I13" s="36">
        <f>SUM(I11:I12)</f>
        <v>-1802.2388699999983</v>
      </c>
      <c r="J13" s="111">
        <f>IF(B13&lt;0.00000001,"",E13/B13)</f>
        <v>0.79699772325838314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0.49455191391899805</v>
      </c>
      <c r="C15" s="39">
        <f>IF(C9=0,"",C13/C9)</f>
        <v>0.46522783640376908</v>
      </c>
      <c r="D15" s="8"/>
      <c r="E15" s="6">
        <f>IF(E9=0,"",E13/E9)</f>
        <v>0.38457996383202764</v>
      </c>
      <c r="F15" s="38" t="str">
        <f>IF(F9=0,"",F13/F9)</f>
        <v/>
      </c>
      <c r="G15" s="38" t="str">
        <f>IF(ISERROR(F15-E15),"",E15-F15)</f>
        <v/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ht="15" x14ac:dyDescent="0.25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218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FB2ACBDE-8413-44FA-B6B0-0E70A832624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415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5" customHeight="1" x14ac:dyDescent="0.2">
      <c r="A4" s="180" t="s">
        <v>67</v>
      </c>
      <c r="B4" s="183">
        <f>(B10+B8)/B6</f>
        <v>0.60466738120317376</v>
      </c>
      <c r="C4" s="183">
        <f t="shared" ref="C4:M4" si="0">(C10+C8)/C6</f>
        <v>0.56124691667996662</v>
      </c>
      <c r="D4" s="183">
        <f t="shared" si="0"/>
        <v>0.47515540211081397</v>
      </c>
      <c r="E4" s="183">
        <f t="shared" si="0"/>
        <v>0.40528674813305843</v>
      </c>
      <c r="F4" s="183">
        <f t="shared" si="0"/>
        <v>0.3845799464392835</v>
      </c>
      <c r="G4" s="183">
        <f t="shared" si="0"/>
        <v>0.3845799464392835</v>
      </c>
      <c r="H4" s="183">
        <f t="shared" si="0"/>
        <v>0.3845799464392835</v>
      </c>
      <c r="I4" s="183">
        <f t="shared" si="0"/>
        <v>0.3845799464392835</v>
      </c>
      <c r="J4" s="183">
        <f t="shared" si="0"/>
        <v>0.3845799464392835</v>
      </c>
      <c r="K4" s="183">
        <f t="shared" si="0"/>
        <v>0.3845799464392835</v>
      </c>
      <c r="L4" s="183">
        <f t="shared" si="0"/>
        <v>0.3845799464392835</v>
      </c>
      <c r="M4" s="183">
        <f t="shared" si="0"/>
        <v>0.3845799464392835</v>
      </c>
    </row>
    <row r="5" spans="1:13" ht="14.45" customHeight="1" x14ac:dyDescent="0.2">
      <c r="A5" s="184" t="s">
        <v>40</v>
      </c>
      <c r="B5" s="183">
        <f>IF(ISERROR(VLOOKUP($A5,'Man Tab'!$A:$Q,COLUMN()+2,0)),0,VLOOKUP($A5,'Man Tab'!$A:$Q,COLUMN()+2,0))</f>
        <v>3656.8973599999999</v>
      </c>
      <c r="C5" s="183">
        <f>IF(ISERROR(VLOOKUP($A5,'Man Tab'!$A:$Q,COLUMN()+2,0)),0,VLOOKUP($A5,'Man Tab'!$A:$Q,COLUMN()+2,0))</f>
        <v>3989.59238</v>
      </c>
      <c r="D5" s="183">
        <f>IF(ISERROR(VLOOKUP($A5,'Man Tab'!$A:$Q,COLUMN()+2,0)),0,VLOOKUP($A5,'Man Tab'!$A:$Q,COLUMN()+2,0))</f>
        <v>3902.74206</v>
      </c>
      <c r="E5" s="183">
        <f>IF(ISERROR(VLOOKUP($A5,'Man Tab'!$A:$Q,COLUMN()+2,0)),0,VLOOKUP($A5,'Man Tab'!$A:$Q,COLUMN()+2,0))</f>
        <v>3380.9290499999997</v>
      </c>
      <c r="F5" s="183">
        <f>IF(ISERROR(VLOOKUP($A5,'Man Tab'!$A:$Q,COLUMN()+2,0)),0,VLOOKUP($A5,'Man Tab'!$A:$Q,COLUMN()+2,0))</f>
        <v>3468.3159700000001</v>
      </c>
      <c r="G5" s="183">
        <f>IF(ISERROR(VLOOKUP($A5,'Man Tab'!$A:$Q,COLUMN()+2,0)),0,VLOOKUP($A5,'Man Tab'!$A:$Q,COLUMN()+2,0))</f>
        <v>0</v>
      </c>
      <c r="H5" s="183">
        <f>IF(ISERROR(VLOOKUP($A5,'Man Tab'!$A:$Q,COLUMN()+2,0)),0,VLOOKUP($A5,'Man Tab'!$A:$Q,COLUMN()+2,0))</f>
        <v>0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5" customHeight="1" x14ac:dyDescent="0.2">
      <c r="A6" s="184" t="s">
        <v>63</v>
      </c>
      <c r="B6" s="185">
        <f>B5</f>
        <v>3656.8973599999999</v>
      </c>
      <c r="C6" s="185">
        <f t="shared" ref="C6:M6" si="1">C5+B6</f>
        <v>7646.48974</v>
      </c>
      <c r="D6" s="185">
        <f t="shared" si="1"/>
        <v>11549.2318</v>
      </c>
      <c r="E6" s="185">
        <f t="shared" si="1"/>
        <v>14930.16085</v>
      </c>
      <c r="F6" s="185">
        <f t="shared" si="1"/>
        <v>18398.47682</v>
      </c>
      <c r="G6" s="185">
        <f t="shared" si="1"/>
        <v>18398.47682</v>
      </c>
      <c r="H6" s="185">
        <f t="shared" si="1"/>
        <v>18398.47682</v>
      </c>
      <c r="I6" s="185">
        <f t="shared" si="1"/>
        <v>18398.47682</v>
      </c>
      <c r="J6" s="185">
        <f t="shared" si="1"/>
        <v>18398.47682</v>
      </c>
      <c r="K6" s="185">
        <f t="shared" si="1"/>
        <v>18398.47682</v>
      </c>
      <c r="L6" s="185">
        <f t="shared" si="1"/>
        <v>18398.47682</v>
      </c>
      <c r="M6" s="185">
        <f t="shared" si="1"/>
        <v>18398.47682</v>
      </c>
    </row>
    <row r="7" spans="1:13" ht="14.45" customHeigh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5" customHeight="1" x14ac:dyDescent="0.2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5" customHeight="1" x14ac:dyDescent="0.2">
      <c r="A9" s="184" t="s">
        <v>88</v>
      </c>
      <c r="B9" s="184">
        <v>2211206.5499999998</v>
      </c>
      <c r="C9" s="184">
        <v>2080362.24</v>
      </c>
      <c r="D9" s="184">
        <v>1196111.0899999999</v>
      </c>
      <c r="E9" s="184">
        <v>563316.46000000008</v>
      </c>
      <c r="F9" s="184">
        <v>1024688.8899999998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5" customHeight="1" x14ac:dyDescent="0.2">
      <c r="A10" s="184" t="s">
        <v>65</v>
      </c>
      <c r="B10" s="185">
        <f>B9/1000</f>
        <v>2211.2065499999999</v>
      </c>
      <c r="C10" s="185">
        <f t="shared" ref="C10:M10" si="3">C9/1000+B10</f>
        <v>4291.5687899999994</v>
      </c>
      <c r="D10" s="185">
        <f t="shared" si="3"/>
        <v>5487.6798799999997</v>
      </c>
      <c r="E10" s="185">
        <f t="shared" si="3"/>
        <v>6050.9963399999997</v>
      </c>
      <c r="F10" s="185">
        <f t="shared" si="3"/>
        <v>7075.6852299999991</v>
      </c>
      <c r="G10" s="185">
        <f t="shared" si="3"/>
        <v>7075.6852299999991</v>
      </c>
      <c r="H10" s="185">
        <f t="shared" si="3"/>
        <v>7075.6852299999991</v>
      </c>
      <c r="I10" s="185">
        <f t="shared" si="3"/>
        <v>7075.6852299999991</v>
      </c>
      <c r="J10" s="185">
        <f t="shared" si="3"/>
        <v>7075.6852299999991</v>
      </c>
      <c r="K10" s="185">
        <f t="shared" si="3"/>
        <v>7075.6852299999991</v>
      </c>
      <c r="L10" s="185">
        <f t="shared" si="3"/>
        <v>7075.6852299999991</v>
      </c>
      <c r="M10" s="185">
        <f t="shared" si="3"/>
        <v>7075.6852299999991</v>
      </c>
    </row>
    <row r="11" spans="1:13" ht="14.45" customHeight="1" x14ac:dyDescent="0.2">
      <c r="A11" s="180"/>
      <c r="B11" s="180" t="s">
        <v>80</v>
      </c>
      <c r="C11" s="180">
        <f ca="1">IF(MONTH(TODAY())=1,12,MONTH(TODAY())-1)</f>
        <v>5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5" customHeight="1" x14ac:dyDescent="0.2">
      <c r="A12" s="180">
        <v>0</v>
      </c>
      <c r="B12" s="183" t="str">
        <f>IF(ISERROR(HI!F15),#REF!,HI!F15)</f>
        <v/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5" customHeight="1" x14ac:dyDescent="0.2">
      <c r="A13" s="180">
        <v>1</v>
      </c>
      <c r="B13" s="183" t="str">
        <f>IF(ISERROR(HI!F15),#REF!,HI!F15)</f>
        <v/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 xr:uid="{595E6ED7-12E4-4749-854F-E9B03F5DC49E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6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5" customHeight="1" thickBot="1" x14ac:dyDescent="0.25">
      <c r="A2" s="415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2020</v>
      </c>
      <c r="C4" s="123" t="s">
        <v>17</v>
      </c>
      <c r="D4" s="237" t="s">
        <v>219</v>
      </c>
      <c r="E4" s="237" t="s">
        <v>220</v>
      </c>
      <c r="F4" s="237" t="s">
        <v>221</v>
      </c>
      <c r="G4" s="237" t="s">
        <v>222</v>
      </c>
      <c r="H4" s="237" t="s">
        <v>223</v>
      </c>
      <c r="I4" s="237" t="s">
        <v>224</v>
      </c>
      <c r="J4" s="237" t="s">
        <v>225</v>
      </c>
      <c r="K4" s="237" t="s">
        <v>226</v>
      </c>
      <c r="L4" s="237" t="s">
        <v>227</v>
      </c>
      <c r="M4" s="237" t="s">
        <v>228</v>
      </c>
      <c r="N4" s="237" t="s">
        <v>229</v>
      </c>
      <c r="O4" s="237" t="s">
        <v>230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0.59524999999999995</v>
      </c>
      <c r="E7" s="52">
        <v>28.70861</v>
      </c>
      <c r="F7" s="52">
        <v>49.04645</v>
      </c>
      <c r="G7" s="52">
        <v>5.9284999999999997</v>
      </c>
      <c r="H7" s="52">
        <v>12.306329999999999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96.58514000000001</v>
      </c>
      <c r="Q7" s="81">
        <v>0.25218052212736802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3679.9999999000001</v>
      </c>
      <c r="C9" s="52">
        <v>306.66666665833333</v>
      </c>
      <c r="D9" s="52">
        <v>152.64520999999999</v>
      </c>
      <c r="E9" s="52">
        <v>274.19453000000004</v>
      </c>
      <c r="F9" s="52">
        <v>226.95050000000001</v>
      </c>
      <c r="G9" s="52">
        <v>73.631119999999996</v>
      </c>
      <c r="H9" s="52">
        <v>182.28704999999999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909.70841000000007</v>
      </c>
      <c r="Q9" s="81">
        <v>0.24720337228932618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466.67154399999998</v>
      </c>
      <c r="C11" s="52">
        <v>38.88929533333333</v>
      </c>
      <c r="D11" s="52">
        <v>28.83944</v>
      </c>
      <c r="E11" s="52">
        <v>32.880919999999996</v>
      </c>
      <c r="F11" s="52">
        <v>37.279780000000002</v>
      </c>
      <c r="G11" s="52">
        <v>27.710519999999999</v>
      </c>
      <c r="H11" s="52">
        <v>24.909779999999998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151.62044</v>
      </c>
      <c r="Q11" s="81">
        <v>0.32489754721363517</v>
      </c>
    </row>
    <row r="12" spans="1:17" ht="14.45" customHeight="1" x14ac:dyDescent="0.2">
      <c r="A12" s="15" t="s">
        <v>27</v>
      </c>
      <c r="B12" s="51">
        <v>68.8304969</v>
      </c>
      <c r="C12" s="52">
        <v>5.7358747416666667</v>
      </c>
      <c r="D12" s="52">
        <v>2.6829999999999998</v>
      </c>
      <c r="E12" s="52">
        <v>0.84699999999999998</v>
      </c>
      <c r="F12" s="52">
        <v>1.694</v>
      </c>
      <c r="G12" s="52">
        <v>0.84699999999999998</v>
      </c>
      <c r="H12" s="52">
        <v>0.86829999999999996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6.9392999999999994</v>
      </c>
      <c r="Q12" s="81">
        <v>0.10081722946271508</v>
      </c>
    </row>
    <row r="13" spans="1:17" ht="14.45" customHeight="1" x14ac:dyDescent="0.2">
      <c r="A13" s="15" t="s">
        <v>28</v>
      </c>
      <c r="B13" s="51">
        <v>50.000000099999994</v>
      </c>
      <c r="C13" s="52">
        <v>4.1666666749999992</v>
      </c>
      <c r="D13" s="52">
        <v>6.23855</v>
      </c>
      <c r="E13" s="52">
        <v>6.5203299999999995</v>
      </c>
      <c r="F13" s="52">
        <v>36.99098</v>
      </c>
      <c r="G13" s="52">
        <v>86.579970000000003</v>
      </c>
      <c r="H13" s="52">
        <v>28.163460000000001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164.49329</v>
      </c>
      <c r="Q13" s="81">
        <v>3.2898657934202689</v>
      </c>
    </row>
    <row r="14" spans="1:17" ht="14.45" customHeight="1" x14ac:dyDescent="0.2">
      <c r="A14" s="15" t="s">
        <v>29</v>
      </c>
      <c r="B14" s="51">
        <v>1408.3024846000001</v>
      </c>
      <c r="C14" s="52">
        <v>117.35854038333333</v>
      </c>
      <c r="D14" s="52">
        <v>157.66593</v>
      </c>
      <c r="E14" s="52">
        <v>161.11998</v>
      </c>
      <c r="F14" s="52">
        <v>153.97082</v>
      </c>
      <c r="G14" s="52">
        <v>119.87730999999999</v>
      </c>
      <c r="H14" s="52">
        <v>88.417270000000002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681.05131000000006</v>
      </c>
      <c r="Q14" s="81">
        <v>0.48359732191585175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590.52176499999996</v>
      </c>
      <c r="C17" s="52">
        <v>49.210147083333332</v>
      </c>
      <c r="D17" s="52">
        <v>55.133569999999999</v>
      </c>
      <c r="E17" s="52">
        <v>98.984390000000005</v>
      </c>
      <c r="F17" s="52">
        <v>28.13644</v>
      </c>
      <c r="G17" s="52">
        <v>69.000550000000004</v>
      </c>
      <c r="H17" s="52">
        <v>36.836320000000001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288.09127000000001</v>
      </c>
      <c r="Q17" s="81">
        <v>0.4878588514006762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3.8730000000000002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3.8730000000000002</v>
      </c>
      <c r="Q18" s="81" t="s">
        <v>243</v>
      </c>
    </row>
    <row r="19" spans="1:17" ht="14.45" customHeight="1" x14ac:dyDescent="0.2">
      <c r="A19" s="15" t="s">
        <v>34</v>
      </c>
      <c r="B19" s="51">
        <v>1580.8220267000002</v>
      </c>
      <c r="C19" s="52">
        <v>131.73516889166669</v>
      </c>
      <c r="D19" s="52">
        <v>168.90148000000002</v>
      </c>
      <c r="E19" s="52">
        <v>236.43544</v>
      </c>
      <c r="F19" s="52">
        <v>478.76153000000005</v>
      </c>
      <c r="G19" s="52">
        <v>179.41024999999999</v>
      </c>
      <c r="H19" s="52">
        <v>128.90572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1192.4144200000001</v>
      </c>
      <c r="Q19" s="81">
        <v>0.75430023105712329</v>
      </c>
    </row>
    <row r="20" spans="1:17" ht="14.45" customHeight="1" x14ac:dyDescent="0.2">
      <c r="A20" s="15" t="s">
        <v>35</v>
      </c>
      <c r="B20" s="51">
        <v>40320.443253199999</v>
      </c>
      <c r="C20" s="52">
        <v>3360.0369377666666</v>
      </c>
      <c r="D20" s="52">
        <v>2966.6501600000001</v>
      </c>
      <c r="E20" s="52">
        <v>2994.56194</v>
      </c>
      <c r="F20" s="52">
        <v>2776.0741200000002</v>
      </c>
      <c r="G20" s="52">
        <v>2704.2722000000003</v>
      </c>
      <c r="H20" s="52">
        <v>2851.9498100000001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14293.508230000001</v>
      </c>
      <c r="Q20" s="81">
        <v>0.35449779508229012</v>
      </c>
    </row>
    <row r="21" spans="1:17" ht="14.45" customHeight="1" x14ac:dyDescent="0.2">
      <c r="A21" s="16" t="s">
        <v>36</v>
      </c>
      <c r="B21" s="51">
        <v>1611.2164886</v>
      </c>
      <c r="C21" s="52">
        <v>134.26804071666666</v>
      </c>
      <c r="D21" s="52">
        <v>113.67160000000001</v>
      </c>
      <c r="E21" s="52">
        <v>113.67160000000001</v>
      </c>
      <c r="F21" s="52">
        <v>113.67160000000001</v>
      </c>
      <c r="G21" s="52">
        <v>113.67160000000001</v>
      </c>
      <c r="H21" s="52">
        <v>113.67160000000001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568.35800000000006</v>
      </c>
      <c r="Q21" s="81">
        <v>0.3527508587588073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40.796900000000001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40.796900000000001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80.678482799994526</v>
      </c>
      <c r="C24" s="52">
        <v>6.7232068999995436</v>
      </c>
      <c r="D24" s="52">
        <v>1.6999999979816494E-4</v>
      </c>
      <c r="E24" s="52">
        <v>0.87074000000029628</v>
      </c>
      <c r="F24" s="52">
        <v>0.16583999999966181</v>
      </c>
      <c r="G24" s="52">
        <v>2.9999999242136255E-5</v>
      </c>
      <c r="H24" s="52">
        <v>3.2999999984895112E-4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1.0371099999988473</v>
      </c>
      <c r="Q24" s="81">
        <v>1.2854852545627168E-2</v>
      </c>
    </row>
    <row r="25" spans="1:17" ht="14.45" customHeight="1" x14ac:dyDescent="0.2">
      <c r="A25" s="17" t="s">
        <v>40</v>
      </c>
      <c r="B25" s="54">
        <v>50240.486541899998</v>
      </c>
      <c r="C25" s="55">
        <v>4186.7072118249998</v>
      </c>
      <c r="D25" s="55">
        <v>3656.8973599999999</v>
      </c>
      <c r="E25" s="55">
        <v>3989.59238</v>
      </c>
      <c r="F25" s="55">
        <v>3902.74206</v>
      </c>
      <c r="G25" s="55">
        <v>3380.9290499999997</v>
      </c>
      <c r="H25" s="55">
        <v>3468.3159700000001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18398.47682</v>
      </c>
      <c r="Q25" s="82">
        <v>0.36620817365404845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666.25706000000002</v>
      </c>
      <c r="E26" s="52">
        <v>410.67182000000003</v>
      </c>
      <c r="F26" s="52">
        <v>441.95621999999997</v>
      </c>
      <c r="G26" s="52">
        <v>462.27528000000001</v>
      </c>
      <c r="H26" s="52">
        <v>249.31307000000001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2230.47345</v>
      </c>
      <c r="Q26" s="81" t="s">
        <v>243</v>
      </c>
    </row>
    <row r="27" spans="1:17" ht="14.45" customHeight="1" x14ac:dyDescent="0.2">
      <c r="A27" s="18" t="s">
        <v>42</v>
      </c>
      <c r="B27" s="54">
        <v>50240.486541899998</v>
      </c>
      <c r="C27" s="55">
        <v>4186.7072118249998</v>
      </c>
      <c r="D27" s="55">
        <v>4323.1544199999998</v>
      </c>
      <c r="E27" s="55">
        <v>4400.2641999999996</v>
      </c>
      <c r="F27" s="55">
        <v>4344.6982799999996</v>
      </c>
      <c r="G27" s="55">
        <v>3843.2043299999996</v>
      </c>
      <c r="H27" s="55">
        <v>3717.6290400000003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20628.950270000001</v>
      </c>
      <c r="Q27" s="82">
        <v>0.41060411014920584</v>
      </c>
    </row>
    <row r="28" spans="1:17" ht="14.45" customHeight="1" x14ac:dyDescent="0.2">
      <c r="A28" s="16" t="s">
        <v>43</v>
      </c>
      <c r="B28" s="51">
        <v>11856.653207400001</v>
      </c>
      <c r="C28" s="52">
        <v>988.05443395000009</v>
      </c>
      <c r="D28" s="52">
        <v>798.96094999999991</v>
      </c>
      <c r="E28" s="52">
        <v>1049.4322199999999</v>
      </c>
      <c r="F28" s="52">
        <v>711.79300000000001</v>
      </c>
      <c r="G28" s="52">
        <v>43.514000000000003</v>
      </c>
      <c r="H28" s="52">
        <v>657.76099999999997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3261.46117</v>
      </c>
      <c r="Q28" s="81">
        <v>0.27507434964568667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217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CBA7DE7-34F4-422E-AD8C-8BE4C6B7FD5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415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235</v>
      </c>
      <c r="G4" s="328" t="s">
        <v>51</v>
      </c>
      <c r="H4" s="125" t="s">
        <v>120</v>
      </c>
      <c r="I4" s="326" t="s">
        <v>52</v>
      </c>
      <c r="J4" s="328" t="s">
        <v>237</v>
      </c>
      <c r="K4" s="329" t="s">
        <v>238</v>
      </c>
    </row>
    <row r="5" spans="1:13" ht="39" thickBot="1" x14ac:dyDescent="0.25">
      <c r="A5" s="70"/>
      <c r="B5" s="24" t="s">
        <v>231</v>
      </c>
      <c r="C5" s="25" t="s">
        <v>232</v>
      </c>
      <c r="D5" s="26" t="s">
        <v>233</v>
      </c>
      <c r="E5" s="26" t="s">
        <v>234</v>
      </c>
      <c r="F5" s="327"/>
      <c r="G5" s="327"/>
      <c r="H5" s="25" t="s">
        <v>236</v>
      </c>
      <c r="I5" s="327"/>
      <c r="J5" s="327"/>
      <c r="K5" s="330"/>
    </row>
    <row r="6" spans="1:13" ht="14.45" customHeight="1" x14ac:dyDescent="0.2">
      <c r="A6" s="421" t="s">
        <v>53</v>
      </c>
      <c r="B6" s="417">
        <v>-19975.354121</v>
      </c>
      <c r="C6" s="418">
        <v>-22318.145329999999</v>
      </c>
      <c r="D6" s="418">
        <v>-2342.7912089999991</v>
      </c>
      <c r="E6" s="419">
        <v>1.1172840889232112</v>
      </c>
      <c r="F6" s="417">
        <v>-38012.264841199998</v>
      </c>
      <c r="G6" s="418">
        <v>-15838.443683833331</v>
      </c>
      <c r="H6" s="418">
        <v>-1780.0611699999999</v>
      </c>
      <c r="I6" s="418">
        <v>-10295.613740000001</v>
      </c>
      <c r="J6" s="418">
        <v>5542.8299438333306</v>
      </c>
      <c r="K6" s="420">
        <v>0.27084978448432229</v>
      </c>
      <c r="L6" s="133"/>
      <c r="M6" s="41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1" t="s">
        <v>245</v>
      </c>
      <c r="B7" s="417">
        <v>44968.626144000002</v>
      </c>
      <c r="C7" s="418">
        <v>47589.792420000005</v>
      </c>
      <c r="D7" s="418">
        <v>2621.1662760000036</v>
      </c>
      <c r="E7" s="419">
        <v>1.0582887782163151</v>
      </c>
      <c r="F7" s="417">
        <v>50240.486541899998</v>
      </c>
      <c r="G7" s="418">
        <v>20933.536059124999</v>
      </c>
      <c r="H7" s="418">
        <v>3468.3159700000001</v>
      </c>
      <c r="I7" s="418">
        <v>18398.47682</v>
      </c>
      <c r="J7" s="418">
        <v>-2535.0592391249993</v>
      </c>
      <c r="K7" s="420">
        <v>0.36620817365404845</v>
      </c>
      <c r="L7" s="133"/>
      <c r="M7" s="416" t="str">
        <f t="shared" si="0"/>
        <v/>
      </c>
    </row>
    <row r="8" spans="1:13" ht="14.45" customHeight="1" x14ac:dyDescent="0.2">
      <c r="A8" s="421" t="s">
        <v>246</v>
      </c>
      <c r="B8" s="417">
        <v>6365.9498869999998</v>
      </c>
      <c r="C8" s="418">
        <v>5613.3733499999998</v>
      </c>
      <c r="D8" s="418">
        <v>-752.57653699999992</v>
      </c>
      <c r="E8" s="419">
        <v>0.88178095172617565</v>
      </c>
      <c r="F8" s="417">
        <v>6056.8045256000005</v>
      </c>
      <c r="G8" s="418">
        <v>2523.6685523333335</v>
      </c>
      <c r="H8" s="418">
        <v>336.95251999999999</v>
      </c>
      <c r="I8" s="418">
        <v>2010.3979999999999</v>
      </c>
      <c r="J8" s="418">
        <v>-513.27055233333363</v>
      </c>
      <c r="K8" s="420">
        <v>0.33192387033505022</v>
      </c>
      <c r="L8" s="133"/>
      <c r="M8" s="416" t="str">
        <f t="shared" si="0"/>
        <v/>
      </c>
    </row>
    <row r="9" spans="1:13" ht="14.45" customHeight="1" x14ac:dyDescent="0.2">
      <c r="A9" s="421" t="s">
        <v>247</v>
      </c>
      <c r="B9" s="417">
        <v>4658.5899869999994</v>
      </c>
      <c r="C9" s="418">
        <v>4133.6914200000001</v>
      </c>
      <c r="D9" s="418">
        <v>-524.89856699999928</v>
      </c>
      <c r="E9" s="419">
        <v>0.88732673009113228</v>
      </c>
      <c r="F9" s="417">
        <v>4648.5020410000006</v>
      </c>
      <c r="G9" s="418">
        <v>1936.8758504166669</v>
      </c>
      <c r="H9" s="418">
        <v>248.53524999999999</v>
      </c>
      <c r="I9" s="418">
        <v>1329.3466899999999</v>
      </c>
      <c r="J9" s="418">
        <v>-607.52916041666708</v>
      </c>
      <c r="K9" s="420">
        <v>0.28597313247904405</v>
      </c>
      <c r="L9" s="133"/>
      <c r="M9" s="416" t="str">
        <f t="shared" si="0"/>
        <v/>
      </c>
    </row>
    <row r="10" spans="1:13" ht="14.45" customHeight="1" x14ac:dyDescent="0.2">
      <c r="A10" s="421" t="s">
        <v>248</v>
      </c>
      <c r="B10" s="417">
        <v>0</v>
      </c>
      <c r="C10" s="418">
        <v>-4.3E-3</v>
      </c>
      <c r="D10" s="418">
        <v>-4.3E-3</v>
      </c>
      <c r="E10" s="419">
        <v>0</v>
      </c>
      <c r="F10" s="417">
        <v>0</v>
      </c>
      <c r="G10" s="418">
        <v>0</v>
      </c>
      <c r="H10" s="418">
        <v>3.3E-4</v>
      </c>
      <c r="I10" s="418">
        <v>1.1E-4</v>
      </c>
      <c r="J10" s="418">
        <v>1.1E-4</v>
      </c>
      <c r="K10" s="420">
        <v>0</v>
      </c>
      <c r="L10" s="133"/>
      <c r="M10" s="416" t="str">
        <f t="shared" si="0"/>
        <v>X</v>
      </c>
    </row>
    <row r="11" spans="1:13" ht="14.45" customHeight="1" x14ac:dyDescent="0.2">
      <c r="A11" s="421" t="s">
        <v>249</v>
      </c>
      <c r="B11" s="417">
        <v>0</v>
      </c>
      <c r="C11" s="418">
        <v>-4.3E-3</v>
      </c>
      <c r="D11" s="418">
        <v>-4.3E-3</v>
      </c>
      <c r="E11" s="419">
        <v>0</v>
      </c>
      <c r="F11" s="417">
        <v>0</v>
      </c>
      <c r="G11" s="418">
        <v>0</v>
      </c>
      <c r="H11" s="418">
        <v>3.3E-4</v>
      </c>
      <c r="I11" s="418">
        <v>1.1E-4</v>
      </c>
      <c r="J11" s="418">
        <v>1.1E-4</v>
      </c>
      <c r="K11" s="420">
        <v>0</v>
      </c>
      <c r="L11" s="133"/>
      <c r="M11" s="416" t="str">
        <f t="shared" si="0"/>
        <v/>
      </c>
    </row>
    <row r="12" spans="1:13" ht="14.45" customHeight="1" x14ac:dyDescent="0.2">
      <c r="A12" s="421" t="s">
        <v>250</v>
      </c>
      <c r="B12" s="417">
        <v>380.00000399999999</v>
      </c>
      <c r="C12" s="418">
        <v>326.98965000000004</v>
      </c>
      <c r="D12" s="418">
        <v>-53.01035399999995</v>
      </c>
      <c r="E12" s="419">
        <v>0.86049906988948366</v>
      </c>
      <c r="F12" s="417">
        <v>383.00000010000002</v>
      </c>
      <c r="G12" s="418">
        <v>159.583333375</v>
      </c>
      <c r="H12" s="418">
        <v>12.306329999999999</v>
      </c>
      <c r="I12" s="418">
        <v>96.585139999999996</v>
      </c>
      <c r="J12" s="418">
        <v>-62.998193375</v>
      </c>
      <c r="K12" s="420">
        <v>0.25218052212736797</v>
      </c>
      <c r="L12" s="133"/>
      <c r="M12" s="416" t="str">
        <f t="shared" si="0"/>
        <v>X</v>
      </c>
    </row>
    <row r="13" spans="1:13" ht="14.45" customHeight="1" x14ac:dyDescent="0.2">
      <c r="A13" s="421" t="s">
        <v>251</v>
      </c>
      <c r="B13" s="417">
        <v>268.000001</v>
      </c>
      <c r="C13" s="418">
        <v>238.44514000000001</v>
      </c>
      <c r="D13" s="418">
        <v>-29.554860999999988</v>
      </c>
      <c r="E13" s="419">
        <v>0.88972066832193786</v>
      </c>
      <c r="F13" s="417">
        <v>270</v>
      </c>
      <c r="G13" s="418">
        <v>112.5</v>
      </c>
      <c r="H13" s="418">
        <v>12.13893</v>
      </c>
      <c r="I13" s="418">
        <v>78.950210000000013</v>
      </c>
      <c r="J13" s="418">
        <v>-33.549789999999987</v>
      </c>
      <c r="K13" s="420">
        <v>0.29240818518518524</v>
      </c>
      <c r="L13" s="133"/>
      <c r="M13" s="416" t="str">
        <f t="shared" si="0"/>
        <v/>
      </c>
    </row>
    <row r="14" spans="1:13" ht="14.45" customHeight="1" x14ac:dyDescent="0.2">
      <c r="A14" s="421" t="s">
        <v>252</v>
      </c>
      <c r="B14" s="417">
        <v>2</v>
      </c>
      <c r="C14" s="418">
        <v>1.77701</v>
      </c>
      <c r="D14" s="418">
        <v>-0.22299000000000002</v>
      </c>
      <c r="E14" s="419">
        <v>0.88850499999999999</v>
      </c>
      <c r="F14" s="417">
        <v>3.0000001000000003</v>
      </c>
      <c r="G14" s="418">
        <v>1.2500000416666668</v>
      </c>
      <c r="H14" s="418">
        <v>0.16739999999999999</v>
      </c>
      <c r="I14" s="418">
        <v>0.81042999999999998</v>
      </c>
      <c r="J14" s="418">
        <v>-0.4395700416666668</v>
      </c>
      <c r="K14" s="420">
        <v>0.27014332432855581</v>
      </c>
      <c r="L14" s="133"/>
      <c r="M14" s="416" t="str">
        <f t="shared" si="0"/>
        <v/>
      </c>
    </row>
    <row r="15" spans="1:13" ht="14.45" customHeight="1" x14ac:dyDescent="0.2">
      <c r="A15" s="421" t="s">
        <v>253</v>
      </c>
      <c r="B15" s="417">
        <v>110.00000299999999</v>
      </c>
      <c r="C15" s="418">
        <v>86.767499999999998</v>
      </c>
      <c r="D15" s="418">
        <v>-23.232502999999994</v>
      </c>
      <c r="E15" s="419">
        <v>0.78879543303285182</v>
      </c>
      <c r="F15" s="417">
        <v>110</v>
      </c>
      <c r="G15" s="418">
        <v>45.833333333333329</v>
      </c>
      <c r="H15" s="418">
        <v>0</v>
      </c>
      <c r="I15" s="418">
        <v>16.8245</v>
      </c>
      <c r="J15" s="418">
        <v>-29.008833333333328</v>
      </c>
      <c r="K15" s="420">
        <v>0.15295</v>
      </c>
      <c r="L15" s="133"/>
      <c r="M15" s="416" t="str">
        <f t="shared" si="0"/>
        <v/>
      </c>
    </row>
    <row r="16" spans="1:13" ht="14.45" customHeight="1" x14ac:dyDescent="0.2">
      <c r="A16" s="421" t="s">
        <v>254</v>
      </c>
      <c r="B16" s="417">
        <v>3671.9999980000002</v>
      </c>
      <c r="C16" s="418">
        <v>3189.6981299999998</v>
      </c>
      <c r="D16" s="418">
        <v>-482.30186800000047</v>
      </c>
      <c r="E16" s="419">
        <v>0.86865417530972433</v>
      </c>
      <c r="F16" s="417">
        <v>3679.9999999000001</v>
      </c>
      <c r="G16" s="418">
        <v>1533.3333332916666</v>
      </c>
      <c r="H16" s="418">
        <v>182.28704999999999</v>
      </c>
      <c r="I16" s="418">
        <v>909.70841000000007</v>
      </c>
      <c r="J16" s="418">
        <v>-623.62492329166651</v>
      </c>
      <c r="K16" s="420">
        <v>0.24720337228932618</v>
      </c>
      <c r="L16" s="133"/>
      <c r="M16" s="416" t="str">
        <f t="shared" si="0"/>
        <v>X</v>
      </c>
    </row>
    <row r="17" spans="1:13" ht="14.45" customHeight="1" x14ac:dyDescent="0.2">
      <c r="A17" s="421" t="s">
        <v>255</v>
      </c>
      <c r="B17" s="417">
        <v>0</v>
      </c>
      <c r="C17" s="418">
        <v>0.24137</v>
      </c>
      <c r="D17" s="418">
        <v>0.24137</v>
      </c>
      <c r="E17" s="419">
        <v>0</v>
      </c>
      <c r="F17" s="417">
        <v>1</v>
      </c>
      <c r="G17" s="418">
        <v>0.41666666666666663</v>
      </c>
      <c r="H17" s="418">
        <v>0</v>
      </c>
      <c r="I17" s="418">
        <v>0</v>
      </c>
      <c r="J17" s="418">
        <v>-0.41666666666666663</v>
      </c>
      <c r="K17" s="420">
        <v>0</v>
      </c>
      <c r="L17" s="133"/>
      <c r="M17" s="416" t="str">
        <f t="shared" si="0"/>
        <v/>
      </c>
    </row>
    <row r="18" spans="1:13" ht="14.45" customHeight="1" x14ac:dyDescent="0.2">
      <c r="A18" s="421" t="s">
        <v>256</v>
      </c>
      <c r="B18" s="417">
        <v>1</v>
      </c>
      <c r="C18" s="418">
        <v>1.23468</v>
      </c>
      <c r="D18" s="418">
        <v>0.23468</v>
      </c>
      <c r="E18" s="419">
        <v>1.23468</v>
      </c>
      <c r="F18" s="417">
        <v>3</v>
      </c>
      <c r="G18" s="418">
        <v>1.25</v>
      </c>
      <c r="H18" s="418">
        <v>0</v>
      </c>
      <c r="I18" s="418">
        <v>0</v>
      </c>
      <c r="J18" s="418">
        <v>-1.25</v>
      </c>
      <c r="K18" s="420">
        <v>0</v>
      </c>
      <c r="L18" s="133"/>
      <c r="M18" s="416" t="str">
        <f t="shared" si="0"/>
        <v/>
      </c>
    </row>
    <row r="19" spans="1:13" ht="14.45" customHeight="1" x14ac:dyDescent="0.2">
      <c r="A19" s="421" t="s">
        <v>257</v>
      </c>
      <c r="B19" s="417">
        <v>39.999999000000003</v>
      </c>
      <c r="C19" s="418">
        <v>26.059609999999999</v>
      </c>
      <c r="D19" s="418">
        <v>-13.940389000000003</v>
      </c>
      <c r="E19" s="419">
        <v>0.65149026628725659</v>
      </c>
      <c r="F19" s="417">
        <v>40.000000099999994</v>
      </c>
      <c r="G19" s="418">
        <v>16.666666708333331</v>
      </c>
      <c r="H19" s="418">
        <v>1.8683399999999999</v>
      </c>
      <c r="I19" s="418">
        <v>8.4200300000000006</v>
      </c>
      <c r="J19" s="418">
        <v>-8.2466367083333303</v>
      </c>
      <c r="K19" s="420">
        <v>0.21050074947374817</v>
      </c>
      <c r="L19" s="133"/>
      <c r="M19" s="416" t="str">
        <f t="shared" si="0"/>
        <v/>
      </c>
    </row>
    <row r="20" spans="1:13" ht="14.45" customHeight="1" x14ac:dyDescent="0.2">
      <c r="A20" s="421" t="s">
        <v>258</v>
      </c>
      <c r="B20" s="417">
        <v>89.999999000000003</v>
      </c>
      <c r="C20" s="418">
        <v>69.920770000000005</v>
      </c>
      <c r="D20" s="418">
        <v>-20.079228999999998</v>
      </c>
      <c r="E20" s="419">
        <v>0.77689745307663838</v>
      </c>
      <c r="F20" s="417">
        <v>90</v>
      </c>
      <c r="G20" s="418">
        <v>37.5</v>
      </c>
      <c r="H20" s="418">
        <v>5.0595799999999995</v>
      </c>
      <c r="I20" s="418">
        <v>21.060470000000002</v>
      </c>
      <c r="J20" s="418">
        <v>-16.439529999999998</v>
      </c>
      <c r="K20" s="420">
        <v>0.23400522222222225</v>
      </c>
      <c r="L20" s="133"/>
      <c r="M20" s="416" t="str">
        <f t="shared" si="0"/>
        <v/>
      </c>
    </row>
    <row r="21" spans="1:13" ht="14.45" customHeight="1" x14ac:dyDescent="0.2">
      <c r="A21" s="421" t="s">
        <v>259</v>
      </c>
      <c r="B21" s="417">
        <v>54.999999000000003</v>
      </c>
      <c r="C21" s="418">
        <v>68.78152</v>
      </c>
      <c r="D21" s="418">
        <v>13.781520999999998</v>
      </c>
      <c r="E21" s="419">
        <v>1.2505731136467839</v>
      </c>
      <c r="F21" s="417">
        <v>60.000000099999994</v>
      </c>
      <c r="G21" s="418">
        <v>25.000000041666667</v>
      </c>
      <c r="H21" s="418">
        <v>2.3115000000000001</v>
      </c>
      <c r="I21" s="418">
        <v>13.687340000000001</v>
      </c>
      <c r="J21" s="418">
        <v>-11.312660041666666</v>
      </c>
      <c r="K21" s="420">
        <v>0.22812233295312948</v>
      </c>
      <c r="L21" s="133"/>
      <c r="M21" s="416" t="str">
        <f t="shared" si="0"/>
        <v/>
      </c>
    </row>
    <row r="22" spans="1:13" ht="14.45" customHeight="1" x14ac:dyDescent="0.2">
      <c r="A22" s="421" t="s">
        <v>260</v>
      </c>
      <c r="B22" s="417">
        <v>15.000001000000001</v>
      </c>
      <c r="C22" s="418">
        <v>12.56223</v>
      </c>
      <c r="D22" s="418">
        <v>-2.4377710000000015</v>
      </c>
      <c r="E22" s="419">
        <v>0.83748194416787025</v>
      </c>
      <c r="F22" s="417">
        <v>15</v>
      </c>
      <c r="G22" s="418">
        <v>6.25</v>
      </c>
      <c r="H22" s="418">
        <v>0.33900000000000002</v>
      </c>
      <c r="I22" s="418">
        <v>4.12439</v>
      </c>
      <c r="J22" s="418">
        <v>-2.12561</v>
      </c>
      <c r="K22" s="420">
        <v>0.27495933333333333</v>
      </c>
      <c r="L22" s="133"/>
      <c r="M22" s="416" t="str">
        <f t="shared" si="0"/>
        <v/>
      </c>
    </row>
    <row r="23" spans="1:13" ht="14.45" customHeight="1" x14ac:dyDescent="0.2">
      <c r="A23" s="421" t="s">
        <v>261</v>
      </c>
      <c r="B23" s="417">
        <v>170</v>
      </c>
      <c r="C23" s="418">
        <v>147.68545</v>
      </c>
      <c r="D23" s="418">
        <v>-22.314549999999997</v>
      </c>
      <c r="E23" s="419">
        <v>0.86873794117647063</v>
      </c>
      <c r="F23" s="417">
        <v>170.00000009999999</v>
      </c>
      <c r="G23" s="418">
        <v>70.833333374999995</v>
      </c>
      <c r="H23" s="418">
        <v>6.58568</v>
      </c>
      <c r="I23" s="418">
        <v>52.222940000000001</v>
      </c>
      <c r="J23" s="418">
        <v>-18.610393374999994</v>
      </c>
      <c r="K23" s="420">
        <v>0.30719376452518016</v>
      </c>
      <c r="L23" s="133"/>
      <c r="M23" s="416" t="str">
        <f t="shared" si="0"/>
        <v/>
      </c>
    </row>
    <row r="24" spans="1:13" ht="14.45" customHeight="1" x14ac:dyDescent="0.2">
      <c r="A24" s="421" t="s">
        <v>262</v>
      </c>
      <c r="B24" s="417">
        <v>1</v>
      </c>
      <c r="C24" s="418">
        <v>0</v>
      </c>
      <c r="D24" s="418">
        <v>-1</v>
      </c>
      <c r="E24" s="419">
        <v>0</v>
      </c>
      <c r="F24" s="417">
        <v>0.99999959999999999</v>
      </c>
      <c r="G24" s="418">
        <v>0.4166665</v>
      </c>
      <c r="H24" s="418">
        <v>0</v>
      </c>
      <c r="I24" s="418">
        <v>0</v>
      </c>
      <c r="J24" s="418">
        <v>-0.4166665</v>
      </c>
      <c r="K24" s="420">
        <v>0</v>
      </c>
      <c r="L24" s="133"/>
      <c r="M24" s="416" t="str">
        <f t="shared" si="0"/>
        <v/>
      </c>
    </row>
    <row r="25" spans="1:13" ht="14.45" customHeight="1" x14ac:dyDescent="0.2">
      <c r="A25" s="421" t="s">
        <v>263</v>
      </c>
      <c r="B25" s="417">
        <v>3300</v>
      </c>
      <c r="C25" s="418">
        <v>2863.2125000000001</v>
      </c>
      <c r="D25" s="418">
        <v>-436.78749999999991</v>
      </c>
      <c r="E25" s="419">
        <v>0.8676401515151515</v>
      </c>
      <c r="F25" s="417">
        <v>3300</v>
      </c>
      <c r="G25" s="418">
        <v>1375</v>
      </c>
      <c r="H25" s="418">
        <v>166.12295</v>
      </c>
      <c r="I25" s="418">
        <v>810.19323999999995</v>
      </c>
      <c r="J25" s="418">
        <v>-564.80676000000005</v>
      </c>
      <c r="K25" s="420">
        <v>0.24551310303030302</v>
      </c>
      <c r="L25" s="133"/>
      <c r="M25" s="416" t="str">
        <f t="shared" si="0"/>
        <v/>
      </c>
    </row>
    <row r="26" spans="1:13" ht="14.45" customHeight="1" x14ac:dyDescent="0.2">
      <c r="A26" s="421" t="s">
        <v>264</v>
      </c>
      <c r="B26" s="417">
        <v>471.65880099999998</v>
      </c>
      <c r="C26" s="418">
        <v>482.12873999999999</v>
      </c>
      <c r="D26" s="418">
        <v>10.469939000000011</v>
      </c>
      <c r="E26" s="419">
        <v>1.0221981207131128</v>
      </c>
      <c r="F26" s="417">
        <v>466.67154399999998</v>
      </c>
      <c r="G26" s="418">
        <v>194.44647666666665</v>
      </c>
      <c r="H26" s="418">
        <v>24.909779999999998</v>
      </c>
      <c r="I26" s="418">
        <v>151.62044</v>
      </c>
      <c r="J26" s="418">
        <v>-42.826036666666653</v>
      </c>
      <c r="K26" s="420">
        <v>0.32489754721363512</v>
      </c>
      <c r="L26" s="133"/>
      <c r="M26" s="416" t="str">
        <f t="shared" si="0"/>
        <v>X</v>
      </c>
    </row>
    <row r="27" spans="1:13" ht="14.45" customHeight="1" x14ac:dyDescent="0.2">
      <c r="A27" s="421" t="s">
        <v>265</v>
      </c>
      <c r="B27" s="417">
        <v>0</v>
      </c>
      <c r="C27" s="418">
        <v>7.8658400000000004</v>
      </c>
      <c r="D27" s="418">
        <v>7.8658400000000004</v>
      </c>
      <c r="E27" s="419">
        <v>0</v>
      </c>
      <c r="F27" s="417">
        <v>0</v>
      </c>
      <c r="G27" s="418">
        <v>0</v>
      </c>
      <c r="H27" s="418">
        <v>4.9367999999999999</v>
      </c>
      <c r="I27" s="418">
        <v>10.92769</v>
      </c>
      <c r="J27" s="418">
        <v>10.92769</v>
      </c>
      <c r="K27" s="420">
        <v>0</v>
      </c>
      <c r="L27" s="133"/>
      <c r="M27" s="416" t="str">
        <f t="shared" si="0"/>
        <v/>
      </c>
    </row>
    <row r="28" spans="1:13" ht="14.45" customHeight="1" x14ac:dyDescent="0.2">
      <c r="A28" s="421" t="s">
        <v>266</v>
      </c>
      <c r="B28" s="417">
        <v>30</v>
      </c>
      <c r="C28" s="418">
        <v>32.977359999999997</v>
      </c>
      <c r="D28" s="418">
        <v>2.9773599999999973</v>
      </c>
      <c r="E28" s="419">
        <v>1.0992453333333332</v>
      </c>
      <c r="F28" s="417">
        <v>35</v>
      </c>
      <c r="G28" s="418">
        <v>14.583333333333332</v>
      </c>
      <c r="H28" s="418">
        <v>1.5913599999999999</v>
      </c>
      <c r="I28" s="418">
        <v>10.218489999999999</v>
      </c>
      <c r="J28" s="418">
        <v>-4.364843333333333</v>
      </c>
      <c r="K28" s="420">
        <v>0.29195685714285713</v>
      </c>
      <c r="L28" s="133"/>
      <c r="M28" s="416" t="str">
        <f t="shared" si="0"/>
        <v/>
      </c>
    </row>
    <row r="29" spans="1:13" ht="14.45" customHeight="1" x14ac:dyDescent="0.2">
      <c r="A29" s="421" t="s">
        <v>267</v>
      </c>
      <c r="B29" s="417">
        <v>180</v>
      </c>
      <c r="C29" s="418">
        <v>198.01220000000001</v>
      </c>
      <c r="D29" s="418">
        <v>18.012200000000007</v>
      </c>
      <c r="E29" s="419">
        <v>1.1000677777777779</v>
      </c>
      <c r="F29" s="417">
        <v>200</v>
      </c>
      <c r="G29" s="418">
        <v>83.333333333333343</v>
      </c>
      <c r="H29" s="418">
        <v>11.094010000000001</v>
      </c>
      <c r="I29" s="418">
        <v>52.913199999999996</v>
      </c>
      <c r="J29" s="418">
        <v>-30.420133333333347</v>
      </c>
      <c r="K29" s="420">
        <v>0.26456599999999997</v>
      </c>
      <c r="L29" s="133"/>
      <c r="M29" s="416" t="str">
        <f t="shared" si="0"/>
        <v/>
      </c>
    </row>
    <row r="30" spans="1:13" ht="14.45" customHeight="1" x14ac:dyDescent="0.2">
      <c r="A30" s="421" t="s">
        <v>268</v>
      </c>
      <c r="B30" s="417">
        <v>40</v>
      </c>
      <c r="C30" s="418">
        <v>41.578379999999996</v>
      </c>
      <c r="D30" s="418">
        <v>1.5783799999999957</v>
      </c>
      <c r="E30" s="419">
        <v>1.0394595</v>
      </c>
      <c r="F30" s="417">
        <v>39.999999900000006</v>
      </c>
      <c r="G30" s="418">
        <v>16.666666625000001</v>
      </c>
      <c r="H30" s="418">
        <v>1.6028800000000001</v>
      </c>
      <c r="I30" s="418">
        <v>13.377559999999999</v>
      </c>
      <c r="J30" s="418">
        <v>-3.2891066250000023</v>
      </c>
      <c r="K30" s="420">
        <v>0.33443900083609746</v>
      </c>
      <c r="L30" s="133"/>
      <c r="M30" s="416" t="str">
        <f t="shared" si="0"/>
        <v/>
      </c>
    </row>
    <row r="31" spans="1:13" ht="14.45" customHeight="1" x14ac:dyDescent="0.2">
      <c r="A31" s="421" t="s">
        <v>269</v>
      </c>
      <c r="B31" s="417">
        <v>48.671982000000007</v>
      </c>
      <c r="C31" s="418">
        <v>30.615279999999998</v>
      </c>
      <c r="D31" s="418">
        <v>-18.056702000000008</v>
      </c>
      <c r="E31" s="419">
        <v>0.62901239567355183</v>
      </c>
      <c r="F31" s="417">
        <v>27.404401799999999</v>
      </c>
      <c r="G31" s="418">
        <v>11.41850075</v>
      </c>
      <c r="H31" s="418">
        <v>2.3919999999999999</v>
      </c>
      <c r="I31" s="418">
        <v>15.973600000000001</v>
      </c>
      <c r="J31" s="418">
        <v>4.5550992500000014</v>
      </c>
      <c r="K31" s="420">
        <v>0.58288446201369015</v>
      </c>
      <c r="L31" s="133"/>
      <c r="M31" s="416" t="str">
        <f t="shared" si="0"/>
        <v/>
      </c>
    </row>
    <row r="32" spans="1:13" ht="14.45" customHeight="1" x14ac:dyDescent="0.2">
      <c r="A32" s="421" t="s">
        <v>270</v>
      </c>
      <c r="B32" s="417">
        <v>0</v>
      </c>
      <c r="C32" s="418">
        <v>2.5999999999999999E-2</v>
      </c>
      <c r="D32" s="418">
        <v>2.5999999999999999E-2</v>
      </c>
      <c r="E32" s="419">
        <v>0</v>
      </c>
      <c r="F32" s="417">
        <v>0</v>
      </c>
      <c r="G32" s="418">
        <v>0</v>
      </c>
      <c r="H32" s="418">
        <v>0</v>
      </c>
      <c r="I32" s="418">
        <v>0</v>
      </c>
      <c r="J32" s="418">
        <v>0</v>
      </c>
      <c r="K32" s="420">
        <v>0</v>
      </c>
      <c r="L32" s="133"/>
      <c r="M32" s="416" t="str">
        <f t="shared" si="0"/>
        <v/>
      </c>
    </row>
    <row r="33" spans="1:13" ht="14.45" customHeight="1" x14ac:dyDescent="0.2">
      <c r="A33" s="421" t="s">
        <v>271</v>
      </c>
      <c r="B33" s="417">
        <v>0</v>
      </c>
      <c r="C33" s="418">
        <v>0.10672</v>
      </c>
      <c r="D33" s="418">
        <v>0.10672</v>
      </c>
      <c r="E33" s="419">
        <v>0</v>
      </c>
      <c r="F33" s="417">
        <v>0</v>
      </c>
      <c r="G33" s="418">
        <v>0</v>
      </c>
      <c r="H33" s="418">
        <v>0</v>
      </c>
      <c r="I33" s="418">
        <v>0.61199999999999999</v>
      </c>
      <c r="J33" s="418">
        <v>0.61199999999999999</v>
      </c>
      <c r="K33" s="420">
        <v>0</v>
      </c>
      <c r="L33" s="133"/>
      <c r="M33" s="416" t="str">
        <f t="shared" si="0"/>
        <v/>
      </c>
    </row>
    <row r="34" spans="1:13" ht="14.45" customHeight="1" x14ac:dyDescent="0.2">
      <c r="A34" s="421" t="s">
        <v>272</v>
      </c>
      <c r="B34" s="417">
        <v>75</v>
      </c>
      <c r="C34" s="418">
        <v>49.230239999999995</v>
      </c>
      <c r="D34" s="418">
        <v>-25.769760000000005</v>
      </c>
      <c r="E34" s="419">
        <v>0.65640319999999996</v>
      </c>
      <c r="F34" s="417">
        <v>60</v>
      </c>
      <c r="G34" s="418">
        <v>25</v>
      </c>
      <c r="H34" s="418">
        <v>1.41517</v>
      </c>
      <c r="I34" s="418">
        <v>17.43966</v>
      </c>
      <c r="J34" s="418">
        <v>-7.5603400000000001</v>
      </c>
      <c r="K34" s="420">
        <v>0.290661</v>
      </c>
      <c r="L34" s="133"/>
      <c r="M34" s="416" t="str">
        <f t="shared" si="0"/>
        <v/>
      </c>
    </row>
    <row r="35" spans="1:13" ht="14.45" customHeight="1" x14ac:dyDescent="0.2">
      <c r="A35" s="421" t="s">
        <v>273</v>
      </c>
      <c r="B35" s="417">
        <v>7.9868190000000006</v>
      </c>
      <c r="C35" s="418">
        <v>4.5491599999999996</v>
      </c>
      <c r="D35" s="418">
        <v>-3.4376590000000009</v>
      </c>
      <c r="E35" s="419">
        <v>0.56958345994819704</v>
      </c>
      <c r="F35" s="417">
        <v>4.2671422000000003</v>
      </c>
      <c r="G35" s="418">
        <v>1.7779759166666667</v>
      </c>
      <c r="H35" s="418">
        <v>0</v>
      </c>
      <c r="I35" s="418">
        <v>0.45374999999999999</v>
      </c>
      <c r="J35" s="418">
        <v>-1.3242259166666668</v>
      </c>
      <c r="K35" s="420">
        <v>0.1063358047922565</v>
      </c>
      <c r="L35" s="133"/>
      <c r="M35" s="416" t="str">
        <f t="shared" si="0"/>
        <v/>
      </c>
    </row>
    <row r="36" spans="1:13" ht="14.45" customHeight="1" x14ac:dyDescent="0.2">
      <c r="A36" s="421" t="s">
        <v>274</v>
      </c>
      <c r="B36" s="417">
        <v>0</v>
      </c>
      <c r="C36" s="418">
        <v>9.7536900000000006</v>
      </c>
      <c r="D36" s="418">
        <v>9.7536900000000006</v>
      </c>
      <c r="E36" s="419">
        <v>0</v>
      </c>
      <c r="F36" s="417">
        <v>0</v>
      </c>
      <c r="G36" s="418">
        <v>0</v>
      </c>
      <c r="H36" s="418">
        <v>0</v>
      </c>
      <c r="I36" s="418">
        <v>0.70179999999999998</v>
      </c>
      <c r="J36" s="418">
        <v>0.70179999999999998</v>
      </c>
      <c r="K36" s="420">
        <v>0</v>
      </c>
      <c r="L36" s="133"/>
      <c r="M36" s="416" t="str">
        <f t="shared" si="0"/>
        <v/>
      </c>
    </row>
    <row r="37" spans="1:13" ht="14.45" customHeight="1" x14ac:dyDescent="0.2">
      <c r="A37" s="421" t="s">
        <v>275</v>
      </c>
      <c r="B37" s="417">
        <v>0</v>
      </c>
      <c r="C37" s="418">
        <v>4.3258000000000001</v>
      </c>
      <c r="D37" s="418">
        <v>4.3258000000000001</v>
      </c>
      <c r="E37" s="419">
        <v>0</v>
      </c>
      <c r="F37" s="417">
        <v>0</v>
      </c>
      <c r="G37" s="418">
        <v>0</v>
      </c>
      <c r="H37" s="418">
        <v>0</v>
      </c>
      <c r="I37" s="418">
        <v>0</v>
      </c>
      <c r="J37" s="418">
        <v>0</v>
      </c>
      <c r="K37" s="420">
        <v>0</v>
      </c>
      <c r="L37" s="133"/>
      <c r="M37" s="416" t="str">
        <f t="shared" si="0"/>
        <v/>
      </c>
    </row>
    <row r="38" spans="1:13" ht="14.45" customHeight="1" x14ac:dyDescent="0.2">
      <c r="A38" s="421" t="s">
        <v>276</v>
      </c>
      <c r="B38" s="417">
        <v>0</v>
      </c>
      <c r="C38" s="418">
        <v>1.21</v>
      </c>
      <c r="D38" s="418">
        <v>1.21</v>
      </c>
      <c r="E38" s="419">
        <v>0</v>
      </c>
      <c r="F38" s="417">
        <v>0</v>
      </c>
      <c r="G38" s="418">
        <v>0</v>
      </c>
      <c r="H38" s="418">
        <v>0</v>
      </c>
      <c r="I38" s="418">
        <v>2.4999000000000002</v>
      </c>
      <c r="J38" s="418">
        <v>2.4999000000000002</v>
      </c>
      <c r="K38" s="420">
        <v>0</v>
      </c>
      <c r="L38" s="133"/>
      <c r="M38" s="416" t="str">
        <f t="shared" si="0"/>
        <v/>
      </c>
    </row>
    <row r="39" spans="1:13" ht="14.45" customHeight="1" x14ac:dyDescent="0.2">
      <c r="A39" s="421" t="s">
        <v>277</v>
      </c>
      <c r="B39" s="417">
        <v>0</v>
      </c>
      <c r="C39" s="418">
        <v>4.6528999999999998</v>
      </c>
      <c r="D39" s="418">
        <v>4.6528999999999998</v>
      </c>
      <c r="E39" s="419">
        <v>0</v>
      </c>
      <c r="F39" s="417">
        <v>0</v>
      </c>
      <c r="G39" s="418">
        <v>0</v>
      </c>
      <c r="H39" s="418">
        <v>0</v>
      </c>
      <c r="I39" s="418">
        <v>0</v>
      </c>
      <c r="J39" s="418">
        <v>0</v>
      </c>
      <c r="K39" s="420">
        <v>0</v>
      </c>
      <c r="L39" s="133"/>
      <c r="M39" s="416" t="str">
        <f t="shared" si="0"/>
        <v/>
      </c>
    </row>
    <row r="40" spans="1:13" ht="14.45" customHeight="1" x14ac:dyDescent="0.2">
      <c r="A40" s="421" t="s">
        <v>278</v>
      </c>
      <c r="B40" s="417">
        <v>90</v>
      </c>
      <c r="C40" s="418">
        <v>97.225169999999991</v>
      </c>
      <c r="D40" s="418">
        <v>7.2251699999999914</v>
      </c>
      <c r="E40" s="419">
        <v>1.0802796666666665</v>
      </c>
      <c r="F40" s="417">
        <v>100.00000010000001</v>
      </c>
      <c r="G40" s="418">
        <v>41.666666708333338</v>
      </c>
      <c r="H40" s="418">
        <v>1.8775599999999999</v>
      </c>
      <c r="I40" s="418">
        <v>26.502790000000001</v>
      </c>
      <c r="J40" s="418">
        <v>-15.163876708333337</v>
      </c>
      <c r="K40" s="420">
        <v>0.26502789973497209</v>
      </c>
      <c r="L40" s="133"/>
      <c r="M40" s="416" t="str">
        <f t="shared" si="0"/>
        <v/>
      </c>
    </row>
    <row r="41" spans="1:13" ht="14.45" customHeight="1" x14ac:dyDescent="0.2">
      <c r="A41" s="421" t="s">
        <v>279</v>
      </c>
      <c r="B41" s="417">
        <v>64.931184000000002</v>
      </c>
      <c r="C41" s="418">
        <v>61.265430000000002</v>
      </c>
      <c r="D41" s="418">
        <v>-3.6657539999999997</v>
      </c>
      <c r="E41" s="419">
        <v>0.94354401422897205</v>
      </c>
      <c r="F41" s="417">
        <v>68.8304969</v>
      </c>
      <c r="G41" s="418">
        <v>28.679373708333333</v>
      </c>
      <c r="H41" s="418">
        <v>0.86829999999999996</v>
      </c>
      <c r="I41" s="418">
        <v>6.9393000000000002</v>
      </c>
      <c r="J41" s="418">
        <v>-21.740073708333334</v>
      </c>
      <c r="K41" s="420">
        <v>0.1008172294627151</v>
      </c>
      <c r="L41" s="133"/>
      <c r="M41" s="416" t="str">
        <f t="shared" si="0"/>
        <v>X</v>
      </c>
    </row>
    <row r="42" spans="1:13" ht="14.45" customHeight="1" x14ac:dyDescent="0.2">
      <c r="A42" s="421" t="s">
        <v>280</v>
      </c>
      <c r="B42" s="417">
        <v>23.221996999999998</v>
      </c>
      <c r="C42" s="418">
        <v>34.395050000000005</v>
      </c>
      <c r="D42" s="418">
        <v>11.173053000000007</v>
      </c>
      <c r="E42" s="419">
        <v>1.4811409199648078</v>
      </c>
      <c r="F42" s="417">
        <v>32.450477200000002</v>
      </c>
      <c r="G42" s="418">
        <v>13.521032166666666</v>
      </c>
      <c r="H42" s="418">
        <v>0.84699999999999998</v>
      </c>
      <c r="I42" s="418">
        <v>6.7759999999999998</v>
      </c>
      <c r="J42" s="418">
        <v>-6.7450321666666664</v>
      </c>
      <c r="K42" s="420">
        <v>0.2088104886174062</v>
      </c>
      <c r="L42" s="133"/>
      <c r="M42" s="416" t="str">
        <f t="shared" si="0"/>
        <v/>
      </c>
    </row>
    <row r="43" spans="1:13" ht="14.45" customHeight="1" x14ac:dyDescent="0.2">
      <c r="A43" s="421" t="s">
        <v>281</v>
      </c>
      <c r="B43" s="417">
        <v>2.3498860000000001</v>
      </c>
      <c r="C43" s="418">
        <v>0.39900000000000002</v>
      </c>
      <c r="D43" s="418">
        <v>-1.9508860000000001</v>
      </c>
      <c r="E43" s="419">
        <v>0.16979547092922806</v>
      </c>
      <c r="F43" s="417">
        <v>3.6041200000000002E-2</v>
      </c>
      <c r="G43" s="418">
        <v>1.5017166666666667E-2</v>
      </c>
      <c r="H43" s="418">
        <v>0</v>
      </c>
      <c r="I43" s="418">
        <v>0</v>
      </c>
      <c r="J43" s="418">
        <v>-1.5017166666666667E-2</v>
      </c>
      <c r="K43" s="420">
        <v>0</v>
      </c>
      <c r="L43" s="133"/>
      <c r="M43" s="416" t="str">
        <f t="shared" si="0"/>
        <v/>
      </c>
    </row>
    <row r="44" spans="1:13" ht="14.45" customHeight="1" x14ac:dyDescent="0.2">
      <c r="A44" s="421" t="s">
        <v>282</v>
      </c>
      <c r="B44" s="417">
        <v>16.554731</v>
      </c>
      <c r="C44" s="418">
        <v>21.206499999999998</v>
      </c>
      <c r="D44" s="418">
        <v>4.651768999999998</v>
      </c>
      <c r="E44" s="419">
        <v>1.28099333054702</v>
      </c>
      <c r="F44" s="417">
        <v>21.3439783</v>
      </c>
      <c r="G44" s="418">
        <v>8.8933242916666657</v>
      </c>
      <c r="H44" s="418">
        <v>0</v>
      </c>
      <c r="I44" s="418">
        <v>0</v>
      </c>
      <c r="J44" s="418">
        <v>-8.8933242916666657</v>
      </c>
      <c r="K44" s="420">
        <v>0</v>
      </c>
      <c r="L44" s="133"/>
      <c r="M44" s="416" t="str">
        <f t="shared" si="0"/>
        <v/>
      </c>
    </row>
    <row r="45" spans="1:13" ht="14.45" customHeight="1" x14ac:dyDescent="0.2">
      <c r="A45" s="421" t="s">
        <v>283</v>
      </c>
      <c r="B45" s="417">
        <v>0.26375799999999999</v>
      </c>
      <c r="C45" s="418">
        <v>0</v>
      </c>
      <c r="D45" s="418">
        <v>-0.26375799999999999</v>
      </c>
      <c r="E45" s="419">
        <v>0</v>
      </c>
      <c r="F45" s="417">
        <v>0</v>
      </c>
      <c r="G45" s="418">
        <v>0</v>
      </c>
      <c r="H45" s="418">
        <v>0</v>
      </c>
      <c r="I45" s="418">
        <v>0</v>
      </c>
      <c r="J45" s="418">
        <v>0</v>
      </c>
      <c r="K45" s="420">
        <v>0</v>
      </c>
      <c r="L45" s="133"/>
      <c r="M45" s="416" t="str">
        <f t="shared" si="0"/>
        <v/>
      </c>
    </row>
    <row r="46" spans="1:13" ht="14.45" customHeight="1" x14ac:dyDescent="0.2">
      <c r="A46" s="421" t="s">
        <v>284</v>
      </c>
      <c r="B46" s="417">
        <v>17.057744</v>
      </c>
      <c r="C46" s="418">
        <v>5.2648799999999998</v>
      </c>
      <c r="D46" s="418">
        <v>-11.792864</v>
      </c>
      <c r="E46" s="419">
        <v>0.3086504288023082</v>
      </c>
      <c r="F46" s="417">
        <v>15.000000200000001</v>
      </c>
      <c r="G46" s="418">
        <v>6.2500000833333331</v>
      </c>
      <c r="H46" s="418">
        <v>2.1299999999999999E-2</v>
      </c>
      <c r="I46" s="418">
        <v>0.1633</v>
      </c>
      <c r="J46" s="418">
        <v>-6.0867000833333336</v>
      </c>
      <c r="K46" s="420">
        <v>1.0886666521511114E-2</v>
      </c>
      <c r="L46" s="133"/>
      <c r="M46" s="416" t="str">
        <f t="shared" si="0"/>
        <v/>
      </c>
    </row>
    <row r="47" spans="1:13" ht="14.45" customHeight="1" x14ac:dyDescent="0.2">
      <c r="A47" s="421" t="s">
        <v>285</v>
      </c>
      <c r="B47" s="417">
        <v>5.4830680000000003</v>
      </c>
      <c r="C47" s="418">
        <v>0</v>
      </c>
      <c r="D47" s="418">
        <v>-5.4830680000000003</v>
      </c>
      <c r="E47" s="419">
        <v>0</v>
      </c>
      <c r="F47" s="417">
        <v>0</v>
      </c>
      <c r="G47" s="418">
        <v>0</v>
      </c>
      <c r="H47" s="418">
        <v>0</v>
      </c>
      <c r="I47" s="418">
        <v>0</v>
      </c>
      <c r="J47" s="418">
        <v>0</v>
      </c>
      <c r="K47" s="420">
        <v>0</v>
      </c>
      <c r="L47" s="133"/>
      <c r="M47" s="416" t="str">
        <f t="shared" si="0"/>
        <v/>
      </c>
    </row>
    <row r="48" spans="1:13" ht="14.45" customHeight="1" x14ac:dyDescent="0.2">
      <c r="A48" s="421" t="s">
        <v>286</v>
      </c>
      <c r="B48" s="417">
        <v>70</v>
      </c>
      <c r="C48" s="418">
        <v>73.613770000000002</v>
      </c>
      <c r="D48" s="418">
        <v>3.6137700000000024</v>
      </c>
      <c r="E48" s="419">
        <v>1.0516252857142858</v>
      </c>
      <c r="F48" s="417">
        <v>50.000000099999994</v>
      </c>
      <c r="G48" s="418">
        <v>20.833333374999995</v>
      </c>
      <c r="H48" s="418">
        <v>28.163460000000001</v>
      </c>
      <c r="I48" s="418">
        <v>164.49329</v>
      </c>
      <c r="J48" s="418">
        <v>143.65995662500001</v>
      </c>
      <c r="K48" s="420">
        <v>3.2898657934202689</v>
      </c>
      <c r="L48" s="133"/>
      <c r="M48" s="416" t="str">
        <f t="shared" si="0"/>
        <v>X</v>
      </c>
    </row>
    <row r="49" spans="1:13" ht="14.45" customHeight="1" x14ac:dyDescent="0.2">
      <c r="A49" s="421" t="s">
        <v>287</v>
      </c>
      <c r="B49" s="417">
        <v>0</v>
      </c>
      <c r="C49" s="418">
        <v>15.833780000000001</v>
      </c>
      <c r="D49" s="418">
        <v>15.833780000000001</v>
      </c>
      <c r="E49" s="419">
        <v>0</v>
      </c>
      <c r="F49" s="417">
        <v>0</v>
      </c>
      <c r="G49" s="418">
        <v>0</v>
      </c>
      <c r="H49" s="418">
        <v>0</v>
      </c>
      <c r="I49" s="418">
        <v>9.8947800000000008</v>
      </c>
      <c r="J49" s="418">
        <v>9.8947800000000008</v>
      </c>
      <c r="K49" s="420">
        <v>0</v>
      </c>
      <c r="L49" s="133"/>
      <c r="M49" s="416" t="str">
        <f t="shared" si="0"/>
        <v/>
      </c>
    </row>
    <row r="50" spans="1:13" ht="14.45" customHeight="1" x14ac:dyDescent="0.2">
      <c r="A50" s="421" t="s">
        <v>288</v>
      </c>
      <c r="B50" s="417">
        <v>0</v>
      </c>
      <c r="C50" s="418">
        <v>13.391920000000001</v>
      </c>
      <c r="D50" s="418">
        <v>13.391920000000001</v>
      </c>
      <c r="E50" s="419">
        <v>0</v>
      </c>
      <c r="F50" s="417">
        <v>0</v>
      </c>
      <c r="G50" s="418">
        <v>0</v>
      </c>
      <c r="H50" s="418">
        <v>1.1160099999999999</v>
      </c>
      <c r="I50" s="418">
        <v>8.9280300000000015</v>
      </c>
      <c r="J50" s="418">
        <v>8.9280300000000015</v>
      </c>
      <c r="K50" s="420">
        <v>0</v>
      </c>
      <c r="L50" s="133"/>
      <c r="M50" s="416" t="str">
        <f t="shared" si="0"/>
        <v/>
      </c>
    </row>
    <row r="51" spans="1:13" ht="14.45" customHeight="1" x14ac:dyDescent="0.2">
      <c r="A51" s="421" t="s">
        <v>289</v>
      </c>
      <c r="B51" s="417">
        <v>20</v>
      </c>
      <c r="C51" s="418">
        <v>15.60149</v>
      </c>
      <c r="D51" s="418">
        <v>-4.3985099999999999</v>
      </c>
      <c r="E51" s="419">
        <v>0.7800745</v>
      </c>
      <c r="F51" s="417">
        <v>16.000000099999998</v>
      </c>
      <c r="G51" s="418">
        <v>6.6666667083333317</v>
      </c>
      <c r="H51" s="418">
        <v>2.33724</v>
      </c>
      <c r="I51" s="418">
        <v>19.599250000000001</v>
      </c>
      <c r="J51" s="418">
        <v>12.932583291666671</v>
      </c>
      <c r="K51" s="420">
        <v>1.2249531173440433</v>
      </c>
      <c r="L51" s="133"/>
      <c r="M51" s="416" t="str">
        <f t="shared" si="0"/>
        <v/>
      </c>
    </row>
    <row r="52" spans="1:13" ht="14.45" customHeight="1" x14ac:dyDescent="0.2">
      <c r="A52" s="421" t="s">
        <v>290</v>
      </c>
      <c r="B52" s="417">
        <v>19.999998999999999</v>
      </c>
      <c r="C52" s="418">
        <v>15.060219999999999</v>
      </c>
      <c r="D52" s="418">
        <v>-4.9397789999999997</v>
      </c>
      <c r="E52" s="419">
        <v>0.75301103765055188</v>
      </c>
      <c r="F52" s="417">
        <v>15.999999900000001</v>
      </c>
      <c r="G52" s="418">
        <v>6.6666666250000004</v>
      </c>
      <c r="H52" s="418">
        <v>0.77210999999999996</v>
      </c>
      <c r="I52" s="418">
        <v>13.071680000000001</v>
      </c>
      <c r="J52" s="418">
        <v>6.4050133750000002</v>
      </c>
      <c r="K52" s="420">
        <v>0.81698000510612501</v>
      </c>
      <c r="L52" s="133"/>
      <c r="M52" s="416" t="str">
        <f t="shared" si="0"/>
        <v/>
      </c>
    </row>
    <row r="53" spans="1:13" ht="14.45" customHeight="1" x14ac:dyDescent="0.2">
      <c r="A53" s="421" t="s">
        <v>291</v>
      </c>
      <c r="B53" s="417">
        <v>30.000001000000001</v>
      </c>
      <c r="C53" s="418">
        <v>13.726360000000001</v>
      </c>
      <c r="D53" s="418">
        <v>-16.273640999999998</v>
      </c>
      <c r="E53" s="419">
        <v>0.45754531808182275</v>
      </c>
      <c r="F53" s="417">
        <v>18.000000100000001</v>
      </c>
      <c r="G53" s="418">
        <v>7.5000000416666666</v>
      </c>
      <c r="H53" s="418">
        <v>2.7588000000000004</v>
      </c>
      <c r="I53" s="418">
        <v>4.0252299999999996</v>
      </c>
      <c r="J53" s="418">
        <v>-3.4747700416666669</v>
      </c>
      <c r="K53" s="420">
        <v>0.22362388764653393</v>
      </c>
      <c r="L53" s="133"/>
      <c r="M53" s="416" t="str">
        <f t="shared" si="0"/>
        <v/>
      </c>
    </row>
    <row r="54" spans="1:13" ht="14.45" customHeight="1" x14ac:dyDescent="0.2">
      <c r="A54" s="421" t="s">
        <v>292</v>
      </c>
      <c r="B54" s="417">
        <v>0</v>
      </c>
      <c r="C54" s="418">
        <v>0</v>
      </c>
      <c r="D54" s="418">
        <v>0</v>
      </c>
      <c r="E54" s="419">
        <v>0</v>
      </c>
      <c r="F54" s="417">
        <v>0</v>
      </c>
      <c r="G54" s="418">
        <v>0</v>
      </c>
      <c r="H54" s="418">
        <v>10.89</v>
      </c>
      <c r="I54" s="418">
        <v>40.292999999999999</v>
      </c>
      <c r="J54" s="418">
        <v>40.292999999999999</v>
      </c>
      <c r="K54" s="420">
        <v>0</v>
      </c>
      <c r="L54" s="133"/>
      <c r="M54" s="416" t="str">
        <f t="shared" si="0"/>
        <v/>
      </c>
    </row>
    <row r="55" spans="1:13" ht="14.45" customHeight="1" x14ac:dyDescent="0.2">
      <c r="A55" s="421" t="s">
        <v>293</v>
      </c>
      <c r="B55" s="417">
        <v>0</v>
      </c>
      <c r="C55" s="418">
        <v>0</v>
      </c>
      <c r="D55" s="418">
        <v>0</v>
      </c>
      <c r="E55" s="419">
        <v>0</v>
      </c>
      <c r="F55" s="417">
        <v>0</v>
      </c>
      <c r="G55" s="418">
        <v>0</v>
      </c>
      <c r="H55" s="418">
        <v>10.289299999999999</v>
      </c>
      <c r="I55" s="418">
        <v>52.084300000000006</v>
      </c>
      <c r="J55" s="418">
        <v>52.084300000000006</v>
      </c>
      <c r="K55" s="420">
        <v>0</v>
      </c>
      <c r="L55" s="133"/>
      <c r="M55" s="416" t="str">
        <f t="shared" si="0"/>
        <v/>
      </c>
    </row>
    <row r="56" spans="1:13" ht="14.45" customHeight="1" x14ac:dyDescent="0.2">
      <c r="A56" s="421" t="s">
        <v>294</v>
      </c>
      <c r="B56" s="417">
        <v>0</v>
      </c>
      <c r="C56" s="418">
        <v>0</v>
      </c>
      <c r="D56" s="418">
        <v>0</v>
      </c>
      <c r="E56" s="419">
        <v>0</v>
      </c>
      <c r="F56" s="417">
        <v>0</v>
      </c>
      <c r="G56" s="418">
        <v>0</v>
      </c>
      <c r="H56" s="418">
        <v>0</v>
      </c>
      <c r="I56" s="418">
        <v>0.16452</v>
      </c>
      <c r="J56" s="418">
        <v>0.16452</v>
      </c>
      <c r="K56" s="420">
        <v>0</v>
      </c>
      <c r="L56" s="133"/>
      <c r="M56" s="416" t="str">
        <f t="shared" si="0"/>
        <v/>
      </c>
    </row>
    <row r="57" spans="1:13" ht="14.45" customHeight="1" x14ac:dyDescent="0.2">
      <c r="A57" s="421" t="s">
        <v>295</v>
      </c>
      <c r="B57" s="417">
        <v>0</v>
      </c>
      <c r="C57" s="418">
        <v>0</v>
      </c>
      <c r="D57" s="418">
        <v>0</v>
      </c>
      <c r="E57" s="419">
        <v>0</v>
      </c>
      <c r="F57" s="417">
        <v>0</v>
      </c>
      <c r="G57" s="418">
        <v>0</v>
      </c>
      <c r="H57" s="418">
        <v>0</v>
      </c>
      <c r="I57" s="418">
        <v>9.9824999999999999</v>
      </c>
      <c r="J57" s="418">
        <v>9.9824999999999999</v>
      </c>
      <c r="K57" s="420">
        <v>0</v>
      </c>
      <c r="L57" s="133"/>
      <c r="M57" s="416" t="str">
        <f t="shared" si="0"/>
        <v/>
      </c>
    </row>
    <row r="58" spans="1:13" ht="14.45" customHeight="1" x14ac:dyDescent="0.2">
      <c r="A58" s="421" t="s">
        <v>296</v>
      </c>
      <c r="B58" s="417">
        <v>0</v>
      </c>
      <c r="C58" s="418">
        <v>0</v>
      </c>
      <c r="D58" s="418">
        <v>0</v>
      </c>
      <c r="E58" s="419">
        <v>0</v>
      </c>
      <c r="F58" s="417">
        <v>0</v>
      </c>
      <c r="G58" s="418">
        <v>0</v>
      </c>
      <c r="H58" s="418">
        <v>0</v>
      </c>
      <c r="I58" s="418">
        <v>6.45</v>
      </c>
      <c r="J58" s="418">
        <v>6.45</v>
      </c>
      <c r="K58" s="420">
        <v>0</v>
      </c>
      <c r="L58" s="133"/>
      <c r="M58" s="416" t="str">
        <f t="shared" si="0"/>
        <v/>
      </c>
    </row>
    <row r="59" spans="1:13" ht="14.45" customHeight="1" x14ac:dyDescent="0.2">
      <c r="A59" s="421" t="s">
        <v>297</v>
      </c>
      <c r="B59" s="417">
        <v>1707.3598999999999</v>
      </c>
      <c r="C59" s="418">
        <v>1479.68193</v>
      </c>
      <c r="D59" s="418">
        <v>-227.67796999999996</v>
      </c>
      <c r="E59" s="419">
        <v>0.86664910544051088</v>
      </c>
      <c r="F59" s="417">
        <v>1408.3024846000001</v>
      </c>
      <c r="G59" s="418">
        <v>586.79270191666672</v>
      </c>
      <c r="H59" s="418">
        <v>88.417270000000002</v>
      </c>
      <c r="I59" s="418">
        <v>681.05131000000006</v>
      </c>
      <c r="J59" s="418">
        <v>94.258608083333343</v>
      </c>
      <c r="K59" s="420">
        <v>0.48359732191585175</v>
      </c>
      <c r="L59" s="133"/>
      <c r="M59" s="416" t="str">
        <f t="shared" si="0"/>
        <v/>
      </c>
    </row>
    <row r="60" spans="1:13" ht="14.45" customHeight="1" x14ac:dyDescent="0.2">
      <c r="A60" s="421" t="s">
        <v>298</v>
      </c>
      <c r="B60" s="417">
        <v>1707.3598999999999</v>
      </c>
      <c r="C60" s="418">
        <v>1479.68193</v>
      </c>
      <c r="D60" s="418">
        <v>-227.67796999999996</v>
      </c>
      <c r="E60" s="419">
        <v>0.86664910544051088</v>
      </c>
      <c r="F60" s="417">
        <v>1408.3024846000001</v>
      </c>
      <c r="G60" s="418">
        <v>586.79270191666672</v>
      </c>
      <c r="H60" s="418">
        <v>88.417270000000002</v>
      </c>
      <c r="I60" s="418">
        <v>681.05131000000006</v>
      </c>
      <c r="J60" s="418">
        <v>94.258608083333343</v>
      </c>
      <c r="K60" s="420">
        <v>0.48359732191585175</v>
      </c>
      <c r="L60" s="133"/>
      <c r="M60" s="416" t="str">
        <f t="shared" si="0"/>
        <v>X</v>
      </c>
    </row>
    <row r="61" spans="1:13" ht="14.45" customHeight="1" x14ac:dyDescent="0.2">
      <c r="A61" s="421" t="s">
        <v>299</v>
      </c>
      <c r="B61" s="417">
        <v>792.31348000000003</v>
      </c>
      <c r="C61" s="418">
        <v>617.92600000000004</v>
      </c>
      <c r="D61" s="418">
        <v>-174.38747999999998</v>
      </c>
      <c r="E61" s="419">
        <v>0.77990090487921526</v>
      </c>
      <c r="F61" s="417">
        <v>515.41770299999996</v>
      </c>
      <c r="G61" s="418">
        <v>214.75737624999996</v>
      </c>
      <c r="H61" s="418">
        <v>34.649449999999995</v>
      </c>
      <c r="I61" s="418">
        <v>196.33223000000001</v>
      </c>
      <c r="J61" s="418">
        <v>-18.425146249999955</v>
      </c>
      <c r="K61" s="420">
        <v>0.38091867791355244</v>
      </c>
      <c r="L61" s="133"/>
      <c r="M61" s="416" t="str">
        <f t="shared" si="0"/>
        <v/>
      </c>
    </row>
    <row r="62" spans="1:13" ht="14.45" customHeight="1" x14ac:dyDescent="0.2">
      <c r="A62" s="421" t="s">
        <v>300</v>
      </c>
      <c r="B62" s="417">
        <v>218.75724700000001</v>
      </c>
      <c r="C62" s="418">
        <v>209.90100000000001</v>
      </c>
      <c r="D62" s="418">
        <v>-8.8562469999999962</v>
      </c>
      <c r="E62" s="419">
        <v>0.95951564064069617</v>
      </c>
      <c r="F62" s="417">
        <v>228.55914580000001</v>
      </c>
      <c r="G62" s="418">
        <v>95.232977416666671</v>
      </c>
      <c r="H62" s="418">
        <v>17.277999999999999</v>
      </c>
      <c r="I62" s="418">
        <v>89.402000000000001</v>
      </c>
      <c r="J62" s="418">
        <v>-5.8309774166666699</v>
      </c>
      <c r="K62" s="420">
        <v>0.39115476953274469</v>
      </c>
      <c r="L62" s="133"/>
      <c r="M62" s="416" t="str">
        <f t="shared" si="0"/>
        <v/>
      </c>
    </row>
    <row r="63" spans="1:13" ht="14.45" customHeight="1" x14ac:dyDescent="0.2">
      <c r="A63" s="421" t="s">
        <v>301</v>
      </c>
      <c r="B63" s="417">
        <v>688.60967700000003</v>
      </c>
      <c r="C63" s="418">
        <v>646.82838000000004</v>
      </c>
      <c r="D63" s="418">
        <v>-41.781296999999995</v>
      </c>
      <c r="E63" s="419">
        <v>0.93932513817983998</v>
      </c>
      <c r="F63" s="417">
        <v>657.98669480000001</v>
      </c>
      <c r="G63" s="418">
        <v>274.16112283333337</v>
      </c>
      <c r="H63" s="418">
        <v>36.189819999999997</v>
      </c>
      <c r="I63" s="418">
        <v>393.65921999999995</v>
      </c>
      <c r="J63" s="418">
        <v>119.49809716666658</v>
      </c>
      <c r="K63" s="420">
        <v>0.59827838938241085</v>
      </c>
      <c r="L63" s="133"/>
      <c r="M63" s="416" t="str">
        <f t="shared" si="0"/>
        <v/>
      </c>
    </row>
    <row r="64" spans="1:13" ht="14.45" customHeight="1" x14ac:dyDescent="0.2">
      <c r="A64" s="421" t="s">
        <v>302</v>
      </c>
      <c r="B64" s="417">
        <v>7.6794960000000003</v>
      </c>
      <c r="C64" s="418">
        <v>5.0265500000000003</v>
      </c>
      <c r="D64" s="418">
        <v>-2.652946</v>
      </c>
      <c r="E64" s="419">
        <v>0.65454165221259308</v>
      </c>
      <c r="F64" s="417">
        <v>6.3389410000000002</v>
      </c>
      <c r="G64" s="418">
        <v>2.6412254166666664</v>
      </c>
      <c r="H64" s="418">
        <v>0.3</v>
      </c>
      <c r="I64" s="418">
        <v>1.6578599999999999</v>
      </c>
      <c r="J64" s="418">
        <v>-0.98336541666666655</v>
      </c>
      <c r="K64" s="420">
        <v>0.26153579911849628</v>
      </c>
      <c r="L64" s="133"/>
      <c r="M64" s="416" t="str">
        <f t="shared" si="0"/>
        <v/>
      </c>
    </row>
    <row r="65" spans="1:13" ht="14.45" customHeight="1" x14ac:dyDescent="0.2">
      <c r="A65" s="421" t="s">
        <v>303</v>
      </c>
      <c r="B65" s="417">
        <v>2407.9604470000004</v>
      </c>
      <c r="C65" s="418">
        <v>3507.82098</v>
      </c>
      <c r="D65" s="418">
        <v>1099.8605329999996</v>
      </c>
      <c r="E65" s="419">
        <v>1.4567602156299038</v>
      </c>
      <c r="F65" s="417">
        <v>2171.3437917000001</v>
      </c>
      <c r="G65" s="418">
        <v>904.72657987499997</v>
      </c>
      <c r="H65" s="418">
        <v>165.74204</v>
      </c>
      <c r="I65" s="418">
        <v>1484.37869</v>
      </c>
      <c r="J65" s="418">
        <v>579.65211012500004</v>
      </c>
      <c r="K65" s="420">
        <v>0.68362214020371337</v>
      </c>
      <c r="L65" s="133"/>
      <c r="M65" s="416" t="str">
        <f t="shared" si="0"/>
        <v/>
      </c>
    </row>
    <row r="66" spans="1:13" ht="14.45" customHeight="1" x14ac:dyDescent="0.2">
      <c r="A66" s="421" t="s">
        <v>304</v>
      </c>
      <c r="B66" s="417">
        <v>1041.171353</v>
      </c>
      <c r="C66" s="418">
        <v>1018.8511500000001</v>
      </c>
      <c r="D66" s="418">
        <v>-22.320202999999879</v>
      </c>
      <c r="E66" s="419">
        <v>0.9785624115226691</v>
      </c>
      <c r="F66" s="417">
        <v>590.52176499999996</v>
      </c>
      <c r="G66" s="418">
        <v>246.05073541666667</v>
      </c>
      <c r="H66" s="418">
        <v>36.836320000000001</v>
      </c>
      <c r="I66" s="418">
        <v>288.09127000000001</v>
      </c>
      <c r="J66" s="418">
        <v>42.04053458333334</v>
      </c>
      <c r="K66" s="420">
        <v>0.4878588514006762</v>
      </c>
      <c r="L66" s="133"/>
      <c r="M66" s="416" t="str">
        <f t="shared" si="0"/>
        <v/>
      </c>
    </row>
    <row r="67" spans="1:13" ht="14.45" customHeight="1" x14ac:dyDescent="0.2">
      <c r="A67" s="421" t="s">
        <v>305</v>
      </c>
      <c r="B67" s="417">
        <v>1041.171353</v>
      </c>
      <c r="C67" s="418">
        <v>1018.8511500000001</v>
      </c>
      <c r="D67" s="418">
        <v>-22.320202999999879</v>
      </c>
      <c r="E67" s="419">
        <v>0.9785624115226691</v>
      </c>
      <c r="F67" s="417">
        <v>590.52176499999996</v>
      </c>
      <c r="G67" s="418">
        <v>246.05073541666667</v>
      </c>
      <c r="H67" s="418">
        <v>36.836320000000001</v>
      </c>
      <c r="I67" s="418">
        <v>288.09127000000001</v>
      </c>
      <c r="J67" s="418">
        <v>42.04053458333334</v>
      </c>
      <c r="K67" s="420">
        <v>0.4878588514006762</v>
      </c>
      <c r="L67" s="133"/>
      <c r="M67" s="416" t="str">
        <f t="shared" si="0"/>
        <v>X</v>
      </c>
    </row>
    <row r="68" spans="1:13" ht="14.45" customHeight="1" x14ac:dyDescent="0.2">
      <c r="A68" s="421" t="s">
        <v>306</v>
      </c>
      <c r="B68" s="417">
        <v>719.41754000000003</v>
      </c>
      <c r="C68" s="418">
        <v>278.97521</v>
      </c>
      <c r="D68" s="418">
        <v>-440.44233000000003</v>
      </c>
      <c r="E68" s="419">
        <v>0.38777927210393004</v>
      </c>
      <c r="F68" s="417">
        <v>285.60664450000002</v>
      </c>
      <c r="G68" s="418">
        <v>119.00276854166668</v>
      </c>
      <c r="H68" s="418">
        <v>27.488</v>
      </c>
      <c r="I68" s="418">
        <v>83.739699999999999</v>
      </c>
      <c r="J68" s="418">
        <v>-35.263068541666684</v>
      </c>
      <c r="K68" s="420">
        <v>0.29319941119227005</v>
      </c>
      <c r="L68" s="133"/>
      <c r="M68" s="416" t="str">
        <f t="shared" si="0"/>
        <v/>
      </c>
    </row>
    <row r="69" spans="1:13" ht="14.45" customHeight="1" x14ac:dyDescent="0.2">
      <c r="A69" s="421" t="s">
        <v>307</v>
      </c>
      <c r="B69" s="417">
        <v>0.46859300000000004</v>
      </c>
      <c r="C69" s="418">
        <v>25.38504</v>
      </c>
      <c r="D69" s="418">
        <v>24.916447000000002</v>
      </c>
      <c r="E69" s="419">
        <v>54.172896308737002</v>
      </c>
      <c r="F69" s="417">
        <v>1.083656</v>
      </c>
      <c r="G69" s="418">
        <v>0.45152333333333328</v>
      </c>
      <c r="H69" s="418">
        <v>0.248</v>
      </c>
      <c r="I69" s="418">
        <v>0.496</v>
      </c>
      <c r="J69" s="418">
        <v>4.447666666666672E-2</v>
      </c>
      <c r="K69" s="420">
        <v>0.45770982673468336</v>
      </c>
      <c r="L69" s="133"/>
      <c r="M69" s="416" t="str">
        <f t="shared" si="0"/>
        <v/>
      </c>
    </row>
    <row r="70" spans="1:13" ht="14.45" customHeight="1" x14ac:dyDescent="0.2">
      <c r="A70" s="421" t="s">
        <v>308</v>
      </c>
      <c r="B70" s="417">
        <v>177.641513</v>
      </c>
      <c r="C70" s="418">
        <v>532.35258999999996</v>
      </c>
      <c r="D70" s="418">
        <v>354.71107699999993</v>
      </c>
      <c r="E70" s="419">
        <v>2.9967803190237405</v>
      </c>
      <c r="F70" s="417">
        <v>160</v>
      </c>
      <c r="G70" s="418">
        <v>66.666666666666671</v>
      </c>
      <c r="H70" s="418">
        <v>0</v>
      </c>
      <c r="I70" s="418">
        <v>119.55652000000001</v>
      </c>
      <c r="J70" s="418">
        <v>52.889853333333335</v>
      </c>
      <c r="K70" s="420">
        <v>0.74722825000000004</v>
      </c>
      <c r="L70" s="133"/>
      <c r="M70" s="416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1" t="s">
        <v>309</v>
      </c>
      <c r="B71" s="417">
        <v>126.903908</v>
      </c>
      <c r="C71" s="418">
        <v>138.94735999999997</v>
      </c>
      <c r="D71" s="418">
        <v>12.043451999999974</v>
      </c>
      <c r="E71" s="419">
        <v>1.0949021365047322</v>
      </c>
      <c r="F71" s="417">
        <v>123.83146409999999</v>
      </c>
      <c r="G71" s="418">
        <v>51.596443374999993</v>
      </c>
      <c r="H71" s="418">
        <v>9.10032</v>
      </c>
      <c r="I71" s="418">
        <v>44.232489999999999</v>
      </c>
      <c r="J71" s="418">
        <v>-7.3639533749999941</v>
      </c>
      <c r="K71" s="420">
        <v>0.35719911996098253</v>
      </c>
      <c r="L71" s="133"/>
      <c r="M71" s="416" t="str">
        <f t="shared" si="1"/>
        <v/>
      </c>
    </row>
    <row r="72" spans="1:13" ht="14.45" customHeight="1" x14ac:dyDescent="0.2">
      <c r="A72" s="421" t="s">
        <v>310</v>
      </c>
      <c r="B72" s="417">
        <v>7.5128079999999997</v>
      </c>
      <c r="C72" s="418">
        <v>0</v>
      </c>
      <c r="D72" s="418">
        <v>-7.5128079999999997</v>
      </c>
      <c r="E72" s="419">
        <v>0</v>
      </c>
      <c r="F72" s="417">
        <v>0</v>
      </c>
      <c r="G72" s="418">
        <v>0</v>
      </c>
      <c r="H72" s="418">
        <v>0</v>
      </c>
      <c r="I72" s="418">
        <v>0</v>
      </c>
      <c r="J72" s="418">
        <v>0</v>
      </c>
      <c r="K72" s="420">
        <v>0</v>
      </c>
      <c r="L72" s="133"/>
      <c r="M72" s="416" t="str">
        <f t="shared" si="1"/>
        <v/>
      </c>
    </row>
    <row r="73" spans="1:13" ht="14.45" customHeight="1" x14ac:dyDescent="0.2">
      <c r="A73" s="421" t="s">
        <v>311</v>
      </c>
      <c r="B73" s="417">
        <v>6.96732</v>
      </c>
      <c r="C73" s="418">
        <v>43.190949999999994</v>
      </c>
      <c r="D73" s="418">
        <v>36.223629999999993</v>
      </c>
      <c r="E73" s="419">
        <v>6.1990765459315771</v>
      </c>
      <c r="F73" s="417">
        <v>20.000000400000001</v>
      </c>
      <c r="G73" s="418">
        <v>8.3333335000000002</v>
      </c>
      <c r="H73" s="418">
        <v>0</v>
      </c>
      <c r="I73" s="418">
        <v>40.066559999999996</v>
      </c>
      <c r="J73" s="418">
        <v>31.733226499999994</v>
      </c>
      <c r="K73" s="420">
        <v>2.0033279599334404</v>
      </c>
      <c r="L73" s="133"/>
      <c r="M73" s="416" t="str">
        <f t="shared" si="1"/>
        <v/>
      </c>
    </row>
    <row r="74" spans="1:13" ht="14.45" customHeight="1" x14ac:dyDescent="0.2">
      <c r="A74" s="421" t="s">
        <v>312</v>
      </c>
      <c r="B74" s="417">
        <v>2.259671</v>
      </c>
      <c r="C74" s="418">
        <v>0</v>
      </c>
      <c r="D74" s="418">
        <v>-2.259671</v>
      </c>
      <c r="E74" s="419">
        <v>0</v>
      </c>
      <c r="F74" s="417">
        <v>0</v>
      </c>
      <c r="G74" s="418">
        <v>0</v>
      </c>
      <c r="H74" s="418">
        <v>0</v>
      </c>
      <c r="I74" s="418">
        <v>0</v>
      </c>
      <c r="J74" s="418">
        <v>0</v>
      </c>
      <c r="K74" s="420">
        <v>0</v>
      </c>
      <c r="L74" s="133"/>
      <c r="M74" s="416" t="str">
        <f t="shared" si="1"/>
        <v/>
      </c>
    </row>
    <row r="75" spans="1:13" ht="14.45" customHeight="1" x14ac:dyDescent="0.2">
      <c r="A75" s="421" t="s">
        <v>313</v>
      </c>
      <c r="B75" s="417">
        <v>0</v>
      </c>
      <c r="C75" s="418">
        <v>38.164000000000001</v>
      </c>
      <c r="D75" s="418">
        <v>38.164000000000001</v>
      </c>
      <c r="E75" s="419">
        <v>0</v>
      </c>
      <c r="F75" s="417">
        <v>0</v>
      </c>
      <c r="G75" s="418">
        <v>0</v>
      </c>
      <c r="H75" s="418">
        <v>0</v>
      </c>
      <c r="I75" s="418">
        <v>3.8730000000000002</v>
      </c>
      <c r="J75" s="418">
        <v>3.8730000000000002</v>
      </c>
      <c r="K75" s="420">
        <v>0</v>
      </c>
      <c r="L75" s="133"/>
      <c r="M75" s="416" t="str">
        <f t="shared" si="1"/>
        <v/>
      </c>
    </row>
    <row r="76" spans="1:13" ht="14.45" customHeight="1" x14ac:dyDescent="0.2">
      <c r="A76" s="421" t="s">
        <v>314</v>
      </c>
      <c r="B76" s="417">
        <v>0</v>
      </c>
      <c r="C76" s="418">
        <v>38.164000000000001</v>
      </c>
      <c r="D76" s="418">
        <v>38.164000000000001</v>
      </c>
      <c r="E76" s="419">
        <v>0</v>
      </c>
      <c r="F76" s="417">
        <v>0</v>
      </c>
      <c r="G76" s="418">
        <v>0</v>
      </c>
      <c r="H76" s="418">
        <v>0</v>
      </c>
      <c r="I76" s="418">
        <v>3.8730000000000002</v>
      </c>
      <c r="J76" s="418">
        <v>3.8730000000000002</v>
      </c>
      <c r="K76" s="420">
        <v>0</v>
      </c>
      <c r="L76" s="133"/>
      <c r="M76" s="416" t="str">
        <f t="shared" si="1"/>
        <v>X</v>
      </c>
    </row>
    <row r="77" spans="1:13" ht="14.45" customHeight="1" x14ac:dyDescent="0.2">
      <c r="A77" s="421" t="s">
        <v>315</v>
      </c>
      <c r="B77" s="417">
        <v>0</v>
      </c>
      <c r="C77" s="418">
        <v>38.164000000000001</v>
      </c>
      <c r="D77" s="418">
        <v>38.164000000000001</v>
      </c>
      <c r="E77" s="419">
        <v>0</v>
      </c>
      <c r="F77" s="417">
        <v>0</v>
      </c>
      <c r="G77" s="418">
        <v>0</v>
      </c>
      <c r="H77" s="418">
        <v>0</v>
      </c>
      <c r="I77" s="418">
        <v>3.8730000000000002</v>
      </c>
      <c r="J77" s="418">
        <v>3.8730000000000002</v>
      </c>
      <c r="K77" s="420">
        <v>0</v>
      </c>
      <c r="L77" s="133"/>
      <c r="M77" s="416" t="str">
        <f t="shared" si="1"/>
        <v/>
      </c>
    </row>
    <row r="78" spans="1:13" ht="14.45" customHeight="1" x14ac:dyDescent="0.2">
      <c r="A78" s="421" t="s">
        <v>316</v>
      </c>
      <c r="B78" s="417">
        <v>1366.789094</v>
      </c>
      <c r="C78" s="418">
        <v>2450.8058300000002</v>
      </c>
      <c r="D78" s="418">
        <v>1084.0167360000003</v>
      </c>
      <c r="E78" s="419">
        <v>1.7931119298205347</v>
      </c>
      <c r="F78" s="417">
        <v>1580.8220267000002</v>
      </c>
      <c r="G78" s="418">
        <v>658.67584445833347</v>
      </c>
      <c r="H78" s="418">
        <v>128.90572</v>
      </c>
      <c r="I78" s="418">
        <v>1192.4144199999998</v>
      </c>
      <c r="J78" s="418">
        <v>533.73857554166636</v>
      </c>
      <c r="K78" s="420">
        <v>0.75430023105712318</v>
      </c>
      <c r="L78" s="133"/>
      <c r="M78" s="416" t="str">
        <f t="shared" si="1"/>
        <v/>
      </c>
    </row>
    <row r="79" spans="1:13" ht="14.45" customHeight="1" x14ac:dyDescent="0.2">
      <c r="A79" s="421" t="s">
        <v>317</v>
      </c>
      <c r="B79" s="417">
        <v>45.268008999999999</v>
      </c>
      <c r="C79" s="418">
        <v>52.02196</v>
      </c>
      <c r="D79" s="418">
        <v>6.7539510000000007</v>
      </c>
      <c r="E79" s="419">
        <v>1.1491992059999812</v>
      </c>
      <c r="F79" s="417">
        <v>56.124891699999999</v>
      </c>
      <c r="G79" s="418">
        <v>23.385371541666665</v>
      </c>
      <c r="H79" s="418">
        <v>6.9702799999999998</v>
      </c>
      <c r="I79" s="418">
        <v>36.360190000000003</v>
      </c>
      <c r="J79" s="418">
        <v>12.974818458333338</v>
      </c>
      <c r="K79" s="420">
        <v>0.64784427904740172</v>
      </c>
      <c r="L79" s="133"/>
      <c r="M79" s="416" t="str">
        <f t="shared" si="1"/>
        <v>X</v>
      </c>
    </row>
    <row r="80" spans="1:13" ht="14.45" customHeight="1" x14ac:dyDescent="0.2">
      <c r="A80" s="421" t="s">
        <v>318</v>
      </c>
      <c r="B80" s="417">
        <v>2.7309699999999997</v>
      </c>
      <c r="C80" s="418">
        <v>3.1839</v>
      </c>
      <c r="D80" s="418">
        <v>0.45293000000000028</v>
      </c>
      <c r="E80" s="419">
        <v>1.1658494966989752</v>
      </c>
      <c r="F80" s="417">
        <v>3.2274295000000004</v>
      </c>
      <c r="G80" s="418">
        <v>1.3447622916666668</v>
      </c>
      <c r="H80" s="418">
        <v>0.23749999999999999</v>
      </c>
      <c r="I80" s="418">
        <v>0.79600000000000004</v>
      </c>
      <c r="J80" s="418">
        <v>-0.54876229166666679</v>
      </c>
      <c r="K80" s="420">
        <v>0.24663590637688598</v>
      </c>
      <c r="L80" s="133"/>
      <c r="M80" s="416" t="str">
        <f t="shared" si="1"/>
        <v/>
      </c>
    </row>
    <row r="81" spans="1:13" ht="14.45" customHeight="1" x14ac:dyDescent="0.2">
      <c r="A81" s="421" t="s">
        <v>319</v>
      </c>
      <c r="B81" s="417">
        <v>42.537039</v>
      </c>
      <c r="C81" s="418">
        <v>48.838059999999999</v>
      </c>
      <c r="D81" s="418">
        <v>6.3010209999999987</v>
      </c>
      <c r="E81" s="419">
        <v>1.1481302212878521</v>
      </c>
      <c r="F81" s="417">
        <v>52.8974622</v>
      </c>
      <c r="G81" s="418">
        <v>22.040609249999999</v>
      </c>
      <c r="H81" s="418">
        <v>6.73278</v>
      </c>
      <c r="I81" s="418">
        <v>35.564190000000004</v>
      </c>
      <c r="J81" s="418">
        <v>13.523580750000004</v>
      </c>
      <c r="K81" s="420">
        <v>0.67232317999558022</v>
      </c>
      <c r="L81" s="133"/>
      <c r="M81" s="416" t="str">
        <f t="shared" si="1"/>
        <v/>
      </c>
    </row>
    <row r="82" spans="1:13" ht="14.45" customHeight="1" x14ac:dyDescent="0.2">
      <c r="A82" s="421" t="s">
        <v>320</v>
      </c>
      <c r="B82" s="417">
        <v>25.183883000000002</v>
      </c>
      <c r="C82" s="418">
        <v>27.206259999999997</v>
      </c>
      <c r="D82" s="418">
        <v>2.0223769999999952</v>
      </c>
      <c r="E82" s="419">
        <v>1.0803044153278505</v>
      </c>
      <c r="F82" s="417">
        <v>28.678621700000001</v>
      </c>
      <c r="G82" s="418">
        <v>11.949425708333335</v>
      </c>
      <c r="H82" s="418">
        <v>0</v>
      </c>
      <c r="I82" s="418">
        <v>18.867000000000001</v>
      </c>
      <c r="J82" s="418">
        <v>6.917574291666666</v>
      </c>
      <c r="K82" s="420">
        <v>0.65787680444907859</v>
      </c>
      <c r="L82" s="133"/>
      <c r="M82" s="416" t="str">
        <f t="shared" si="1"/>
        <v>X</v>
      </c>
    </row>
    <row r="83" spans="1:13" ht="14.45" customHeight="1" x14ac:dyDescent="0.2">
      <c r="A83" s="421" t="s">
        <v>321</v>
      </c>
      <c r="B83" s="417">
        <v>2.0000040000000001</v>
      </c>
      <c r="C83" s="418">
        <v>2.16</v>
      </c>
      <c r="D83" s="418">
        <v>0.15999600000000003</v>
      </c>
      <c r="E83" s="419">
        <v>1.07999784000432</v>
      </c>
      <c r="F83" s="417">
        <v>2.16</v>
      </c>
      <c r="G83" s="418">
        <v>0.90000000000000013</v>
      </c>
      <c r="H83" s="418">
        <v>0</v>
      </c>
      <c r="I83" s="418">
        <v>1.08</v>
      </c>
      <c r="J83" s="418">
        <v>0.17999999999999994</v>
      </c>
      <c r="K83" s="420">
        <v>0.5</v>
      </c>
      <c r="L83" s="133"/>
      <c r="M83" s="416" t="str">
        <f t="shared" si="1"/>
        <v/>
      </c>
    </row>
    <row r="84" spans="1:13" ht="14.45" customHeight="1" x14ac:dyDescent="0.2">
      <c r="A84" s="421" t="s">
        <v>322</v>
      </c>
      <c r="B84" s="417">
        <v>23.183879000000001</v>
      </c>
      <c r="C84" s="418">
        <v>25.046259999999997</v>
      </c>
      <c r="D84" s="418">
        <v>1.8623809999999956</v>
      </c>
      <c r="E84" s="419">
        <v>1.0803308626653889</v>
      </c>
      <c r="F84" s="417">
        <v>26.518621700000001</v>
      </c>
      <c r="G84" s="418">
        <v>11.049425708333334</v>
      </c>
      <c r="H84" s="418">
        <v>0</v>
      </c>
      <c r="I84" s="418">
        <v>17.786999999999999</v>
      </c>
      <c r="J84" s="418">
        <v>6.7375742916666645</v>
      </c>
      <c r="K84" s="420">
        <v>0.67073621703348174</v>
      </c>
      <c r="L84" s="133"/>
      <c r="M84" s="416" t="str">
        <f t="shared" si="1"/>
        <v/>
      </c>
    </row>
    <row r="85" spans="1:13" ht="14.45" customHeight="1" x14ac:dyDescent="0.2">
      <c r="A85" s="421" t="s">
        <v>323</v>
      </c>
      <c r="B85" s="417">
        <v>898.52538300000003</v>
      </c>
      <c r="C85" s="418">
        <v>962.28317999999899</v>
      </c>
      <c r="D85" s="418">
        <v>63.757796999998959</v>
      </c>
      <c r="E85" s="419">
        <v>1.0709582591725169</v>
      </c>
      <c r="F85" s="417">
        <v>1074.2478206000001</v>
      </c>
      <c r="G85" s="418">
        <v>447.6032585833334</v>
      </c>
      <c r="H85" s="418">
        <v>108.16575999999999</v>
      </c>
      <c r="I85" s="418">
        <v>520.51585</v>
      </c>
      <c r="J85" s="418">
        <v>72.912591416666601</v>
      </c>
      <c r="K85" s="420">
        <v>0.48453982406897139</v>
      </c>
      <c r="L85" s="133"/>
      <c r="M85" s="416" t="str">
        <f t="shared" si="1"/>
        <v>X</v>
      </c>
    </row>
    <row r="86" spans="1:13" ht="14.45" customHeight="1" x14ac:dyDescent="0.2">
      <c r="A86" s="421" t="s">
        <v>324</v>
      </c>
      <c r="B86" s="417">
        <v>855.08194400000002</v>
      </c>
      <c r="C86" s="418">
        <v>846.41028000000006</v>
      </c>
      <c r="D86" s="418">
        <v>-8.6716639999999643</v>
      </c>
      <c r="E86" s="419">
        <v>0.98985867487806534</v>
      </c>
      <c r="F86" s="417">
        <v>942.22850579999999</v>
      </c>
      <c r="G86" s="418">
        <v>392.59521075000004</v>
      </c>
      <c r="H86" s="418">
        <v>79.001249999999999</v>
      </c>
      <c r="I86" s="418">
        <v>388.63622999999995</v>
      </c>
      <c r="J86" s="418">
        <v>-3.9589807500000802</v>
      </c>
      <c r="K86" s="420">
        <v>0.41246494624998425</v>
      </c>
      <c r="L86" s="133"/>
      <c r="M86" s="416" t="str">
        <f t="shared" si="1"/>
        <v/>
      </c>
    </row>
    <row r="87" spans="1:13" ht="14.45" customHeight="1" x14ac:dyDescent="0.2">
      <c r="A87" s="421" t="s">
        <v>325</v>
      </c>
      <c r="B87" s="417">
        <v>0</v>
      </c>
      <c r="C87" s="418">
        <v>38.798650000000002</v>
      </c>
      <c r="D87" s="418">
        <v>38.798650000000002</v>
      </c>
      <c r="E87" s="419">
        <v>0</v>
      </c>
      <c r="F87" s="417">
        <v>23.7478911</v>
      </c>
      <c r="G87" s="418">
        <v>9.8949546250000004</v>
      </c>
      <c r="H87" s="418">
        <v>1.71336</v>
      </c>
      <c r="I87" s="418">
        <v>8.6219799999999989</v>
      </c>
      <c r="J87" s="418">
        <v>-1.2729746250000016</v>
      </c>
      <c r="K87" s="420">
        <v>0.36306297530562615</v>
      </c>
      <c r="L87" s="133"/>
      <c r="M87" s="416" t="str">
        <f t="shared" si="1"/>
        <v/>
      </c>
    </row>
    <row r="88" spans="1:13" ht="14.45" customHeight="1" x14ac:dyDescent="0.2">
      <c r="A88" s="421" t="s">
        <v>326</v>
      </c>
      <c r="B88" s="417">
        <v>3.2028820000000002</v>
      </c>
      <c r="C88" s="418">
        <v>0.96799999999999997</v>
      </c>
      <c r="D88" s="418">
        <v>-2.2348820000000003</v>
      </c>
      <c r="E88" s="419">
        <v>0.30222780608214722</v>
      </c>
      <c r="F88" s="417">
        <v>0.95654879999999998</v>
      </c>
      <c r="G88" s="418">
        <v>0.39856200000000003</v>
      </c>
      <c r="H88" s="418">
        <v>0</v>
      </c>
      <c r="I88" s="418">
        <v>0.48399999999999999</v>
      </c>
      <c r="J88" s="418">
        <v>8.5437999999999958E-2</v>
      </c>
      <c r="K88" s="420">
        <v>0.50598568520497855</v>
      </c>
      <c r="L88" s="133"/>
      <c r="M88" s="416" t="str">
        <f t="shared" si="1"/>
        <v/>
      </c>
    </row>
    <row r="89" spans="1:13" ht="14.45" customHeight="1" x14ac:dyDescent="0.2">
      <c r="A89" s="421" t="s">
        <v>327</v>
      </c>
      <c r="B89" s="417">
        <v>40.240557000000003</v>
      </c>
      <c r="C89" s="418">
        <v>34.77196</v>
      </c>
      <c r="D89" s="418">
        <v>-5.4685970000000026</v>
      </c>
      <c r="E89" s="419">
        <v>0.86410235325519968</v>
      </c>
      <c r="F89" s="417">
        <v>34.992875300000001</v>
      </c>
      <c r="G89" s="418">
        <v>14.580364708333333</v>
      </c>
      <c r="H89" s="418">
        <v>2.5494599999999998</v>
      </c>
      <c r="I89" s="418">
        <v>13.60074</v>
      </c>
      <c r="J89" s="418">
        <v>-0.97962470833333271</v>
      </c>
      <c r="K89" s="420">
        <v>0.38867169054839001</v>
      </c>
      <c r="L89" s="133"/>
      <c r="M89" s="416" t="str">
        <f t="shared" si="1"/>
        <v/>
      </c>
    </row>
    <row r="90" spans="1:13" ht="14.45" customHeight="1" x14ac:dyDescent="0.2">
      <c r="A90" s="421" t="s">
        <v>328</v>
      </c>
      <c r="B90" s="417">
        <v>0</v>
      </c>
      <c r="C90" s="418">
        <v>41.334290000000003</v>
      </c>
      <c r="D90" s="418">
        <v>41.334290000000003</v>
      </c>
      <c r="E90" s="419">
        <v>0</v>
      </c>
      <c r="F90" s="417">
        <v>72.321999599999998</v>
      </c>
      <c r="G90" s="418">
        <v>30.134166499999999</v>
      </c>
      <c r="H90" s="418">
        <v>24.901689999999999</v>
      </c>
      <c r="I90" s="418">
        <v>109.1729</v>
      </c>
      <c r="J90" s="418">
        <v>79.038733500000006</v>
      </c>
      <c r="K90" s="420">
        <v>1.5095392910015724</v>
      </c>
      <c r="L90" s="133"/>
      <c r="M90" s="416" t="str">
        <f t="shared" si="1"/>
        <v/>
      </c>
    </row>
    <row r="91" spans="1:13" ht="14.45" customHeight="1" x14ac:dyDescent="0.2">
      <c r="A91" s="421" t="s">
        <v>329</v>
      </c>
      <c r="B91" s="417">
        <v>397.34884099999999</v>
      </c>
      <c r="C91" s="418">
        <v>537.73073999999997</v>
      </c>
      <c r="D91" s="418">
        <v>140.38189899999998</v>
      </c>
      <c r="E91" s="419">
        <v>1.3532963595582754</v>
      </c>
      <c r="F91" s="417">
        <v>340.01467609999997</v>
      </c>
      <c r="G91" s="418">
        <v>141.67278170833333</v>
      </c>
      <c r="H91" s="418">
        <v>11.210700000000001</v>
      </c>
      <c r="I91" s="418">
        <v>174.80604</v>
      </c>
      <c r="J91" s="418">
        <v>33.133258291666664</v>
      </c>
      <c r="K91" s="420">
        <v>0.51411322006756166</v>
      </c>
      <c r="L91" s="133"/>
      <c r="M91" s="416" t="str">
        <f t="shared" si="1"/>
        <v>X</v>
      </c>
    </row>
    <row r="92" spans="1:13" ht="14.45" customHeight="1" x14ac:dyDescent="0.2">
      <c r="A92" s="421" t="s">
        <v>330</v>
      </c>
      <c r="B92" s="417">
        <v>47.898108999999998</v>
      </c>
      <c r="C92" s="418">
        <v>0</v>
      </c>
      <c r="D92" s="418">
        <v>-47.898108999999998</v>
      </c>
      <c r="E92" s="419">
        <v>0</v>
      </c>
      <c r="F92" s="417">
        <v>0</v>
      </c>
      <c r="G92" s="418">
        <v>0</v>
      </c>
      <c r="H92" s="418">
        <v>0</v>
      </c>
      <c r="I92" s="418">
        <v>0</v>
      </c>
      <c r="J92" s="418">
        <v>0</v>
      </c>
      <c r="K92" s="420">
        <v>0</v>
      </c>
      <c r="L92" s="133"/>
      <c r="M92" s="416" t="str">
        <f t="shared" si="1"/>
        <v/>
      </c>
    </row>
    <row r="93" spans="1:13" ht="14.45" customHeight="1" x14ac:dyDescent="0.2">
      <c r="A93" s="421" t="s">
        <v>331</v>
      </c>
      <c r="B93" s="417">
        <v>224.22784200000001</v>
      </c>
      <c r="C93" s="418">
        <v>406.41684999999995</v>
      </c>
      <c r="D93" s="418">
        <v>182.18900799999994</v>
      </c>
      <c r="E93" s="419">
        <v>1.8125173322588546</v>
      </c>
      <c r="F93" s="417">
        <v>330</v>
      </c>
      <c r="G93" s="418">
        <v>137.5</v>
      </c>
      <c r="H93" s="418">
        <v>3.3820000000000001</v>
      </c>
      <c r="I93" s="418">
        <v>91.53989</v>
      </c>
      <c r="J93" s="418">
        <v>-45.96011</v>
      </c>
      <c r="K93" s="420">
        <v>0.27739360606060603</v>
      </c>
      <c r="L93" s="133"/>
      <c r="M93" s="416" t="str">
        <f t="shared" si="1"/>
        <v/>
      </c>
    </row>
    <row r="94" spans="1:13" ht="14.45" customHeight="1" x14ac:dyDescent="0.2">
      <c r="A94" s="421" t="s">
        <v>332</v>
      </c>
      <c r="B94" s="417">
        <v>4</v>
      </c>
      <c r="C94" s="418">
        <v>1.5899400000000001</v>
      </c>
      <c r="D94" s="418">
        <v>-2.4100599999999996</v>
      </c>
      <c r="E94" s="419">
        <v>0.39748500000000003</v>
      </c>
      <c r="F94" s="417">
        <v>3</v>
      </c>
      <c r="G94" s="418">
        <v>1.25</v>
      </c>
      <c r="H94" s="418">
        <v>0</v>
      </c>
      <c r="I94" s="418">
        <v>0</v>
      </c>
      <c r="J94" s="418">
        <v>-1.25</v>
      </c>
      <c r="K94" s="420">
        <v>0</v>
      </c>
      <c r="L94" s="133"/>
      <c r="M94" s="416" t="str">
        <f t="shared" si="1"/>
        <v/>
      </c>
    </row>
    <row r="95" spans="1:13" ht="14.45" customHeight="1" x14ac:dyDescent="0.2">
      <c r="A95" s="421" t="s">
        <v>333</v>
      </c>
      <c r="B95" s="417">
        <v>9.479023999999999</v>
      </c>
      <c r="C95" s="418">
        <v>1.9259999999999999</v>
      </c>
      <c r="D95" s="418">
        <v>-7.5530239999999988</v>
      </c>
      <c r="E95" s="419">
        <v>0.20318547563546629</v>
      </c>
      <c r="F95" s="417">
        <v>2.0146757000000002</v>
      </c>
      <c r="G95" s="418">
        <v>0.83944820833333333</v>
      </c>
      <c r="H95" s="418">
        <v>0</v>
      </c>
      <c r="I95" s="418">
        <v>0</v>
      </c>
      <c r="J95" s="418">
        <v>-0.83944820833333333</v>
      </c>
      <c r="K95" s="420">
        <v>0</v>
      </c>
      <c r="L95" s="133"/>
      <c r="M95" s="416" t="str">
        <f t="shared" si="1"/>
        <v/>
      </c>
    </row>
    <row r="96" spans="1:13" ht="14.45" customHeight="1" x14ac:dyDescent="0.2">
      <c r="A96" s="421" t="s">
        <v>334</v>
      </c>
      <c r="B96" s="417">
        <v>111.743866</v>
      </c>
      <c r="C96" s="418">
        <v>104.20295</v>
      </c>
      <c r="D96" s="418">
        <v>-7.5409159999999957</v>
      </c>
      <c r="E96" s="419">
        <v>0.93251606311884716</v>
      </c>
      <c r="F96" s="417">
        <v>0</v>
      </c>
      <c r="G96" s="418">
        <v>0</v>
      </c>
      <c r="H96" s="418">
        <v>7.8286999999999995</v>
      </c>
      <c r="I96" s="418">
        <v>39.143500000000003</v>
      </c>
      <c r="J96" s="418">
        <v>39.143500000000003</v>
      </c>
      <c r="K96" s="420">
        <v>0</v>
      </c>
      <c r="L96" s="133"/>
      <c r="M96" s="416" t="str">
        <f t="shared" si="1"/>
        <v/>
      </c>
    </row>
    <row r="97" spans="1:13" ht="14.45" customHeight="1" x14ac:dyDescent="0.2">
      <c r="A97" s="421" t="s">
        <v>335</v>
      </c>
      <c r="B97" s="417">
        <v>0</v>
      </c>
      <c r="C97" s="418">
        <v>0</v>
      </c>
      <c r="D97" s="418">
        <v>0</v>
      </c>
      <c r="E97" s="419">
        <v>0</v>
      </c>
      <c r="F97" s="417">
        <v>0</v>
      </c>
      <c r="G97" s="418">
        <v>0</v>
      </c>
      <c r="H97" s="418">
        <v>0</v>
      </c>
      <c r="I97" s="418">
        <v>44.12265</v>
      </c>
      <c r="J97" s="418">
        <v>44.12265</v>
      </c>
      <c r="K97" s="420">
        <v>0</v>
      </c>
      <c r="L97" s="133"/>
      <c r="M97" s="416" t="str">
        <f t="shared" si="1"/>
        <v/>
      </c>
    </row>
    <row r="98" spans="1:13" ht="14.45" customHeight="1" x14ac:dyDescent="0.2">
      <c r="A98" s="421" t="s">
        <v>336</v>
      </c>
      <c r="B98" s="417">
        <v>0</v>
      </c>
      <c r="C98" s="418">
        <v>23.594999999999999</v>
      </c>
      <c r="D98" s="418">
        <v>23.594999999999999</v>
      </c>
      <c r="E98" s="419">
        <v>0</v>
      </c>
      <c r="F98" s="417">
        <v>5.0000004000000002</v>
      </c>
      <c r="G98" s="418">
        <v>2.0833335000000002</v>
      </c>
      <c r="H98" s="418">
        <v>0</v>
      </c>
      <c r="I98" s="418">
        <v>0</v>
      </c>
      <c r="J98" s="418">
        <v>-2.0833335000000002</v>
      </c>
      <c r="K98" s="420">
        <v>0</v>
      </c>
      <c r="L98" s="133"/>
      <c r="M98" s="416" t="str">
        <f t="shared" si="1"/>
        <v/>
      </c>
    </row>
    <row r="99" spans="1:13" ht="14.45" customHeight="1" x14ac:dyDescent="0.2">
      <c r="A99" s="421" t="s">
        <v>337</v>
      </c>
      <c r="B99" s="417">
        <v>0.462978</v>
      </c>
      <c r="C99" s="418">
        <v>0</v>
      </c>
      <c r="D99" s="418">
        <v>-0.462978</v>
      </c>
      <c r="E99" s="419">
        <v>0</v>
      </c>
      <c r="F99" s="417">
        <v>0</v>
      </c>
      <c r="G99" s="418">
        <v>0</v>
      </c>
      <c r="H99" s="418">
        <v>0</v>
      </c>
      <c r="I99" s="418">
        <v>0</v>
      </c>
      <c r="J99" s="418">
        <v>0</v>
      </c>
      <c r="K99" s="420">
        <v>0</v>
      </c>
      <c r="L99" s="133"/>
      <c r="M99" s="416" t="str">
        <f t="shared" si="1"/>
        <v>X</v>
      </c>
    </row>
    <row r="100" spans="1:13" ht="14.45" customHeight="1" x14ac:dyDescent="0.2">
      <c r="A100" s="421" t="s">
        <v>338</v>
      </c>
      <c r="B100" s="417">
        <v>0.462978</v>
      </c>
      <c r="C100" s="418">
        <v>0</v>
      </c>
      <c r="D100" s="418">
        <v>-0.462978</v>
      </c>
      <c r="E100" s="419">
        <v>0</v>
      </c>
      <c r="F100" s="417">
        <v>0</v>
      </c>
      <c r="G100" s="418">
        <v>0</v>
      </c>
      <c r="H100" s="418">
        <v>0</v>
      </c>
      <c r="I100" s="418">
        <v>0</v>
      </c>
      <c r="J100" s="418">
        <v>0</v>
      </c>
      <c r="K100" s="420">
        <v>0</v>
      </c>
      <c r="L100" s="133"/>
      <c r="M100" s="416" t="str">
        <f t="shared" si="1"/>
        <v/>
      </c>
    </row>
    <row r="101" spans="1:13" ht="14.45" customHeight="1" x14ac:dyDescent="0.2">
      <c r="A101" s="421" t="s">
        <v>339</v>
      </c>
      <c r="B101" s="417">
        <v>0</v>
      </c>
      <c r="C101" s="418">
        <v>871.56368999999995</v>
      </c>
      <c r="D101" s="418">
        <v>871.56368999999995</v>
      </c>
      <c r="E101" s="419">
        <v>0</v>
      </c>
      <c r="F101" s="417">
        <v>81.756016600000009</v>
      </c>
      <c r="G101" s="418">
        <v>34.065006916666668</v>
      </c>
      <c r="H101" s="418">
        <v>2.55898</v>
      </c>
      <c r="I101" s="418">
        <v>441.86534</v>
      </c>
      <c r="J101" s="418">
        <v>407.80033308333333</v>
      </c>
      <c r="K101" s="420">
        <v>5.4046828401862221</v>
      </c>
      <c r="L101" s="133"/>
      <c r="M101" s="416" t="str">
        <f t="shared" si="1"/>
        <v>X</v>
      </c>
    </row>
    <row r="102" spans="1:13" ht="14.45" customHeight="1" x14ac:dyDescent="0.2">
      <c r="A102" s="421" t="s">
        <v>340</v>
      </c>
      <c r="B102" s="417">
        <v>0</v>
      </c>
      <c r="C102" s="418">
        <v>804.00424999999996</v>
      </c>
      <c r="D102" s="418">
        <v>804.00424999999996</v>
      </c>
      <c r="E102" s="419">
        <v>0</v>
      </c>
      <c r="F102" s="417">
        <v>0</v>
      </c>
      <c r="G102" s="418">
        <v>0</v>
      </c>
      <c r="H102" s="418">
        <v>0.49</v>
      </c>
      <c r="I102" s="418">
        <v>438.1259</v>
      </c>
      <c r="J102" s="418">
        <v>438.1259</v>
      </c>
      <c r="K102" s="420">
        <v>0</v>
      </c>
      <c r="L102" s="133"/>
      <c r="M102" s="416" t="str">
        <f t="shared" si="1"/>
        <v/>
      </c>
    </row>
    <row r="103" spans="1:13" ht="14.45" customHeight="1" x14ac:dyDescent="0.2">
      <c r="A103" s="421" t="s">
        <v>341</v>
      </c>
      <c r="B103" s="417">
        <v>0</v>
      </c>
      <c r="C103" s="418">
        <v>3.6309999999999998</v>
      </c>
      <c r="D103" s="418">
        <v>3.6309999999999998</v>
      </c>
      <c r="E103" s="419">
        <v>0</v>
      </c>
      <c r="F103" s="417">
        <v>3.5642326</v>
      </c>
      <c r="G103" s="418">
        <v>1.4850969166666665</v>
      </c>
      <c r="H103" s="418">
        <v>0</v>
      </c>
      <c r="I103" s="418">
        <v>1.6</v>
      </c>
      <c r="J103" s="418">
        <v>0.11490308333333354</v>
      </c>
      <c r="K103" s="420">
        <v>0.4489044850776574</v>
      </c>
      <c r="L103" s="133"/>
      <c r="M103" s="416" t="str">
        <f t="shared" si="1"/>
        <v/>
      </c>
    </row>
    <row r="104" spans="1:13" ht="14.45" customHeight="1" x14ac:dyDescent="0.2">
      <c r="A104" s="421" t="s">
        <v>342</v>
      </c>
      <c r="B104" s="417">
        <v>0</v>
      </c>
      <c r="C104" s="418">
        <v>63.928440000000002</v>
      </c>
      <c r="D104" s="418">
        <v>63.928440000000002</v>
      </c>
      <c r="E104" s="419">
        <v>0</v>
      </c>
      <c r="F104" s="417">
        <v>78.191783999999998</v>
      </c>
      <c r="G104" s="418">
        <v>32.579909999999998</v>
      </c>
      <c r="H104" s="418">
        <v>2.0689799999999998</v>
      </c>
      <c r="I104" s="418">
        <v>2.13944</v>
      </c>
      <c r="J104" s="418">
        <v>-30.440469999999998</v>
      </c>
      <c r="K104" s="420">
        <v>2.736144247584887E-2</v>
      </c>
      <c r="L104" s="133"/>
      <c r="M104" s="416" t="str">
        <f t="shared" si="1"/>
        <v/>
      </c>
    </row>
    <row r="105" spans="1:13" ht="14.45" customHeight="1" x14ac:dyDescent="0.2">
      <c r="A105" s="421" t="s">
        <v>343</v>
      </c>
      <c r="B105" s="417">
        <v>34841.715801999999</v>
      </c>
      <c r="C105" s="418">
        <v>36729.127140000004</v>
      </c>
      <c r="D105" s="418">
        <v>1887.4113380000053</v>
      </c>
      <c r="E105" s="419">
        <v>1.054171021562941</v>
      </c>
      <c r="F105" s="417">
        <v>40320.443253199999</v>
      </c>
      <c r="G105" s="418">
        <v>16800.184688833331</v>
      </c>
      <c r="H105" s="418">
        <v>2851.9498100000001</v>
      </c>
      <c r="I105" s="418">
        <v>14293.508230000001</v>
      </c>
      <c r="J105" s="418">
        <v>-2506.6764588333299</v>
      </c>
      <c r="K105" s="420">
        <v>0.35449779508229012</v>
      </c>
      <c r="L105" s="133"/>
      <c r="M105" s="416" t="str">
        <f t="shared" si="1"/>
        <v/>
      </c>
    </row>
    <row r="106" spans="1:13" ht="14.45" customHeight="1" x14ac:dyDescent="0.2">
      <c r="A106" s="421" t="s">
        <v>344</v>
      </c>
      <c r="B106" s="417">
        <v>25062.9</v>
      </c>
      <c r="C106" s="418">
        <v>27171.014999999999</v>
      </c>
      <c r="D106" s="418">
        <v>2108.114999999998</v>
      </c>
      <c r="E106" s="419">
        <v>1.084112971763044</v>
      </c>
      <c r="F106" s="417">
        <v>29673.859357900001</v>
      </c>
      <c r="G106" s="418">
        <v>12364.108065791668</v>
      </c>
      <c r="H106" s="418">
        <v>2110.8110000000001</v>
      </c>
      <c r="I106" s="418">
        <v>10613.031999999999</v>
      </c>
      <c r="J106" s="418">
        <v>-1751.076065791669</v>
      </c>
      <c r="K106" s="420">
        <v>0.35765593790800648</v>
      </c>
      <c r="L106" s="133"/>
      <c r="M106" s="416" t="str">
        <f t="shared" si="1"/>
        <v/>
      </c>
    </row>
    <row r="107" spans="1:13" ht="14.45" customHeight="1" x14ac:dyDescent="0.2">
      <c r="A107" s="421" t="s">
        <v>345</v>
      </c>
      <c r="B107" s="417">
        <v>24626.69</v>
      </c>
      <c r="C107" s="418">
        <v>26585.917000000001</v>
      </c>
      <c r="D107" s="418">
        <v>1959.2270000000026</v>
      </c>
      <c r="E107" s="419">
        <v>1.0795570578100429</v>
      </c>
      <c r="F107" s="417">
        <v>29111.1462421</v>
      </c>
      <c r="G107" s="418">
        <v>12129.644267541666</v>
      </c>
      <c r="H107" s="418">
        <v>2070.2950000000001</v>
      </c>
      <c r="I107" s="418">
        <v>10301.717000000001</v>
      </c>
      <c r="J107" s="418">
        <v>-1827.9272675416651</v>
      </c>
      <c r="K107" s="420">
        <v>0.35387534775603746</v>
      </c>
      <c r="L107" s="133"/>
      <c r="M107" s="416" t="str">
        <f t="shared" si="1"/>
        <v>X</v>
      </c>
    </row>
    <row r="108" spans="1:13" ht="14.45" customHeight="1" x14ac:dyDescent="0.2">
      <c r="A108" s="421" t="s">
        <v>346</v>
      </c>
      <c r="B108" s="417">
        <v>24626.69</v>
      </c>
      <c r="C108" s="418">
        <v>26585.917000000001</v>
      </c>
      <c r="D108" s="418">
        <v>1959.2270000000026</v>
      </c>
      <c r="E108" s="419">
        <v>1.0795570578100429</v>
      </c>
      <c r="F108" s="417">
        <v>29111.1462421</v>
      </c>
      <c r="G108" s="418">
        <v>12129.644267541666</v>
      </c>
      <c r="H108" s="418">
        <v>2070.2950000000001</v>
      </c>
      <c r="I108" s="418">
        <v>10301.717000000001</v>
      </c>
      <c r="J108" s="418">
        <v>-1827.9272675416651</v>
      </c>
      <c r="K108" s="420">
        <v>0.35387534775603746</v>
      </c>
      <c r="L108" s="133"/>
      <c r="M108" s="416" t="str">
        <f t="shared" si="1"/>
        <v/>
      </c>
    </row>
    <row r="109" spans="1:13" ht="14.45" customHeight="1" x14ac:dyDescent="0.2">
      <c r="A109" s="421" t="s">
        <v>347</v>
      </c>
      <c r="B109" s="417">
        <v>239.52</v>
      </c>
      <c r="C109" s="418">
        <v>279.24</v>
      </c>
      <c r="D109" s="418">
        <v>39.72</v>
      </c>
      <c r="E109" s="419">
        <v>1.1658316633266532</v>
      </c>
      <c r="F109" s="417">
        <v>282.05454599999996</v>
      </c>
      <c r="G109" s="418">
        <v>117.52272749999997</v>
      </c>
      <c r="H109" s="418">
        <v>24.06</v>
      </c>
      <c r="I109" s="418">
        <v>125.96</v>
      </c>
      <c r="J109" s="418">
        <v>8.4372725000000202</v>
      </c>
      <c r="K109" s="420">
        <v>0.44658028663718119</v>
      </c>
      <c r="L109" s="133"/>
      <c r="M109" s="416" t="str">
        <f t="shared" si="1"/>
        <v>X</v>
      </c>
    </row>
    <row r="110" spans="1:13" ht="14.45" customHeight="1" x14ac:dyDescent="0.2">
      <c r="A110" s="421" t="s">
        <v>348</v>
      </c>
      <c r="B110" s="417">
        <v>239.52</v>
      </c>
      <c r="C110" s="418">
        <v>279.24</v>
      </c>
      <c r="D110" s="418">
        <v>39.72</v>
      </c>
      <c r="E110" s="419">
        <v>1.1658316633266532</v>
      </c>
      <c r="F110" s="417">
        <v>282.05454599999996</v>
      </c>
      <c r="G110" s="418">
        <v>117.52272749999997</v>
      </c>
      <c r="H110" s="418">
        <v>24.06</v>
      </c>
      <c r="I110" s="418">
        <v>125.96</v>
      </c>
      <c r="J110" s="418">
        <v>8.4372725000000202</v>
      </c>
      <c r="K110" s="420">
        <v>0.44658028663718119</v>
      </c>
      <c r="L110" s="133"/>
      <c r="M110" s="416" t="str">
        <f t="shared" si="1"/>
        <v/>
      </c>
    </row>
    <row r="111" spans="1:13" ht="14.45" customHeight="1" x14ac:dyDescent="0.2">
      <c r="A111" s="421" t="s">
        <v>349</v>
      </c>
      <c r="B111" s="417">
        <v>80.290000000000006</v>
      </c>
      <c r="C111" s="418">
        <v>192.358</v>
      </c>
      <c r="D111" s="418">
        <v>112.068</v>
      </c>
      <c r="E111" s="419">
        <v>2.3957902603063892</v>
      </c>
      <c r="F111" s="417">
        <v>189.21058859999999</v>
      </c>
      <c r="G111" s="418">
        <v>78.837745249999998</v>
      </c>
      <c r="H111" s="418">
        <v>5.7060000000000004</v>
      </c>
      <c r="I111" s="418">
        <v>167.35499999999999</v>
      </c>
      <c r="J111" s="418">
        <v>88.517254749999992</v>
      </c>
      <c r="K111" s="420">
        <v>0.8844906685100814</v>
      </c>
      <c r="L111" s="133"/>
      <c r="M111" s="416" t="str">
        <f t="shared" si="1"/>
        <v>X</v>
      </c>
    </row>
    <row r="112" spans="1:13" ht="14.45" customHeight="1" x14ac:dyDescent="0.2">
      <c r="A112" s="421" t="s">
        <v>350</v>
      </c>
      <c r="B112" s="417">
        <v>80.290000000000006</v>
      </c>
      <c r="C112" s="418">
        <v>192.358</v>
      </c>
      <c r="D112" s="418">
        <v>112.068</v>
      </c>
      <c r="E112" s="419">
        <v>2.3957902603063892</v>
      </c>
      <c r="F112" s="417">
        <v>189.21058859999999</v>
      </c>
      <c r="G112" s="418">
        <v>78.837745249999998</v>
      </c>
      <c r="H112" s="418">
        <v>5.7060000000000004</v>
      </c>
      <c r="I112" s="418">
        <v>167.35499999999999</v>
      </c>
      <c r="J112" s="418">
        <v>88.517254749999992</v>
      </c>
      <c r="K112" s="420">
        <v>0.8844906685100814</v>
      </c>
      <c r="L112" s="133"/>
      <c r="M112" s="416" t="str">
        <f t="shared" si="1"/>
        <v/>
      </c>
    </row>
    <row r="113" spans="1:13" ht="14.45" customHeight="1" x14ac:dyDescent="0.2">
      <c r="A113" s="421" t="s">
        <v>351</v>
      </c>
      <c r="B113" s="417">
        <v>116.4</v>
      </c>
      <c r="C113" s="418">
        <v>113.5</v>
      </c>
      <c r="D113" s="418">
        <v>-2.9000000000000057</v>
      </c>
      <c r="E113" s="419">
        <v>0.97508591065292094</v>
      </c>
      <c r="F113" s="417">
        <v>91.447981200000001</v>
      </c>
      <c r="G113" s="418">
        <v>38.103325499999997</v>
      </c>
      <c r="H113" s="418">
        <v>10.75</v>
      </c>
      <c r="I113" s="418">
        <v>18</v>
      </c>
      <c r="J113" s="418">
        <v>-20.103325499999997</v>
      </c>
      <c r="K113" s="420">
        <v>0.19683321341597862</v>
      </c>
      <c r="L113" s="133"/>
      <c r="M113" s="416" t="str">
        <f t="shared" si="1"/>
        <v>X</v>
      </c>
    </row>
    <row r="114" spans="1:13" ht="14.45" customHeight="1" x14ac:dyDescent="0.2">
      <c r="A114" s="421" t="s">
        <v>352</v>
      </c>
      <c r="B114" s="417">
        <v>116.4</v>
      </c>
      <c r="C114" s="418">
        <v>113.5</v>
      </c>
      <c r="D114" s="418">
        <v>-2.9000000000000057</v>
      </c>
      <c r="E114" s="419">
        <v>0.97508591065292094</v>
      </c>
      <c r="F114" s="417">
        <v>91.447981200000001</v>
      </c>
      <c r="G114" s="418">
        <v>38.103325499999997</v>
      </c>
      <c r="H114" s="418">
        <v>10.75</v>
      </c>
      <c r="I114" s="418">
        <v>18</v>
      </c>
      <c r="J114" s="418">
        <v>-20.103325499999997</v>
      </c>
      <c r="K114" s="420">
        <v>0.19683321341597862</v>
      </c>
      <c r="L114" s="133"/>
      <c r="M114" s="416" t="str">
        <f t="shared" si="1"/>
        <v/>
      </c>
    </row>
    <row r="115" spans="1:13" ht="14.45" customHeight="1" x14ac:dyDescent="0.2">
      <c r="A115" s="421" t="s">
        <v>353</v>
      </c>
      <c r="B115" s="417">
        <v>9124.61</v>
      </c>
      <c r="C115" s="418">
        <v>9022.510119999999</v>
      </c>
      <c r="D115" s="418">
        <v>-102.09988000000158</v>
      </c>
      <c r="E115" s="419">
        <v>0.98881049381836572</v>
      </c>
      <c r="F115" s="417">
        <v>9932.6264945000003</v>
      </c>
      <c r="G115" s="418">
        <v>4138.5943727083331</v>
      </c>
      <c r="H115" s="418">
        <v>699.61546999999996</v>
      </c>
      <c r="I115" s="418">
        <v>3471.0959600000001</v>
      </c>
      <c r="J115" s="418">
        <v>-667.49841270833303</v>
      </c>
      <c r="K115" s="420">
        <v>0.34946405786244478</v>
      </c>
      <c r="L115" s="133"/>
      <c r="M115" s="416" t="str">
        <f t="shared" si="1"/>
        <v/>
      </c>
    </row>
    <row r="116" spans="1:13" ht="14.45" customHeight="1" x14ac:dyDescent="0.2">
      <c r="A116" s="421" t="s">
        <v>354</v>
      </c>
      <c r="B116" s="417">
        <v>2415.34</v>
      </c>
      <c r="C116" s="418">
        <v>2413.4098199999999</v>
      </c>
      <c r="D116" s="418">
        <v>-1.9301800000002913</v>
      </c>
      <c r="E116" s="419">
        <v>0.99920086613064818</v>
      </c>
      <c r="F116" s="417">
        <v>2644.7822020999997</v>
      </c>
      <c r="G116" s="418">
        <v>1101.9925842083333</v>
      </c>
      <c r="H116" s="418">
        <v>188.34138000000002</v>
      </c>
      <c r="I116" s="418">
        <v>934.28207999999995</v>
      </c>
      <c r="J116" s="418">
        <v>-167.7105042083333</v>
      </c>
      <c r="K116" s="420">
        <v>0.35325482728149216</v>
      </c>
      <c r="L116" s="133"/>
      <c r="M116" s="416" t="str">
        <f t="shared" si="1"/>
        <v>X</v>
      </c>
    </row>
    <row r="117" spans="1:13" ht="14.45" customHeight="1" x14ac:dyDescent="0.2">
      <c r="A117" s="421" t="s">
        <v>355</v>
      </c>
      <c r="B117" s="417">
        <v>2415.34</v>
      </c>
      <c r="C117" s="418">
        <v>2413.4098199999999</v>
      </c>
      <c r="D117" s="418">
        <v>-1.9301800000002913</v>
      </c>
      <c r="E117" s="419">
        <v>0.99920086613064818</v>
      </c>
      <c r="F117" s="417">
        <v>2644.7822020999997</v>
      </c>
      <c r="G117" s="418">
        <v>1101.9925842083333</v>
      </c>
      <c r="H117" s="418">
        <v>188.34138000000002</v>
      </c>
      <c r="I117" s="418">
        <v>934.28207999999995</v>
      </c>
      <c r="J117" s="418">
        <v>-167.7105042083333</v>
      </c>
      <c r="K117" s="420">
        <v>0.35325482728149216</v>
      </c>
      <c r="L117" s="133"/>
      <c r="M117" s="416" t="str">
        <f t="shared" si="1"/>
        <v/>
      </c>
    </row>
    <row r="118" spans="1:13" ht="14.45" customHeight="1" x14ac:dyDescent="0.2">
      <c r="A118" s="421" t="s">
        <v>356</v>
      </c>
      <c r="B118" s="417">
        <v>6709.27</v>
      </c>
      <c r="C118" s="418">
        <v>6609.1003000000001</v>
      </c>
      <c r="D118" s="418">
        <v>-100.16970000000038</v>
      </c>
      <c r="E118" s="419">
        <v>0.98506995544969866</v>
      </c>
      <c r="F118" s="417">
        <v>7287.8442924000001</v>
      </c>
      <c r="G118" s="418">
        <v>3036.6017885000001</v>
      </c>
      <c r="H118" s="418">
        <v>511.27409</v>
      </c>
      <c r="I118" s="418">
        <v>2536.8138799999997</v>
      </c>
      <c r="J118" s="418">
        <v>-499.78790850000041</v>
      </c>
      <c r="K118" s="420">
        <v>0.3480883754123934</v>
      </c>
      <c r="L118" s="133"/>
      <c r="M118" s="416" t="str">
        <f t="shared" si="1"/>
        <v>X</v>
      </c>
    </row>
    <row r="119" spans="1:13" ht="14.45" customHeight="1" x14ac:dyDescent="0.2">
      <c r="A119" s="421" t="s">
        <v>357</v>
      </c>
      <c r="B119" s="417">
        <v>6709.27</v>
      </c>
      <c r="C119" s="418">
        <v>6609.1003000000001</v>
      </c>
      <c r="D119" s="418">
        <v>-100.16970000000038</v>
      </c>
      <c r="E119" s="419">
        <v>0.98506995544969866</v>
      </c>
      <c r="F119" s="417">
        <v>7287.8442924000001</v>
      </c>
      <c r="G119" s="418">
        <v>3036.6017885000001</v>
      </c>
      <c r="H119" s="418">
        <v>511.27409</v>
      </c>
      <c r="I119" s="418">
        <v>2536.8138799999997</v>
      </c>
      <c r="J119" s="418">
        <v>-499.78790850000041</v>
      </c>
      <c r="K119" s="420">
        <v>0.3480883754123934</v>
      </c>
      <c r="L119" s="133"/>
      <c r="M119" s="416" t="str">
        <f t="shared" si="1"/>
        <v/>
      </c>
    </row>
    <row r="120" spans="1:13" ht="14.45" customHeight="1" x14ac:dyDescent="0.2">
      <c r="A120" s="421" t="s">
        <v>358</v>
      </c>
      <c r="B120" s="417">
        <v>112.025802</v>
      </c>
      <c r="C120" s="418">
        <v>0</v>
      </c>
      <c r="D120" s="418">
        <v>-112.025802</v>
      </c>
      <c r="E120" s="419">
        <v>0</v>
      </c>
      <c r="F120" s="417">
        <v>120.4802109</v>
      </c>
      <c r="G120" s="418">
        <v>50.200087875000001</v>
      </c>
      <c r="H120" s="418">
        <v>0</v>
      </c>
      <c r="I120" s="418">
        <v>0</v>
      </c>
      <c r="J120" s="418">
        <v>-50.200087875000001</v>
      </c>
      <c r="K120" s="420">
        <v>0</v>
      </c>
      <c r="L120" s="133"/>
      <c r="M120" s="416" t="str">
        <f t="shared" si="1"/>
        <v/>
      </c>
    </row>
    <row r="121" spans="1:13" ht="14.45" customHeight="1" x14ac:dyDescent="0.2">
      <c r="A121" s="421" t="s">
        <v>359</v>
      </c>
      <c r="B121" s="417">
        <v>112.025802</v>
      </c>
      <c r="C121" s="418">
        <v>0</v>
      </c>
      <c r="D121" s="418">
        <v>-112.025802</v>
      </c>
      <c r="E121" s="419">
        <v>0</v>
      </c>
      <c r="F121" s="417">
        <v>120.4802109</v>
      </c>
      <c r="G121" s="418">
        <v>50.200087875000001</v>
      </c>
      <c r="H121" s="418">
        <v>0</v>
      </c>
      <c r="I121" s="418">
        <v>0</v>
      </c>
      <c r="J121" s="418">
        <v>-50.200087875000001</v>
      </c>
      <c r="K121" s="420">
        <v>0</v>
      </c>
      <c r="L121" s="133"/>
      <c r="M121" s="416" t="str">
        <f t="shared" si="1"/>
        <v>X</v>
      </c>
    </row>
    <row r="122" spans="1:13" ht="14.45" customHeight="1" x14ac:dyDescent="0.2">
      <c r="A122" s="421" t="s">
        <v>360</v>
      </c>
      <c r="B122" s="417">
        <v>112.025802</v>
      </c>
      <c r="C122" s="418">
        <v>0</v>
      </c>
      <c r="D122" s="418">
        <v>-112.025802</v>
      </c>
      <c r="E122" s="419">
        <v>0</v>
      </c>
      <c r="F122" s="417">
        <v>120.4802109</v>
      </c>
      <c r="G122" s="418">
        <v>50.200087875000001</v>
      </c>
      <c r="H122" s="418">
        <v>0</v>
      </c>
      <c r="I122" s="418">
        <v>0</v>
      </c>
      <c r="J122" s="418">
        <v>-50.200087875000001</v>
      </c>
      <c r="K122" s="420">
        <v>0</v>
      </c>
      <c r="L122" s="133"/>
      <c r="M122" s="416" t="str">
        <f t="shared" si="1"/>
        <v/>
      </c>
    </row>
    <row r="123" spans="1:13" ht="14.45" customHeight="1" x14ac:dyDescent="0.2">
      <c r="A123" s="421" t="s">
        <v>361</v>
      </c>
      <c r="B123" s="417">
        <v>542.17999999999995</v>
      </c>
      <c r="C123" s="418">
        <v>535.60202000000004</v>
      </c>
      <c r="D123" s="418">
        <v>-6.5779799999999113</v>
      </c>
      <c r="E123" s="419">
        <v>0.98786753476705169</v>
      </c>
      <c r="F123" s="417">
        <v>593.47718989999998</v>
      </c>
      <c r="G123" s="418">
        <v>247.28216245833335</v>
      </c>
      <c r="H123" s="418">
        <v>41.523339999999997</v>
      </c>
      <c r="I123" s="418">
        <v>209.38027</v>
      </c>
      <c r="J123" s="418">
        <v>-37.90189245833335</v>
      </c>
      <c r="K123" s="420">
        <v>0.35280255680134942</v>
      </c>
      <c r="L123" s="133"/>
      <c r="M123" s="416" t="str">
        <f t="shared" si="1"/>
        <v/>
      </c>
    </row>
    <row r="124" spans="1:13" ht="14.45" customHeight="1" x14ac:dyDescent="0.2">
      <c r="A124" s="421" t="s">
        <v>362</v>
      </c>
      <c r="B124" s="417">
        <v>542.17999999999995</v>
      </c>
      <c r="C124" s="418">
        <v>535.60202000000004</v>
      </c>
      <c r="D124" s="418">
        <v>-6.5779799999999113</v>
      </c>
      <c r="E124" s="419">
        <v>0.98786753476705169</v>
      </c>
      <c r="F124" s="417">
        <v>593.47718989999998</v>
      </c>
      <c r="G124" s="418">
        <v>247.28216245833335</v>
      </c>
      <c r="H124" s="418">
        <v>41.523339999999997</v>
      </c>
      <c r="I124" s="418">
        <v>209.38027</v>
      </c>
      <c r="J124" s="418">
        <v>-37.90189245833335</v>
      </c>
      <c r="K124" s="420">
        <v>0.35280255680134942</v>
      </c>
      <c r="L124" s="133"/>
      <c r="M124" s="416" t="str">
        <f t="shared" si="1"/>
        <v>X</v>
      </c>
    </row>
    <row r="125" spans="1:13" ht="14.45" customHeight="1" x14ac:dyDescent="0.2">
      <c r="A125" s="421" t="s">
        <v>363</v>
      </c>
      <c r="B125" s="417">
        <v>542.17999999999995</v>
      </c>
      <c r="C125" s="418">
        <v>535.60202000000004</v>
      </c>
      <c r="D125" s="418">
        <v>-6.5779799999999113</v>
      </c>
      <c r="E125" s="419">
        <v>0.98786753476705169</v>
      </c>
      <c r="F125" s="417">
        <v>593.47718989999998</v>
      </c>
      <c r="G125" s="418">
        <v>247.28216245833335</v>
      </c>
      <c r="H125" s="418">
        <v>41.523339999999997</v>
      </c>
      <c r="I125" s="418">
        <v>209.38027</v>
      </c>
      <c r="J125" s="418">
        <v>-37.90189245833335</v>
      </c>
      <c r="K125" s="420">
        <v>0.35280255680134942</v>
      </c>
      <c r="L125" s="133"/>
      <c r="M125" s="416" t="str">
        <f t="shared" si="1"/>
        <v/>
      </c>
    </row>
    <row r="126" spans="1:13" ht="14.45" customHeight="1" x14ac:dyDescent="0.2">
      <c r="A126" s="421" t="s">
        <v>364</v>
      </c>
      <c r="B126" s="417">
        <v>0</v>
      </c>
      <c r="C126" s="418">
        <v>68.171750000000003</v>
      </c>
      <c r="D126" s="418">
        <v>68.171750000000003</v>
      </c>
      <c r="E126" s="419">
        <v>0</v>
      </c>
      <c r="F126" s="417">
        <v>80.678482799999998</v>
      </c>
      <c r="G126" s="418">
        <v>33.616034499999998</v>
      </c>
      <c r="H126" s="418">
        <v>0</v>
      </c>
      <c r="I126" s="418">
        <v>1.0369999999999999</v>
      </c>
      <c r="J126" s="418">
        <v>-32.579034499999999</v>
      </c>
      <c r="K126" s="420">
        <v>1.2853489108994498E-2</v>
      </c>
      <c r="L126" s="133"/>
      <c r="M126" s="416" t="str">
        <f t="shared" si="1"/>
        <v/>
      </c>
    </row>
    <row r="127" spans="1:13" ht="14.45" customHeight="1" x14ac:dyDescent="0.2">
      <c r="A127" s="421" t="s">
        <v>365</v>
      </c>
      <c r="B127" s="417">
        <v>0</v>
      </c>
      <c r="C127" s="418">
        <v>68.171750000000003</v>
      </c>
      <c r="D127" s="418">
        <v>68.171750000000003</v>
      </c>
      <c r="E127" s="419">
        <v>0</v>
      </c>
      <c r="F127" s="417">
        <v>80.678482799999998</v>
      </c>
      <c r="G127" s="418">
        <v>33.616034499999998</v>
      </c>
      <c r="H127" s="418">
        <v>0</v>
      </c>
      <c r="I127" s="418">
        <v>1.0369999999999999</v>
      </c>
      <c r="J127" s="418">
        <v>-32.579034499999999</v>
      </c>
      <c r="K127" s="420">
        <v>1.2853489108994498E-2</v>
      </c>
      <c r="L127" s="133"/>
      <c r="M127" s="416" t="str">
        <f t="shared" si="1"/>
        <v/>
      </c>
    </row>
    <row r="128" spans="1:13" ht="14.45" customHeight="1" x14ac:dyDescent="0.2">
      <c r="A128" s="421" t="s">
        <v>366</v>
      </c>
      <c r="B128" s="417">
        <v>0</v>
      </c>
      <c r="C128" s="418">
        <v>68.171750000000003</v>
      </c>
      <c r="D128" s="418">
        <v>68.171750000000003</v>
      </c>
      <c r="E128" s="419">
        <v>0</v>
      </c>
      <c r="F128" s="417">
        <v>80.678482799999998</v>
      </c>
      <c r="G128" s="418">
        <v>33.616034499999998</v>
      </c>
      <c r="H128" s="418">
        <v>0</v>
      </c>
      <c r="I128" s="418">
        <v>1.0369999999999999</v>
      </c>
      <c r="J128" s="418">
        <v>-32.579034499999999</v>
      </c>
      <c r="K128" s="420">
        <v>1.2853489108994498E-2</v>
      </c>
      <c r="L128" s="133"/>
      <c r="M128" s="416" t="str">
        <f t="shared" si="1"/>
        <v>X</v>
      </c>
    </row>
    <row r="129" spans="1:13" ht="14.45" customHeight="1" x14ac:dyDescent="0.2">
      <c r="A129" s="421" t="s">
        <v>367</v>
      </c>
      <c r="B129" s="417">
        <v>0</v>
      </c>
      <c r="C129" s="418">
        <v>8.3517499999999991</v>
      </c>
      <c r="D129" s="418">
        <v>8.3517499999999991</v>
      </c>
      <c r="E129" s="419">
        <v>0</v>
      </c>
      <c r="F129" s="417">
        <v>8.9074968000000005</v>
      </c>
      <c r="G129" s="418">
        <v>3.7114570000000002</v>
      </c>
      <c r="H129" s="418">
        <v>0</v>
      </c>
      <c r="I129" s="418">
        <v>1.0369999999999999</v>
      </c>
      <c r="J129" s="418">
        <v>-2.6744570000000003</v>
      </c>
      <c r="K129" s="420">
        <v>0.11641879006905732</v>
      </c>
      <c r="L129" s="133"/>
      <c r="M129" s="416" t="str">
        <f t="shared" si="1"/>
        <v/>
      </c>
    </row>
    <row r="130" spans="1:13" ht="14.45" customHeight="1" x14ac:dyDescent="0.2">
      <c r="A130" s="421" t="s">
        <v>368</v>
      </c>
      <c r="B130" s="417">
        <v>0</v>
      </c>
      <c r="C130" s="418">
        <v>11.1</v>
      </c>
      <c r="D130" s="418">
        <v>11.1</v>
      </c>
      <c r="E130" s="419">
        <v>0</v>
      </c>
      <c r="F130" s="417">
        <v>17.6956332</v>
      </c>
      <c r="G130" s="418">
        <v>7.3731804999999992</v>
      </c>
      <c r="H130" s="418">
        <v>0</v>
      </c>
      <c r="I130" s="418">
        <v>0</v>
      </c>
      <c r="J130" s="418">
        <v>-7.3731804999999992</v>
      </c>
      <c r="K130" s="420">
        <v>0</v>
      </c>
      <c r="L130" s="133"/>
      <c r="M130" s="416" t="str">
        <f t="shared" si="1"/>
        <v/>
      </c>
    </row>
    <row r="131" spans="1:13" ht="14.45" customHeight="1" x14ac:dyDescent="0.2">
      <c r="A131" s="421" t="s">
        <v>369</v>
      </c>
      <c r="B131" s="417">
        <v>0</v>
      </c>
      <c r="C131" s="418">
        <v>48.5</v>
      </c>
      <c r="D131" s="418">
        <v>48.5</v>
      </c>
      <c r="E131" s="419">
        <v>0</v>
      </c>
      <c r="F131" s="417">
        <v>53.834308800000002</v>
      </c>
      <c r="G131" s="418">
        <v>22.430962000000001</v>
      </c>
      <c r="H131" s="418">
        <v>0</v>
      </c>
      <c r="I131" s="418">
        <v>0</v>
      </c>
      <c r="J131" s="418">
        <v>-22.430962000000001</v>
      </c>
      <c r="K131" s="420">
        <v>0</v>
      </c>
      <c r="L131" s="133"/>
      <c r="M131" s="416" t="str">
        <f t="shared" si="1"/>
        <v/>
      </c>
    </row>
    <row r="132" spans="1:13" ht="14.45" customHeight="1" x14ac:dyDescent="0.2">
      <c r="A132" s="421" t="s">
        <v>370</v>
      </c>
      <c r="B132" s="417">
        <v>0</v>
      </c>
      <c r="C132" s="418">
        <v>0.22</v>
      </c>
      <c r="D132" s="418">
        <v>0.22</v>
      </c>
      <c r="E132" s="419">
        <v>0</v>
      </c>
      <c r="F132" s="417">
        <v>0.24104400000000001</v>
      </c>
      <c r="G132" s="418">
        <v>0.100435</v>
      </c>
      <c r="H132" s="418">
        <v>0</v>
      </c>
      <c r="I132" s="418">
        <v>0</v>
      </c>
      <c r="J132" s="418">
        <v>-0.100435</v>
      </c>
      <c r="K132" s="420">
        <v>0</v>
      </c>
      <c r="L132" s="133"/>
      <c r="M132" s="416" t="str">
        <f t="shared" si="1"/>
        <v/>
      </c>
    </row>
    <row r="133" spans="1:13" ht="14.45" customHeight="1" x14ac:dyDescent="0.2">
      <c r="A133" s="421" t="s">
        <v>371</v>
      </c>
      <c r="B133" s="417">
        <v>1353.000008</v>
      </c>
      <c r="C133" s="418">
        <v>1671.2991999999999</v>
      </c>
      <c r="D133" s="418">
        <v>318.29919199999995</v>
      </c>
      <c r="E133" s="419">
        <v>1.23525439033109</v>
      </c>
      <c r="F133" s="417">
        <v>1611.2164886</v>
      </c>
      <c r="G133" s="418">
        <v>671.34020358333328</v>
      </c>
      <c r="H133" s="418">
        <v>113.67160000000001</v>
      </c>
      <c r="I133" s="418">
        <v>609.1549</v>
      </c>
      <c r="J133" s="418">
        <v>-62.18530358333328</v>
      </c>
      <c r="K133" s="420">
        <v>0.37807141641735553</v>
      </c>
      <c r="L133" s="133"/>
      <c r="M133" s="416" t="str">
        <f t="shared" si="1"/>
        <v/>
      </c>
    </row>
    <row r="134" spans="1:13" ht="14.45" customHeight="1" x14ac:dyDescent="0.2">
      <c r="A134" s="421" t="s">
        <v>372</v>
      </c>
      <c r="B134" s="417">
        <v>1345.000008</v>
      </c>
      <c r="C134" s="418">
        <v>1311.46965</v>
      </c>
      <c r="D134" s="418">
        <v>-33.530357999999978</v>
      </c>
      <c r="E134" s="419">
        <v>0.97507036594753682</v>
      </c>
      <c r="F134" s="417">
        <v>1611.2164886</v>
      </c>
      <c r="G134" s="418">
        <v>671.34020358333328</v>
      </c>
      <c r="H134" s="418">
        <v>113.67160000000001</v>
      </c>
      <c r="I134" s="418">
        <v>568.35799999999995</v>
      </c>
      <c r="J134" s="418">
        <v>-102.98220358333333</v>
      </c>
      <c r="K134" s="420">
        <v>0.35275085875880724</v>
      </c>
      <c r="L134" s="133"/>
      <c r="M134" s="416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1" t="s">
        <v>373</v>
      </c>
      <c r="B135" s="417">
        <v>1345.000008</v>
      </c>
      <c r="C135" s="418">
        <v>1311.46965</v>
      </c>
      <c r="D135" s="418">
        <v>-33.530357999999978</v>
      </c>
      <c r="E135" s="419">
        <v>0.97507036594753682</v>
      </c>
      <c r="F135" s="417">
        <v>1611.2164886</v>
      </c>
      <c r="G135" s="418">
        <v>671.34020358333328</v>
      </c>
      <c r="H135" s="418">
        <v>113.67160000000001</v>
      </c>
      <c r="I135" s="418">
        <v>568.35799999999995</v>
      </c>
      <c r="J135" s="418">
        <v>-102.98220358333333</v>
      </c>
      <c r="K135" s="420">
        <v>0.35275085875880724</v>
      </c>
      <c r="L135" s="133"/>
      <c r="M135" s="416" t="str">
        <f t="shared" si="2"/>
        <v>X</v>
      </c>
    </row>
    <row r="136" spans="1:13" ht="14.45" customHeight="1" x14ac:dyDescent="0.2">
      <c r="A136" s="421" t="s">
        <v>374</v>
      </c>
      <c r="B136" s="417">
        <v>873</v>
      </c>
      <c r="C136" s="418">
        <v>872.85969</v>
      </c>
      <c r="D136" s="418">
        <v>-0.14030999999999949</v>
      </c>
      <c r="E136" s="419">
        <v>0.99983927835051545</v>
      </c>
      <c r="F136" s="417">
        <v>1129.0624241999999</v>
      </c>
      <c r="G136" s="418">
        <v>470.44267674999992</v>
      </c>
      <c r="H136" s="418">
        <v>72.739429999999999</v>
      </c>
      <c r="I136" s="418">
        <v>363.69715000000002</v>
      </c>
      <c r="J136" s="418">
        <v>-106.7455267499999</v>
      </c>
      <c r="K136" s="420">
        <v>0.32212315475621162</v>
      </c>
      <c r="L136" s="133"/>
      <c r="M136" s="416" t="str">
        <f t="shared" si="2"/>
        <v/>
      </c>
    </row>
    <row r="137" spans="1:13" ht="14.45" customHeight="1" x14ac:dyDescent="0.2">
      <c r="A137" s="421" t="s">
        <v>375</v>
      </c>
      <c r="B137" s="417">
        <v>89.000004000000004</v>
      </c>
      <c r="C137" s="418">
        <v>55.427999999999997</v>
      </c>
      <c r="D137" s="418">
        <v>-33.572004000000007</v>
      </c>
      <c r="E137" s="419">
        <v>0.6227864888635285</v>
      </c>
      <c r="F137" s="417">
        <v>99.037054399999988</v>
      </c>
      <c r="G137" s="418">
        <v>41.265439333333333</v>
      </c>
      <c r="H137" s="418">
        <v>9</v>
      </c>
      <c r="I137" s="418">
        <v>45</v>
      </c>
      <c r="J137" s="418">
        <v>3.7345606666666669</v>
      </c>
      <c r="K137" s="420">
        <v>0.45437538780434494</v>
      </c>
      <c r="L137" s="133"/>
      <c r="M137" s="416" t="str">
        <f t="shared" si="2"/>
        <v/>
      </c>
    </row>
    <row r="138" spans="1:13" ht="14.45" customHeight="1" x14ac:dyDescent="0.2">
      <c r="A138" s="421" t="s">
        <v>376</v>
      </c>
      <c r="B138" s="417">
        <v>117</v>
      </c>
      <c r="C138" s="418">
        <v>117.372</v>
      </c>
      <c r="D138" s="418">
        <v>0.37199999999999989</v>
      </c>
      <c r="E138" s="419">
        <v>1.0031794871794872</v>
      </c>
      <c r="F138" s="417">
        <v>117.372</v>
      </c>
      <c r="G138" s="418">
        <v>48.905000000000001</v>
      </c>
      <c r="H138" s="418">
        <v>9.7810000000000006</v>
      </c>
      <c r="I138" s="418">
        <v>48.905000000000001</v>
      </c>
      <c r="J138" s="418">
        <v>0</v>
      </c>
      <c r="K138" s="420">
        <v>0.41666666666666669</v>
      </c>
      <c r="L138" s="133"/>
      <c r="M138" s="416" t="str">
        <f t="shared" si="2"/>
        <v/>
      </c>
    </row>
    <row r="139" spans="1:13" ht="14.45" customHeight="1" x14ac:dyDescent="0.2">
      <c r="A139" s="421" t="s">
        <v>377</v>
      </c>
      <c r="B139" s="417">
        <v>266.00000399999999</v>
      </c>
      <c r="C139" s="418">
        <v>265.80996000000005</v>
      </c>
      <c r="D139" s="418">
        <v>-0.19004399999994348</v>
      </c>
      <c r="E139" s="419">
        <v>0.99928554888292431</v>
      </c>
      <c r="F139" s="417">
        <v>265.74501000000004</v>
      </c>
      <c r="G139" s="418">
        <v>110.72708750000002</v>
      </c>
      <c r="H139" s="418">
        <v>22.151169999999997</v>
      </c>
      <c r="I139" s="418">
        <v>110.75585000000001</v>
      </c>
      <c r="J139" s="418">
        <v>2.8762499999984925E-2</v>
      </c>
      <c r="K139" s="420">
        <v>0.41677490011947915</v>
      </c>
      <c r="L139" s="133"/>
      <c r="M139" s="416" t="str">
        <f t="shared" si="2"/>
        <v/>
      </c>
    </row>
    <row r="140" spans="1:13" ht="14.45" customHeight="1" x14ac:dyDescent="0.2">
      <c r="A140" s="421" t="s">
        <v>378</v>
      </c>
      <c r="B140" s="417">
        <v>8</v>
      </c>
      <c r="C140" s="418">
        <v>359.82954999999998</v>
      </c>
      <c r="D140" s="418">
        <v>351.82954999999998</v>
      </c>
      <c r="E140" s="419">
        <v>44.978693749999998</v>
      </c>
      <c r="F140" s="417">
        <v>0</v>
      </c>
      <c r="G140" s="418">
        <v>0</v>
      </c>
      <c r="H140" s="418">
        <v>0</v>
      </c>
      <c r="I140" s="418">
        <v>40.796900000000001</v>
      </c>
      <c r="J140" s="418">
        <v>40.796900000000001</v>
      </c>
      <c r="K140" s="420">
        <v>0</v>
      </c>
      <c r="L140" s="133"/>
      <c r="M140" s="416" t="str">
        <f t="shared" si="2"/>
        <v/>
      </c>
    </row>
    <row r="141" spans="1:13" ht="14.45" customHeight="1" x14ac:dyDescent="0.2">
      <c r="A141" s="421" t="s">
        <v>379</v>
      </c>
      <c r="B141" s="417">
        <v>8</v>
      </c>
      <c r="C141" s="418">
        <v>18.638999999999999</v>
      </c>
      <c r="D141" s="418">
        <v>10.638999999999999</v>
      </c>
      <c r="E141" s="419">
        <v>2.3298749999999999</v>
      </c>
      <c r="F141" s="417">
        <v>0</v>
      </c>
      <c r="G141" s="418">
        <v>0</v>
      </c>
      <c r="H141" s="418">
        <v>0</v>
      </c>
      <c r="I141" s="418">
        <v>0</v>
      </c>
      <c r="J141" s="418">
        <v>0</v>
      </c>
      <c r="K141" s="420">
        <v>0</v>
      </c>
      <c r="L141" s="133"/>
      <c r="M141" s="416" t="str">
        <f t="shared" si="2"/>
        <v>X</v>
      </c>
    </row>
    <row r="142" spans="1:13" ht="14.45" customHeight="1" x14ac:dyDescent="0.2">
      <c r="A142" s="421" t="s">
        <v>380</v>
      </c>
      <c r="B142" s="417">
        <v>8</v>
      </c>
      <c r="C142" s="418">
        <v>18.638999999999999</v>
      </c>
      <c r="D142" s="418">
        <v>10.638999999999999</v>
      </c>
      <c r="E142" s="419">
        <v>2.3298749999999999</v>
      </c>
      <c r="F142" s="417">
        <v>0</v>
      </c>
      <c r="G142" s="418">
        <v>0</v>
      </c>
      <c r="H142" s="418">
        <v>0</v>
      </c>
      <c r="I142" s="418">
        <v>0</v>
      </c>
      <c r="J142" s="418">
        <v>0</v>
      </c>
      <c r="K142" s="420">
        <v>0</v>
      </c>
      <c r="L142" s="133"/>
      <c r="M142" s="416" t="str">
        <f t="shared" si="2"/>
        <v/>
      </c>
    </row>
    <row r="143" spans="1:13" ht="14.45" customHeight="1" x14ac:dyDescent="0.2">
      <c r="A143" s="421" t="s">
        <v>381</v>
      </c>
      <c r="B143" s="417">
        <v>0</v>
      </c>
      <c r="C143" s="418">
        <v>19.43805</v>
      </c>
      <c r="D143" s="418">
        <v>19.43805</v>
      </c>
      <c r="E143" s="419">
        <v>0</v>
      </c>
      <c r="F143" s="417">
        <v>0</v>
      </c>
      <c r="G143" s="418">
        <v>0</v>
      </c>
      <c r="H143" s="418">
        <v>0</v>
      </c>
      <c r="I143" s="418">
        <v>0</v>
      </c>
      <c r="J143" s="418">
        <v>0</v>
      </c>
      <c r="K143" s="420">
        <v>0</v>
      </c>
      <c r="L143" s="133"/>
      <c r="M143" s="416" t="str">
        <f t="shared" si="2"/>
        <v>X</v>
      </c>
    </row>
    <row r="144" spans="1:13" ht="14.45" customHeight="1" x14ac:dyDescent="0.2">
      <c r="A144" s="421" t="s">
        <v>382</v>
      </c>
      <c r="B144" s="417">
        <v>0</v>
      </c>
      <c r="C144" s="418">
        <v>8.3114899999999992</v>
      </c>
      <c r="D144" s="418">
        <v>8.3114899999999992</v>
      </c>
      <c r="E144" s="419">
        <v>0</v>
      </c>
      <c r="F144" s="417">
        <v>0</v>
      </c>
      <c r="G144" s="418">
        <v>0</v>
      </c>
      <c r="H144" s="418">
        <v>0</v>
      </c>
      <c r="I144" s="418">
        <v>0</v>
      </c>
      <c r="J144" s="418">
        <v>0</v>
      </c>
      <c r="K144" s="420">
        <v>0</v>
      </c>
      <c r="L144" s="133"/>
      <c r="M144" s="416" t="str">
        <f t="shared" si="2"/>
        <v/>
      </c>
    </row>
    <row r="145" spans="1:13" ht="14.45" customHeight="1" x14ac:dyDescent="0.2">
      <c r="A145" s="421" t="s">
        <v>383</v>
      </c>
      <c r="B145" s="417">
        <v>0</v>
      </c>
      <c r="C145" s="418">
        <v>6.2145600000000005</v>
      </c>
      <c r="D145" s="418">
        <v>6.2145600000000005</v>
      </c>
      <c r="E145" s="419">
        <v>0</v>
      </c>
      <c r="F145" s="417">
        <v>0</v>
      </c>
      <c r="G145" s="418">
        <v>0</v>
      </c>
      <c r="H145" s="418">
        <v>0</v>
      </c>
      <c r="I145" s="418">
        <v>0</v>
      </c>
      <c r="J145" s="418">
        <v>0</v>
      </c>
      <c r="K145" s="420">
        <v>0</v>
      </c>
      <c r="L145" s="133"/>
      <c r="M145" s="416" t="str">
        <f t="shared" si="2"/>
        <v/>
      </c>
    </row>
    <row r="146" spans="1:13" ht="14.45" customHeight="1" x14ac:dyDescent="0.2">
      <c r="A146" s="421" t="s">
        <v>384</v>
      </c>
      <c r="B146" s="417">
        <v>0</v>
      </c>
      <c r="C146" s="418">
        <v>4.9119999999999999</v>
      </c>
      <c r="D146" s="418">
        <v>4.9119999999999999</v>
      </c>
      <c r="E146" s="419">
        <v>0</v>
      </c>
      <c r="F146" s="417">
        <v>0</v>
      </c>
      <c r="G146" s="418">
        <v>0</v>
      </c>
      <c r="H146" s="418">
        <v>0</v>
      </c>
      <c r="I146" s="418">
        <v>0</v>
      </c>
      <c r="J146" s="418">
        <v>0</v>
      </c>
      <c r="K146" s="420">
        <v>0</v>
      </c>
      <c r="L146" s="133"/>
      <c r="M146" s="416" t="str">
        <f t="shared" si="2"/>
        <v/>
      </c>
    </row>
    <row r="147" spans="1:13" ht="14.45" customHeight="1" x14ac:dyDescent="0.2">
      <c r="A147" s="421" t="s">
        <v>385</v>
      </c>
      <c r="B147" s="417">
        <v>0</v>
      </c>
      <c r="C147" s="418">
        <v>321.7525</v>
      </c>
      <c r="D147" s="418">
        <v>321.7525</v>
      </c>
      <c r="E147" s="419">
        <v>0</v>
      </c>
      <c r="F147" s="417">
        <v>0</v>
      </c>
      <c r="G147" s="418">
        <v>0</v>
      </c>
      <c r="H147" s="418">
        <v>0</v>
      </c>
      <c r="I147" s="418">
        <v>40.796900000000001</v>
      </c>
      <c r="J147" s="418">
        <v>40.796900000000001</v>
      </c>
      <c r="K147" s="420">
        <v>0</v>
      </c>
      <c r="L147" s="133"/>
      <c r="M147" s="416" t="str">
        <f t="shared" si="2"/>
        <v>X</v>
      </c>
    </row>
    <row r="148" spans="1:13" ht="14.45" customHeight="1" x14ac:dyDescent="0.2">
      <c r="A148" s="421" t="s">
        <v>386</v>
      </c>
      <c r="B148" s="417">
        <v>0</v>
      </c>
      <c r="C148" s="418">
        <v>321.7525</v>
      </c>
      <c r="D148" s="418">
        <v>321.7525</v>
      </c>
      <c r="E148" s="419">
        <v>0</v>
      </c>
      <c r="F148" s="417">
        <v>0</v>
      </c>
      <c r="G148" s="418">
        <v>0</v>
      </c>
      <c r="H148" s="418">
        <v>0</v>
      </c>
      <c r="I148" s="418">
        <v>40.796900000000001</v>
      </c>
      <c r="J148" s="418">
        <v>40.796900000000001</v>
      </c>
      <c r="K148" s="420">
        <v>0</v>
      </c>
      <c r="L148" s="133"/>
      <c r="M148" s="416" t="str">
        <f t="shared" si="2"/>
        <v/>
      </c>
    </row>
    <row r="149" spans="1:13" ht="14.45" customHeight="1" x14ac:dyDescent="0.2">
      <c r="A149" s="421" t="s">
        <v>387</v>
      </c>
      <c r="B149" s="417">
        <v>24993.272022999998</v>
      </c>
      <c r="C149" s="418">
        <v>31457.050279999999</v>
      </c>
      <c r="D149" s="418">
        <v>6463.7782570000018</v>
      </c>
      <c r="E149" s="419">
        <v>1.2586207300529408</v>
      </c>
      <c r="F149" s="417">
        <v>12228.2217007</v>
      </c>
      <c r="G149" s="418">
        <v>5095.0923752916669</v>
      </c>
      <c r="H149" s="418">
        <v>1937.5678700000001</v>
      </c>
      <c r="I149" s="418">
        <v>10333.336529999999</v>
      </c>
      <c r="J149" s="418">
        <v>5238.2441547083317</v>
      </c>
      <c r="K149" s="420">
        <v>0.84504000523710421</v>
      </c>
      <c r="L149" s="133"/>
      <c r="M149" s="416" t="str">
        <f t="shared" si="2"/>
        <v/>
      </c>
    </row>
    <row r="150" spans="1:13" ht="14.45" customHeight="1" x14ac:dyDescent="0.2">
      <c r="A150" s="421" t="s">
        <v>388</v>
      </c>
      <c r="B150" s="417">
        <v>24993.272022999998</v>
      </c>
      <c r="C150" s="418">
        <v>30873.802339999998</v>
      </c>
      <c r="D150" s="418">
        <v>5880.5303170000007</v>
      </c>
      <c r="E150" s="419">
        <v>1.2352845322368537</v>
      </c>
      <c r="F150" s="417">
        <v>11856.653207400001</v>
      </c>
      <c r="G150" s="418">
        <v>4940.2721697500001</v>
      </c>
      <c r="H150" s="418">
        <v>1898.7186999999999</v>
      </c>
      <c r="I150" s="418">
        <v>10157.485269999999</v>
      </c>
      <c r="J150" s="418">
        <v>5217.2131002499991</v>
      </c>
      <c r="K150" s="420">
        <v>0.85669076191420412</v>
      </c>
      <c r="L150" s="133"/>
      <c r="M150" s="416" t="str">
        <f t="shared" si="2"/>
        <v/>
      </c>
    </row>
    <row r="151" spans="1:13" ht="14.45" customHeight="1" x14ac:dyDescent="0.2">
      <c r="A151" s="421" t="s">
        <v>389</v>
      </c>
      <c r="B151" s="417">
        <v>24993.272022999998</v>
      </c>
      <c r="C151" s="418">
        <v>30873.802339999998</v>
      </c>
      <c r="D151" s="418">
        <v>5880.5303170000007</v>
      </c>
      <c r="E151" s="419">
        <v>1.2352845322368537</v>
      </c>
      <c r="F151" s="417">
        <v>11856.653207400001</v>
      </c>
      <c r="G151" s="418">
        <v>4940.2721697500001</v>
      </c>
      <c r="H151" s="418">
        <v>1898.7186999999999</v>
      </c>
      <c r="I151" s="418">
        <v>10157.485269999999</v>
      </c>
      <c r="J151" s="418">
        <v>5217.2131002499991</v>
      </c>
      <c r="K151" s="420">
        <v>0.85669076191420412</v>
      </c>
      <c r="L151" s="133"/>
      <c r="M151" s="416" t="str">
        <f t="shared" si="2"/>
        <v/>
      </c>
    </row>
    <row r="152" spans="1:13" ht="14.45" customHeight="1" x14ac:dyDescent="0.2">
      <c r="A152" s="421" t="s">
        <v>390</v>
      </c>
      <c r="B152" s="417">
        <v>11027.072054</v>
      </c>
      <c r="C152" s="418">
        <v>11581.51239</v>
      </c>
      <c r="D152" s="418">
        <v>554.44033599999966</v>
      </c>
      <c r="E152" s="419">
        <v>1.0502799232003639</v>
      </c>
      <c r="F152" s="417">
        <v>11856.653207400001</v>
      </c>
      <c r="G152" s="418">
        <v>4940.2721697500001</v>
      </c>
      <c r="H152" s="418">
        <v>657.76099999999997</v>
      </c>
      <c r="I152" s="418">
        <v>3261.46117</v>
      </c>
      <c r="J152" s="418">
        <v>-1678.8109997500001</v>
      </c>
      <c r="K152" s="420">
        <v>0.27507434964568667</v>
      </c>
      <c r="L152" s="133"/>
      <c r="M152" s="416" t="str">
        <f t="shared" si="2"/>
        <v>X</v>
      </c>
    </row>
    <row r="153" spans="1:13" ht="14.45" customHeight="1" x14ac:dyDescent="0.2">
      <c r="A153" s="421" t="s">
        <v>391</v>
      </c>
      <c r="B153" s="417">
        <v>74.691140000000004</v>
      </c>
      <c r="C153" s="418">
        <v>167.97</v>
      </c>
      <c r="D153" s="418">
        <v>93.278859999999995</v>
      </c>
      <c r="E153" s="419">
        <v>2.2488611098987108</v>
      </c>
      <c r="F153" s="417">
        <v>164.9009284</v>
      </c>
      <c r="G153" s="418">
        <v>68.708720166666666</v>
      </c>
      <c r="H153" s="418">
        <v>28.259</v>
      </c>
      <c r="I153" s="418">
        <v>66.665000000000006</v>
      </c>
      <c r="J153" s="418">
        <v>-2.0437201666666596</v>
      </c>
      <c r="K153" s="420">
        <v>0.40427304228567346</v>
      </c>
      <c r="L153" s="133"/>
      <c r="M153" s="416" t="str">
        <f t="shared" si="2"/>
        <v/>
      </c>
    </row>
    <row r="154" spans="1:13" ht="14.45" customHeight="1" x14ac:dyDescent="0.2">
      <c r="A154" s="421" t="s">
        <v>392</v>
      </c>
      <c r="B154" s="417">
        <v>29.990899000000002</v>
      </c>
      <c r="C154" s="418">
        <v>17.914000000000001</v>
      </c>
      <c r="D154" s="418">
        <v>-12.076899000000001</v>
      </c>
      <c r="E154" s="419">
        <v>0.59731453865387629</v>
      </c>
      <c r="F154" s="417">
        <v>17.301701700000002</v>
      </c>
      <c r="G154" s="418">
        <v>7.209042375000001</v>
      </c>
      <c r="H154" s="418">
        <v>0</v>
      </c>
      <c r="I154" s="418">
        <v>3.5539999999999998</v>
      </c>
      <c r="J154" s="418">
        <v>-3.6550423750000012</v>
      </c>
      <c r="K154" s="420">
        <v>0.20541332070243701</v>
      </c>
      <c r="L154" s="133"/>
      <c r="M154" s="416" t="str">
        <f t="shared" si="2"/>
        <v/>
      </c>
    </row>
    <row r="155" spans="1:13" ht="14.45" customHeight="1" x14ac:dyDescent="0.2">
      <c r="A155" s="421" t="s">
        <v>393</v>
      </c>
      <c r="B155" s="417">
        <v>10922.390015000001</v>
      </c>
      <c r="C155" s="418">
        <v>11395.62839</v>
      </c>
      <c r="D155" s="418">
        <v>473.238374999999</v>
      </c>
      <c r="E155" s="419">
        <v>1.043327364647306</v>
      </c>
      <c r="F155" s="417">
        <v>11674.450577299998</v>
      </c>
      <c r="G155" s="418">
        <v>4864.3544072083323</v>
      </c>
      <c r="H155" s="418">
        <v>629.50199999999995</v>
      </c>
      <c r="I155" s="418">
        <v>3191.24217</v>
      </c>
      <c r="J155" s="418">
        <v>-1673.1122372083323</v>
      </c>
      <c r="K155" s="420">
        <v>0.27335266433909156</v>
      </c>
      <c r="L155" s="133"/>
      <c r="M155" s="416" t="str">
        <f t="shared" si="2"/>
        <v/>
      </c>
    </row>
    <row r="156" spans="1:13" ht="14.45" customHeight="1" x14ac:dyDescent="0.2">
      <c r="A156" s="421" t="s">
        <v>394</v>
      </c>
      <c r="B156" s="417">
        <v>13966.199969000001</v>
      </c>
      <c r="C156" s="418">
        <v>19296.79434</v>
      </c>
      <c r="D156" s="418">
        <v>5330.5943709999992</v>
      </c>
      <c r="E156" s="419">
        <v>1.3816782219094688</v>
      </c>
      <c r="F156" s="417">
        <v>0</v>
      </c>
      <c r="G156" s="418">
        <v>0</v>
      </c>
      <c r="H156" s="418">
        <v>1240.9576999999999</v>
      </c>
      <c r="I156" s="418">
        <v>6896.0240999999996</v>
      </c>
      <c r="J156" s="418">
        <v>6896.0240999999996</v>
      </c>
      <c r="K156" s="420">
        <v>0</v>
      </c>
      <c r="L156" s="133"/>
      <c r="M156" s="416" t="str">
        <f t="shared" si="2"/>
        <v>X</v>
      </c>
    </row>
    <row r="157" spans="1:13" ht="14.45" customHeight="1" x14ac:dyDescent="0.2">
      <c r="A157" s="421" t="s">
        <v>395</v>
      </c>
      <c r="B157" s="417">
        <v>13966.199969000001</v>
      </c>
      <c r="C157" s="418">
        <v>19295.759340000001</v>
      </c>
      <c r="D157" s="418">
        <v>5329.5593709999994</v>
      </c>
      <c r="E157" s="419">
        <v>1.3816041144212261</v>
      </c>
      <c r="F157" s="417">
        <v>0</v>
      </c>
      <c r="G157" s="418">
        <v>0</v>
      </c>
      <c r="H157" s="418">
        <v>1240.9576999999999</v>
      </c>
      <c r="I157" s="418">
        <v>6896.0240999999996</v>
      </c>
      <c r="J157" s="418">
        <v>6896.0240999999996</v>
      </c>
      <c r="K157" s="420">
        <v>0</v>
      </c>
      <c r="L157" s="133"/>
      <c r="M157" s="416" t="str">
        <f t="shared" si="2"/>
        <v/>
      </c>
    </row>
    <row r="158" spans="1:13" ht="14.45" customHeight="1" x14ac:dyDescent="0.2">
      <c r="A158" s="421" t="s">
        <v>396</v>
      </c>
      <c r="B158" s="417">
        <v>0</v>
      </c>
      <c r="C158" s="418">
        <v>1.0349999999999999</v>
      </c>
      <c r="D158" s="418">
        <v>1.0349999999999999</v>
      </c>
      <c r="E158" s="419">
        <v>0</v>
      </c>
      <c r="F158" s="417">
        <v>0</v>
      </c>
      <c r="G158" s="418">
        <v>0</v>
      </c>
      <c r="H158" s="418">
        <v>0</v>
      </c>
      <c r="I158" s="418">
        <v>0</v>
      </c>
      <c r="J158" s="418">
        <v>0</v>
      </c>
      <c r="K158" s="420">
        <v>0</v>
      </c>
      <c r="L158" s="133"/>
      <c r="M158" s="416" t="str">
        <f t="shared" si="2"/>
        <v/>
      </c>
    </row>
    <row r="159" spans="1:13" ht="14.45" customHeight="1" x14ac:dyDescent="0.2">
      <c r="A159" s="421" t="s">
        <v>397</v>
      </c>
      <c r="B159" s="417">
        <v>0</v>
      </c>
      <c r="C159" s="418">
        <v>-4.5043899999999999</v>
      </c>
      <c r="D159" s="418">
        <v>-4.5043899999999999</v>
      </c>
      <c r="E159" s="419">
        <v>0</v>
      </c>
      <c r="F159" s="417">
        <v>0</v>
      </c>
      <c r="G159" s="418">
        <v>0</v>
      </c>
      <c r="H159" s="418">
        <v>0</v>
      </c>
      <c r="I159" s="418">
        <v>0</v>
      </c>
      <c r="J159" s="418">
        <v>0</v>
      </c>
      <c r="K159" s="420">
        <v>0</v>
      </c>
      <c r="L159" s="133"/>
      <c r="M159" s="416" t="str">
        <f t="shared" si="2"/>
        <v>X</v>
      </c>
    </row>
    <row r="160" spans="1:13" ht="14.45" customHeight="1" x14ac:dyDescent="0.2">
      <c r="A160" s="421" t="s">
        <v>398</v>
      </c>
      <c r="B160" s="417">
        <v>0</v>
      </c>
      <c r="C160" s="418">
        <v>-4.5043899999999999</v>
      </c>
      <c r="D160" s="418">
        <v>-4.5043899999999999</v>
      </c>
      <c r="E160" s="419">
        <v>0</v>
      </c>
      <c r="F160" s="417">
        <v>0</v>
      </c>
      <c r="G160" s="418">
        <v>0</v>
      </c>
      <c r="H160" s="418">
        <v>0</v>
      </c>
      <c r="I160" s="418">
        <v>0</v>
      </c>
      <c r="J160" s="418">
        <v>0</v>
      </c>
      <c r="K160" s="420">
        <v>0</v>
      </c>
      <c r="L160" s="133"/>
      <c r="M160" s="416" t="str">
        <f t="shared" si="2"/>
        <v/>
      </c>
    </row>
    <row r="161" spans="1:13" ht="14.45" customHeight="1" x14ac:dyDescent="0.2">
      <c r="A161" s="421" t="s">
        <v>399</v>
      </c>
      <c r="B161" s="417">
        <v>0</v>
      </c>
      <c r="C161" s="418">
        <v>583.24793999999997</v>
      </c>
      <c r="D161" s="418">
        <v>583.24793999999997</v>
      </c>
      <c r="E161" s="419">
        <v>0</v>
      </c>
      <c r="F161" s="417">
        <v>371.5684933</v>
      </c>
      <c r="G161" s="418">
        <v>154.82020554166667</v>
      </c>
      <c r="H161" s="418">
        <v>38.849170000000001</v>
      </c>
      <c r="I161" s="418">
        <v>175.85126</v>
      </c>
      <c r="J161" s="418">
        <v>21.03105445833333</v>
      </c>
      <c r="K161" s="420">
        <v>0.4732674141400352</v>
      </c>
      <c r="L161" s="133"/>
      <c r="M161" s="416" t="str">
        <f t="shared" si="2"/>
        <v/>
      </c>
    </row>
    <row r="162" spans="1:13" ht="14.45" customHeight="1" x14ac:dyDescent="0.2">
      <c r="A162" s="421" t="s">
        <v>400</v>
      </c>
      <c r="B162" s="417">
        <v>0</v>
      </c>
      <c r="C162" s="418">
        <v>113.5</v>
      </c>
      <c r="D162" s="418">
        <v>113.5</v>
      </c>
      <c r="E162" s="419">
        <v>0</v>
      </c>
      <c r="F162" s="417">
        <v>0</v>
      </c>
      <c r="G162" s="418">
        <v>0</v>
      </c>
      <c r="H162" s="418">
        <v>10.75</v>
      </c>
      <c r="I162" s="418">
        <v>18</v>
      </c>
      <c r="J162" s="418">
        <v>18</v>
      </c>
      <c r="K162" s="420">
        <v>0</v>
      </c>
      <c r="L162" s="133"/>
      <c r="M162" s="416" t="str">
        <f t="shared" si="2"/>
        <v/>
      </c>
    </row>
    <row r="163" spans="1:13" ht="14.45" customHeight="1" x14ac:dyDescent="0.2">
      <c r="A163" s="421" t="s">
        <v>401</v>
      </c>
      <c r="B163" s="417">
        <v>0</v>
      </c>
      <c r="C163" s="418">
        <v>113.5</v>
      </c>
      <c r="D163" s="418">
        <v>113.5</v>
      </c>
      <c r="E163" s="419">
        <v>0</v>
      </c>
      <c r="F163" s="417">
        <v>0</v>
      </c>
      <c r="G163" s="418">
        <v>0</v>
      </c>
      <c r="H163" s="418">
        <v>10.75</v>
      </c>
      <c r="I163" s="418">
        <v>18</v>
      </c>
      <c r="J163" s="418">
        <v>18</v>
      </c>
      <c r="K163" s="420">
        <v>0</v>
      </c>
      <c r="L163" s="133"/>
      <c r="M163" s="416" t="str">
        <f t="shared" si="2"/>
        <v>X</v>
      </c>
    </row>
    <row r="164" spans="1:13" ht="14.45" customHeight="1" x14ac:dyDescent="0.2">
      <c r="A164" s="421" t="s">
        <v>402</v>
      </c>
      <c r="B164" s="417">
        <v>0</v>
      </c>
      <c r="C164" s="418">
        <v>113.5</v>
      </c>
      <c r="D164" s="418">
        <v>113.5</v>
      </c>
      <c r="E164" s="419">
        <v>0</v>
      </c>
      <c r="F164" s="417">
        <v>0</v>
      </c>
      <c r="G164" s="418">
        <v>0</v>
      </c>
      <c r="H164" s="418">
        <v>10.75</v>
      </c>
      <c r="I164" s="418">
        <v>18</v>
      </c>
      <c r="J164" s="418">
        <v>18</v>
      </c>
      <c r="K164" s="420">
        <v>0</v>
      </c>
      <c r="L164" s="133"/>
      <c r="M164" s="416" t="str">
        <f t="shared" si="2"/>
        <v/>
      </c>
    </row>
    <row r="165" spans="1:13" ht="14.45" customHeight="1" x14ac:dyDescent="0.2">
      <c r="A165" s="421" t="s">
        <v>403</v>
      </c>
      <c r="B165" s="417">
        <v>0</v>
      </c>
      <c r="C165" s="418">
        <v>469.74794000000003</v>
      </c>
      <c r="D165" s="418">
        <v>469.74794000000003</v>
      </c>
      <c r="E165" s="419">
        <v>0</v>
      </c>
      <c r="F165" s="417">
        <v>371.5684933</v>
      </c>
      <c r="G165" s="418">
        <v>154.82020554166667</v>
      </c>
      <c r="H165" s="418">
        <v>28.099169999999997</v>
      </c>
      <c r="I165" s="418">
        <v>157.85126</v>
      </c>
      <c r="J165" s="418">
        <v>3.0310544583333296</v>
      </c>
      <c r="K165" s="420">
        <v>0.4248241248822805</v>
      </c>
      <c r="L165" s="133"/>
      <c r="M165" s="416" t="str">
        <f t="shared" si="2"/>
        <v/>
      </c>
    </row>
    <row r="166" spans="1:13" ht="14.45" customHeight="1" x14ac:dyDescent="0.2">
      <c r="A166" s="421" t="s">
        <v>404</v>
      </c>
      <c r="B166" s="417">
        <v>0</v>
      </c>
      <c r="C166" s="418">
        <v>2.9E-4</v>
      </c>
      <c r="D166" s="418">
        <v>2.9E-4</v>
      </c>
      <c r="E166" s="419">
        <v>0</v>
      </c>
      <c r="F166" s="417">
        <v>0</v>
      </c>
      <c r="G166" s="418">
        <v>0</v>
      </c>
      <c r="H166" s="418">
        <v>0</v>
      </c>
      <c r="I166" s="418">
        <v>5.0000000000000002E-5</v>
      </c>
      <c r="J166" s="418">
        <v>5.0000000000000002E-5</v>
      </c>
      <c r="K166" s="420">
        <v>0</v>
      </c>
      <c r="L166" s="133"/>
      <c r="M166" s="416" t="str">
        <f t="shared" si="2"/>
        <v>X</v>
      </c>
    </row>
    <row r="167" spans="1:13" ht="14.45" customHeight="1" x14ac:dyDescent="0.2">
      <c r="A167" s="421" t="s">
        <v>405</v>
      </c>
      <c r="B167" s="417">
        <v>0</v>
      </c>
      <c r="C167" s="418">
        <v>2.9E-4</v>
      </c>
      <c r="D167" s="418">
        <v>2.9E-4</v>
      </c>
      <c r="E167" s="419">
        <v>0</v>
      </c>
      <c r="F167" s="417">
        <v>0</v>
      </c>
      <c r="G167" s="418">
        <v>0</v>
      </c>
      <c r="H167" s="418">
        <v>0</v>
      </c>
      <c r="I167" s="418">
        <v>5.0000000000000002E-5</v>
      </c>
      <c r="J167" s="418">
        <v>5.0000000000000002E-5</v>
      </c>
      <c r="K167" s="420">
        <v>0</v>
      </c>
      <c r="L167" s="133"/>
      <c r="M167" s="416" t="str">
        <f t="shared" si="2"/>
        <v/>
      </c>
    </row>
    <row r="168" spans="1:13" ht="14.45" customHeight="1" x14ac:dyDescent="0.2">
      <c r="A168" s="421" t="s">
        <v>406</v>
      </c>
      <c r="B168" s="417">
        <v>0</v>
      </c>
      <c r="C168" s="418">
        <v>469.74765000000002</v>
      </c>
      <c r="D168" s="418">
        <v>469.74765000000002</v>
      </c>
      <c r="E168" s="419">
        <v>0</v>
      </c>
      <c r="F168" s="417">
        <v>371.5684933</v>
      </c>
      <c r="G168" s="418">
        <v>154.82020554166667</v>
      </c>
      <c r="H168" s="418">
        <v>28.099169999999997</v>
      </c>
      <c r="I168" s="418">
        <v>157.85120999999998</v>
      </c>
      <c r="J168" s="418">
        <v>3.0310044583333138</v>
      </c>
      <c r="K168" s="420">
        <v>0.42482399031758805</v>
      </c>
      <c r="L168" s="133"/>
      <c r="M168" s="416" t="str">
        <f t="shared" si="2"/>
        <v>X</v>
      </c>
    </row>
    <row r="169" spans="1:13" ht="14.45" customHeight="1" x14ac:dyDescent="0.2">
      <c r="A169" s="421" t="s">
        <v>407</v>
      </c>
      <c r="B169" s="417">
        <v>0</v>
      </c>
      <c r="C169" s="418">
        <v>0.65700000000000003</v>
      </c>
      <c r="D169" s="418">
        <v>0.65700000000000003</v>
      </c>
      <c r="E169" s="419">
        <v>0</v>
      </c>
      <c r="F169" s="417">
        <v>0.40210649999999998</v>
      </c>
      <c r="G169" s="418">
        <v>0.167544375</v>
      </c>
      <c r="H169" s="418">
        <v>0</v>
      </c>
      <c r="I169" s="418">
        <v>0</v>
      </c>
      <c r="J169" s="418">
        <v>-0.167544375</v>
      </c>
      <c r="K169" s="420">
        <v>0</v>
      </c>
      <c r="L169" s="133"/>
      <c r="M169" s="416" t="str">
        <f t="shared" si="2"/>
        <v/>
      </c>
    </row>
    <row r="170" spans="1:13" ht="14.45" customHeight="1" x14ac:dyDescent="0.2">
      <c r="A170" s="421" t="s">
        <v>408</v>
      </c>
      <c r="B170" s="417">
        <v>0</v>
      </c>
      <c r="C170" s="418">
        <v>469.09065000000004</v>
      </c>
      <c r="D170" s="418">
        <v>469.09065000000004</v>
      </c>
      <c r="E170" s="419">
        <v>0</v>
      </c>
      <c r="F170" s="417">
        <v>371.1663868</v>
      </c>
      <c r="G170" s="418">
        <v>154.65266116666666</v>
      </c>
      <c r="H170" s="418">
        <v>28.099169999999997</v>
      </c>
      <c r="I170" s="418">
        <v>157.85120999999998</v>
      </c>
      <c r="J170" s="418">
        <v>3.1985488333333194</v>
      </c>
      <c r="K170" s="420">
        <v>0.4252842272731362</v>
      </c>
      <c r="L170" s="133"/>
      <c r="M170" s="416" t="str">
        <f t="shared" si="2"/>
        <v/>
      </c>
    </row>
    <row r="171" spans="1:13" ht="14.45" customHeight="1" x14ac:dyDescent="0.2">
      <c r="A171" s="421" t="s">
        <v>409</v>
      </c>
      <c r="B171" s="417">
        <v>0</v>
      </c>
      <c r="C171" s="418">
        <v>6185.40319</v>
      </c>
      <c r="D171" s="418">
        <v>6185.40319</v>
      </c>
      <c r="E171" s="419">
        <v>0</v>
      </c>
      <c r="F171" s="417">
        <v>0</v>
      </c>
      <c r="G171" s="418">
        <v>0</v>
      </c>
      <c r="H171" s="418">
        <v>249.31307000000001</v>
      </c>
      <c r="I171" s="418">
        <v>2230.4734500000004</v>
      </c>
      <c r="J171" s="418">
        <v>2230.4734500000004</v>
      </c>
      <c r="K171" s="420">
        <v>0</v>
      </c>
      <c r="L171" s="133"/>
      <c r="M171" s="416" t="str">
        <f t="shared" si="2"/>
        <v/>
      </c>
    </row>
    <row r="172" spans="1:13" ht="14.45" customHeight="1" x14ac:dyDescent="0.2">
      <c r="A172" s="421" t="s">
        <v>410</v>
      </c>
      <c r="B172" s="417">
        <v>0</v>
      </c>
      <c r="C172" s="418">
        <v>6185.40319</v>
      </c>
      <c r="D172" s="418">
        <v>6185.40319</v>
      </c>
      <c r="E172" s="419">
        <v>0</v>
      </c>
      <c r="F172" s="417">
        <v>0</v>
      </c>
      <c r="G172" s="418">
        <v>0</v>
      </c>
      <c r="H172" s="418">
        <v>249.31307000000001</v>
      </c>
      <c r="I172" s="418">
        <v>2230.4734500000004</v>
      </c>
      <c r="J172" s="418">
        <v>2230.4734500000004</v>
      </c>
      <c r="K172" s="420">
        <v>0</v>
      </c>
      <c r="L172" s="133"/>
      <c r="M172" s="416" t="str">
        <f t="shared" si="2"/>
        <v/>
      </c>
    </row>
    <row r="173" spans="1:13" ht="14.45" customHeight="1" x14ac:dyDescent="0.2">
      <c r="A173" s="421" t="s">
        <v>411</v>
      </c>
      <c r="B173" s="417">
        <v>0</v>
      </c>
      <c r="C173" s="418">
        <v>6185.40319</v>
      </c>
      <c r="D173" s="418">
        <v>6185.40319</v>
      </c>
      <c r="E173" s="419">
        <v>0</v>
      </c>
      <c r="F173" s="417">
        <v>0</v>
      </c>
      <c r="G173" s="418">
        <v>0</v>
      </c>
      <c r="H173" s="418">
        <v>249.31307000000001</v>
      </c>
      <c r="I173" s="418">
        <v>2230.4734500000004</v>
      </c>
      <c r="J173" s="418">
        <v>2230.4734500000004</v>
      </c>
      <c r="K173" s="420">
        <v>0</v>
      </c>
      <c r="L173" s="133"/>
      <c r="M173" s="416" t="str">
        <f t="shared" si="2"/>
        <v/>
      </c>
    </row>
    <row r="174" spans="1:13" ht="14.45" customHeight="1" x14ac:dyDescent="0.2">
      <c r="A174" s="421" t="s">
        <v>412</v>
      </c>
      <c r="B174" s="417">
        <v>0</v>
      </c>
      <c r="C174" s="418">
        <v>18.573250000000002</v>
      </c>
      <c r="D174" s="418">
        <v>18.573250000000002</v>
      </c>
      <c r="E174" s="419">
        <v>0</v>
      </c>
      <c r="F174" s="417">
        <v>0</v>
      </c>
      <c r="G174" s="418">
        <v>0</v>
      </c>
      <c r="H174" s="418">
        <v>7.3018100000000006</v>
      </c>
      <c r="I174" s="418">
        <v>13.74803</v>
      </c>
      <c r="J174" s="418">
        <v>13.74803</v>
      </c>
      <c r="K174" s="420">
        <v>0</v>
      </c>
      <c r="L174" s="133"/>
      <c r="M174" s="416" t="str">
        <f t="shared" si="2"/>
        <v>X</v>
      </c>
    </row>
    <row r="175" spans="1:13" ht="14.45" customHeight="1" x14ac:dyDescent="0.2">
      <c r="A175" s="421" t="s">
        <v>413</v>
      </c>
      <c r="B175" s="417">
        <v>0</v>
      </c>
      <c r="C175" s="418">
        <v>18.573250000000002</v>
      </c>
      <c r="D175" s="418">
        <v>18.573250000000002</v>
      </c>
      <c r="E175" s="419">
        <v>0</v>
      </c>
      <c r="F175" s="417">
        <v>0</v>
      </c>
      <c r="G175" s="418">
        <v>0</v>
      </c>
      <c r="H175" s="418">
        <v>7.3018100000000006</v>
      </c>
      <c r="I175" s="418">
        <v>13.74803</v>
      </c>
      <c r="J175" s="418">
        <v>13.74803</v>
      </c>
      <c r="K175" s="420">
        <v>0</v>
      </c>
      <c r="L175" s="133"/>
      <c r="M175" s="416" t="str">
        <f t="shared" si="2"/>
        <v/>
      </c>
    </row>
    <row r="176" spans="1:13" ht="14.45" customHeight="1" x14ac:dyDescent="0.2">
      <c r="A176" s="421" t="s">
        <v>414</v>
      </c>
      <c r="B176" s="417">
        <v>0</v>
      </c>
      <c r="C176" s="418">
        <v>18.783000000000001</v>
      </c>
      <c r="D176" s="418">
        <v>18.783000000000001</v>
      </c>
      <c r="E176" s="419">
        <v>0</v>
      </c>
      <c r="F176" s="417">
        <v>0</v>
      </c>
      <c r="G176" s="418">
        <v>0</v>
      </c>
      <c r="H176" s="418">
        <v>0</v>
      </c>
      <c r="I176" s="418">
        <v>0.68</v>
      </c>
      <c r="J176" s="418">
        <v>0.68</v>
      </c>
      <c r="K176" s="420">
        <v>0</v>
      </c>
      <c r="L176" s="133"/>
      <c r="M176" s="416" t="str">
        <f t="shared" si="2"/>
        <v>X</v>
      </c>
    </row>
    <row r="177" spans="1:13" ht="14.45" customHeight="1" x14ac:dyDescent="0.2">
      <c r="A177" s="421" t="s">
        <v>415</v>
      </c>
      <c r="B177" s="417">
        <v>0</v>
      </c>
      <c r="C177" s="418">
        <v>18.783000000000001</v>
      </c>
      <c r="D177" s="418">
        <v>18.783000000000001</v>
      </c>
      <c r="E177" s="419">
        <v>0</v>
      </c>
      <c r="F177" s="417">
        <v>0</v>
      </c>
      <c r="G177" s="418">
        <v>0</v>
      </c>
      <c r="H177" s="418">
        <v>0</v>
      </c>
      <c r="I177" s="418">
        <v>0.68</v>
      </c>
      <c r="J177" s="418">
        <v>0.68</v>
      </c>
      <c r="K177" s="420">
        <v>0</v>
      </c>
      <c r="L177" s="133"/>
      <c r="M177" s="416" t="str">
        <f t="shared" si="2"/>
        <v/>
      </c>
    </row>
    <row r="178" spans="1:13" ht="14.45" customHeight="1" x14ac:dyDescent="0.2">
      <c r="A178" s="421" t="s">
        <v>416</v>
      </c>
      <c r="B178" s="417">
        <v>0</v>
      </c>
      <c r="C178" s="418">
        <v>46.472180000000002</v>
      </c>
      <c r="D178" s="418">
        <v>46.472180000000002</v>
      </c>
      <c r="E178" s="419">
        <v>0</v>
      </c>
      <c r="F178" s="417">
        <v>0</v>
      </c>
      <c r="G178" s="418">
        <v>0</v>
      </c>
      <c r="H178" s="418">
        <v>3.331</v>
      </c>
      <c r="I178" s="418">
        <v>18.017139999999998</v>
      </c>
      <c r="J178" s="418">
        <v>18.017139999999998</v>
      </c>
      <c r="K178" s="420">
        <v>0</v>
      </c>
      <c r="L178" s="133"/>
      <c r="M178" s="416" t="str">
        <f t="shared" si="2"/>
        <v>X</v>
      </c>
    </row>
    <row r="179" spans="1:13" ht="14.45" customHeight="1" x14ac:dyDescent="0.2">
      <c r="A179" s="421" t="s">
        <v>417</v>
      </c>
      <c r="B179" s="417">
        <v>0</v>
      </c>
      <c r="C179" s="418">
        <v>1.48</v>
      </c>
      <c r="D179" s="418">
        <v>1.48</v>
      </c>
      <c r="E179" s="419">
        <v>0</v>
      </c>
      <c r="F179" s="417">
        <v>0</v>
      </c>
      <c r="G179" s="418">
        <v>0</v>
      </c>
      <c r="H179" s="418">
        <v>0</v>
      </c>
      <c r="I179" s="418">
        <v>0</v>
      </c>
      <c r="J179" s="418">
        <v>0</v>
      </c>
      <c r="K179" s="420">
        <v>0</v>
      </c>
      <c r="L179" s="133"/>
      <c r="M179" s="416" t="str">
        <f t="shared" si="2"/>
        <v/>
      </c>
    </row>
    <row r="180" spans="1:13" ht="14.45" customHeight="1" x14ac:dyDescent="0.2">
      <c r="A180" s="421" t="s">
        <v>418</v>
      </c>
      <c r="B180" s="417">
        <v>0</v>
      </c>
      <c r="C180" s="418">
        <v>0</v>
      </c>
      <c r="D180" s="418">
        <v>0</v>
      </c>
      <c r="E180" s="419">
        <v>0</v>
      </c>
      <c r="F180" s="417">
        <v>0</v>
      </c>
      <c r="G180" s="418">
        <v>0</v>
      </c>
      <c r="H180" s="418">
        <v>0</v>
      </c>
      <c r="I180" s="418">
        <v>9.3799999999999994E-2</v>
      </c>
      <c r="J180" s="418">
        <v>9.3799999999999994E-2</v>
      </c>
      <c r="K180" s="420">
        <v>0</v>
      </c>
      <c r="L180" s="133"/>
      <c r="M180" s="416" t="str">
        <f t="shared" si="2"/>
        <v/>
      </c>
    </row>
    <row r="181" spans="1:13" ht="14.45" customHeight="1" x14ac:dyDescent="0.2">
      <c r="A181" s="421" t="s">
        <v>419</v>
      </c>
      <c r="B181" s="417">
        <v>0</v>
      </c>
      <c r="C181" s="418">
        <v>44.992179999999998</v>
      </c>
      <c r="D181" s="418">
        <v>44.992179999999998</v>
      </c>
      <c r="E181" s="419">
        <v>0</v>
      </c>
      <c r="F181" s="417">
        <v>0</v>
      </c>
      <c r="G181" s="418">
        <v>0</v>
      </c>
      <c r="H181" s="418">
        <v>3.331</v>
      </c>
      <c r="I181" s="418">
        <v>17.92334</v>
      </c>
      <c r="J181" s="418">
        <v>17.92334</v>
      </c>
      <c r="K181" s="420">
        <v>0</v>
      </c>
      <c r="L181" s="133"/>
      <c r="M181" s="416" t="str">
        <f t="shared" si="2"/>
        <v/>
      </c>
    </row>
    <row r="182" spans="1:13" ht="14.45" customHeight="1" x14ac:dyDescent="0.2">
      <c r="A182" s="421" t="s">
        <v>420</v>
      </c>
      <c r="B182" s="417">
        <v>0</v>
      </c>
      <c r="C182" s="418">
        <v>2.5258600000000002</v>
      </c>
      <c r="D182" s="418">
        <v>2.5258600000000002</v>
      </c>
      <c r="E182" s="419">
        <v>0</v>
      </c>
      <c r="F182" s="417">
        <v>0</v>
      </c>
      <c r="G182" s="418">
        <v>0</v>
      </c>
      <c r="H182" s="418">
        <v>1.45597</v>
      </c>
      <c r="I182" s="418">
        <v>6.0093699999999997</v>
      </c>
      <c r="J182" s="418">
        <v>6.0093699999999997</v>
      </c>
      <c r="K182" s="420">
        <v>0</v>
      </c>
      <c r="L182" s="133"/>
      <c r="M182" s="416" t="str">
        <f t="shared" si="2"/>
        <v>X</v>
      </c>
    </row>
    <row r="183" spans="1:13" ht="14.45" customHeight="1" x14ac:dyDescent="0.2">
      <c r="A183" s="421" t="s">
        <v>421</v>
      </c>
      <c r="B183" s="417">
        <v>0</v>
      </c>
      <c r="C183" s="418">
        <v>2.5258600000000002</v>
      </c>
      <c r="D183" s="418">
        <v>2.5258600000000002</v>
      </c>
      <c r="E183" s="419">
        <v>0</v>
      </c>
      <c r="F183" s="417">
        <v>0</v>
      </c>
      <c r="G183" s="418">
        <v>0</v>
      </c>
      <c r="H183" s="418">
        <v>1.45597</v>
      </c>
      <c r="I183" s="418">
        <v>6.0093699999999997</v>
      </c>
      <c r="J183" s="418">
        <v>6.0093699999999997</v>
      </c>
      <c r="K183" s="420">
        <v>0</v>
      </c>
      <c r="L183" s="133"/>
      <c r="M183" s="416" t="str">
        <f t="shared" si="2"/>
        <v/>
      </c>
    </row>
    <row r="184" spans="1:13" ht="14.45" customHeight="1" x14ac:dyDescent="0.2">
      <c r="A184" s="421" t="s">
        <v>422</v>
      </c>
      <c r="B184" s="417">
        <v>0</v>
      </c>
      <c r="C184" s="418">
        <v>40.506129999999999</v>
      </c>
      <c r="D184" s="418">
        <v>40.506129999999999</v>
      </c>
      <c r="E184" s="419">
        <v>0</v>
      </c>
      <c r="F184" s="417">
        <v>0</v>
      </c>
      <c r="G184" s="418">
        <v>0</v>
      </c>
      <c r="H184" s="418">
        <v>0</v>
      </c>
      <c r="I184" s="418">
        <v>0</v>
      </c>
      <c r="J184" s="418">
        <v>0</v>
      </c>
      <c r="K184" s="420">
        <v>0</v>
      </c>
      <c r="L184" s="133"/>
      <c r="M184" s="416" t="str">
        <f t="shared" si="2"/>
        <v>X</v>
      </c>
    </row>
    <row r="185" spans="1:13" ht="14.45" customHeight="1" x14ac:dyDescent="0.2">
      <c r="A185" s="421" t="s">
        <v>423</v>
      </c>
      <c r="B185" s="417">
        <v>0</v>
      </c>
      <c r="C185" s="418">
        <v>40.506129999999999</v>
      </c>
      <c r="D185" s="418">
        <v>40.506129999999999</v>
      </c>
      <c r="E185" s="419">
        <v>0</v>
      </c>
      <c r="F185" s="417">
        <v>0</v>
      </c>
      <c r="G185" s="418">
        <v>0</v>
      </c>
      <c r="H185" s="418">
        <v>0</v>
      </c>
      <c r="I185" s="418">
        <v>0</v>
      </c>
      <c r="J185" s="418">
        <v>0</v>
      </c>
      <c r="K185" s="420">
        <v>0</v>
      </c>
      <c r="L185" s="133"/>
      <c r="M185" s="416" t="str">
        <f t="shared" si="2"/>
        <v/>
      </c>
    </row>
    <row r="186" spans="1:13" ht="14.45" customHeight="1" x14ac:dyDescent="0.2">
      <c r="A186" s="421" t="s">
        <v>424</v>
      </c>
      <c r="B186" s="417">
        <v>0</v>
      </c>
      <c r="C186" s="418">
        <v>5.4539999999999997</v>
      </c>
      <c r="D186" s="418">
        <v>5.4539999999999997</v>
      </c>
      <c r="E186" s="419">
        <v>0</v>
      </c>
      <c r="F186" s="417">
        <v>0</v>
      </c>
      <c r="G186" s="418">
        <v>0</v>
      </c>
      <c r="H186" s="418">
        <v>0.34399999999999997</v>
      </c>
      <c r="I186" s="418">
        <v>1.954</v>
      </c>
      <c r="J186" s="418">
        <v>1.954</v>
      </c>
      <c r="K186" s="420">
        <v>0</v>
      </c>
      <c r="L186" s="133"/>
      <c r="M186" s="416" t="str">
        <f t="shared" si="2"/>
        <v>X</v>
      </c>
    </row>
    <row r="187" spans="1:13" ht="14.45" customHeight="1" x14ac:dyDescent="0.2">
      <c r="A187" s="421" t="s">
        <v>425</v>
      </c>
      <c r="B187" s="417">
        <v>0</v>
      </c>
      <c r="C187" s="418">
        <v>5.4539999999999997</v>
      </c>
      <c r="D187" s="418">
        <v>5.4539999999999997</v>
      </c>
      <c r="E187" s="419">
        <v>0</v>
      </c>
      <c r="F187" s="417">
        <v>0</v>
      </c>
      <c r="G187" s="418">
        <v>0</v>
      </c>
      <c r="H187" s="418">
        <v>0.34399999999999997</v>
      </c>
      <c r="I187" s="418">
        <v>1.954</v>
      </c>
      <c r="J187" s="418">
        <v>1.954</v>
      </c>
      <c r="K187" s="420">
        <v>0</v>
      </c>
      <c r="L187" s="133"/>
      <c r="M187" s="416" t="str">
        <f t="shared" si="2"/>
        <v/>
      </c>
    </row>
    <row r="188" spans="1:13" ht="14.45" customHeight="1" x14ac:dyDescent="0.2">
      <c r="A188" s="421" t="s">
        <v>426</v>
      </c>
      <c r="B188" s="417">
        <v>0</v>
      </c>
      <c r="C188" s="418">
        <v>2317.4814900000001</v>
      </c>
      <c r="D188" s="418">
        <v>2317.4814900000001</v>
      </c>
      <c r="E188" s="419">
        <v>0</v>
      </c>
      <c r="F188" s="417">
        <v>0</v>
      </c>
      <c r="G188" s="418">
        <v>0</v>
      </c>
      <c r="H188" s="418">
        <v>0</v>
      </c>
      <c r="I188" s="418">
        <v>740.02638000000002</v>
      </c>
      <c r="J188" s="418">
        <v>740.02638000000002</v>
      </c>
      <c r="K188" s="420">
        <v>0</v>
      </c>
      <c r="L188" s="133"/>
      <c r="M188" s="416" t="str">
        <f t="shared" si="2"/>
        <v>X</v>
      </c>
    </row>
    <row r="189" spans="1:13" ht="14.45" customHeight="1" x14ac:dyDescent="0.2">
      <c r="A189" s="421" t="s">
        <v>427</v>
      </c>
      <c r="B189" s="417">
        <v>0</v>
      </c>
      <c r="C189" s="418">
        <v>2317.4814900000001</v>
      </c>
      <c r="D189" s="418">
        <v>2317.4814900000001</v>
      </c>
      <c r="E189" s="419">
        <v>0</v>
      </c>
      <c r="F189" s="417">
        <v>0</v>
      </c>
      <c r="G189" s="418">
        <v>0</v>
      </c>
      <c r="H189" s="418">
        <v>0</v>
      </c>
      <c r="I189" s="418">
        <v>740.02638000000002</v>
      </c>
      <c r="J189" s="418">
        <v>740.02638000000002</v>
      </c>
      <c r="K189" s="420">
        <v>0</v>
      </c>
      <c r="L189" s="133"/>
      <c r="M189" s="416" t="str">
        <f t="shared" si="2"/>
        <v/>
      </c>
    </row>
    <row r="190" spans="1:13" ht="14.45" customHeight="1" x14ac:dyDescent="0.2">
      <c r="A190" s="421" t="s">
        <v>428</v>
      </c>
      <c r="B190" s="417">
        <v>0</v>
      </c>
      <c r="C190" s="418">
        <v>0</v>
      </c>
      <c r="D190" s="418">
        <v>0</v>
      </c>
      <c r="E190" s="419">
        <v>0</v>
      </c>
      <c r="F190" s="417">
        <v>0</v>
      </c>
      <c r="G190" s="418">
        <v>0</v>
      </c>
      <c r="H190" s="418">
        <v>0.10746</v>
      </c>
      <c r="I190" s="418">
        <v>0.10746</v>
      </c>
      <c r="J190" s="418">
        <v>0.10746</v>
      </c>
      <c r="K190" s="420">
        <v>0</v>
      </c>
      <c r="L190" s="133"/>
      <c r="M190" s="416" t="str">
        <f t="shared" si="2"/>
        <v>X</v>
      </c>
    </row>
    <row r="191" spans="1:13" ht="14.45" customHeight="1" x14ac:dyDescent="0.2">
      <c r="A191" s="421" t="s">
        <v>429</v>
      </c>
      <c r="B191" s="417">
        <v>0</v>
      </c>
      <c r="C191" s="418">
        <v>0</v>
      </c>
      <c r="D191" s="418">
        <v>0</v>
      </c>
      <c r="E191" s="419">
        <v>0</v>
      </c>
      <c r="F191" s="417">
        <v>0</v>
      </c>
      <c r="G191" s="418">
        <v>0</v>
      </c>
      <c r="H191" s="418">
        <v>0.10746</v>
      </c>
      <c r="I191" s="418">
        <v>0.10746</v>
      </c>
      <c r="J191" s="418">
        <v>0.10746</v>
      </c>
      <c r="K191" s="420">
        <v>0</v>
      </c>
      <c r="L191" s="133"/>
      <c r="M191" s="416" t="str">
        <f t="shared" si="2"/>
        <v/>
      </c>
    </row>
    <row r="192" spans="1:13" ht="14.45" customHeight="1" x14ac:dyDescent="0.2">
      <c r="A192" s="421" t="s">
        <v>430</v>
      </c>
      <c r="B192" s="417">
        <v>0</v>
      </c>
      <c r="C192" s="418">
        <v>3735.6072799999997</v>
      </c>
      <c r="D192" s="418">
        <v>3735.6072799999997</v>
      </c>
      <c r="E192" s="419">
        <v>0</v>
      </c>
      <c r="F192" s="417">
        <v>0</v>
      </c>
      <c r="G192" s="418">
        <v>0</v>
      </c>
      <c r="H192" s="418">
        <v>236.77283</v>
      </c>
      <c r="I192" s="418">
        <v>1449.9310700000001</v>
      </c>
      <c r="J192" s="418">
        <v>1449.9310700000001</v>
      </c>
      <c r="K192" s="420">
        <v>0</v>
      </c>
      <c r="L192" s="133"/>
      <c r="M192" s="416" t="str">
        <f t="shared" si="2"/>
        <v>X</v>
      </c>
    </row>
    <row r="193" spans="1:13" ht="14.45" customHeight="1" x14ac:dyDescent="0.2">
      <c r="A193" s="421" t="s">
        <v>431</v>
      </c>
      <c r="B193" s="417">
        <v>0</v>
      </c>
      <c r="C193" s="418">
        <v>3735.6072799999997</v>
      </c>
      <c r="D193" s="418">
        <v>3735.6072799999997</v>
      </c>
      <c r="E193" s="419">
        <v>0</v>
      </c>
      <c r="F193" s="417">
        <v>0</v>
      </c>
      <c r="G193" s="418">
        <v>0</v>
      </c>
      <c r="H193" s="418">
        <v>236.77283</v>
      </c>
      <c r="I193" s="418">
        <v>1449.9310700000001</v>
      </c>
      <c r="J193" s="418">
        <v>1449.9310700000001</v>
      </c>
      <c r="K193" s="420">
        <v>0</v>
      </c>
      <c r="L193" s="133"/>
      <c r="M193" s="416" t="str">
        <f t="shared" si="2"/>
        <v/>
      </c>
    </row>
    <row r="194" spans="1:13" ht="14.45" customHeight="1" x14ac:dyDescent="0.2">
      <c r="A194" s="421"/>
      <c r="B194" s="417"/>
      <c r="C194" s="418"/>
      <c r="D194" s="418"/>
      <c r="E194" s="419"/>
      <c r="F194" s="417"/>
      <c r="G194" s="418"/>
      <c r="H194" s="418"/>
      <c r="I194" s="418"/>
      <c r="J194" s="418"/>
      <c r="K194" s="420"/>
      <c r="L194" s="133"/>
      <c r="M194" s="416" t="str">
        <f t="shared" si="2"/>
        <v/>
      </c>
    </row>
    <row r="195" spans="1:13" ht="14.45" customHeight="1" x14ac:dyDescent="0.2">
      <c r="A195" s="421"/>
      <c r="B195" s="417"/>
      <c r="C195" s="418"/>
      <c r="D195" s="418"/>
      <c r="E195" s="419"/>
      <c r="F195" s="417"/>
      <c r="G195" s="418"/>
      <c r="H195" s="418"/>
      <c r="I195" s="418"/>
      <c r="J195" s="418"/>
      <c r="K195" s="420"/>
      <c r="L195" s="133"/>
      <c r="M195" s="416" t="str">
        <f t="shared" si="2"/>
        <v/>
      </c>
    </row>
    <row r="196" spans="1:13" ht="14.45" customHeight="1" x14ac:dyDescent="0.2">
      <c r="A196" s="421"/>
      <c r="B196" s="417"/>
      <c r="C196" s="418"/>
      <c r="D196" s="418"/>
      <c r="E196" s="419"/>
      <c r="F196" s="417"/>
      <c r="G196" s="418"/>
      <c r="H196" s="418"/>
      <c r="I196" s="418"/>
      <c r="J196" s="418"/>
      <c r="K196" s="420"/>
      <c r="L196" s="133"/>
      <c r="M196" s="416" t="str">
        <f t="shared" si="2"/>
        <v/>
      </c>
    </row>
    <row r="197" spans="1:13" ht="14.45" customHeight="1" x14ac:dyDescent="0.2">
      <c r="A197" s="421"/>
      <c r="B197" s="417"/>
      <c r="C197" s="418"/>
      <c r="D197" s="418"/>
      <c r="E197" s="419"/>
      <c r="F197" s="417"/>
      <c r="G197" s="418"/>
      <c r="H197" s="418"/>
      <c r="I197" s="418"/>
      <c r="J197" s="418"/>
      <c r="K197" s="420"/>
      <c r="L197" s="133"/>
      <c r="M197" s="416" t="str">
        <f t="shared" si="2"/>
        <v/>
      </c>
    </row>
    <row r="198" spans="1:13" ht="14.45" customHeight="1" x14ac:dyDescent="0.2">
      <c r="A198" s="421"/>
      <c r="B198" s="417"/>
      <c r="C198" s="418"/>
      <c r="D198" s="418"/>
      <c r="E198" s="419"/>
      <c r="F198" s="417"/>
      <c r="G198" s="418"/>
      <c r="H198" s="418"/>
      <c r="I198" s="418"/>
      <c r="J198" s="418"/>
      <c r="K198" s="420"/>
      <c r="L198" s="133"/>
      <c r="M198" s="41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1"/>
      <c r="B199" s="417"/>
      <c r="C199" s="418"/>
      <c r="D199" s="418"/>
      <c r="E199" s="419"/>
      <c r="F199" s="417"/>
      <c r="G199" s="418"/>
      <c r="H199" s="418"/>
      <c r="I199" s="418"/>
      <c r="J199" s="418"/>
      <c r="K199" s="420"/>
      <c r="L199" s="133"/>
      <c r="M199" s="416" t="str">
        <f t="shared" si="3"/>
        <v/>
      </c>
    </row>
    <row r="200" spans="1:13" ht="14.45" customHeight="1" x14ac:dyDescent="0.2">
      <c r="A200" s="421"/>
      <c r="B200" s="417"/>
      <c r="C200" s="418"/>
      <c r="D200" s="418"/>
      <c r="E200" s="419"/>
      <c r="F200" s="417"/>
      <c r="G200" s="418"/>
      <c r="H200" s="418"/>
      <c r="I200" s="418"/>
      <c r="J200" s="418"/>
      <c r="K200" s="420"/>
      <c r="L200" s="133"/>
      <c r="M200" s="416" t="str">
        <f t="shared" si="3"/>
        <v/>
      </c>
    </row>
    <row r="201" spans="1:13" ht="14.45" customHeight="1" x14ac:dyDescent="0.2">
      <c r="A201" s="421"/>
      <c r="B201" s="417"/>
      <c r="C201" s="418"/>
      <c r="D201" s="418"/>
      <c r="E201" s="419"/>
      <c r="F201" s="417"/>
      <c r="G201" s="418"/>
      <c r="H201" s="418"/>
      <c r="I201" s="418"/>
      <c r="J201" s="418"/>
      <c r="K201" s="420"/>
      <c r="L201" s="133"/>
      <c r="M201" s="416" t="str">
        <f t="shared" si="3"/>
        <v/>
      </c>
    </row>
    <row r="202" spans="1:13" ht="14.45" customHeight="1" x14ac:dyDescent="0.2">
      <c r="A202" s="421"/>
      <c r="B202" s="417"/>
      <c r="C202" s="418"/>
      <c r="D202" s="418"/>
      <c r="E202" s="419"/>
      <c r="F202" s="417"/>
      <c r="G202" s="418"/>
      <c r="H202" s="418"/>
      <c r="I202" s="418"/>
      <c r="J202" s="418"/>
      <c r="K202" s="420"/>
      <c r="L202" s="133"/>
      <c r="M202" s="416" t="str">
        <f t="shared" si="3"/>
        <v/>
      </c>
    </row>
    <row r="203" spans="1:13" ht="14.45" customHeight="1" x14ac:dyDescent="0.2">
      <c r="A203" s="421"/>
      <c r="B203" s="417"/>
      <c r="C203" s="418"/>
      <c r="D203" s="418"/>
      <c r="E203" s="419"/>
      <c r="F203" s="417"/>
      <c r="G203" s="418"/>
      <c r="H203" s="418"/>
      <c r="I203" s="418"/>
      <c r="J203" s="418"/>
      <c r="K203" s="420"/>
      <c r="L203" s="133"/>
      <c r="M203" s="416" t="str">
        <f t="shared" si="3"/>
        <v/>
      </c>
    </row>
    <row r="204" spans="1:13" ht="14.45" customHeight="1" x14ac:dyDescent="0.2">
      <c r="A204" s="421"/>
      <c r="B204" s="417"/>
      <c r="C204" s="418"/>
      <c r="D204" s="418"/>
      <c r="E204" s="419"/>
      <c r="F204" s="417"/>
      <c r="G204" s="418"/>
      <c r="H204" s="418"/>
      <c r="I204" s="418"/>
      <c r="J204" s="418"/>
      <c r="K204" s="420"/>
      <c r="L204" s="133"/>
      <c r="M204" s="416" t="str">
        <f t="shared" si="3"/>
        <v/>
      </c>
    </row>
    <row r="205" spans="1:13" ht="14.45" customHeight="1" x14ac:dyDescent="0.2">
      <c r="A205" s="421"/>
      <c r="B205" s="417"/>
      <c r="C205" s="418"/>
      <c r="D205" s="418"/>
      <c r="E205" s="419"/>
      <c r="F205" s="417"/>
      <c r="G205" s="418"/>
      <c r="H205" s="418"/>
      <c r="I205" s="418"/>
      <c r="J205" s="418"/>
      <c r="K205" s="420"/>
      <c r="L205" s="133"/>
      <c r="M205" s="416" t="str">
        <f t="shared" si="3"/>
        <v/>
      </c>
    </row>
    <row r="206" spans="1:13" ht="14.45" customHeight="1" x14ac:dyDescent="0.2">
      <c r="A206" s="421"/>
      <c r="B206" s="417"/>
      <c r="C206" s="418"/>
      <c r="D206" s="418"/>
      <c r="E206" s="419"/>
      <c r="F206" s="417"/>
      <c r="G206" s="418"/>
      <c r="H206" s="418"/>
      <c r="I206" s="418"/>
      <c r="J206" s="418"/>
      <c r="K206" s="420"/>
      <c r="L206" s="133"/>
      <c r="M206" s="416" t="str">
        <f t="shared" si="3"/>
        <v/>
      </c>
    </row>
    <row r="207" spans="1:13" ht="14.45" customHeight="1" x14ac:dyDescent="0.2">
      <c r="A207" s="421"/>
      <c r="B207" s="417"/>
      <c r="C207" s="418"/>
      <c r="D207" s="418"/>
      <c r="E207" s="419"/>
      <c r="F207" s="417"/>
      <c r="G207" s="418"/>
      <c r="H207" s="418"/>
      <c r="I207" s="418"/>
      <c r="J207" s="418"/>
      <c r="K207" s="420"/>
      <c r="L207" s="133"/>
      <c r="M207" s="416" t="str">
        <f t="shared" si="3"/>
        <v/>
      </c>
    </row>
    <row r="208" spans="1:13" ht="14.45" customHeight="1" x14ac:dyDescent="0.2">
      <c r="A208" s="421"/>
      <c r="B208" s="417"/>
      <c r="C208" s="418"/>
      <c r="D208" s="418"/>
      <c r="E208" s="419"/>
      <c r="F208" s="417"/>
      <c r="G208" s="418"/>
      <c r="H208" s="418"/>
      <c r="I208" s="418"/>
      <c r="J208" s="418"/>
      <c r="K208" s="420"/>
      <c r="L208" s="133"/>
      <c r="M208" s="416" t="str">
        <f t="shared" si="3"/>
        <v/>
      </c>
    </row>
    <row r="209" spans="1:13" ht="14.45" customHeight="1" x14ac:dyDescent="0.2">
      <c r="A209" s="421"/>
      <c r="B209" s="417"/>
      <c r="C209" s="418"/>
      <c r="D209" s="418"/>
      <c r="E209" s="419"/>
      <c r="F209" s="417"/>
      <c r="G209" s="418"/>
      <c r="H209" s="418"/>
      <c r="I209" s="418"/>
      <c r="J209" s="418"/>
      <c r="K209" s="420"/>
      <c r="L209" s="133"/>
      <c r="M209" s="416" t="str">
        <f t="shared" si="3"/>
        <v/>
      </c>
    </row>
    <row r="210" spans="1:13" ht="14.45" customHeight="1" x14ac:dyDescent="0.2">
      <c r="A210" s="421"/>
      <c r="B210" s="417"/>
      <c r="C210" s="418"/>
      <c r="D210" s="418"/>
      <c r="E210" s="419"/>
      <c r="F210" s="417"/>
      <c r="G210" s="418"/>
      <c r="H210" s="418"/>
      <c r="I210" s="418"/>
      <c r="J210" s="418"/>
      <c r="K210" s="420"/>
      <c r="L210" s="133"/>
      <c r="M210" s="416" t="str">
        <f t="shared" si="3"/>
        <v/>
      </c>
    </row>
    <row r="211" spans="1:13" ht="14.45" customHeight="1" x14ac:dyDescent="0.2">
      <c r="A211" s="421"/>
      <c r="B211" s="417"/>
      <c r="C211" s="418"/>
      <c r="D211" s="418"/>
      <c r="E211" s="419"/>
      <c r="F211" s="417"/>
      <c r="G211" s="418"/>
      <c r="H211" s="418"/>
      <c r="I211" s="418"/>
      <c r="J211" s="418"/>
      <c r="K211" s="420"/>
      <c r="L211" s="133"/>
      <c r="M211" s="416" t="str">
        <f t="shared" si="3"/>
        <v/>
      </c>
    </row>
    <row r="212" spans="1:13" ht="14.45" customHeight="1" x14ac:dyDescent="0.2">
      <c r="A212" s="421"/>
      <c r="B212" s="417"/>
      <c r="C212" s="418"/>
      <c r="D212" s="418"/>
      <c r="E212" s="419"/>
      <c r="F212" s="417"/>
      <c r="G212" s="418"/>
      <c r="H212" s="418"/>
      <c r="I212" s="418"/>
      <c r="J212" s="418"/>
      <c r="K212" s="420"/>
      <c r="L212" s="133"/>
      <c r="M212" s="416" t="str">
        <f t="shared" si="3"/>
        <v/>
      </c>
    </row>
    <row r="213" spans="1:13" ht="14.45" customHeight="1" x14ac:dyDescent="0.2">
      <c r="A213" s="421"/>
      <c r="B213" s="417"/>
      <c r="C213" s="418"/>
      <c r="D213" s="418"/>
      <c r="E213" s="419"/>
      <c r="F213" s="417"/>
      <c r="G213" s="418"/>
      <c r="H213" s="418"/>
      <c r="I213" s="418"/>
      <c r="J213" s="418"/>
      <c r="K213" s="420"/>
      <c r="L213" s="133"/>
      <c r="M213" s="416" t="str">
        <f t="shared" si="3"/>
        <v/>
      </c>
    </row>
    <row r="214" spans="1:13" ht="14.45" customHeight="1" x14ac:dyDescent="0.2">
      <c r="A214" s="421"/>
      <c r="B214" s="417"/>
      <c r="C214" s="418"/>
      <c r="D214" s="418"/>
      <c r="E214" s="419"/>
      <c r="F214" s="417"/>
      <c r="G214" s="418"/>
      <c r="H214" s="418"/>
      <c r="I214" s="418"/>
      <c r="J214" s="418"/>
      <c r="K214" s="420"/>
      <c r="L214" s="133"/>
      <c r="M214" s="416" t="str">
        <f t="shared" si="3"/>
        <v/>
      </c>
    </row>
    <row r="215" spans="1:13" ht="14.45" customHeight="1" x14ac:dyDescent="0.2">
      <c r="A215" s="421"/>
      <c r="B215" s="417"/>
      <c r="C215" s="418"/>
      <c r="D215" s="418"/>
      <c r="E215" s="419"/>
      <c r="F215" s="417"/>
      <c r="G215" s="418"/>
      <c r="H215" s="418"/>
      <c r="I215" s="418"/>
      <c r="J215" s="418"/>
      <c r="K215" s="420"/>
      <c r="L215" s="133"/>
      <c r="M215" s="416" t="str">
        <f t="shared" si="3"/>
        <v/>
      </c>
    </row>
    <row r="216" spans="1:13" ht="14.45" customHeight="1" x14ac:dyDescent="0.2">
      <c r="A216" s="421"/>
      <c r="B216" s="417"/>
      <c r="C216" s="418"/>
      <c r="D216" s="418"/>
      <c r="E216" s="419"/>
      <c r="F216" s="417"/>
      <c r="G216" s="418"/>
      <c r="H216" s="418"/>
      <c r="I216" s="418"/>
      <c r="J216" s="418"/>
      <c r="K216" s="420"/>
      <c r="L216" s="133"/>
      <c r="M216" s="416" t="str">
        <f t="shared" si="3"/>
        <v/>
      </c>
    </row>
    <row r="217" spans="1:13" ht="14.45" customHeight="1" x14ac:dyDescent="0.2">
      <c r="A217" s="421"/>
      <c r="B217" s="417"/>
      <c r="C217" s="418"/>
      <c r="D217" s="418"/>
      <c r="E217" s="419"/>
      <c r="F217" s="417"/>
      <c r="G217" s="418"/>
      <c r="H217" s="418"/>
      <c r="I217" s="418"/>
      <c r="J217" s="418"/>
      <c r="K217" s="420"/>
      <c r="L217" s="133"/>
      <c r="M217" s="416" t="str">
        <f t="shared" si="3"/>
        <v/>
      </c>
    </row>
    <row r="218" spans="1:13" ht="14.45" customHeight="1" x14ac:dyDescent="0.2">
      <c r="A218" s="421"/>
      <c r="B218" s="417"/>
      <c r="C218" s="418"/>
      <c r="D218" s="418"/>
      <c r="E218" s="419"/>
      <c r="F218" s="417"/>
      <c r="G218" s="418"/>
      <c r="H218" s="418"/>
      <c r="I218" s="418"/>
      <c r="J218" s="418"/>
      <c r="K218" s="420"/>
      <c r="L218" s="133"/>
      <c r="M218" s="416" t="str">
        <f t="shared" si="3"/>
        <v/>
      </c>
    </row>
    <row r="219" spans="1:13" ht="14.45" customHeight="1" x14ac:dyDescent="0.2">
      <c r="A219" s="421"/>
      <c r="B219" s="417"/>
      <c r="C219" s="418"/>
      <c r="D219" s="418"/>
      <c r="E219" s="419"/>
      <c r="F219" s="417"/>
      <c r="G219" s="418"/>
      <c r="H219" s="418"/>
      <c r="I219" s="418"/>
      <c r="J219" s="418"/>
      <c r="K219" s="420"/>
      <c r="L219" s="133"/>
      <c r="M219" s="416" t="str">
        <f t="shared" si="3"/>
        <v/>
      </c>
    </row>
    <row r="220" spans="1:13" ht="14.45" customHeight="1" x14ac:dyDescent="0.2">
      <c r="A220" s="421"/>
      <c r="B220" s="417"/>
      <c r="C220" s="418"/>
      <c r="D220" s="418"/>
      <c r="E220" s="419"/>
      <c r="F220" s="417"/>
      <c r="G220" s="418"/>
      <c r="H220" s="418"/>
      <c r="I220" s="418"/>
      <c r="J220" s="418"/>
      <c r="K220" s="420"/>
      <c r="L220" s="133"/>
      <c r="M220" s="416" t="str">
        <f t="shared" si="3"/>
        <v/>
      </c>
    </row>
    <row r="221" spans="1:13" ht="14.45" customHeight="1" x14ac:dyDescent="0.2">
      <c r="A221" s="421"/>
      <c r="B221" s="417"/>
      <c r="C221" s="418"/>
      <c r="D221" s="418"/>
      <c r="E221" s="419"/>
      <c r="F221" s="417"/>
      <c r="G221" s="418"/>
      <c r="H221" s="418"/>
      <c r="I221" s="418"/>
      <c r="J221" s="418"/>
      <c r="K221" s="420"/>
      <c r="L221" s="133"/>
      <c r="M221" s="416" t="str">
        <f t="shared" si="3"/>
        <v/>
      </c>
    </row>
    <row r="222" spans="1:13" ht="14.45" customHeight="1" x14ac:dyDescent="0.2">
      <c r="A222" s="421"/>
      <c r="B222" s="417"/>
      <c r="C222" s="418"/>
      <c r="D222" s="418"/>
      <c r="E222" s="419"/>
      <c r="F222" s="417"/>
      <c r="G222" s="418"/>
      <c r="H222" s="418"/>
      <c r="I222" s="418"/>
      <c r="J222" s="418"/>
      <c r="K222" s="420"/>
      <c r="L222" s="133"/>
      <c r="M222" s="416" t="str">
        <f t="shared" si="3"/>
        <v/>
      </c>
    </row>
    <row r="223" spans="1:13" ht="14.45" customHeight="1" x14ac:dyDescent="0.2">
      <c r="A223" s="421"/>
      <c r="B223" s="417"/>
      <c r="C223" s="418"/>
      <c r="D223" s="418"/>
      <c r="E223" s="419"/>
      <c r="F223" s="417"/>
      <c r="G223" s="418"/>
      <c r="H223" s="418"/>
      <c r="I223" s="418"/>
      <c r="J223" s="418"/>
      <c r="K223" s="420"/>
      <c r="L223" s="133"/>
      <c r="M223" s="416" t="str">
        <f t="shared" si="3"/>
        <v/>
      </c>
    </row>
    <row r="224" spans="1:13" ht="14.45" customHeight="1" x14ac:dyDescent="0.2">
      <c r="A224" s="421"/>
      <c r="B224" s="417"/>
      <c r="C224" s="418"/>
      <c r="D224" s="418"/>
      <c r="E224" s="419"/>
      <c r="F224" s="417"/>
      <c r="G224" s="418"/>
      <c r="H224" s="418"/>
      <c r="I224" s="418"/>
      <c r="J224" s="418"/>
      <c r="K224" s="420"/>
      <c r="L224" s="133"/>
      <c r="M224" s="416" t="str">
        <f t="shared" si="3"/>
        <v/>
      </c>
    </row>
    <row r="225" spans="1:13" ht="14.45" customHeight="1" x14ac:dyDescent="0.2">
      <c r="A225" s="421"/>
      <c r="B225" s="417"/>
      <c r="C225" s="418"/>
      <c r="D225" s="418"/>
      <c r="E225" s="419"/>
      <c r="F225" s="417"/>
      <c r="G225" s="418"/>
      <c r="H225" s="418"/>
      <c r="I225" s="418"/>
      <c r="J225" s="418"/>
      <c r="K225" s="420"/>
      <c r="L225" s="133"/>
      <c r="M225" s="416" t="str">
        <f t="shared" si="3"/>
        <v/>
      </c>
    </row>
    <row r="226" spans="1:13" ht="14.45" customHeight="1" x14ac:dyDescent="0.2">
      <c r="A226" s="421"/>
      <c r="B226" s="417"/>
      <c r="C226" s="418"/>
      <c r="D226" s="418"/>
      <c r="E226" s="419"/>
      <c r="F226" s="417"/>
      <c r="G226" s="418"/>
      <c r="H226" s="418"/>
      <c r="I226" s="418"/>
      <c r="J226" s="418"/>
      <c r="K226" s="420"/>
      <c r="L226" s="133"/>
      <c r="M226" s="416" t="str">
        <f t="shared" si="3"/>
        <v/>
      </c>
    </row>
    <row r="227" spans="1:13" ht="14.45" customHeight="1" x14ac:dyDescent="0.2">
      <c r="A227" s="421"/>
      <c r="B227" s="417"/>
      <c r="C227" s="418"/>
      <c r="D227" s="418"/>
      <c r="E227" s="419"/>
      <c r="F227" s="417"/>
      <c r="G227" s="418"/>
      <c r="H227" s="418"/>
      <c r="I227" s="418"/>
      <c r="J227" s="418"/>
      <c r="K227" s="420"/>
      <c r="L227" s="133"/>
      <c r="M227" s="416" t="str">
        <f t="shared" si="3"/>
        <v/>
      </c>
    </row>
    <row r="228" spans="1:13" ht="14.45" customHeight="1" x14ac:dyDescent="0.2">
      <c r="A228" s="421"/>
      <c r="B228" s="417"/>
      <c r="C228" s="418"/>
      <c r="D228" s="418"/>
      <c r="E228" s="419"/>
      <c r="F228" s="417"/>
      <c r="G228" s="418"/>
      <c r="H228" s="418"/>
      <c r="I228" s="418"/>
      <c r="J228" s="418"/>
      <c r="K228" s="420"/>
      <c r="L228" s="133"/>
      <c r="M228" s="416" t="str">
        <f t="shared" si="3"/>
        <v/>
      </c>
    </row>
    <row r="229" spans="1:13" ht="14.45" customHeight="1" x14ac:dyDescent="0.2">
      <c r="A229" s="421"/>
      <c r="B229" s="417"/>
      <c r="C229" s="418"/>
      <c r="D229" s="418"/>
      <c r="E229" s="419"/>
      <c r="F229" s="417"/>
      <c r="G229" s="418"/>
      <c r="H229" s="418"/>
      <c r="I229" s="418"/>
      <c r="J229" s="418"/>
      <c r="K229" s="420"/>
      <c r="L229" s="133"/>
      <c r="M229" s="416" t="str">
        <f t="shared" si="3"/>
        <v/>
      </c>
    </row>
    <row r="230" spans="1:13" ht="14.45" customHeight="1" x14ac:dyDescent="0.2">
      <c r="A230" s="421"/>
      <c r="B230" s="417"/>
      <c r="C230" s="418"/>
      <c r="D230" s="418"/>
      <c r="E230" s="419"/>
      <c r="F230" s="417"/>
      <c r="G230" s="418"/>
      <c r="H230" s="418"/>
      <c r="I230" s="418"/>
      <c r="J230" s="418"/>
      <c r="K230" s="420"/>
      <c r="L230" s="133"/>
      <c r="M230" s="416" t="str">
        <f t="shared" si="3"/>
        <v/>
      </c>
    </row>
    <row r="231" spans="1:13" ht="14.45" customHeight="1" x14ac:dyDescent="0.2">
      <c r="A231" s="421"/>
      <c r="B231" s="417"/>
      <c r="C231" s="418"/>
      <c r="D231" s="418"/>
      <c r="E231" s="419"/>
      <c r="F231" s="417"/>
      <c r="G231" s="418"/>
      <c r="H231" s="418"/>
      <c r="I231" s="418"/>
      <c r="J231" s="418"/>
      <c r="K231" s="420"/>
      <c r="L231" s="133"/>
      <c r="M231" s="416" t="str">
        <f t="shared" si="3"/>
        <v/>
      </c>
    </row>
    <row r="232" spans="1:13" ht="14.45" customHeight="1" x14ac:dyDescent="0.2">
      <c r="A232" s="421"/>
      <c r="B232" s="417"/>
      <c r="C232" s="418"/>
      <c r="D232" s="418"/>
      <c r="E232" s="419"/>
      <c r="F232" s="417"/>
      <c r="G232" s="418"/>
      <c r="H232" s="418"/>
      <c r="I232" s="418"/>
      <c r="J232" s="418"/>
      <c r="K232" s="420"/>
      <c r="L232" s="133"/>
      <c r="M232" s="416" t="str">
        <f t="shared" si="3"/>
        <v/>
      </c>
    </row>
    <row r="233" spans="1:13" ht="14.45" customHeight="1" x14ac:dyDescent="0.2">
      <c r="A233" s="421"/>
      <c r="B233" s="417"/>
      <c r="C233" s="418"/>
      <c r="D233" s="418"/>
      <c r="E233" s="419"/>
      <c r="F233" s="417"/>
      <c r="G233" s="418"/>
      <c r="H233" s="418"/>
      <c r="I233" s="418"/>
      <c r="J233" s="418"/>
      <c r="K233" s="420"/>
      <c r="L233" s="133"/>
      <c r="M233" s="416" t="str">
        <f t="shared" si="3"/>
        <v/>
      </c>
    </row>
    <row r="234" spans="1:13" ht="14.45" customHeight="1" x14ac:dyDescent="0.2">
      <c r="A234" s="421"/>
      <c r="B234" s="417"/>
      <c r="C234" s="418"/>
      <c r="D234" s="418"/>
      <c r="E234" s="419"/>
      <c r="F234" s="417"/>
      <c r="G234" s="418"/>
      <c r="H234" s="418"/>
      <c r="I234" s="418"/>
      <c r="J234" s="418"/>
      <c r="K234" s="420"/>
      <c r="L234" s="133"/>
      <c r="M234" s="416" t="str">
        <f t="shared" si="3"/>
        <v/>
      </c>
    </row>
    <row r="235" spans="1:13" ht="14.45" customHeight="1" x14ac:dyDescent="0.2">
      <c r="A235" s="421"/>
      <c r="B235" s="417"/>
      <c r="C235" s="418"/>
      <c r="D235" s="418"/>
      <c r="E235" s="419"/>
      <c r="F235" s="417"/>
      <c r="G235" s="418"/>
      <c r="H235" s="418"/>
      <c r="I235" s="418"/>
      <c r="J235" s="418"/>
      <c r="K235" s="420"/>
      <c r="L235" s="133"/>
      <c r="M235" s="416" t="str">
        <f t="shared" si="3"/>
        <v/>
      </c>
    </row>
    <row r="236" spans="1:13" ht="14.45" customHeight="1" x14ac:dyDescent="0.2">
      <c r="A236" s="421"/>
      <c r="B236" s="417"/>
      <c r="C236" s="418"/>
      <c r="D236" s="418"/>
      <c r="E236" s="419"/>
      <c r="F236" s="417"/>
      <c r="G236" s="418"/>
      <c r="H236" s="418"/>
      <c r="I236" s="418"/>
      <c r="J236" s="418"/>
      <c r="K236" s="420"/>
      <c r="L236" s="133"/>
      <c r="M236" s="416" t="str">
        <f t="shared" si="3"/>
        <v/>
      </c>
    </row>
    <row r="237" spans="1:13" ht="14.45" customHeight="1" x14ac:dyDescent="0.2">
      <c r="A237" s="421"/>
      <c r="B237" s="417"/>
      <c r="C237" s="418"/>
      <c r="D237" s="418"/>
      <c r="E237" s="419"/>
      <c r="F237" s="417"/>
      <c r="G237" s="418"/>
      <c r="H237" s="418"/>
      <c r="I237" s="418"/>
      <c r="J237" s="418"/>
      <c r="K237" s="420"/>
      <c r="L237" s="133"/>
      <c r="M237" s="416" t="str">
        <f t="shared" si="3"/>
        <v/>
      </c>
    </row>
    <row r="238" spans="1:13" ht="14.45" customHeight="1" x14ac:dyDescent="0.2">
      <c r="A238" s="421"/>
      <c r="B238" s="417"/>
      <c r="C238" s="418"/>
      <c r="D238" s="418"/>
      <c r="E238" s="419"/>
      <c r="F238" s="417"/>
      <c r="G238" s="418"/>
      <c r="H238" s="418"/>
      <c r="I238" s="418"/>
      <c r="J238" s="418"/>
      <c r="K238" s="420"/>
      <c r="L238" s="133"/>
      <c r="M238" s="416" t="str">
        <f t="shared" si="3"/>
        <v/>
      </c>
    </row>
    <row r="239" spans="1:13" ht="14.45" customHeight="1" x14ac:dyDescent="0.2">
      <c r="A239" s="421"/>
      <c r="B239" s="417"/>
      <c r="C239" s="418"/>
      <c r="D239" s="418"/>
      <c r="E239" s="419"/>
      <c r="F239" s="417"/>
      <c r="G239" s="418"/>
      <c r="H239" s="418"/>
      <c r="I239" s="418"/>
      <c r="J239" s="418"/>
      <c r="K239" s="420"/>
      <c r="L239" s="133"/>
      <c r="M239" s="416" t="str">
        <f t="shared" si="3"/>
        <v/>
      </c>
    </row>
    <row r="240" spans="1:13" ht="14.45" customHeight="1" x14ac:dyDescent="0.2">
      <c r="A240" s="421"/>
      <c r="B240" s="417"/>
      <c r="C240" s="418"/>
      <c r="D240" s="418"/>
      <c r="E240" s="419"/>
      <c r="F240" s="417"/>
      <c r="G240" s="418"/>
      <c r="H240" s="418"/>
      <c r="I240" s="418"/>
      <c r="J240" s="418"/>
      <c r="K240" s="420"/>
      <c r="L240" s="133"/>
      <c r="M240" s="416" t="str">
        <f t="shared" si="3"/>
        <v/>
      </c>
    </row>
    <row r="241" spans="1:13" ht="14.45" customHeight="1" x14ac:dyDescent="0.2">
      <c r="A241" s="421"/>
      <c r="B241" s="417"/>
      <c r="C241" s="418"/>
      <c r="D241" s="418"/>
      <c r="E241" s="419"/>
      <c r="F241" s="417"/>
      <c r="G241" s="418"/>
      <c r="H241" s="418"/>
      <c r="I241" s="418"/>
      <c r="J241" s="418"/>
      <c r="K241" s="420"/>
      <c r="L241" s="133"/>
      <c r="M241" s="416" t="str">
        <f t="shared" si="3"/>
        <v/>
      </c>
    </row>
    <row r="242" spans="1:13" ht="14.45" customHeight="1" x14ac:dyDescent="0.2">
      <c r="A242" s="421"/>
      <c r="B242" s="417"/>
      <c r="C242" s="418"/>
      <c r="D242" s="418"/>
      <c r="E242" s="419"/>
      <c r="F242" s="417"/>
      <c r="G242" s="418"/>
      <c r="H242" s="418"/>
      <c r="I242" s="418"/>
      <c r="J242" s="418"/>
      <c r="K242" s="420"/>
      <c r="L242" s="133"/>
      <c r="M242" s="416" t="str">
        <f t="shared" si="3"/>
        <v/>
      </c>
    </row>
    <row r="243" spans="1:13" ht="14.45" customHeight="1" x14ac:dyDescent="0.2">
      <c r="A243" s="421"/>
      <c r="B243" s="417"/>
      <c r="C243" s="418"/>
      <c r="D243" s="418"/>
      <c r="E243" s="419"/>
      <c r="F243" s="417"/>
      <c r="G243" s="418"/>
      <c r="H243" s="418"/>
      <c r="I243" s="418"/>
      <c r="J243" s="418"/>
      <c r="K243" s="420"/>
      <c r="L243" s="133"/>
      <c r="M243" s="416" t="str">
        <f t="shared" si="3"/>
        <v/>
      </c>
    </row>
    <row r="244" spans="1:13" ht="14.45" customHeight="1" x14ac:dyDescent="0.2">
      <c r="A244" s="421"/>
      <c r="B244" s="417"/>
      <c r="C244" s="418"/>
      <c r="D244" s="418"/>
      <c r="E244" s="419"/>
      <c r="F244" s="417"/>
      <c r="G244" s="418"/>
      <c r="H244" s="418"/>
      <c r="I244" s="418"/>
      <c r="J244" s="418"/>
      <c r="K244" s="420"/>
      <c r="L244" s="133"/>
      <c r="M244" s="416" t="str">
        <f t="shared" si="3"/>
        <v/>
      </c>
    </row>
    <row r="245" spans="1:13" ht="14.45" customHeight="1" x14ac:dyDescent="0.2">
      <c r="A245" s="421"/>
      <c r="B245" s="417"/>
      <c r="C245" s="418"/>
      <c r="D245" s="418"/>
      <c r="E245" s="419"/>
      <c r="F245" s="417"/>
      <c r="G245" s="418"/>
      <c r="H245" s="418"/>
      <c r="I245" s="418"/>
      <c r="J245" s="418"/>
      <c r="K245" s="420"/>
      <c r="L245" s="133"/>
      <c r="M245" s="416" t="str">
        <f t="shared" si="3"/>
        <v/>
      </c>
    </row>
    <row r="246" spans="1:13" ht="14.45" customHeight="1" x14ac:dyDescent="0.2">
      <c r="A246" s="421"/>
      <c r="B246" s="417"/>
      <c r="C246" s="418"/>
      <c r="D246" s="418"/>
      <c r="E246" s="419"/>
      <c r="F246" s="417"/>
      <c r="G246" s="418"/>
      <c r="H246" s="418"/>
      <c r="I246" s="418"/>
      <c r="J246" s="418"/>
      <c r="K246" s="420"/>
      <c r="L246" s="133"/>
      <c r="M246" s="416" t="str">
        <f t="shared" si="3"/>
        <v/>
      </c>
    </row>
    <row r="247" spans="1:13" ht="14.45" customHeight="1" x14ac:dyDescent="0.2">
      <c r="A247" s="421"/>
      <c r="B247" s="417"/>
      <c r="C247" s="418"/>
      <c r="D247" s="418"/>
      <c r="E247" s="419"/>
      <c r="F247" s="417"/>
      <c r="G247" s="418"/>
      <c r="H247" s="418"/>
      <c r="I247" s="418"/>
      <c r="J247" s="418"/>
      <c r="K247" s="420"/>
      <c r="L247" s="133"/>
      <c r="M247" s="416" t="str">
        <f t="shared" si="3"/>
        <v/>
      </c>
    </row>
    <row r="248" spans="1:13" ht="14.45" customHeight="1" x14ac:dyDescent="0.2">
      <c r="A248" s="421"/>
      <c r="B248" s="417"/>
      <c r="C248" s="418"/>
      <c r="D248" s="418"/>
      <c r="E248" s="419"/>
      <c r="F248" s="417"/>
      <c r="G248" s="418"/>
      <c r="H248" s="418"/>
      <c r="I248" s="418"/>
      <c r="J248" s="418"/>
      <c r="K248" s="420"/>
      <c r="L248" s="133"/>
      <c r="M248" s="416" t="str">
        <f t="shared" si="3"/>
        <v/>
      </c>
    </row>
    <row r="249" spans="1:13" ht="14.45" customHeight="1" x14ac:dyDescent="0.2">
      <c r="A249" s="421"/>
      <c r="B249" s="417"/>
      <c r="C249" s="418"/>
      <c r="D249" s="418"/>
      <c r="E249" s="419"/>
      <c r="F249" s="417"/>
      <c r="G249" s="418"/>
      <c r="H249" s="418"/>
      <c r="I249" s="418"/>
      <c r="J249" s="418"/>
      <c r="K249" s="420"/>
      <c r="L249" s="133"/>
      <c r="M249" s="416" t="str">
        <f t="shared" si="3"/>
        <v/>
      </c>
    </row>
    <row r="250" spans="1:13" ht="14.45" customHeight="1" x14ac:dyDescent="0.2">
      <c r="A250" s="421"/>
      <c r="B250" s="417"/>
      <c r="C250" s="418"/>
      <c r="D250" s="418"/>
      <c r="E250" s="419"/>
      <c r="F250" s="417"/>
      <c r="G250" s="418"/>
      <c r="H250" s="418"/>
      <c r="I250" s="418"/>
      <c r="J250" s="418"/>
      <c r="K250" s="420"/>
      <c r="L250" s="133"/>
      <c r="M250" s="416" t="str">
        <f t="shared" si="3"/>
        <v/>
      </c>
    </row>
    <row r="251" spans="1:13" ht="14.45" customHeight="1" x14ac:dyDescent="0.2">
      <c r="A251" s="421"/>
      <c r="B251" s="417"/>
      <c r="C251" s="418"/>
      <c r="D251" s="418"/>
      <c r="E251" s="419"/>
      <c r="F251" s="417"/>
      <c r="G251" s="418"/>
      <c r="H251" s="418"/>
      <c r="I251" s="418"/>
      <c r="J251" s="418"/>
      <c r="K251" s="420"/>
      <c r="L251" s="133"/>
      <c r="M251" s="416" t="str">
        <f t="shared" si="3"/>
        <v/>
      </c>
    </row>
    <row r="252" spans="1:13" ht="14.45" customHeight="1" x14ac:dyDescent="0.2">
      <c r="A252" s="421"/>
      <c r="B252" s="417"/>
      <c r="C252" s="418"/>
      <c r="D252" s="418"/>
      <c r="E252" s="419"/>
      <c r="F252" s="417"/>
      <c r="G252" s="418"/>
      <c r="H252" s="418"/>
      <c r="I252" s="418"/>
      <c r="J252" s="418"/>
      <c r="K252" s="420"/>
      <c r="L252" s="133"/>
      <c r="M252" s="416" t="str">
        <f t="shared" si="3"/>
        <v/>
      </c>
    </row>
    <row r="253" spans="1:13" ht="14.45" customHeight="1" x14ac:dyDescent="0.2">
      <c r="A253" s="421"/>
      <c r="B253" s="417"/>
      <c r="C253" s="418"/>
      <c r="D253" s="418"/>
      <c r="E253" s="419"/>
      <c r="F253" s="417"/>
      <c r="G253" s="418"/>
      <c r="H253" s="418"/>
      <c r="I253" s="418"/>
      <c r="J253" s="418"/>
      <c r="K253" s="420"/>
      <c r="L253" s="133"/>
      <c r="M253" s="416" t="str">
        <f t="shared" si="3"/>
        <v/>
      </c>
    </row>
    <row r="254" spans="1:13" ht="14.45" customHeight="1" x14ac:dyDescent="0.2">
      <c r="A254" s="421"/>
      <c r="B254" s="417"/>
      <c r="C254" s="418"/>
      <c r="D254" s="418"/>
      <c r="E254" s="419"/>
      <c r="F254" s="417"/>
      <c r="G254" s="418"/>
      <c r="H254" s="418"/>
      <c r="I254" s="418"/>
      <c r="J254" s="418"/>
      <c r="K254" s="420"/>
      <c r="L254" s="133"/>
      <c r="M254" s="416" t="str">
        <f t="shared" si="3"/>
        <v/>
      </c>
    </row>
    <row r="255" spans="1:13" ht="14.45" customHeight="1" x14ac:dyDescent="0.2">
      <c r="A255" s="421"/>
      <c r="B255" s="417"/>
      <c r="C255" s="418"/>
      <c r="D255" s="418"/>
      <c r="E255" s="419"/>
      <c r="F255" s="417"/>
      <c r="G255" s="418"/>
      <c r="H255" s="418"/>
      <c r="I255" s="418"/>
      <c r="J255" s="418"/>
      <c r="K255" s="420"/>
      <c r="L255" s="133"/>
      <c r="M255" s="416" t="str">
        <f t="shared" si="3"/>
        <v/>
      </c>
    </row>
    <row r="256" spans="1:13" ht="14.45" customHeight="1" x14ac:dyDescent="0.2">
      <c r="A256" s="421"/>
      <c r="B256" s="417"/>
      <c r="C256" s="418"/>
      <c r="D256" s="418"/>
      <c r="E256" s="419"/>
      <c r="F256" s="417"/>
      <c r="G256" s="418"/>
      <c r="H256" s="418"/>
      <c r="I256" s="418"/>
      <c r="J256" s="418"/>
      <c r="K256" s="420"/>
      <c r="L256" s="133"/>
      <c r="M256" s="416" t="str">
        <f t="shared" si="3"/>
        <v/>
      </c>
    </row>
    <row r="257" spans="1:13" ht="14.45" customHeight="1" x14ac:dyDescent="0.2">
      <c r="A257" s="421"/>
      <c r="B257" s="417"/>
      <c r="C257" s="418"/>
      <c r="D257" s="418"/>
      <c r="E257" s="419"/>
      <c r="F257" s="417"/>
      <c r="G257" s="418"/>
      <c r="H257" s="418"/>
      <c r="I257" s="418"/>
      <c r="J257" s="418"/>
      <c r="K257" s="420"/>
      <c r="L257" s="133"/>
      <c r="M257" s="416" t="str">
        <f t="shared" si="3"/>
        <v/>
      </c>
    </row>
    <row r="258" spans="1:13" ht="14.45" customHeight="1" x14ac:dyDescent="0.2">
      <c r="A258" s="421"/>
      <c r="B258" s="417"/>
      <c r="C258" s="418"/>
      <c r="D258" s="418"/>
      <c r="E258" s="419"/>
      <c r="F258" s="417"/>
      <c r="G258" s="418"/>
      <c r="H258" s="418"/>
      <c r="I258" s="418"/>
      <c r="J258" s="418"/>
      <c r="K258" s="420"/>
      <c r="L258" s="133"/>
      <c r="M258" s="416" t="str">
        <f t="shared" si="3"/>
        <v/>
      </c>
    </row>
    <row r="259" spans="1:13" ht="14.45" customHeight="1" x14ac:dyDescent="0.2">
      <c r="A259" s="421"/>
      <c r="B259" s="417"/>
      <c r="C259" s="418"/>
      <c r="D259" s="418"/>
      <c r="E259" s="419"/>
      <c r="F259" s="417"/>
      <c r="G259" s="418"/>
      <c r="H259" s="418"/>
      <c r="I259" s="418"/>
      <c r="J259" s="418"/>
      <c r="K259" s="420"/>
      <c r="L259" s="133"/>
      <c r="M259" s="416" t="str">
        <f t="shared" si="3"/>
        <v/>
      </c>
    </row>
    <row r="260" spans="1:13" ht="14.45" customHeight="1" x14ac:dyDescent="0.2">
      <c r="A260" s="421"/>
      <c r="B260" s="417"/>
      <c r="C260" s="418"/>
      <c r="D260" s="418"/>
      <c r="E260" s="419"/>
      <c r="F260" s="417"/>
      <c r="G260" s="418"/>
      <c r="H260" s="418"/>
      <c r="I260" s="418"/>
      <c r="J260" s="418"/>
      <c r="K260" s="420"/>
      <c r="L260" s="133"/>
      <c r="M260" s="416" t="str">
        <f t="shared" si="3"/>
        <v/>
      </c>
    </row>
    <row r="261" spans="1:13" ht="14.45" customHeight="1" x14ac:dyDescent="0.2">
      <c r="A261" s="421"/>
      <c r="B261" s="417"/>
      <c r="C261" s="418"/>
      <c r="D261" s="418"/>
      <c r="E261" s="419"/>
      <c r="F261" s="417"/>
      <c r="G261" s="418"/>
      <c r="H261" s="418"/>
      <c r="I261" s="418"/>
      <c r="J261" s="418"/>
      <c r="K261" s="420"/>
      <c r="L261" s="133"/>
      <c r="M261" s="416" t="str">
        <f t="shared" si="3"/>
        <v/>
      </c>
    </row>
    <row r="262" spans="1:13" ht="14.45" customHeight="1" x14ac:dyDescent="0.2">
      <c r="A262" s="421"/>
      <c r="B262" s="417"/>
      <c r="C262" s="418"/>
      <c r="D262" s="418"/>
      <c r="E262" s="419"/>
      <c r="F262" s="417"/>
      <c r="G262" s="418"/>
      <c r="H262" s="418"/>
      <c r="I262" s="418"/>
      <c r="J262" s="418"/>
      <c r="K262" s="420"/>
      <c r="L262" s="133"/>
      <c r="M262" s="41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1"/>
      <c r="B263" s="417"/>
      <c r="C263" s="418"/>
      <c r="D263" s="418"/>
      <c r="E263" s="419"/>
      <c r="F263" s="417"/>
      <c r="G263" s="418"/>
      <c r="H263" s="418"/>
      <c r="I263" s="418"/>
      <c r="J263" s="418"/>
      <c r="K263" s="420"/>
      <c r="L263" s="133"/>
      <c r="M263" s="416" t="str">
        <f t="shared" si="4"/>
        <v/>
      </c>
    </row>
    <row r="264" spans="1:13" ht="14.45" customHeight="1" x14ac:dyDescent="0.2">
      <c r="A264" s="421"/>
      <c r="B264" s="417"/>
      <c r="C264" s="418"/>
      <c r="D264" s="418"/>
      <c r="E264" s="419"/>
      <c r="F264" s="417"/>
      <c r="G264" s="418"/>
      <c r="H264" s="418"/>
      <c r="I264" s="418"/>
      <c r="J264" s="418"/>
      <c r="K264" s="420"/>
      <c r="L264" s="133"/>
      <c r="M264" s="416" t="str">
        <f t="shared" si="4"/>
        <v/>
      </c>
    </row>
    <row r="265" spans="1:13" ht="14.45" customHeight="1" x14ac:dyDescent="0.2">
      <c r="A265" s="421"/>
      <c r="B265" s="417"/>
      <c r="C265" s="418"/>
      <c r="D265" s="418"/>
      <c r="E265" s="419"/>
      <c r="F265" s="417"/>
      <c r="G265" s="418"/>
      <c r="H265" s="418"/>
      <c r="I265" s="418"/>
      <c r="J265" s="418"/>
      <c r="K265" s="420"/>
      <c r="L265" s="133"/>
      <c r="M265" s="416" t="str">
        <f t="shared" si="4"/>
        <v/>
      </c>
    </row>
    <row r="266" spans="1:13" ht="14.45" customHeight="1" x14ac:dyDescent="0.2">
      <c r="A266" s="421"/>
      <c r="B266" s="417"/>
      <c r="C266" s="418"/>
      <c r="D266" s="418"/>
      <c r="E266" s="419"/>
      <c r="F266" s="417"/>
      <c r="G266" s="418"/>
      <c r="H266" s="418"/>
      <c r="I266" s="418"/>
      <c r="J266" s="418"/>
      <c r="K266" s="420"/>
      <c r="L266" s="133"/>
      <c r="M266" s="416" t="str">
        <f t="shared" si="4"/>
        <v/>
      </c>
    </row>
    <row r="267" spans="1:13" ht="14.45" customHeight="1" x14ac:dyDescent="0.2">
      <c r="A267" s="421"/>
      <c r="B267" s="417"/>
      <c r="C267" s="418"/>
      <c r="D267" s="418"/>
      <c r="E267" s="419"/>
      <c r="F267" s="417"/>
      <c r="G267" s="418"/>
      <c r="H267" s="418"/>
      <c r="I267" s="418"/>
      <c r="J267" s="418"/>
      <c r="K267" s="420"/>
      <c r="L267" s="133"/>
      <c r="M267" s="416" t="str">
        <f t="shared" si="4"/>
        <v/>
      </c>
    </row>
    <row r="268" spans="1:13" ht="14.45" customHeight="1" x14ac:dyDescent="0.2">
      <c r="A268" s="421"/>
      <c r="B268" s="417"/>
      <c r="C268" s="418"/>
      <c r="D268" s="418"/>
      <c r="E268" s="419"/>
      <c r="F268" s="417"/>
      <c r="G268" s="418"/>
      <c r="H268" s="418"/>
      <c r="I268" s="418"/>
      <c r="J268" s="418"/>
      <c r="K268" s="420"/>
      <c r="L268" s="133"/>
      <c r="M268" s="416" t="str">
        <f t="shared" si="4"/>
        <v/>
      </c>
    </row>
    <row r="269" spans="1:13" ht="14.45" customHeight="1" x14ac:dyDescent="0.2">
      <c r="A269" s="421"/>
      <c r="B269" s="417"/>
      <c r="C269" s="418"/>
      <c r="D269" s="418"/>
      <c r="E269" s="419"/>
      <c r="F269" s="417"/>
      <c r="G269" s="418"/>
      <c r="H269" s="418"/>
      <c r="I269" s="418"/>
      <c r="J269" s="418"/>
      <c r="K269" s="420"/>
      <c r="L269" s="133"/>
      <c r="M269" s="416" t="str">
        <f t="shared" si="4"/>
        <v/>
      </c>
    </row>
    <row r="270" spans="1:13" ht="14.45" customHeight="1" x14ac:dyDescent="0.2">
      <c r="A270" s="421"/>
      <c r="B270" s="417"/>
      <c r="C270" s="418"/>
      <c r="D270" s="418"/>
      <c r="E270" s="419"/>
      <c r="F270" s="417"/>
      <c r="G270" s="418"/>
      <c r="H270" s="418"/>
      <c r="I270" s="418"/>
      <c r="J270" s="418"/>
      <c r="K270" s="420"/>
      <c r="L270" s="133"/>
      <c r="M270" s="416" t="str">
        <f t="shared" si="4"/>
        <v/>
      </c>
    </row>
    <row r="271" spans="1:13" ht="14.45" customHeight="1" x14ac:dyDescent="0.2">
      <c r="A271" s="421"/>
      <c r="B271" s="417"/>
      <c r="C271" s="418"/>
      <c r="D271" s="418"/>
      <c r="E271" s="419"/>
      <c r="F271" s="417"/>
      <c r="G271" s="418"/>
      <c r="H271" s="418"/>
      <c r="I271" s="418"/>
      <c r="J271" s="418"/>
      <c r="K271" s="420"/>
      <c r="L271" s="133"/>
      <c r="M271" s="416" t="str">
        <f t="shared" si="4"/>
        <v/>
      </c>
    </row>
    <row r="272" spans="1:13" ht="14.45" customHeight="1" x14ac:dyDescent="0.2">
      <c r="A272" s="421"/>
      <c r="B272" s="417"/>
      <c r="C272" s="418"/>
      <c r="D272" s="418"/>
      <c r="E272" s="419"/>
      <c r="F272" s="417"/>
      <c r="G272" s="418"/>
      <c r="H272" s="418"/>
      <c r="I272" s="418"/>
      <c r="J272" s="418"/>
      <c r="K272" s="420"/>
      <c r="L272" s="133"/>
      <c r="M272" s="416" t="str">
        <f t="shared" si="4"/>
        <v/>
      </c>
    </row>
    <row r="273" spans="1:13" ht="14.45" customHeight="1" x14ac:dyDescent="0.2">
      <c r="A273" s="421"/>
      <c r="B273" s="417"/>
      <c r="C273" s="418"/>
      <c r="D273" s="418"/>
      <c r="E273" s="419"/>
      <c r="F273" s="417"/>
      <c r="G273" s="418"/>
      <c r="H273" s="418"/>
      <c r="I273" s="418"/>
      <c r="J273" s="418"/>
      <c r="K273" s="420"/>
      <c r="L273" s="133"/>
      <c r="M273" s="416" t="str">
        <f t="shared" si="4"/>
        <v/>
      </c>
    </row>
    <row r="274" spans="1:13" ht="14.45" customHeight="1" x14ac:dyDescent="0.2">
      <c r="A274" s="421"/>
      <c r="B274" s="417"/>
      <c r="C274" s="418"/>
      <c r="D274" s="418"/>
      <c r="E274" s="419"/>
      <c r="F274" s="417"/>
      <c r="G274" s="418"/>
      <c r="H274" s="418"/>
      <c r="I274" s="418"/>
      <c r="J274" s="418"/>
      <c r="K274" s="420"/>
      <c r="L274" s="133"/>
      <c r="M274" s="416" t="str">
        <f t="shared" si="4"/>
        <v/>
      </c>
    </row>
    <row r="275" spans="1:13" ht="14.45" customHeight="1" x14ac:dyDescent="0.2">
      <c r="A275" s="421"/>
      <c r="B275" s="417"/>
      <c r="C275" s="418"/>
      <c r="D275" s="418"/>
      <c r="E275" s="419"/>
      <c r="F275" s="417"/>
      <c r="G275" s="418"/>
      <c r="H275" s="418"/>
      <c r="I275" s="418"/>
      <c r="J275" s="418"/>
      <c r="K275" s="420"/>
      <c r="L275" s="133"/>
      <c r="M275" s="416" t="str">
        <f t="shared" si="4"/>
        <v/>
      </c>
    </row>
    <row r="276" spans="1:13" ht="14.45" customHeight="1" x14ac:dyDescent="0.2">
      <c r="A276" s="421"/>
      <c r="B276" s="417"/>
      <c r="C276" s="418"/>
      <c r="D276" s="418"/>
      <c r="E276" s="419"/>
      <c r="F276" s="417"/>
      <c r="G276" s="418"/>
      <c r="H276" s="418"/>
      <c r="I276" s="418"/>
      <c r="J276" s="418"/>
      <c r="K276" s="420"/>
      <c r="L276" s="133"/>
      <c r="M276" s="416" t="str">
        <f t="shared" si="4"/>
        <v/>
      </c>
    </row>
    <row r="277" spans="1:13" ht="14.45" customHeight="1" x14ac:dyDescent="0.2">
      <c r="A277" s="421"/>
      <c r="B277" s="417"/>
      <c r="C277" s="418"/>
      <c r="D277" s="418"/>
      <c r="E277" s="419"/>
      <c r="F277" s="417"/>
      <c r="G277" s="418"/>
      <c r="H277" s="418"/>
      <c r="I277" s="418"/>
      <c r="J277" s="418"/>
      <c r="K277" s="420"/>
      <c r="L277" s="133"/>
      <c r="M277" s="416" t="str">
        <f t="shared" si="4"/>
        <v/>
      </c>
    </row>
    <row r="278" spans="1:13" ht="14.45" customHeight="1" x14ac:dyDescent="0.2">
      <c r="A278" s="421"/>
      <c r="B278" s="417"/>
      <c r="C278" s="418"/>
      <c r="D278" s="418"/>
      <c r="E278" s="419"/>
      <c r="F278" s="417"/>
      <c r="G278" s="418"/>
      <c r="H278" s="418"/>
      <c r="I278" s="418"/>
      <c r="J278" s="418"/>
      <c r="K278" s="420"/>
      <c r="L278" s="133"/>
      <c r="M278" s="416" t="str">
        <f t="shared" si="4"/>
        <v/>
      </c>
    </row>
    <row r="279" spans="1:13" ht="14.45" customHeight="1" x14ac:dyDescent="0.2">
      <c r="A279" s="421"/>
      <c r="B279" s="417"/>
      <c r="C279" s="418"/>
      <c r="D279" s="418"/>
      <c r="E279" s="419"/>
      <c r="F279" s="417"/>
      <c r="G279" s="418"/>
      <c r="H279" s="418"/>
      <c r="I279" s="418"/>
      <c r="J279" s="418"/>
      <c r="K279" s="420"/>
      <c r="L279" s="133"/>
      <c r="M279" s="416" t="str">
        <f t="shared" si="4"/>
        <v/>
      </c>
    </row>
    <row r="280" spans="1:13" ht="14.45" customHeight="1" x14ac:dyDescent="0.2">
      <c r="A280" s="421"/>
      <c r="B280" s="417"/>
      <c r="C280" s="418"/>
      <c r="D280" s="418"/>
      <c r="E280" s="419"/>
      <c r="F280" s="417"/>
      <c r="G280" s="418"/>
      <c r="H280" s="418"/>
      <c r="I280" s="418"/>
      <c r="J280" s="418"/>
      <c r="K280" s="420"/>
      <c r="L280" s="133"/>
      <c r="M280" s="416" t="str">
        <f t="shared" si="4"/>
        <v/>
      </c>
    </row>
    <row r="281" spans="1:13" ht="14.45" customHeight="1" x14ac:dyDescent="0.2">
      <c r="A281" s="421"/>
      <c r="B281" s="417"/>
      <c r="C281" s="418"/>
      <c r="D281" s="418"/>
      <c r="E281" s="419"/>
      <c r="F281" s="417"/>
      <c r="G281" s="418"/>
      <c r="H281" s="418"/>
      <c r="I281" s="418"/>
      <c r="J281" s="418"/>
      <c r="K281" s="420"/>
      <c r="L281" s="133"/>
      <c r="M281" s="416" t="str">
        <f t="shared" si="4"/>
        <v/>
      </c>
    </row>
    <row r="282" spans="1:13" ht="14.45" customHeight="1" x14ac:dyDescent="0.2">
      <c r="A282" s="421"/>
      <c r="B282" s="417"/>
      <c r="C282" s="418"/>
      <c r="D282" s="418"/>
      <c r="E282" s="419"/>
      <c r="F282" s="417"/>
      <c r="G282" s="418"/>
      <c r="H282" s="418"/>
      <c r="I282" s="418"/>
      <c r="J282" s="418"/>
      <c r="K282" s="420"/>
      <c r="L282" s="133"/>
      <c r="M282" s="416" t="str">
        <f t="shared" si="4"/>
        <v/>
      </c>
    </row>
    <row r="283" spans="1:13" ht="14.45" customHeight="1" x14ac:dyDescent="0.2">
      <c r="A283" s="421"/>
      <c r="B283" s="417"/>
      <c r="C283" s="418"/>
      <c r="D283" s="418"/>
      <c r="E283" s="419"/>
      <c r="F283" s="417"/>
      <c r="G283" s="418"/>
      <c r="H283" s="418"/>
      <c r="I283" s="418"/>
      <c r="J283" s="418"/>
      <c r="K283" s="420"/>
      <c r="L283" s="133"/>
      <c r="M283" s="416" t="str">
        <f t="shared" si="4"/>
        <v/>
      </c>
    </row>
    <row r="284" spans="1:13" ht="14.45" customHeight="1" x14ac:dyDescent="0.2">
      <c r="A284" s="421"/>
      <c r="B284" s="417"/>
      <c r="C284" s="418"/>
      <c r="D284" s="418"/>
      <c r="E284" s="419"/>
      <c r="F284" s="417"/>
      <c r="G284" s="418"/>
      <c r="H284" s="418"/>
      <c r="I284" s="418"/>
      <c r="J284" s="418"/>
      <c r="K284" s="420"/>
      <c r="L284" s="133"/>
      <c r="M284" s="416" t="str">
        <f t="shared" si="4"/>
        <v/>
      </c>
    </row>
    <row r="285" spans="1:13" ht="14.45" customHeight="1" x14ac:dyDescent="0.2">
      <c r="A285" s="421"/>
      <c r="B285" s="417"/>
      <c r="C285" s="418"/>
      <c r="D285" s="418"/>
      <c r="E285" s="419"/>
      <c r="F285" s="417"/>
      <c r="G285" s="418"/>
      <c r="H285" s="418"/>
      <c r="I285" s="418"/>
      <c r="J285" s="418"/>
      <c r="K285" s="420"/>
      <c r="L285" s="133"/>
      <c r="M285" s="416" t="str">
        <f t="shared" si="4"/>
        <v/>
      </c>
    </row>
    <row r="286" spans="1:13" ht="14.45" customHeight="1" x14ac:dyDescent="0.2">
      <c r="A286" s="421"/>
      <c r="B286" s="417"/>
      <c r="C286" s="418"/>
      <c r="D286" s="418"/>
      <c r="E286" s="419"/>
      <c r="F286" s="417"/>
      <c r="G286" s="418"/>
      <c r="H286" s="418"/>
      <c r="I286" s="418"/>
      <c r="J286" s="418"/>
      <c r="K286" s="420"/>
      <c r="L286" s="133"/>
      <c r="M286" s="416" t="str">
        <f t="shared" si="4"/>
        <v/>
      </c>
    </row>
    <row r="287" spans="1:13" ht="14.45" customHeight="1" x14ac:dyDescent="0.2">
      <c r="A287" s="421"/>
      <c r="B287" s="417"/>
      <c r="C287" s="418"/>
      <c r="D287" s="418"/>
      <c r="E287" s="419"/>
      <c r="F287" s="417"/>
      <c r="G287" s="418"/>
      <c r="H287" s="418"/>
      <c r="I287" s="418"/>
      <c r="J287" s="418"/>
      <c r="K287" s="420"/>
      <c r="L287" s="133"/>
      <c r="M287" s="416" t="str">
        <f t="shared" si="4"/>
        <v/>
      </c>
    </row>
    <row r="288" spans="1:13" ht="14.45" customHeight="1" x14ac:dyDescent="0.2">
      <c r="A288" s="421"/>
      <c r="B288" s="417"/>
      <c r="C288" s="418"/>
      <c r="D288" s="418"/>
      <c r="E288" s="419"/>
      <c r="F288" s="417"/>
      <c r="G288" s="418"/>
      <c r="H288" s="418"/>
      <c r="I288" s="418"/>
      <c r="J288" s="418"/>
      <c r="K288" s="420"/>
      <c r="L288" s="133"/>
      <c r="M288" s="416" t="str">
        <f t="shared" si="4"/>
        <v/>
      </c>
    </row>
    <row r="289" spans="1:13" ht="14.45" customHeight="1" x14ac:dyDescent="0.2">
      <c r="A289" s="421"/>
      <c r="B289" s="417"/>
      <c r="C289" s="418"/>
      <c r="D289" s="418"/>
      <c r="E289" s="419"/>
      <c r="F289" s="417"/>
      <c r="G289" s="418"/>
      <c r="H289" s="418"/>
      <c r="I289" s="418"/>
      <c r="J289" s="418"/>
      <c r="K289" s="420"/>
      <c r="L289" s="133"/>
      <c r="M289" s="416" t="str">
        <f t="shared" si="4"/>
        <v/>
      </c>
    </row>
    <row r="290" spans="1:13" ht="14.45" customHeight="1" x14ac:dyDescent="0.2">
      <c r="A290" s="421"/>
      <c r="B290" s="417"/>
      <c r="C290" s="418"/>
      <c r="D290" s="418"/>
      <c r="E290" s="419"/>
      <c r="F290" s="417"/>
      <c r="G290" s="418"/>
      <c r="H290" s="418"/>
      <c r="I290" s="418"/>
      <c r="J290" s="418"/>
      <c r="K290" s="420"/>
      <c r="L290" s="133"/>
      <c r="M290" s="416" t="str">
        <f t="shared" si="4"/>
        <v/>
      </c>
    </row>
    <row r="291" spans="1:13" ht="14.45" customHeight="1" x14ac:dyDescent="0.2">
      <c r="A291" s="421"/>
      <c r="B291" s="417"/>
      <c r="C291" s="418"/>
      <c r="D291" s="418"/>
      <c r="E291" s="419"/>
      <c r="F291" s="417"/>
      <c r="G291" s="418"/>
      <c r="H291" s="418"/>
      <c r="I291" s="418"/>
      <c r="J291" s="418"/>
      <c r="K291" s="420"/>
      <c r="L291" s="133"/>
      <c r="M291" s="416" t="str">
        <f t="shared" si="4"/>
        <v/>
      </c>
    </row>
    <row r="292" spans="1:13" ht="14.45" customHeight="1" x14ac:dyDescent="0.2">
      <c r="A292" s="421"/>
      <c r="B292" s="417"/>
      <c r="C292" s="418"/>
      <c r="D292" s="418"/>
      <c r="E292" s="419"/>
      <c r="F292" s="417"/>
      <c r="G292" s="418"/>
      <c r="H292" s="418"/>
      <c r="I292" s="418"/>
      <c r="J292" s="418"/>
      <c r="K292" s="420"/>
      <c r="L292" s="133"/>
      <c r="M292" s="416" t="str">
        <f t="shared" si="4"/>
        <v/>
      </c>
    </row>
    <row r="293" spans="1:13" ht="14.45" customHeight="1" x14ac:dyDescent="0.2">
      <c r="A293" s="421"/>
      <c r="B293" s="417"/>
      <c r="C293" s="418"/>
      <c r="D293" s="418"/>
      <c r="E293" s="419"/>
      <c r="F293" s="417"/>
      <c r="G293" s="418"/>
      <c r="H293" s="418"/>
      <c r="I293" s="418"/>
      <c r="J293" s="418"/>
      <c r="K293" s="420"/>
      <c r="L293" s="133"/>
      <c r="M293" s="416" t="str">
        <f t="shared" si="4"/>
        <v/>
      </c>
    </row>
    <row r="294" spans="1:13" ht="14.45" customHeight="1" x14ac:dyDescent="0.2">
      <c r="A294" s="421"/>
      <c r="B294" s="417"/>
      <c r="C294" s="418"/>
      <c r="D294" s="418"/>
      <c r="E294" s="419"/>
      <c r="F294" s="417"/>
      <c r="G294" s="418"/>
      <c r="H294" s="418"/>
      <c r="I294" s="418"/>
      <c r="J294" s="418"/>
      <c r="K294" s="420"/>
      <c r="L294" s="133"/>
      <c r="M294" s="416" t="str">
        <f t="shared" si="4"/>
        <v/>
      </c>
    </row>
    <row r="295" spans="1:13" ht="14.45" customHeight="1" x14ac:dyDescent="0.2">
      <c r="A295" s="421"/>
      <c r="B295" s="417"/>
      <c r="C295" s="418"/>
      <c r="D295" s="418"/>
      <c r="E295" s="419"/>
      <c r="F295" s="417"/>
      <c r="G295" s="418"/>
      <c r="H295" s="418"/>
      <c r="I295" s="418"/>
      <c r="J295" s="418"/>
      <c r="K295" s="420"/>
      <c r="L295" s="133"/>
      <c r="M295" s="416" t="str">
        <f t="shared" si="4"/>
        <v/>
      </c>
    </row>
    <row r="296" spans="1:13" ht="14.45" customHeight="1" x14ac:dyDescent="0.2">
      <c r="A296" s="421"/>
      <c r="B296" s="417"/>
      <c r="C296" s="418"/>
      <c r="D296" s="418"/>
      <c r="E296" s="419"/>
      <c r="F296" s="417"/>
      <c r="G296" s="418"/>
      <c r="H296" s="418"/>
      <c r="I296" s="418"/>
      <c r="J296" s="418"/>
      <c r="K296" s="420"/>
      <c r="L296" s="133"/>
      <c r="M296" s="416" t="str">
        <f t="shared" si="4"/>
        <v/>
      </c>
    </row>
    <row r="297" spans="1:13" ht="14.45" customHeight="1" x14ac:dyDescent="0.2">
      <c r="A297" s="421"/>
      <c r="B297" s="417"/>
      <c r="C297" s="418"/>
      <c r="D297" s="418"/>
      <c r="E297" s="419"/>
      <c r="F297" s="417"/>
      <c r="G297" s="418"/>
      <c r="H297" s="418"/>
      <c r="I297" s="418"/>
      <c r="J297" s="418"/>
      <c r="K297" s="420"/>
      <c r="L297" s="133"/>
      <c r="M297" s="416" t="str">
        <f t="shared" si="4"/>
        <v/>
      </c>
    </row>
    <row r="298" spans="1:13" ht="14.45" customHeight="1" x14ac:dyDescent="0.2">
      <c r="A298" s="421"/>
      <c r="B298" s="417"/>
      <c r="C298" s="418"/>
      <c r="D298" s="418"/>
      <c r="E298" s="419"/>
      <c r="F298" s="417"/>
      <c r="G298" s="418"/>
      <c r="H298" s="418"/>
      <c r="I298" s="418"/>
      <c r="J298" s="418"/>
      <c r="K298" s="420"/>
      <c r="L298" s="133"/>
      <c r="M298" s="416" t="str">
        <f t="shared" si="4"/>
        <v/>
      </c>
    </row>
    <row r="299" spans="1:13" ht="14.45" customHeight="1" x14ac:dyDescent="0.2">
      <c r="A299" s="421"/>
      <c r="B299" s="417"/>
      <c r="C299" s="418"/>
      <c r="D299" s="418"/>
      <c r="E299" s="419"/>
      <c r="F299" s="417"/>
      <c r="G299" s="418"/>
      <c r="H299" s="418"/>
      <c r="I299" s="418"/>
      <c r="J299" s="418"/>
      <c r="K299" s="420"/>
      <c r="L299" s="133"/>
      <c r="M299" s="416" t="str">
        <f t="shared" si="4"/>
        <v/>
      </c>
    </row>
    <row r="300" spans="1:13" ht="14.45" customHeight="1" x14ac:dyDescent="0.2">
      <c r="A300" s="421"/>
      <c r="B300" s="417"/>
      <c r="C300" s="418"/>
      <c r="D300" s="418"/>
      <c r="E300" s="419"/>
      <c r="F300" s="417"/>
      <c r="G300" s="418"/>
      <c r="H300" s="418"/>
      <c r="I300" s="418"/>
      <c r="J300" s="418"/>
      <c r="K300" s="420"/>
      <c r="L300" s="133"/>
      <c r="M300" s="416" t="str">
        <f t="shared" si="4"/>
        <v/>
      </c>
    </row>
    <row r="301" spans="1:13" ht="14.45" customHeight="1" x14ac:dyDescent="0.2">
      <c r="A301" s="421"/>
      <c r="B301" s="417"/>
      <c r="C301" s="418"/>
      <c r="D301" s="418"/>
      <c r="E301" s="419"/>
      <c r="F301" s="417"/>
      <c r="G301" s="418"/>
      <c r="H301" s="418"/>
      <c r="I301" s="418"/>
      <c r="J301" s="418"/>
      <c r="K301" s="420"/>
      <c r="L301" s="133"/>
      <c r="M301" s="416" t="str">
        <f t="shared" si="4"/>
        <v/>
      </c>
    </row>
    <row r="302" spans="1:13" ht="14.45" customHeight="1" x14ac:dyDescent="0.2">
      <c r="A302" s="421"/>
      <c r="B302" s="417"/>
      <c r="C302" s="418"/>
      <c r="D302" s="418"/>
      <c r="E302" s="419"/>
      <c r="F302" s="417"/>
      <c r="G302" s="418"/>
      <c r="H302" s="418"/>
      <c r="I302" s="418"/>
      <c r="J302" s="418"/>
      <c r="K302" s="420"/>
      <c r="L302" s="133"/>
      <c r="M302" s="416" t="str">
        <f t="shared" si="4"/>
        <v/>
      </c>
    </row>
    <row r="303" spans="1:13" ht="14.45" customHeight="1" x14ac:dyDescent="0.2">
      <c r="A303" s="421"/>
      <c r="B303" s="417"/>
      <c r="C303" s="418"/>
      <c r="D303" s="418"/>
      <c r="E303" s="419"/>
      <c r="F303" s="417"/>
      <c r="G303" s="418"/>
      <c r="H303" s="418"/>
      <c r="I303" s="418"/>
      <c r="J303" s="418"/>
      <c r="K303" s="420"/>
      <c r="L303" s="133"/>
      <c r="M303" s="416" t="str">
        <f t="shared" si="4"/>
        <v/>
      </c>
    </row>
    <row r="304" spans="1:13" ht="14.45" customHeight="1" x14ac:dyDescent="0.2">
      <c r="A304" s="421"/>
      <c r="B304" s="417"/>
      <c r="C304" s="418"/>
      <c r="D304" s="418"/>
      <c r="E304" s="419"/>
      <c r="F304" s="417"/>
      <c r="G304" s="418"/>
      <c r="H304" s="418"/>
      <c r="I304" s="418"/>
      <c r="J304" s="418"/>
      <c r="K304" s="420"/>
      <c r="L304" s="133"/>
      <c r="M304" s="416" t="str">
        <f t="shared" si="4"/>
        <v/>
      </c>
    </row>
    <row r="305" spans="1:13" ht="14.45" customHeight="1" x14ac:dyDescent="0.2">
      <c r="A305" s="421"/>
      <c r="B305" s="417"/>
      <c r="C305" s="418"/>
      <c r="D305" s="418"/>
      <c r="E305" s="419"/>
      <c r="F305" s="417"/>
      <c r="G305" s="418"/>
      <c r="H305" s="418"/>
      <c r="I305" s="418"/>
      <c r="J305" s="418"/>
      <c r="K305" s="420"/>
      <c r="L305" s="133"/>
      <c r="M305" s="416" t="str">
        <f t="shared" si="4"/>
        <v/>
      </c>
    </row>
    <row r="306" spans="1:13" ht="14.45" customHeight="1" x14ac:dyDescent="0.2">
      <c r="A306" s="421"/>
      <c r="B306" s="417"/>
      <c r="C306" s="418"/>
      <c r="D306" s="418"/>
      <c r="E306" s="419"/>
      <c r="F306" s="417"/>
      <c r="G306" s="418"/>
      <c r="H306" s="418"/>
      <c r="I306" s="418"/>
      <c r="J306" s="418"/>
      <c r="K306" s="420"/>
      <c r="L306" s="133"/>
      <c r="M306" s="416" t="str">
        <f t="shared" si="4"/>
        <v/>
      </c>
    </row>
    <row r="307" spans="1:13" ht="14.45" customHeight="1" x14ac:dyDescent="0.2">
      <c r="A307" s="421"/>
      <c r="B307" s="417"/>
      <c r="C307" s="418"/>
      <c r="D307" s="418"/>
      <c r="E307" s="419"/>
      <c r="F307" s="417"/>
      <c r="G307" s="418"/>
      <c r="H307" s="418"/>
      <c r="I307" s="418"/>
      <c r="J307" s="418"/>
      <c r="K307" s="420"/>
      <c r="L307" s="133"/>
      <c r="M307" s="416" t="str">
        <f t="shared" si="4"/>
        <v/>
      </c>
    </row>
    <row r="308" spans="1:13" ht="14.45" customHeight="1" x14ac:dyDescent="0.2">
      <c r="A308" s="421"/>
      <c r="B308" s="417"/>
      <c r="C308" s="418"/>
      <c r="D308" s="418"/>
      <c r="E308" s="419"/>
      <c r="F308" s="417"/>
      <c r="G308" s="418"/>
      <c r="H308" s="418"/>
      <c r="I308" s="418"/>
      <c r="J308" s="418"/>
      <c r="K308" s="420"/>
      <c r="L308" s="133"/>
      <c r="M308" s="416" t="str">
        <f t="shared" si="4"/>
        <v/>
      </c>
    </row>
    <row r="309" spans="1:13" ht="14.45" customHeight="1" x14ac:dyDescent="0.2">
      <c r="A309" s="421"/>
      <c r="B309" s="417"/>
      <c r="C309" s="418"/>
      <c r="D309" s="418"/>
      <c r="E309" s="419"/>
      <c r="F309" s="417"/>
      <c r="G309" s="418"/>
      <c r="H309" s="418"/>
      <c r="I309" s="418"/>
      <c r="J309" s="418"/>
      <c r="K309" s="420"/>
      <c r="L309" s="133"/>
      <c r="M309" s="416" t="str">
        <f t="shared" si="4"/>
        <v/>
      </c>
    </row>
    <row r="310" spans="1:13" ht="14.45" customHeight="1" x14ac:dyDescent="0.2">
      <c r="A310" s="421"/>
      <c r="B310" s="417"/>
      <c r="C310" s="418"/>
      <c r="D310" s="418"/>
      <c r="E310" s="419"/>
      <c r="F310" s="417"/>
      <c r="G310" s="418"/>
      <c r="H310" s="418"/>
      <c r="I310" s="418"/>
      <c r="J310" s="418"/>
      <c r="K310" s="420"/>
      <c r="L310" s="133"/>
      <c r="M310" s="416" t="str">
        <f t="shared" si="4"/>
        <v/>
      </c>
    </row>
    <row r="311" spans="1:13" ht="14.45" customHeight="1" x14ac:dyDescent="0.2">
      <c r="A311" s="421"/>
      <c r="B311" s="417"/>
      <c r="C311" s="418"/>
      <c r="D311" s="418"/>
      <c r="E311" s="419"/>
      <c r="F311" s="417"/>
      <c r="G311" s="418"/>
      <c r="H311" s="418"/>
      <c r="I311" s="418"/>
      <c r="J311" s="418"/>
      <c r="K311" s="420"/>
      <c r="L311" s="133"/>
      <c r="M311" s="416" t="str">
        <f t="shared" si="4"/>
        <v/>
      </c>
    </row>
    <row r="312" spans="1:13" ht="14.45" customHeight="1" x14ac:dyDescent="0.2">
      <c r="A312" s="421"/>
      <c r="B312" s="417"/>
      <c r="C312" s="418"/>
      <c r="D312" s="418"/>
      <c r="E312" s="419"/>
      <c r="F312" s="417"/>
      <c r="G312" s="418"/>
      <c r="H312" s="418"/>
      <c r="I312" s="418"/>
      <c r="J312" s="418"/>
      <c r="K312" s="420"/>
      <c r="L312" s="133"/>
      <c r="M312" s="416" t="str">
        <f t="shared" si="4"/>
        <v/>
      </c>
    </row>
    <row r="313" spans="1:13" ht="14.45" customHeight="1" x14ac:dyDescent="0.2">
      <c r="A313" s="421"/>
      <c r="B313" s="417"/>
      <c r="C313" s="418"/>
      <c r="D313" s="418"/>
      <c r="E313" s="419"/>
      <c r="F313" s="417"/>
      <c r="G313" s="418"/>
      <c r="H313" s="418"/>
      <c r="I313" s="418"/>
      <c r="J313" s="418"/>
      <c r="K313" s="420"/>
      <c r="L313" s="133"/>
      <c r="M313" s="416" t="str">
        <f t="shared" si="4"/>
        <v/>
      </c>
    </row>
    <row r="314" spans="1:13" ht="14.45" customHeight="1" x14ac:dyDescent="0.2">
      <c r="A314" s="421"/>
      <c r="B314" s="417"/>
      <c r="C314" s="418"/>
      <c r="D314" s="418"/>
      <c r="E314" s="419"/>
      <c r="F314" s="417"/>
      <c r="G314" s="418"/>
      <c r="H314" s="418"/>
      <c r="I314" s="418"/>
      <c r="J314" s="418"/>
      <c r="K314" s="420"/>
      <c r="L314" s="133"/>
      <c r="M314" s="416" t="str">
        <f t="shared" si="4"/>
        <v/>
      </c>
    </row>
    <row r="315" spans="1:13" ht="14.45" customHeight="1" x14ac:dyDescent="0.2">
      <c r="A315" s="421"/>
      <c r="B315" s="417"/>
      <c r="C315" s="418"/>
      <c r="D315" s="418"/>
      <c r="E315" s="419"/>
      <c r="F315" s="417"/>
      <c r="G315" s="418"/>
      <c r="H315" s="418"/>
      <c r="I315" s="418"/>
      <c r="J315" s="418"/>
      <c r="K315" s="420"/>
      <c r="L315" s="133"/>
      <c r="M315" s="416" t="str">
        <f t="shared" si="4"/>
        <v/>
      </c>
    </row>
    <row r="316" spans="1:13" ht="14.45" customHeight="1" x14ac:dyDescent="0.2">
      <c r="A316" s="421"/>
      <c r="B316" s="417"/>
      <c r="C316" s="418"/>
      <c r="D316" s="418"/>
      <c r="E316" s="419"/>
      <c r="F316" s="417"/>
      <c r="G316" s="418"/>
      <c r="H316" s="418"/>
      <c r="I316" s="418"/>
      <c r="J316" s="418"/>
      <c r="K316" s="420"/>
      <c r="L316" s="133"/>
      <c r="M316" s="416" t="str">
        <f t="shared" si="4"/>
        <v/>
      </c>
    </row>
    <row r="317" spans="1:13" ht="14.45" customHeight="1" x14ac:dyDescent="0.2">
      <c r="A317" s="421"/>
      <c r="B317" s="417"/>
      <c r="C317" s="418"/>
      <c r="D317" s="418"/>
      <c r="E317" s="419"/>
      <c r="F317" s="417"/>
      <c r="G317" s="418"/>
      <c r="H317" s="418"/>
      <c r="I317" s="418"/>
      <c r="J317" s="418"/>
      <c r="K317" s="420"/>
      <c r="L317" s="133"/>
      <c r="M317" s="416" t="str">
        <f t="shared" si="4"/>
        <v/>
      </c>
    </row>
    <row r="318" spans="1:13" ht="14.45" customHeight="1" x14ac:dyDescent="0.2">
      <c r="A318" s="421"/>
      <c r="B318" s="417"/>
      <c r="C318" s="418"/>
      <c r="D318" s="418"/>
      <c r="E318" s="419"/>
      <c r="F318" s="417"/>
      <c r="G318" s="418"/>
      <c r="H318" s="418"/>
      <c r="I318" s="418"/>
      <c r="J318" s="418"/>
      <c r="K318" s="420"/>
      <c r="L318" s="133"/>
      <c r="M318" s="416" t="str">
        <f t="shared" si="4"/>
        <v/>
      </c>
    </row>
    <row r="319" spans="1:13" ht="14.45" customHeight="1" x14ac:dyDescent="0.2">
      <c r="A319" s="421"/>
      <c r="B319" s="417"/>
      <c r="C319" s="418"/>
      <c r="D319" s="418"/>
      <c r="E319" s="419"/>
      <c r="F319" s="417"/>
      <c r="G319" s="418"/>
      <c r="H319" s="418"/>
      <c r="I319" s="418"/>
      <c r="J319" s="418"/>
      <c r="K319" s="420"/>
      <c r="L319" s="133"/>
      <c r="M319" s="416" t="str">
        <f t="shared" si="4"/>
        <v/>
      </c>
    </row>
    <row r="320" spans="1:13" ht="14.45" customHeight="1" x14ac:dyDescent="0.2">
      <c r="A320" s="421"/>
      <c r="B320" s="417"/>
      <c r="C320" s="418"/>
      <c r="D320" s="418"/>
      <c r="E320" s="419"/>
      <c r="F320" s="417"/>
      <c r="G320" s="418"/>
      <c r="H320" s="418"/>
      <c r="I320" s="418"/>
      <c r="J320" s="418"/>
      <c r="K320" s="420"/>
      <c r="L320" s="133"/>
      <c r="M320" s="416" t="str">
        <f t="shared" si="4"/>
        <v/>
      </c>
    </row>
    <row r="321" spans="1:13" ht="14.45" customHeight="1" x14ac:dyDescent="0.2">
      <c r="A321" s="421"/>
      <c r="B321" s="417"/>
      <c r="C321" s="418"/>
      <c r="D321" s="418"/>
      <c r="E321" s="419"/>
      <c r="F321" s="417"/>
      <c r="G321" s="418"/>
      <c r="H321" s="418"/>
      <c r="I321" s="418"/>
      <c r="J321" s="418"/>
      <c r="K321" s="420"/>
      <c r="L321" s="133"/>
      <c r="M321" s="416" t="str">
        <f t="shared" si="4"/>
        <v/>
      </c>
    </row>
    <row r="322" spans="1:13" ht="14.45" customHeight="1" x14ac:dyDescent="0.2">
      <c r="A322" s="421"/>
      <c r="B322" s="417"/>
      <c r="C322" s="418"/>
      <c r="D322" s="418"/>
      <c r="E322" s="419"/>
      <c r="F322" s="417"/>
      <c r="G322" s="418"/>
      <c r="H322" s="418"/>
      <c r="I322" s="418"/>
      <c r="J322" s="418"/>
      <c r="K322" s="420"/>
      <c r="L322" s="133"/>
      <c r="M322" s="416" t="str">
        <f t="shared" si="4"/>
        <v/>
      </c>
    </row>
    <row r="323" spans="1:13" ht="14.45" customHeight="1" x14ac:dyDescent="0.2">
      <c r="A323" s="421"/>
      <c r="B323" s="417"/>
      <c r="C323" s="418"/>
      <c r="D323" s="418"/>
      <c r="E323" s="419"/>
      <c r="F323" s="417"/>
      <c r="G323" s="418"/>
      <c r="H323" s="418"/>
      <c r="I323" s="418"/>
      <c r="J323" s="418"/>
      <c r="K323" s="420"/>
      <c r="L323" s="133"/>
      <c r="M323" s="416" t="str">
        <f t="shared" si="4"/>
        <v/>
      </c>
    </row>
    <row r="324" spans="1:13" ht="14.45" customHeight="1" x14ac:dyDescent="0.2">
      <c r="A324" s="421"/>
      <c r="B324" s="417"/>
      <c r="C324" s="418"/>
      <c r="D324" s="418"/>
      <c r="E324" s="419"/>
      <c r="F324" s="417"/>
      <c r="G324" s="418"/>
      <c r="H324" s="418"/>
      <c r="I324" s="418"/>
      <c r="J324" s="418"/>
      <c r="K324" s="420"/>
      <c r="L324" s="133"/>
      <c r="M324" s="416" t="str">
        <f t="shared" si="4"/>
        <v/>
      </c>
    </row>
    <row r="325" spans="1:13" ht="14.45" customHeight="1" x14ac:dyDescent="0.2">
      <c r="A325" s="421"/>
      <c r="B325" s="417"/>
      <c r="C325" s="418"/>
      <c r="D325" s="418"/>
      <c r="E325" s="419"/>
      <c r="F325" s="417"/>
      <c r="G325" s="418"/>
      <c r="H325" s="418"/>
      <c r="I325" s="418"/>
      <c r="J325" s="418"/>
      <c r="K325" s="420"/>
      <c r="L325" s="133"/>
      <c r="M325" s="416" t="str">
        <f t="shared" si="4"/>
        <v/>
      </c>
    </row>
    <row r="326" spans="1:13" ht="14.45" customHeight="1" x14ac:dyDescent="0.2">
      <c r="A326" s="421"/>
      <c r="B326" s="417"/>
      <c r="C326" s="418"/>
      <c r="D326" s="418"/>
      <c r="E326" s="419"/>
      <c r="F326" s="417"/>
      <c r="G326" s="418"/>
      <c r="H326" s="418"/>
      <c r="I326" s="418"/>
      <c r="J326" s="418"/>
      <c r="K326" s="420"/>
      <c r="L326" s="133"/>
      <c r="M326" s="41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1"/>
      <c r="B327" s="417"/>
      <c r="C327" s="418"/>
      <c r="D327" s="418"/>
      <c r="E327" s="419"/>
      <c r="F327" s="417"/>
      <c r="G327" s="418"/>
      <c r="H327" s="418"/>
      <c r="I327" s="418"/>
      <c r="J327" s="418"/>
      <c r="K327" s="420"/>
      <c r="L327" s="133"/>
      <c r="M327" s="416" t="str">
        <f t="shared" si="5"/>
        <v/>
      </c>
    </row>
    <row r="328" spans="1:13" ht="14.45" customHeight="1" x14ac:dyDescent="0.2">
      <c r="A328" s="421"/>
      <c r="B328" s="417"/>
      <c r="C328" s="418"/>
      <c r="D328" s="418"/>
      <c r="E328" s="419"/>
      <c r="F328" s="417"/>
      <c r="G328" s="418"/>
      <c r="H328" s="418"/>
      <c r="I328" s="418"/>
      <c r="J328" s="418"/>
      <c r="K328" s="420"/>
      <c r="L328" s="133"/>
      <c r="M328" s="416" t="str">
        <f t="shared" si="5"/>
        <v/>
      </c>
    </row>
    <row r="329" spans="1:13" ht="14.45" customHeight="1" x14ac:dyDescent="0.2">
      <c r="A329" s="421"/>
      <c r="B329" s="417"/>
      <c r="C329" s="418"/>
      <c r="D329" s="418"/>
      <c r="E329" s="419"/>
      <c r="F329" s="417"/>
      <c r="G329" s="418"/>
      <c r="H329" s="418"/>
      <c r="I329" s="418"/>
      <c r="J329" s="418"/>
      <c r="K329" s="420"/>
      <c r="L329" s="133"/>
      <c r="M329" s="416" t="str">
        <f t="shared" si="5"/>
        <v/>
      </c>
    </row>
    <row r="330" spans="1:13" ht="14.45" customHeight="1" x14ac:dyDescent="0.2">
      <c r="A330" s="421"/>
      <c r="B330" s="417"/>
      <c r="C330" s="418"/>
      <c r="D330" s="418"/>
      <c r="E330" s="419"/>
      <c r="F330" s="417"/>
      <c r="G330" s="418"/>
      <c r="H330" s="418"/>
      <c r="I330" s="418"/>
      <c r="J330" s="418"/>
      <c r="K330" s="420"/>
      <c r="L330" s="133"/>
      <c r="M330" s="416" t="str">
        <f t="shared" si="5"/>
        <v/>
      </c>
    </row>
    <row r="331" spans="1:13" ht="14.45" customHeight="1" x14ac:dyDescent="0.2">
      <c r="A331" s="421"/>
      <c r="B331" s="417"/>
      <c r="C331" s="418"/>
      <c r="D331" s="418"/>
      <c r="E331" s="419"/>
      <c r="F331" s="417"/>
      <c r="G331" s="418"/>
      <c r="H331" s="418"/>
      <c r="I331" s="418"/>
      <c r="J331" s="418"/>
      <c r="K331" s="420"/>
      <c r="L331" s="133"/>
      <c r="M331" s="416" t="str">
        <f t="shared" si="5"/>
        <v/>
      </c>
    </row>
    <row r="332" spans="1:13" ht="14.45" customHeight="1" x14ac:dyDescent="0.2">
      <c r="A332" s="421"/>
      <c r="B332" s="417"/>
      <c r="C332" s="418"/>
      <c r="D332" s="418"/>
      <c r="E332" s="419"/>
      <c r="F332" s="417"/>
      <c r="G332" s="418"/>
      <c r="H332" s="418"/>
      <c r="I332" s="418"/>
      <c r="J332" s="418"/>
      <c r="K332" s="420"/>
      <c r="L332" s="133"/>
      <c r="M332" s="416" t="str">
        <f t="shared" si="5"/>
        <v/>
      </c>
    </row>
    <row r="333" spans="1:13" ht="14.45" customHeight="1" x14ac:dyDescent="0.2">
      <c r="A333" s="421"/>
      <c r="B333" s="417"/>
      <c r="C333" s="418"/>
      <c r="D333" s="418"/>
      <c r="E333" s="419"/>
      <c r="F333" s="417"/>
      <c r="G333" s="418"/>
      <c r="H333" s="418"/>
      <c r="I333" s="418"/>
      <c r="J333" s="418"/>
      <c r="K333" s="420"/>
      <c r="L333" s="133"/>
      <c r="M333" s="416" t="str">
        <f t="shared" si="5"/>
        <v/>
      </c>
    </row>
    <row r="334" spans="1:13" ht="14.45" customHeight="1" x14ac:dyDescent="0.2">
      <c r="A334" s="421"/>
      <c r="B334" s="417"/>
      <c r="C334" s="418"/>
      <c r="D334" s="418"/>
      <c r="E334" s="419"/>
      <c r="F334" s="417"/>
      <c r="G334" s="418"/>
      <c r="H334" s="418"/>
      <c r="I334" s="418"/>
      <c r="J334" s="418"/>
      <c r="K334" s="420"/>
      <c r="L334" s="133"/>
      <c r="M334" s="416" t="str">
        <f t="shared" si="5"/>
        <v/>
      </c>
    </row>
    <row r="335" spans="1:13" ht="14.45" customHeight="1" x14ac:dyDescent="0.2">
      <c r="A335" s="421"/>
      <c r="B335" s="417"/>
      <c r="C335" s="418"/>
      <c r="D335" s="418"/>
      <c r="E335" s="419"/>
      <c r="F335" s="417"/>
      <c r="G335" s="418"/>
      <c r="H335" s="418"/>
      <c r="I335" s="418"/>
      <c r="J335" s="418"/>
      <c r="K335" s="420"/>
      <c r="L335" s="133"/>
      <c r="M335" s="416" t="str">
        <f t="shared" si="5"/>
        <v/>
      </c>
    </row>
    <row r="336" spans="1:13" ht="14.45" customHeight="1" x14ac:dyDescent="0.2">
      <c r="A336" s="421"/>
      <c r="B336" s="417"/>
      <c r="C336" s="418"/>
      <c r="D336" s="418"/>
      <c r="E336" s="419"/>
      <c r="F336" s="417"/>
      <c r="G336" s="418"/>
      <c r="H336" s="418"/>
      <c r="I336" s="418"/>
      <c r="J336" s="418"/>
      <c r="K336" s="420"/>
      <c r="L336" s="133"/>
      <c r="M336" s="416" t="str">
        <f t="shared" si="5"/>
        <v/>
      </c>
    </row>
    <row r="337" spans="1:13" ht="14.45" customHeight="1" x14ac:dyDescent="0.2">
      <c r="A337" s="421"/>
      <c r="B337" s="417"/>
      <c r="C337" s="418"/>
      <c r="D337" s="418"/>
      <c r="E337" s="419"/>
      <c r="F337" s="417"/>
      <c r="G337" s="418"/>
      <c r="H337" s="418"/>
      <c r="I337" s="418"/>
      <c r="J337" s="418"/>
      <c r="K337" s="420"/>
      <c r="L337" s="133"/>
      <c r="M337" s="416" t="str">
        <f t="shared" si="5"/>
        <v/>
      </c>
    </row>
    <row r="338" spans="1:13" ht="14.45" customHeight="1" x14ac:dyDescent="0.2">
      <c r="A338" s="421"/>
      <c r="B338" s="417"/>
      <c r="C338" s="418"/>
      <c r="D338" s="418"/>
      <c r="E338" s="419"/>
      <c r="F338" s="417"/>
      <c r="G338" s="418"/>
      <c r="H338" s="418"/>
      <c r="I338" s="418"/>
      <c r="J338" s="418"/>
      <c r="K338" s="420"/>
      <c r="L338" s="133"/>
      <c r="M338" s="416" t="str">
        <f t="shared" si="5"/>
        <v/>
      </c>
    </row>
    <row r="339" spans="1:13" ht="14.45" customHeight="1" x14ac:dyDescent="0.2">
      <c r="A339" s="421"/>
      <c r="B339" s="417"/>
      <c r="C339" s="418"/>
      <c r="D339" s="418"/>
      <c r="E339" s="419"/>
      <c r="F339" s="417"/>
      <c r="G339" s="418"/>
      <c r="H339" s="418"/>
      <c r="I339" s="418"/>
      <c r="J339" s="418"/>
      <c r="K339" s="420"/>
      <c r="L339" s="133"/>
      <c r="M339" s="416" t="str">
        <f t="shared" si="5"/>
        <v/>
      </c>
    </row>
    <row r="340" spans="1:13" ht="14.45" customHeight="1" x14ac:dyDescent="0.2">
      <c r="A340" s="421"/>
      <c r="B340" s="417"/>
      <c r="C340" s="418"/>
      <c r="D340" s="418"/>
      <c r="E340" s="419"/>
      <c r="F340" s="417"/>
      <c r="G340" s="418"/>
      <c r="H340" s="418"/>
      <c r="I340" s="418"/>
      <c r="J340" s="418"/>
      <c r="K340" s="420"/>
      <c r="L340" s="133"/>
      <c r="M340" s="416" t="str">
        <f t="shared" si="5"/>
        <v/>
      </c>
    </row>
    <row r="341" spans="1:13" ht="14.45" customHeight="1" x14ac:dyDescent="0.2">
      <c r="A341" s="421"/>
      <c r="B341" s="417"/>
      <c r="C341" s="418"/>
      <c r="D341" s="418"/>
      <c r="E341" s="419"/>
      <c r="F341" s="417"/>
      <c r="G341" s="418"/>
      <c r="H341" s="418"/>
      <c r="I341" s="418"/>
      <c r="J341" s="418"/>
      <c r="K341" s="420"/>
      <c r="L341" s="133"/>
      <c r="M341" s="416" t="str">
        <f t="shared" si="5"/>
        <v/>
      </c>
    </row>
    <row r="342" spans="1:13" ht="14.45" customHeight="1" x14ac:dyDescent="0.2">
      <c r="A342" s="421"/>
      <c r="B342" s="417"/>
      <c r="C342" s="418"/>
      <c r="D342" s="418"/>
      <c r="E342" s="419"/>
      <c r="F342" s="417"/>
      <c r="G342" s="418"/>
      <c r="H342" s="418"/>
      <c r="I342" s="418"/>
      <c r="J342" s="418"/>
      <c r="K342" s="420"/>
      <c r="L342" s="133"/>
      <c r="M342" s="416" t="str">
        <f t="shared" si="5"/>
        <v/>
      </c>
    </row>
    <row r="343" spans="1:13" ht="14.45" customHeight="1" x14ac:dyDescent="0.2">
      <c r="A343" s="421"/>
      <c r="B343" s="417"/>
      <c r="C343" s="418"/>
      <c r="D343" s="418"/>
      <c r="E343" s="419"/>
      <c r="F343" s="417"/>
      <c r="G343" s="418"/>
      <c r="H343" s="418"/>
      <c r="I343" s="418"/>
      <c r="J343" s="418"/>
      <c r="K343" s="420"/>
      <c r="L343" s="133"/>
      <c r="M343" s="416" t="str">
        <f t="shared" si="5"/>
        <v/>
      </c>
    </row>
    <row r="344" spans="1:13" ht="14.45" customHeight="1" x14ac:dyDescent="0.2">
      <c r="A344" s="421"/>
      <c r="B344" s="417"/>
      <c r="C344" s="418"/>
      <c r="D344" s="418"/>
      <c r="E344" s="419"/>
      <c r="F344" s="417"/>
      <c r="G344" s="418"/>
      <c r="H344" s="418"/>
      <c r="I344" s="418"/>
      <c r="J344" s="418"/>
      <c r="K344" s="420"/>
      <c r="L344" s="133"/>
      <c r="M344" s="416" t="str">
        <f t="shared" si="5"/>
        <v/>
      </c>
    </row>
    <row r="345" spans="1:13" ht="14.45" customHeight="1" x14ac:dyDescent="0.2">
      <c r="A345" s="421"/>
      <c r="B345" s="417"/>
      <c r="C345" s="418"/>
      <c r="D345" s="418"/>
      <c r="E345" s="419"/>
      <c r="F345" s="417"/>
      <c r="G345" s="418"/>
      <c r="H345" s="418"/>
      <c r="I345" s="418"/>
      <c r="J345" s="418"/>
      <c r="K345" s="420"/>
      <c r="L345" s="133"/>
      <c r="M345" s="416" t="str">
        <f t="shared" si="5"/>
        <v/>
      </c>
    </row>
    <row r="346" spans="1:13" ht="14.45" customHeight="1" x14ac:dyDescent="0.2">
      <c r="A346" s="421"/>
      <c r="B346" s="417"/>
      <c r="C346" s="418"/>
      <c r="D346" s="418"/>
      <c r="E346" s="419"/>
      <c r="F346" s="417"/>
      <c r="G346" s="418"/>
      <c r="H346" s="418"/>
      <c r="I346" s="418"/>
      <c r="J346" s="418"/>
      <c r="K346" s="420"/>
      <c r="L346" s="133"/>
      <c r="M346" s="416" t="str">
        <f t="shared" si="5"/>
        <v/>
      </c>
    </row>
    <row r="347" spans="1:13" ht="14.45" customHeight="1" x14ac:dyDescent="0.2">
      <c r="A347" s="421"/>
      <c r="B347" s="417"/>
      <c r="C347" s="418"/>
      <c r="D347" s="418"/>
      <c r="E347" s="419"/>
      <c r="F347" s="417"/>
      <c r="G347" s="418"/>
      <c r="H347" s="418"/>
      <c r="I347" s="418"/>
      <c r="J347" s="418"/>
      <c r="K347" s="420"/>
      <c r="L347" s="133"/>
      <c r="M347" s="416" t="str">
        <f t="shared" si="5"/>
        <v/>
      </c>
    </row>
    <row r="348" spans="1:13" ht="14.45" customHeight="1" x14ac:dyDescent="0.2">
      <c r="A348" s="421"/>
      <c r="B348" s="417"/>
      <c r="C348" s="418"/>
      <c r="D348" s="418"/>
      <c r="E348" s="419"/>
      <c r="F348" s="417"/>
      <c r="G348" s="418"/>
      <c r="H348" s="418"/>
      <c r="I348" s="418"/>
      <c r="J348" s="418"/>
      <c r="K348" s="420"/>
      <c r="L348" s="133"/>
      <c r="M348" s="416" t="str">
        <f t="shared" si="5"/>
        <v/>
      </c>
    </row>
    <row r="349" spans="1:13" ht="14.45" customHeight="1" x14ac:dyDescent="0.2">
      <c r="A349" s="421"/>
      <c r="B349" s="417"/>
      <c r="C349" s="418"/>
      <c r="D349" s="418"/>
      <c r="E349" s="419"/>
      <c r="F349" s="417"/>
      <c r="G349" s="418"/>
      <c r="H349" s="418"/>
      <c r="I349" s="418"/>
      <c r="J349" s="418"/>
      <c r="K349" s="420"/>
      <c r="L349" s="133"/>
      <c r="M349" s="416" t="str">
        <f t="shared" si="5"/>
        <v/>
      </c>
    </row>
    <row r="350" spans="1:13" ht="14.45" customHeight="1" x14ac:dyDescent="0.2">
      <c r="A350" s="421"/>
      <c r="B350" s="417"/>
      <c r="C350" s="418"/>
      <c r="D350" s="418"/>
      <c r="E350" s="419"/>
      <c r="F350" s="417"/>
      <c r="G350" s="418"/>
      <c r="H350" s="418"/>
      <c r="I350" s="418"/>
      <c r="J350" s="418"/>
      <c r="K350" s="420"/>
      <c r="L350" s="133"/>
      <c r="M350" s="416" t="str">
        <f t="shared" si="5"/>
        <v/>
      </c>
    </row>
    <row r="351" spans="1:13" ht="14.45" customHeight="1" x14ac:dyDescent="0.2">
      <c r="A351" s="421"/>
      <c r="B351" s="417"/>
      <c r="C351" s="418"/>
      <c r="D351" s="418"/>
      <c r="E351" s="419"/>
      <c r="F351" s="417"/>
      <c r="G351" s="418"/>
      <c r="H351" s="418"/>
      <c r="I351" s="418"/>
      <c r="J351" s="418"/>
      <c r="K351" s="420"/>
      <c r="L351" s="133"/>
      <c r="M351" s="416" t="str">
        <f t="shared" si="5"/>
        <v/>
      </c>
    </row>
    <row r="352" spans="1:13" ht="14.45" customHeight="1" x14ac:dyDescent="0.2">
      <c r="A352" s="421"/>
      <c r="B352" s="417"/>
      <c r="C352" s="418"/>
      <c r="D352" s="418"/>
      <c r="E352" s="419"/>
      <c r="F352" s="417"/>
      <c r="G352" s="418"/>
      <c r="H352" s="418"/>
      <c r="I352" s="418"/>
      <c r="J352" s="418"/>
      <c r="K352" s="420"/>
      <c r="L352" s="133"/>
      <c r="M352" s="416" t="str">
        <f t="shared" si="5"/>
        <v/>
      </c>
    </row>
    <row r="353" spans="1:13" ht="14.45" customHeight="1" x14ac:dyDescent="0.2">
      <c r="A353" s="421"/>
      <c r="B353" s="417"/>
      <c r="C353" s="418"/>
      <c r="D353" s="418"/>
      <c r="E353" s="419"/>
      <c r="F353" s="417"/>
      <c r="G353" s="418"/>
      <c r="H353" s="418"/>
      <c r="I353" s="418"/>
      <c r="J353" s="418"/>
      <c r="K353" s="420"/>
      <c r="L353" s="133"/>
      <c r="M353" s="416" t="str">
        <f t="shared" si="5"/>
        <v/>
      </c>
    </row>
    <row r="354" spans="1:13" ht="14.45" customHeight="1" x14ac:dyDescent="0.2">
      <c r="A354" s="421"/>
      <c r="B354" s="417"/>
      <c r="C354" s="418"/>
      <c r="D354" s="418"/>
      <c r="E354" s="419"/>
      <c r="F354" s="417"/>
      <c r="G354" s="418"/>
      <c r="H354" s="418"/>
      <c r="I354" s="418"/>
      <c r="J354" s="418"/>
      <c r="K354" s="420"/>
      <c r="L354" s="133"/>
      <c r="M354" s="416" t="str">
        <f t="shared" si="5"/>
        <v/>
      </c>
    </row>
    <row r="355" spans="1:13" ht="14.45" customHeight="1" x14ac:dyDescent="0.2">
      <c r="A355" s="421"/>
      <c r="B355" s="417"/>
      <c r="C355" s="418"/>
      <c r="D355" s="418"/>
      <c r="E355" s="419"/>
      <c r="F355" s="417"/>
      <c r="G355" s="418"/>
      <c r="H355" s="418"/>
      <c r="I355" s="418"/>
      <c r="J355" s="418"/>
      <c r="K355" s="420"/>
      <c r="L355" s="133"/>
      <c r="M355" s="416" t="str">
        <f t="shared" si="5"/>
        <v/>
      </c>
    </row>
    <row r="356" spans="1:13" ht="14.45" customHeight="1" x14ac:dyDescent="0.2">
      <c r="A356" s="421"/>
      <c r="B356" s="417"/>
      <c r="C356" s="418"/>
      <c r="D356" s="418"/>
      <c r="E356" s="419"/>
      <c r="F356" s="417"/>
      <c r="G356" s="418"/>
      <c r="H356" s="418"/>
      <c r="I356" s="418"/>
      <c r="J356" s="418"/>
      <c r="K356" s="420"/>
      <c r="L356" s="133"/>
      <c r="M356" s="416" t="str">
        <f t="shared" si="5"/>
        <v/>
      </c>
    </row>
    <row r="357" spans="1:13" ht="14.45" customHeight="1" x14ac:dyDescent="0.2">
      <c r="A357" s="421"/>
      <c r="B357" s="417"/>
      <c r="C357" s="418"/>
      <c r="D357" s="418"/>
      <c r="E357" s="419"/>
      <c r="F357" s="417"/>
      <c r="G357" s="418"/>
      <c r="H357" s="418"/>
      <c r="I357" s="418"/>
      <c r="J357" s="418"/>
      <c r="K357" s="420"/>
      <c r="L357" s="133"/>
      <c r="M357" s="416" t="str">
        <f t="shared" si="5"/>
        <v/>
      </c>
    </row>
    <row r="358" spans="1:13" ht="14.45" customHeight="1" x14ac:dyDescent="0.2">
      <c r="A358" s="421"/>
      <c r="B358" s="417"/>
      <c r="C358" s="418"/>
      <c r="D358" s="418"/>
      <c r="E358" s="419"/>
      <c r="F358" s="417"/>
      <c r="G358" s="418"/>
      <c r="H358" s="418"/>
      <c r="I358" s="418"/>
      <c r="J358" s="418"/>
      <c r="K358" s="420"/>
      <c r="L358" s="133"/>
      <c r="M358" s="416" t="str">
        <f t="shared" si="5"/>
        <v/>
      </c>
    </row>
    <row r="359" spans="1:13" ht="14.45" customHeight="1" x14ac:dyDescent="0.2">
      <c r="A359" s="421"/>
      <c r="B359" s="417"/>
      <c r="C359" s="418"/>
      <c r="D359" s="418"/>
      <c r="E359" s="419"/>
      <c r="F359" s="417"/>
      <c r="G359" s="418"/>
      <c r="H359" s="418"/>
      <c r="I359" s="418"/>
      <c r="J359" s="418"/>
      <c r="K359" s="420"/>
      <c r="L359" s="133"/>
      <c r="M359" s="416" t="str">
        <f t="shared" si="5"/>
        <v/>
      </c>
    </row>
    <row r="360" spans="1:13" ht="14.45" customHeight="1" x14ac:dyDescent="0.2">
      <c r="A360" s="421"/>
      <c r="B360" s="417"/>
      <c r="C360" s="418"/>
      <c r="D360" s="418"/>
      <c r="E360" s="419"/>
      <c r="F360" s="417"/>
      <c r="G360" s="418"/>
      <c r="H360" s="418"/>
      <c r="I360" s="418"/>
      <c r="J360" s="418"/>
      <c r="K360" s="420"/>
      <c r="L360" s="133"/>
      <c r="M360" s="416" t="str">
        <f t="shared" si="5"/>
        <v/>
      </c>
    </row>
    <row r="361" spans="1:13" ht="14.45" customHeight="1" x14ac:dyDescent="0.2">
      <c r="A361" s="421"/>
      <c r="B361" s="417"/>
      <c r="C361" s="418"/>
      <c r="D361" s="418"/>
      <c r="E361" s="419"/>
      <c r="F361" s="417"/>
      <c r="G361" s="418"/>
      <c r="H361" s="418"/>
      <c r="I361" s="418"/>
      <c r="J361" s="418"/>
      <c r="K361" s="420"/>
      <c r="L361" s="133"/>
      <c r="M361" s="416" t="str">
        <f t="shared" si="5"/>
        <v/>
      </c>
    </row>
    <row r="362" spans="1:13" ht="14.45" customHeight="1" x14ac:dyDescent="0.2">
      <c r="A362" s="421"/>
      <c r="B362" s="417"/>
      <c r="C362" s="418"/>
      <c r="D362" s="418"/>
      <c r="E362" s="419"/>
      <c r="F362" s="417"/>
      <c r="G362" s="418"/>
      <c r="H362" s="418"/>
      <c r="I362" s="418"/>
      <c r="J362" s="418"/>
      <c r="K362" s="420"/>
      <c r="L362" s="133"/>
      <c r="M362" s="416" t="str">
        <f t="shared" si="5"/>
        <v/>
      </c>
    </row>
    <row r="363" spans="1:13" ht="14.45" customHeight="1" x14ac:dyDescent="0.2">
      <c r="A363" s="421"/>
      <c r="B363" s="417"/>
      <c r="C363" s="418"/>
      <c r="D363" s="418"/>
      <c r="E363" s="419"/>
      <c r="F363" s="417"/>
      <c r="G363" s="418"/>
      <c r="H363" s="418"/>
      <c r="I363" s="418"/>
      <c r="J363" s="418"/>
      <c r="K363" s="420"/>
      <c r="L363" s="133"/>
      <c r="M363" s="416" t="str">
        <f t="shared" si="5"/>
        <v/>
      </c>
    </row>
    <row r="364" spans="1:13" ht="14.45" customHeight="1" x14ac:dyDescent="0.2">
      <c r="A364" s="421"/>
      <c r="B364" s="417"/>
      <c r="C364" s="418"/>
      <c r="D364" s="418"/>
      <c r="E364" s="419"/>
      <c r="F364" s="417"/>
      <c r="G364" s="418"/>
      <c r="H364" s="418"/>
      <c r="I364" s="418"/>
      <c r="J364" s="418"/>
      <c r="K364" s="420"/>
      <c r="L364" s="133"/>
      <c r="M364" s="416" t="str">
        <f t="shared" si="5"/>
        <v/>
      </c>
    </row>
    <row r="365" spans="1:13" ht="14.45" customHeight="1" x14ac:dyDescent="0.2">
      <c r="A365" s="421"/>
      <c r="B365" s="417"/>
      <c r="C365" s="418"/>
      <c r="D365" s="418"/>
      <c r="E365" s="419"/>
      <c r="F365" s="417"/>
      <c r="G365" s="418"/>
      <c r="H365" s="418"/>
      <c r="I365" s="418"/>
      <c r="J365" s="418"/>
      <c r="K365" s="420"/>
      <c r="L365" s="133"/>
      <c r="M365" s="416" t="str">
        <f t="shared" si="5"/>
        <v/>
      </c>
    </row>
    <row r="366" spans="1:13" ht="14.45" customHeight="1" x14ac:dyDescent="0.2">
      <c r="A366" s="421"/>
      <c r="B366" s="417"/>
      <c r="C366" s="418"/>
      <c r="D366" s="418"/>
      <c r="E366" s="419"/>
      <c r="F366" s="417"/>
      <c r="G366" s="418"/>
      <c r="H366" s="418"/>
      <c r="I366" s="418"/>
      <c r="J366" s="418"/>
      <c r="K366" s="420"/>
      <c r="L366" s="133"/>
      <c r="M366" s="416" t="str">
        <f t="shared" si="5"/>
        <v/>
      </c>
    </row>
    <row r="367" spans="1:13" ht="14.45" customHeight="1" x14ac:dyDescent="0.2">
      <c r="A367" s="421"/>
      <c r="B367" s="417"/>
      <c r="C367" s="418"/>
      <c r="D367" s="418"/>
      <c r="E367" s="419"/>
      <c r="F367" s="417"/>
      <c r="G367" s="418"/>
      <c r="H367" s="418"/>
      <c r="I367" s="418"/>
      <c r="J367" s="418"/>
      <c r="K367" s="420"/>
      <c r="L367" s="133"/>
      <c r="M367" s="416" t="str">
        <f t="shared" si="5"/>
        <v/>
      </c>
    </row>
    <row r="368" spans="1:13" ht="14.45" customHeight="1" x14ac:dyDescent="0.2">
      <c r="A368" s="421"/>
      <c r="B368" s="417"/>
      <c r="C368" s="418"/>
      <c r="D368" s="418"/>
      <c r="E368" s="419"/>
      <c r="F368" s="417"/>
      <c r="G368" s="418"/>
      <c r="H368" s="418"/>
      <c r="I368" s="418"/>
      <c r="J368" s="418"/>
      <c r="K368" s="420"/>
      <c r="L368" s="133"/>
      <c r="M368" s="416" t="str">
        <f t="shared" si="5"/>
        <v/>
      </c>
    </row>
    <row r="369" spans="1:13" ht="14.45" customHeight="1" x14ac:dyDescent="0.2">
      <c r="A369" s="421"/>
      <c r="B369" s="417"/>
      <c r="C369" s="418"/>
      <c r="D369" s="418"/>
      <c r="E369" s="419"/>
      <c r="F369" s="417"/>
      <c r="G369" s="418"/>
      <c r="H369" s="418"/>
      <c r="I369" s="418"/>
      <c r="J369" s="418"/>
      <c r="K369" s="420"/>
      <c r="L369" s="133"/>
      <c r="M369" s="416" t="str">
        <f t="shared" si="5"/>
        <v/>
      </c>
    </row>
    <row r="370" spans="1:13" ht="14.45" customHeight="1" x14ac:dyDescent="0.2">
      <c r="A370" s="421"/>
      <c r="B370" s="417"/>
      <c r="C370" s="418"/>
      <c r="D370" s="418"/>
      <c r="E370" s="419"/>
      <c r="F370" s="417"/>
      <c r="G370" s="418"/>
      <c r="H370" s="418"/>
      <c r="I370" s="418"/>
      <c r="J370" s="418"/>
      <c r="K370" s="420"/>
      <c r="L370" s="133"/>
      <c r="M370" s="416" t="str">
        <f t="shared" si="5"/>
        <v/>
      </c>
    </row>
    <row r="371" spans="1:13" ht="14.45" customHeight="1" x14ac:dyDescent="0.2">
      <c r="A371" s="421"/>
      <c r="B371" s="417"/>
      <c r="C371" s="418"/>
      <c r="D371" s="418"/>
      <c r="E371" s="419"/>
      <c r="F371" s="417"/>
      <c r="G371" s="418"/>
      <c r="H371" s="418"/>
      <c r="I371" s="418"/>
      <c r="J371" s="418"/>
      <c r="K371" s="420"/>
      <c r="L371" s="133"/>
      <c r="M371" s="416" t="str">
        <f t="shared" si="5"/>
        <v/>
      </c>
    </row>
    <row r="372" spans="1:13" ht="14.45" customHeight="1" x14ac:dyDescent="0.2">
      <c r="A372" s="421"/>
      <c r="B372" s="417"/>
      <c r="C372" s="418"/>
      <c r="D372" s="418"/>
      <c r="E372" s="419"/>
      <c r="F372" s="417"/>
      <c r="G372" s="418"/>
      <c r="H372" s="418"/>
      <c r="I372" s="418"/>
      <c r="J372" s="418"/>
      <c r="K372" s="420"/>
      <c r="L372" s="133"/>
      <c r="M372" s="416" t="str">
        <f t="shared" si="5"/>
        <v/>
      </c>
    </row>
    <row r="373" spans="1:13" ht="14.45" customHeight="1" x14ac:dyDescent="0.2">
      <c r="A373" s="421"/>
      <c r="B373" s="417"/>
      <c r="C373" s="418"/>
      <c r="D373" s="418"/>
      <c r="E373" s="419"/>
      <c r="F373" s="417"/>
      <c r="G373" s="418"/>
      <c r="H373" s="418"/>
      <c r="I373" s="418"/>
      <c r="J373" s="418"/>
      <c r="K373" s="420"/>
      <c r="L373" s="133"/>
      <c r="M373" s="416" t="str">
        <f t="shared" si="5"/>
        <v/>
      </c>
    </row>
    <row r="374" spans="1:13" ht="14.45" customHeight="1" x14ac:dyDescent="0.2">
      <c r="A374" s="421"/>
      <c r="B374" s="417"/>
      <c r="C374" s="418"/>
      <c r="D374" s="418"/>
      <c r="E374" s="419"/>
      <c r="F374" s="417"/>
      <c r="G374" s="418"/>
      <c r="H374" s="418"/>
      <c r="I374" s="418"/>
      <c r="J374" s="418"/>
      <c r="K374" s="420"/>
      <c r="L374" s="133"/>
      <c r="M374" s="416" t="str">
        <f t="shared" si="5"/>
        <v/>
      </c>
    </row>
    <row r="375" spans="1:13" ht="14.45" customHeight="1" x14ac:dyDescent="0.2">
      <c r="A375" s="421"/>
      <c r="B375" s="417"/>
      <c r="C375" s="418"/>
      <c r="D375" s="418"/>
      <c r="E375" s="419"/>
      <c r="F375" s="417"/>
      <c r="G375" s="418"/>
      <c r="H375" s="418"/>
      <c r="I375" s="418"/>
      <c r="J375" s="418"/>
      <c r="K375" s="420"/>
      <c r="L375" s="133"/>
      <c r="M375" s="416" t="str">
        <f t="shared" si="5"/>
        <v/>
      </c>
    </row>
    <row r="376" spans="1:13" ht="14.45" customHeight="1" x14ac:dyDescent="0.2">
      <c r="A376" s="421"/>
      <c r="B376" s="417"/>
      <c r="C376" s="418"/>
      <c r="D376" s="418"/>
      <c r="E376" s="419"/>
      <c r="F376" s="417"/>
      <c r="G376" s="418"/>
      <c r="H376" s="418"/>
      <c r="I376" s="418"/>
      <c r="J376" s="418"/>
      <c r="K376" s="420"/>
      <c r="L376" s="133"/>
      <c r="M376" s="416" t="str">
        <f t="shared" si="5"/>
        <v/>
      </c>
    </row>
    <row r="377" spans="1:13" ht="14.45" customHeight="1" x14ac:dyDescent="0.2">
      <c r="A377" s="421"/>
      <c r="B377" s="417"/>
      <c r="C377" s="418"/>
      <c r="D377" s="418"/>
      <c r="E377" s="419"/>
      <c r="F377" s="417"/>
      <c r="G377" s="418"/>
      <c r="H377" s="418"/>
      <c r="I377" s="418"/>
      <c r="J377" s="418"/>
      <c r="K377" s="420"/>
      <c r="L377" s="133"/>
      <c r="M377" s="416" t="str">
        <f t="shared" si="5"/>
        <v/>
      </c>
    </row>
    <row r="378" spans="1:13" ht="14.45" customHeight="1" x14ac:dyDescent="0.2">
      <c r="A378" s="421"/>
      <c r="B378" s="417"/>
      <c r="C378" s="418"/>
      <c r="D378" s="418"/>
      <c r="E378" s="419"/>
      <c r="F378" s="417"/>
      <c r="G378" s="418"/>
      <c r="H378" s="418"/>
      <c r="I378" s="418"/>
      <c r="J378" s="418"/>
      <c r="K378" s="420"/>
      <c r="L378" s="133"/>
      <c r="M378" s="416" t="str">
        <f t="shared" si="5"/>
        <v/>
      </c>
    </row>
    <row r="379" spans="1:13" ht="14.45" customHeight="1" x14ac:dyDescent="0.2">
      <c r="A379" s="421"/>
      <c r="B379" s="417"/>
      <c r="C379" s="418"/>
      <c r="D379" s="418"/>
      <c r="E379" s="419"/>
      <c r="F379" s="417"/>
      <c r="G379" s="418"/>
      <c r="H379" s="418"/>
      <c r="I379" s="418"/>
      <c r="J379" s="418"/>
      <c r="K379" s="420"/>
      <c r="L379" s="133"/>
      <c r="M379" s="416" t="str">
        <f t="shared" si="5"/>
        <v/>
      </c>
    </row>
    <row r="380" spans="1:13" ht="14.45" customHeight="1" x14ac:dyDescent="0.2">
      <c r="A380" s="421"/>
      <c r="B380" s="417"/>
      <c r="C380" s="418"/>
      <c r="D380" s="418"/>
      <c r="E380" s="419"/>
      <c r="F380" s="417"/>
      <c r="G380" s="418"/>
      <c r="H380" s="418"/>
      <c r="I380" s="418"/>
      <c r="J380" s="418"/>
      <c r="K380" s="420"/>
      <c r="L380" s="133"/>
      <c r="M380" s="416" t="str">
        <f t="shared" si="5"/>
        <v/>
      </c>
    </row>
    <row r="381" spans="1:13" ht="14.45" customHeight="1" x14ac:dyDescent="0.2">
      <c r="A381" s="421"/>
      <c r="B381" s="417"/>
      <c r="C381" s="418"/>
      <c r="D381" s="418"/>
      <c r="E381" s="419"/>
      <c r="F381" s="417"/>
      <c r="G381" s="418"/>
      <c r="H381" s="418"/>
      <c r="I381" s="418"/>
      <c r="J381" s="418"/>
      <c r="K381" s="420"/>
      <c r="L381" s="133"/>
      <c r="M381" s="416" t="str">
        <f t="shared" si="5"/>
        <v/>
      </c>
    </row>
    <row r="382" spans="1:13" ht="14.45" customHeight="1" x14ac:dyDescent="0.2">
      <c r="A382" s="421"/>
      <c r="B382" s="417"/>
      <c r="C382" s="418"/>
      <c r="D382" s="418"/>
      <c r="E382" s="419"/>
      <c r="F382" s="417"/>
      <c r="G382" s="418"/>
      <c r="H382" s="418"/>
      <c r="I382" s="418"/>
      <c r="J382" s="418"/>
      <c r="K382" s="420"/>
      <c r="L382" s="133"/>
      <c r="M382" s="416" t="str">
        <f t="shared" si="5"/>
        <v/>
      </c>
    </row>
    <row r="383" spans="1:13" ht="14.45" customHeight="1" x14ac:dyDescent="0.2">
      <c r="A383" s="421"/>
      <c r="B383" s="417"/>
      <c r="C383" s="418"/>
      <c r="D383" s="418"/>
      <c r="E383" s="419"/>
      <c r="F383" s="417"/>
      <c r="G383" s="418"/>
      <c r="H383" s="418"/>
      <c r="I383" s="418"/>
      <c r="J383" s="418"/>
      <c r="K383" s="420"/>
      <c r="L383" s="133"/>
      <c r="M383" s="416" t="str">
        <f t="shared" si="5"/>
        <v/>
      </c>
    </row>
    <row r="384" spans="1:13" ht="14.45" customHeight="1" x14ac:dyDescent="0.2">
      <c r="A384" s="421"/>
      <c r="B384" s="417"/>
      <c r="C384" s="418"/>
      <c r="D384" s="418"/>
      <c r="E384" s="419"/>
      <c r="F384" s="417"/>
      <c r="G384" s="418"/>
      <c r="H384" s="418"/>
      <c r="I384" s="418"/>
      <c r="J384" s="418"/>
      <c r="K384" s="420"/>
      <c r="L384" s="133"/>
      <c r="M384" s="416" t="str">
        <f t="shared" si="5"/>
        <v/>
      </c>
    </row>
    <row r="385" spans="1:13" ht="14.45" customHeight="1" x14ac:dyDescent="0.2">
      <c r="A385" s="421"/>
      <c r="B385" s="417"/>
      <c r="C385" s="418"/>
      <c r="D385" s="418"/>
      <c r="E385" s="419"/>
      <c r="F385" s="417"/>
      <c r="G385" s="418"/>
      <c r="H385" s="418"/>
      <c r="I385" s="418"/>
      <c r="J385" s="418"/>
      <c r="K385" s="420"/>
      <c r="L385" s="133"/>
      <c r="M385" s="416" t="str">
        <f t="shared" si="5"/>
        <v/>
      </c>
    </row>
    <row r="386" spans="1:13" ht="14.45" customHeight="1" x14ac:dyDescent="0.2">
      <c r="A386" s="421"/>
      <c r="B386" s="417"/>
      <c r="C386" s="418"/>
      <c r="D386" s="418"/>
      <c r="E386" s="419"/>
      <c r="F386" s="417"/>
      <c r="G386" s="418"/>
      <c r="H386" s="418"/>
      <c r="I386" s="418"/>
      <c r="J386" s="418"/>
      <c r="K386" s="420"/>
      <c r="L386" s="133"/>
      <c r="M386" s="416" t="str">
        <f t="shared" si="5"/>
        <v/>
      </c>
    </row>
    <row r="387" spans="1:13" ht="14.45" customHeight="1" x14ac:dyDescent="0.2">
      <c r="A387" s="421"/>
      <c r="B387" s="417"/>
      <c r="C387" s="418"/>
      <c r="D387" s="418"/>
      <c r="E387" s="419"/>
      <c r="F387" s="417"/>
      <c r="G387" s="418"/>
      <c r="H387" s="418"/>
      <c r="I387" s="418"/>
      <c r="J387" s="418"/>
      <c r="K387" s="420"/>
      <c r="L387" s="133"/>
      <c r="M387" s="416" t="str">
        <f t="shared" si="5"/>
        <v/>
      </c>
    </row>
    <row r="388" spans="1:13" ht="14.45" customHeight="1" x14ac:dyDescent="0.2">
      <c r="A388" s="421"/>
      <c r="B388" s="417"/>
      <c r="C388" s="418"/>
      <c r="D388" s="418"/>
      <c r="E388" s="419"/>
      <c r="F388" s="417"/>
      <c r="G388" s="418"/>
      <c r="H388" s="418"/>
      <c r="I388" s="418"/>
      <c r="J388" s="418"/>
      <c r="K388" s="420"/>
      <c r="L388" s="133"/>
      <c r="M388" s="416" t="str">
        <f t="shared" si="5"/>
        <v/>
      </c>
    </row>
    <row r="389" spans="1:13" ht="14.45" customHeight="1" x14ac:dyDescent="0.2">
      <c r="A389" s="421"/>
      <c r="B389" s="417"/>
      <c r="C389" s="418"/>
      <c r="D389" s="418"/>
      <c r="E389" s="419"/>
      <c r="F389" s="417"/>
      <c r="G389" s="418"/>
      <c r="H389" s="418"/>
      <c r="I389" s="418"/>
      <c r="J389" s="418"/>
      <c r="K389" s="420"/>
      <c r="L389" s="133"/>
      <c r="M389" s="416" t="str">
        <f t="shared" si="5"/>
        <v/>
      </c>
    </row>
    <row r="390" spans="1:13" ht="14.45" customHeight="1" x14ac:dyDescent="0.2">
      <c r="A390" s="421"/>
      <c r="B390" s="417"/>
      <c r="C390" s="418"/>
      <c r="D390" s="418"/>
      <c r="E390" s="419"/>
      <c r="F390" s="417"/>
      <c r="G390" s="418"/>
      <c r="H390" s="418"/>
      <c r="I390" s="418"/>
      <c r="J390" s="418"/>
      <c r="K390" s="420"/>
      <c r="L390" s="133"/>
      <c r="M390" s="41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1"/>
      <c r="B391" s="417"/>
      <c r="C391" s="418"/>
      <c r="D391" s="418"/>
      <c r="E391" s="419"/>
      <c r="F391" s="417"/>
      <c r="G391" s="418"/>
      <c r="H391" s="418"/>
      <c r="I391" s="418"/>
      <c r="J391" s="418"/>
      <c r="K391" s="420"/>
      <c r="L391" s="133"/>
      <c r="M391" s="416" t="str">
        <f t="shared" si="6"/>
        <v/>
      </c>
    </row>
    <row r="392" spans="1:13" ht="14.45" customHeight="1" x14ac:dyDescent="0.2">
      <c r="A392" s="421"/>
      <c r="B392" s="417"/>
      <c r="C392" s="418"/>
      <c r="D392" s="418"/>
      <c r="E392" s="419"/>
      <c r="F392" s="417"/>
      <c r="G392" s="418"/>
      <c r="H392" s="418"/>
      <c r="I392" s="418"/>
      <c r="J392" s="418"/>
      <c r="K392" s="420"/>
      <c r="L392" s="133"/>
      <c r="M392" s="416" t="str">
        <f t="shared" si="6"/>
        <v/>
      </c>
    </row>
    <row r="393" spans="1:13" ht="14.45" customHeight="1" x14ac:dyDescent="0.2">
      <c r="A393" s="421"/>
      <c r="B393" s="417"/>
      <c r="C393" s="418"/>
      <c r="D393" s="418"/>
      <c r="E393" s="419"/>
      <c r="F393" s="417"/>
      <c r="G393" s="418"/>
      <c r="H393" s="418"/>
      <c r="I393" s="418"/>
      <c r="J393" s="418"/>
      <c r="K393" s="420"/>
      <c r="L393" s="133"/>
      <c r="M393" s="416" t="str">
        <f t="shared" si="6"/>
        <v/>
      </c>
    </row>
    <row r="394" spans="1:13" ht="14.45" customHeight="1" x14ac:dyDescent="0.2">
      <c r="A394" s="421"/>
      <c r="B394" s="417"/>
      <c r="C394" s="418"/>
      <c r="D394" s="418"/>
      <c r="E394" s="419"/>
      <c r="F394" s="417"/>
      <c r="G394" s="418"/>
      <c r="H394" s="418"/>
      <c r="I394" s="418"/>
      <c r="J394" s="418"/>
      <c r="K394" s="420"/>
      <c r="L394" s="133"/>
      <c r="M394" s="416" t="str">
        <f t="shared" si="6"/>
        <v/>
      </c>
    </row>
    <row r="395" spans="1:13" ht="14.45" customHeight="1" x14ac:dyDescent="0.2">
      <c r="A395" s="421"/>
      <c r="B395" s="417"/>
      <c r="C395" s="418"/>
      <c r="D395" s="418"/>
      <c r="E395" s="419"/>
      <c r="F395" s="417"/>
      <c r="G395" s="418"/>
      <c r="H395" s="418"/>
      <c r="I395" s="418"/>
      <c r="J395" s="418"/>
      <c r="K395" s="420"/>
      <c r="L395" s="133"/>
      <c r="M395" s="416" t="str">
        <f t="shared" si="6"/>
        <v/>
      </c>
    </row>
    <row r="396" spans="1:13" ht="14.45" customHeight="1" x14ac:dyDescent="0.2">
      <c r="A396" s="421"/>
      <c r="B396" s="417"/>
      <c r="C396" s="418"/>
      <c r="D396" s="418"/>
      <c r="E396" s="419"/>
      <c r="F396" s="417"/>
      <c r="G396" s="418"/>
      <c r="H396" s="418"/>
      <c r="I396" s="418"/>
      <c r="J396" s="418"/>
      <c r="K396" s="420"/>
      <c r="L396" s="133"/>
      <c r="M396" s="416" t="str">
        <f t="shared" si="6"/>
        <v/>
      </c>
    </row>
    <row r="397" spans="1:13" ht="14.45" customHeight="1" x14ac:dyDescent="0.2">
      <c r="A397" s="421"/>
      <c r="B397" s="417"/>
      <c r="C397" s="418"/>
      <c r="D397" s="418"/>
      <c r="E397" s="419"/>
      <c r="F397" s="417"/>
      <c r="G397" s="418"/>
      <c r="H397" s="418"/>
      <c r="I397" s="418"/>
      <c r="J397" s="418"/>
      <c r="K397" s="420"/>
      <c r="L397" s="133"/>
      <c r="M397" s="416" t="str">
        <f t="shared" si="6"/>
        <v/>
      </c>
    </row>
    <row r="398" spans="1:13" ht="14.45" customHeight="1" x14ac:dyDescent="0.2">
      <c r="A398" s="421"/>
      <c r="B398" s="417"/>
      <c r="C398" s="418"/>
      <c r="D398" s="418"/>
      <c r="E398" s="419"/>
      <c r="F398" s="417"/>
      <c r="G398" s="418"/>
      <c r="H398" s="418"/>
      <c r="I398" s="418"/>
      <c r="J398" s="418"/>
      <c r="K398" s="420"/>
      <c r="L398" s="133"/>
      <c r="M398" s="416" t="str">
        <f t="shared" si="6"/>
        <v/>
      </c>
    </row>
    <row r="399" spans="1:13" ht="14.45" customHeight="1" x14ac:dyDescent="0.2">
      <c r="A399" s="421"/>
      <c r="B399" s="417"/>
      <c r="C399" s="418"/>
      <c r="D399" s="418"/>
      <c r="E399" s="419"/>
      <c r="F399" s="417"/>
      <c r="G399" s="418"/>
      <c r="H399" s="418"/>
      <c r="I399" s="418"/>
      <c r="J399" s="418"/>
      <c r="K399" s="420"/>
      <c r="L399" s="133"/>
      <c r="M399" s="416" t="str">
        <f t="shared" si="6"/>
        <v/>
      </c>
    </row>
    <row r="400" spans="1:13" ht="14.45" customHeight="1" x14ac:dyDescent="0.2">
      <c r="A400" s="421"/>
      <c r="B400" s="417"/>
      <c r="C400" s="418"/>
      <c r="D400" s="418"/>
      <c r="E400" s="419"/>
      <c r="F400" s="417"/>
      <c r="G400" s="418"/>
      <c r="H400" s="418"/>
      <c r="I400" s="418"/>
      <c r="J400" s="418"/>
      <c r="K400" s="420"/>
      <c r="L400" s="133"/>
      <c r="M400" s="416" t="str">
        <f t="shared" si="6"/>
        <v/>
      </c>
    </row>
    <row r="401" spans="1:13" ht="14.45" customHeight="1" x14ac:dyDescent="0.2">
      <c r="A401" s="421"/>
      <c r="B401" s="417"/>
      <c r="C401" s="418"/>
      <c r="D401" s="418"/>
      <c r="E401" s="419"/>
      <c r="F401" s="417"/>
      <c r="G401" s="418"/>
      <c r="H401" s="418"/>
      <c r="I401" s="418"/>
      <c r="J401" s="418"/>
      <c r="K401" s="420"/>
      <c r="L401" s="133"/>
      <c r="M401" s="416" t="str">
        <f t="shared" si="6"/>
        <v/>
      </c>
    </row>
    <row r="402" spans="1:13" ht="14.45" customHeight="1" x14ac:dyDescent="0.2">
      <c r="A402" s="421"/>
      <c r="B402" s="417"/>
      <c r="C402" s="418"/>
      <c r="D402" s="418"/>
      <c r="E402" s="419"/>
      <c r="F402" s="417"/>
      <c r="G402" s="418"/>
      <c r="H402" s="418"/>
      <c r="I402" s="418"/>
      <c r="J402" s="418"/>
      <c r="K402" s="420"/>
      <c r="L402" s="133"/>
      <c r="M402" s="416" t="str">
        <f t="shared" si="6"/>
        <v/>
      </c>
    </row>
    <row r="403" spans="1:13" ht="14.45" customHeight="1" x14ac:dyDescent="0.2">
      <c r="A403" s="421"/>
      <c r="B403" s="417"/>
      <c r="C403" s="418"/>
      <c r="D403" s="418"/>
      <c r="E403" s="419"/>
      <c r="F403" s="417"/>
      <c r="G403" s="418"/>
      <c r="H403" s="418"/>
      <c r="I403" s="418"/>
      <c r="J403" s="418"/>
      <c r="K403" s="420"/>
      <c r="L403" s="133"/>
      <c r="M403" s="416" t="str">
        <f t="shared" si="6"/>
        <v/>
      </c>
    </row>
    <row r="404" spans="1:13" ht="14.45" customHeight="1" x14ac:dyDescent="0.2">
      <c r="A404" s="421"/>
      <c r="B404" s="417"/>
      <c r="C404" s="418"/>
      <c r="D404" s="418"/>
      <c r="E404" s="419"/>
      <c r="F404" s="417"/>
      <c r="G404" s="418"/>
      <c r="H404" s="418"/>
      <c r="I404" s="418"/>
      <c r="J404" s="418"/>
      <c r="K404" s="420"/>
      <c r="L404" s="133"/>
      <c r="M404" s="416" t="str">
        <f t="shared" si="6"/>
        <v/>
      </c>
    </row>
    <row r="405" spans="1:13" ht="14.45" customHeight="1" x14ac:dyDescent="0.2">
      <c r="A405" s="421"/>
      <c r="B405" s="417"/>
      <c r="C405" s="418"/>
      <c r="D405" s="418"/>
      <c r="E405" s="419"/>
      <c r="F405" s="417"/>
      <c r="G405" s="418"/>
      <c r="H405" s="418"/>
      <c r="I405" s="418"/>
      <c r="J405" s="418"/>
      <c r="K405" s="420"/>
      <c r="L405" s="133"/>
      <c r="M405" s="416" t="str">
        <f t="shared" si="6"/>
        <v/>
      </c>
    </row>
    <row r="406" spans="1:13" ht="14.45" customHeight="1" x14ac:dyDescent="0.2">
      <c r="A406" s="421"/>
      <c r="B406" s="417"/>
      <c r="C406" s="418"/>
      <c r="D406" s="418"/>
      <c r="E406" s="419"/>
      <c r="F406" s="417"/>
      <c r="G406" s="418"/>
      <c r="H406" s="418"/>
      <c r="I406" s="418"/>
      <c r="J406" s="418"/>
      <c r="K406" s="420"/>
      <c r="L406" s="133"/>
      <c r="M406" s="416" t="str">
        <f t="shared" si="6"/>
        <v/>
      </c>
    </row>
    <row r="407" spans="1:13" ht="14.45" customHeight="1" x14ac:dyDescent="0.2">
      <c r="A407" s="421"/>
      <c r="B407" s="417"/>
      <c r="C407" s="418"/>
      <c r="D407" s="418"/>
      <c r="E407" s="419"/>
      <c r="F407" s="417"/>
      <c r="G407" s="418"/>
      <c r="H407" s="418"/>
      <c r="I407" s="418"/>
      <c r="J407" s="418"/>
      <c r="K407" s="420"/>
      <c r="L407" s="133"/>
      <c r="M407" s="416" t="str">
        <f t="shared" si="6"/>
        <v/>
      </c>
    </row>
    <row r="408" spans="1:13" ht="14.45" customHeight="1" x14ac:dyDescent="0.2">
      <c r="A408" s="421"/>
      <c r="B408" s="417"/>
      <c r="C408" s="418"/>
      <c r="D408" s="418"/>
      <c r="E408" s="419"/>
      <c r="F408" s="417"/>
      <c r="G408" s="418"/>
      <c r="H408" s="418"/>
      <c r="I408" s="418"/>
      <c r="J408" s="418"/>
      <c r="K408" s="420"/>
      <c r="L408" s="133"/>
      <c r="M408" s="416" t="str">
        <f t="shared" si="6"/>
        <v/>
      </c>
    </row>
    <row r="409" spans="1:13" ht="14.45" customHeight="1" x14ac:dyDescent="0.2">
      <c r="A409" s="421"/>
      <c r="B409" s="417"/>
      <c r="C409" s="418"/>
      <c r="D409" s="418"/>
      <c r="E409" s="419"/>
      <c r="F409" s="417"/>
      <c r="G409" s="418"/>
      <c r="H409" s="418"/>
      <c r="I409" s="418"/>
      <c r="J409" s="418"/>
      <c r="K409" s="420"/>
      <c r="L409" s="133"/>
      <c r="M409" s="416" t="str">
        <f t="shared" si="6"/>
        <v/>
      </c>
    </row>
    <row r="410" spans="1:13" ht="14.45" customHeight="1" x14ac:dyDescent="0.2">
      <c r="A410" s="421"/>
      <c r="B410" s="417"/>
      <c r="C410" s="418"/>
      <c r="D410" s="418"/>
      <c r="E410" s="419"/>
      <c r="F410" s="417"/>
      <c r="G410" s="418"/>
      <c r="H410" s="418"/>
      <c r="I410" s="418"/>
      <c r="J410" s="418"/>
      <c r="K410" s="420"/>
      <c r="L410" s="133"/>
      <c r="M410" s="416" t="str">
        <f t="shared" si="6"/>
        <v/>
      </c>
    </row>
    <row r="411" spans="1:13" ht="14.45" customHeight="1" x14ac:dyDescent="0.2">
      <c r="A411" s="421"/>
      <c r="B411" s="417"/>
      <c r="C411" s="418"/>
      <c r="D411" s="418"/>
      <c r="E411" s="419"/>
      <c r="F411" s="417"/>
      <c r="G411" s="418"/>
      <c r="H411" s="418"/>
      <c r="I411" s="418"/>
      <c r="J411" s="418"/>
      <c r="K411" s="420"/>
      <c r="L411" s="133"/>
      <c r="M411" s="416" t="str">
        <f t="shared" si="6"/>
        <v/>
      </c>
    </row>
    <row r="412" spans="1:13" ht="14.45" customHeight="1" x14ac:dyDescent="0.2">
      <c r="A412" s="421"/>
      <c r="B412" s="417"/>
      <c r="C412" s="418"/>
      <c r="D412" s="418"/>
      <c r="E412" s="419"/>
      <c r="F412" s="417"/>
      <c r="G412" s="418"/>
      <c r="H412" s="418"/>
      <c r="I412" s="418"/>
      <c r="J412" s="418"/>
      <c r="K412" s="420"/>
      <c r="L412" s="133"/>
      <c r="M412" s="416" t="str">
        <f t="shared" si="6"/>
        <v/>
      </c>
    </row>
    <row r="413" spans="1:13" ht="14.45" customHeight="1" x14ac:dyDescent="0.2">
      <c r="A413" s="421"/>
      <c r="B413" s="417"/>
      <c r="C413" s="418"/>
      <c r="D413" s="418"/>
      <c r="E413" s="419"/>
      <c r="F413" s="417"/>
      <c r="G413" s="418"/>
      <c r="H413" s="418"/>
      <c r="I413" s="418"/>
      <c r="J413" s="418"/>
      <c r="K413" s="420"/>
      <c r="L413" s="133"/>
      <c r="M413" s="416" t="str">
        <f t="shared" si="6"/>
        <v/>
      </c>
    </row>
    <row r="414" spans="1:13" ht="14.45" customHeight="1" x14ac:dyDescent="0.2">
      <c r="A414" s="421"/>
      <c r="B414" s="417"/>
      <c r="C414" s="418"/>
      <c r="D414" s="418"/>
      <c r="E414" s="419"/>
      <c r="F414" s="417"/>
      <c r="G414" s="418"/>
      <c r="H414" s="418"/>
      <c r="I414" s="418"/>
      <c r="J414" s="418"/>
      <c r="K414" s="420"/>
      <c r="L414" s="133"/>
      <c r="M414" s="416" t="str">
        <f t="shared" si="6"/>
        <v/>
      </c>
    </row>
    <row r="415" spans="1:13" ht="14.45" customHeight="1" x14ac:dyDescent="0.2">
      <c r="A415" s="421"/>
      <c r="B415" s="417"/>
      <c r="C415" s="418"/>
      <c r="D415" s="418"/>
      <c r="E415" s="419"/>
      <c r="F415" s="417"/>
      <c r="G415" s="418"/>
      <c r="H415" s="418"/>
      <c r="I415" s="418"/>
      <c r="J415" s="418"/>
      <c r="K415" s="420"/>
      <c r="L415" s="133"/>
      <c r="M415" s="416" t="str">
        <f t="shared" si="6"/>
        <v/>
      </c>
    </row>
    <row r="416" spans="1:13" ht="14.45" customHeight="1" x14ac:dyDescent="0.2">
      <c r="A416" s="421"/>
      <c r="B416" s="417"/>
      <c r="C416" s="418"/>
      <c r="D416" s="418"/>
      <c r="E416" s="419"/>
      <c r="F416" s="417"/>
      <c r="G416" s="418"/>
      <c r="H416" s="418"/>
      <c r="I416" s="418"/>
      <c r="J416" s="418"/>
      <c r="K416" s="420"/>
      <c r="L416" s="133"/>
      <c r="M416" s="416" t="str">
        <f t="shared" si="6"/>
        <v/>
      </c>
    </row>
    <row r="417" spans="1:13" ht="14.45" customHeight="1" x14ac:dyDescent="0.2">
      <c r="A417" s="421"/>
      <c r="B417" s="417"/>
      <c r="C417" s="418"/>
      <c r="D417" s="418"/>
      <c r="E417" s="419"/>
      <c r="F417" s="417"/>
      <c r="G417" s="418"/>
      <c r="H417" s="418"/>
      <c r="I417" s="418"/>
      <c r="J417" s="418"/>
      <c r="K417" s="420"/>
      <c r="L417" s="133"/>
      <c r="M417" s="416" t="str">
        <f t="shared" si="6"/>
        <v/>
      </c>
    </row>
    <row r="418" spans="1:13" ht="14.45" customHeight="1" x14ac:dyDescent="0.2">
      <c r="A418" s="421"/>
      <c r="B418" s="417"/>
      <c r="C418" s="418"/>
      <c r="D418" s="418"/>
      <c r="E418" s="419"/>
      <c r="F418" s="417"/>
      <c r="G418" s="418"/>
      <c r="H418" s="418"/>
      <c r="I418" s="418"/>
      <c r="J418" s="418"/>
      <c r="K418" s="420"/>
      <c r="L418" s="133"/>
      <c r="M418" s="416" t="str">
        <f t="shared" si="6"/>
        <v/>
      </c>
    </row>
    <row r="419" spans="1:13" ht="14.45" customHeight="1" x14ac:dyDescent="0.2">
      <c r="A419" s="421"/>
      <c r="B419" s="417"/>
      <c r="C419" s="418"/>
      <c r="D419" s="418"/>
      <c r="E419" s="419"/>
      <c r="F419" s="417"/>
      <c r="G419" s="418"/>
      <c r="H419" s="418"/>
      <c r="I419" s="418"/>
      <c r="J419" s="418"/>
      <c r="K419" s="420"/>
      <c r="L419" s="133"/>
      <c r="M419" s="416" t="str">
        <f t="shared" si="6"/>
        <v/>
      </c>
    </row>
    <row r="420" spans="1:13" ht="14.45" customHeight="1" x14ac:dyDescent="0.2">
      <c r="A420" s="421"/>
      <c r="B420" s="417"/>
      <c r="C420" s="418"/>
      <c r="D420" s="418"/>
      <c r="E420" s="419"/>
      <c r="F420" s="417"/>
      <c r="G420" s="418"/>
      <c r="H420" s="418"/>
      <c r="I420" s="418"/>
      <c r="J420" s="418"/>
      <c r="K420" s="420"/>
      <c r="L420" s="133"/>
      <c r="M420" s="416" t="str">
        <f t="shared" si="6"/>
        <v/>
      </c>
    </row>
    <row r="421" spans="1:13" ht="14.45" customHeight="1" x14ac:dyDescent="0.2">
      <c r="A421" s="421"/>
      <c r="B421" s="417"/>
      <c r="C421" s="418"/>
      <c r="D421" s="418"/>
      <c r="E421" s="419"/>
      <c r="F421" s="417"/>
      <c r="G421" s="418"/>
      <c r="H421" s="418"/>
      <c r="I421" s="418"/>
      <c r="J421" s="418"/>
      <c r="K421" s="420"/>
      <c r="L421" s="133"/>
      <c r="M421" s="416" t="str">
        <f t="shared" si="6"/>
        <v/>
      </c>
    </row>
    <row r="422" spans="1:13" ht="14.45" customHeight="1" x14ac:dyDescent="0.2">
      <c r="A422" s="421"/>
      <c r="B422" s="417"/>
      <c r="C422" s="418"/>
      <c r="D422" s="418"/>
      <c r="E422" s="419"/>
      <c r="F422" s="417"/>
      <c r="G422" s="418"/>
      <c r="H422" s="418"/>
      <c r="I422" s="418"/>
      <c r="J422" s="418"/>
      <c r="K422" s="420"/>
      <c r="L422" s="133"/>
      <c r="M422" s="416" t="str">
        <f t="shared" si="6"/>
        <v/>
      </c>
    </row>
    <row r="423" spans="1:13" ht="14.45" customHeight="1" x14ac:dyDescent="0.2">
      <c r="A423" s="421"/>
      <c r="B423" s="417"/>
      <c r="C423" s="418"/>
      <c r="D423" s="418"/>
      <c r="E423" s="419"/>
      <c r="F423" s="417"/>
      <c r="G423" s="418"/>
      <c r="H423" s="418"/>
      <c r="I423" s="418"/>
      <c r="J423" s="418"/>
      <c r="K423" s="420"/>
      <c r="L423" s="133"/>
      <c r="M423" s="416" t="str">
        <f t="shared" si="6"/>
        <v/>
      </c>
    </row>
    <row r="424" spans="1:13" ht="14.45" customHeight="1" x14ac:dyDescent="0.2">
      <c r="A424" s="421"/>
      <c r="B424" s="417"/>
      <c r="C424" s="418"/>
      <c r="D424" s="418"/>
      <c r="E424" s="419"/>
      <c r="F424" s="417"/>
      <c r="G424" s="418"/>
      <c r="H424" s="418"/>
      <c r="I424" s="418"/>
      <c r="J424" s="418"/>
      <c r="K424" s="420"/>
      <c r="L424" s="133"/>
      <c r="M424" s="416" t="str">
        <f t="shared" si="6"/>
        <v/>
      </c>
    </row>
    <row r="425" spans="1:13" ht="14.45" customHeight="1" x14ac:dyDescent="0.2">
      <c r="A425" s="421"/>
      <c r="B425" s="417"/>
      <c r="C425" s="418"/>
      <c r="D425" s="418"/>
      <c r="E425" s="419"/>
      <c r="F425" s="417"/>
      <c r="G425" s="418"/>
      <c r="H425" s="418"/>
      <c r="I425" s="418"/>
      <c r="J425" s="418"/>
      <c r="K425" s="420"/>
      <c r="L425" s="133"/>
      <c r="M425" s="416" t="str">
        <f t="shared" si="6"/>
        <v/>
      </c>
    </row>
    <row r="426" spans="1:13" ht="14.45" customHeight="1" x14ac:dyDescent="0.2">
      <c r="A426" s="421"/>
      <c r="B426" s="417"/>
      <c r="C426" s="418"/>
      <c r="D426" s="418"/>
      <c r="E426" s="419"/>
      <c r="F426" s="417"/>
      <c r="G426" s="418"/>
      <c r="H426" s="418"/>
      <c r="I426" s="418"/>
      <c r="J426" s="418"/>
      <c r="K426" s="420"/>
      <c r="L426" s="133"/>
      <c r="M426" s="416" t="str">
        <f t="shared" si="6"/>
        <v/>
      </c>
    </row>
    <row r="427" spans="1:13" ht="14.45" customHeight="1" x14ac:dyDescent="0.2">
      <c r="A427" s="421"/>
      <c r="B427" s="417"/>
      <c r="C427" s="418"/>
      <c r="D427" s="418"/>
      <c r="E427" s="419"/>
      <c r="F427" s="417"/>
      <c r="G427" s="418"/>
      <c r="H427" s="418"/>
      <c r="I427" s="418"/>
      <c r="J427" s="418"/>
      <c r="K427" s="420"/>
      <c r="L427" s="133"/>
      <c r="M427" s="416" t="str">
        <f t="shared" si="6"/>
        <v/>
      </c>
    </row>
    <row r="428" spans="1:13" ht="14.45" customHeight="1" x14ac:dyDescent="0.2">
      <c r="A428" s="421"/>
      <c r="B428" s="417"/>
      <c r="C428" s="418"/>
      <c r="D428" s="418"/>
      <c r="E428" s="419"/>
      <c r="F428" s="417"/>
      <c r="G428" s="418"/>
      <c r="H428" s="418"/>
      <c r="I428" s="418"/>
      <c r="J428" s="418"/>
      <c r="K428" s="420"/>
      <c r="L428" s="133"/>
      <c r="M428" s="416" t="str">
        <f t="shared" si="6"/>
        <v/>
      </c>
    </row>
    <row r="429" spans="1:13" ht="14.45" customHeight="1" x14ac:dyDescent="0.2">
      <c r="A429" s="421"/>
      <c r="B429" s="417"/>
      <c r="C429" s="418"/>
      <c r="D429" s="418"/>
      <c r="E429" s="419"/>
      <c r="F429" s="417"/>
      <c r="G429" s="418"/>
      <c r="H429" s="418"/>
      <c r="I429" s="418"/>
      <c r="J429" s="418"/>
      <c r="K429" s="420"/>
      <c r="L429" s="133"/>
      <c r="M429" s="416" t="str">
        <f t="shared" si="6"/>
        <v/>
      </c>
    </row>
    <row r="430" spans="1:13" ht="14.45" customHeight="1" x14ac:dyDescent="0.2">
      <c r="A430" s="421"/>
      <c r="B430" s="417"/>
      <c r="C430" s="418"/>
      <c r="D430" s="418"/>
      <c r="E430" s="419"/>
      <c r="F430" s="417"/>
      <c r="G430" s="418"/>
      <c r="H430" s="418"/>
      <c r="I430" s="418"/>
      <c r="J430" s="418"/>
      <c r="K430" s="420"/>
      <c r="L430" s="133"/>
      <c r="M430" s="416" t="str">
        <f t="shared" si="6"/>
        <v/>
      </c>
    </row>
    <row r="431" spans="1:13" ht="14.45" customHeight="1" x14ac:dyDescent="0.2">
      <c r="A431" s="421"/>
      <c r="B431" s="417"/>
      <c r="C431" s="418"/>
      <c r="D431" s="418"/>
      <c r="E431" s="419"/>
      <c r="F431" s="417"/>
      <c r="G431" s="418"/>
      <c r="H431" s="418"/>
      <c r="I431" s="418"/>
      <c r="J431" s="418"/>
      <c r="K431" s="420"/>
      <c r="L431" s="133"/>
      <c r="M431" s="416" t="str">
        <f t="shared" si="6"/>
        <v/>
      </c>
    </row>
    <row r="432" spans="1:13" ht="14.45" customHeight="1" x14ac:dyDescent="0.2">
      <c r="A432" s="421"/>
      <c r="B432" s="417"/>
      <c r="C432" s="418"/>
      <c r="D432" s="418"/>
      <c r="E432" s="419"/>
      <c r="F432" s="417"/>
      <c r="G432" s="418"/>
      <c r="H432" s="418"/>
      <c r="I432" s="418"/>
      <c r="J432" s="418"/>
      <c r="K432" s="420"/>
      <c r="L432" s="133"/>
      <c r="M432" s="416" t="str">
        <f t="shared" si="6"/>
        <v/>
      </c>
    </row>
    <row r="433" spans="1:13" ht="14.45" customHeight="1" x14ac:dyDescent="0.2">
      <c r="A433" s="421"/>
      <c r="B433" s="417"/>
      <c r="C433" s="418"/>
      <c r="D433" s="418"/>
      <c r="E433" s="419"/>
      <c r="F433" s="417"/>
      <c r="G433" s="418"/>
      <c r="H433" s="418"/>
      <c r="I433" s="418"/>
      <c r="J433" s="418"/>
      <c r="K433" s="420"/>
      <c r="L433" s="133"/>
      <c r="M433" s="416" t="str">
        <f t="shared" si="6"/>
        <v/>
      </c>
    </row>
    <row r="434" spans="1:13" ht="14.45" customHeight="1" x14ac:dyDescent="0.2">
      <c r="A434" s="421"/>
      <c r="B434" s="417"/>
      <c r="C434" s="418"/>
      <c r="D434" s="418"/>
      <c r="E434" s="419"/>
      <c r="F434" s="417"/>
      <c r="G434" s="418"/>
      <c r="H434" s="418"/>
      <c r="I434" s="418"/>
      <c r="J434" s="418"/>
      <c r="K434" s="420"/>
      <c r="L434" s="133"/>
      <c r="M434" s="416" t="str">
        <f t="shared" si="6"/>
        <v/>
      </c>
    </row>
    <row r="435" spans="1:13" ht="14.45" customHeight="1" x14ac:dyDescent="0.2">
      <c r="A435" s="421"/>
      <c r="B435" s="417"/>
      <c r="C435" s="418"/>
      <c r="D435" s="418"/>
      <c r="E435" s="419"/>
      <c r="F435" s="417"/>
      <c r="G435" s="418"/>
      <c r="H435" s="418"/>
      <c r="I435" s="418"/>
      <c r="J435" s="418"/>
      <c r="K435" s="420"/>
      <c r="L435" s="133"/>
      <c r="M435" s="416" t="str">
        <f t="shared" si="6"/>
        <v/>
      </c>
    </row>
    <row r="436" spans="1:13" ht="14.45" customHeight="1" x14ac:dyDescent="0.2">
      <c r="A436" s="421"/>
      <c r="B436" s="417"/>
      <c r="C436" s="418"/>
      <c r="D436" s="418"/>
      <c r="E436" s="419"/>
      <c r="F436" s="417"/>
      <c r="G436" s="418"/>
      <c r="H436" s="418"/>
      <c r="I436" s="418"/>
      <c r="J436" s="418"/>
      <c r="K436" s="420"/>
      <c r="L436" s="133"/>
      <c r="M436" s="416" t="str">
        <f t="shared" si="6"/>
        <v/>
      </c>
    </row>
    <row r="437" spans="1:13" ht="14.45" customHeight="1" x14ac:dyDescent="0.2">
      <c r="A437" s="421"/>
      <c r="B437" s="417"/>
      <c r="C437" s="418"/>
      <c r="D437" s="418"/>
      <c r="E437" s="419"/>
      <c r="F437" s="417"/>
      <c r="G437" s="418"/>
      <c r="H437" s="418"/>
      <c r="I437" s="418"/>
      <c r="J437" s="418"/>
      <c r="K437" s="420"/>
      <c r="L437" s="133"/>
      <c r="M437" s="416" t="str">
        <f t="shared" si="6"/>
        <v/>
      </c>
    </row>
    <row r="438" spans="1:13" ht="14.45" customHeight="1" x14ac:dyDescent="0.2">
      <c r="A438" s="421"/>
      <c r="B438" s="417"/>
      <c r="C438" s="418"/>
      <c r="D438" s="418"/>
      <c r="E438" s="419"/>
      <c r="F438" s="417"/>
      <c r="G438" s="418"/>
      <c r="H438" s="418"/>
      <c r="I438" s="418"/>
      <c r="J438" s="418"/>
      <c r="K438" s="420"/>
      <c r="L438" s="133"/>
      <c r="M438" s="416" t="str">
        <f t="shared" si="6"/>
        <v/>
      </c>
    </row>
    <row r="439" spans="1:13" ht="14.45" customHeight="1" x14ac:dyDescent="0.2">
      <c r="A439" s="421"/>
      <c r="B439" s="417"/>
      <c r="C439" s="418"/>
      <c r="D439" s="418"/>
      <c r="E439" s="419"/>
      <c r="F439" s="417"/>
      <c r="G439" s="418"/>
      <c r="H439" s="418"/>
      <c r="I439" s="418"/>
      <c r="J439" s="418"/>
      <c r="K439" s="420"/>
      <c r="L439" s="133"/>
      <c r="M439" s="416" t="str">
        <f t="shared" si="6"/>
        <v/>
      </c>
    </row>
    <row r="440" spans="1:13" ht="14.45" customHeight="1" x14ac:dyDescent="0.2">
      <c r="A440" s="421"/>
      <c r="B440" s="417"/>
      <c r="C440" s="418"/>
      <c r="D440" s="418"/>
      <c r="E440" s="419"/>
      <c r="F440" s="417"/>
      <c r="G440" s="418"/>
      <c r="H440" s="418"/>
      <c r="I440" s="418"/>
      <c r="J440" s="418"/>
      <c r="K440" s="420"/>
      <c r="L440" s="133"/>
      <c r="M440" s="416" t="str">
        <f t="shared" si="6"/>
        <v/>
      </c>
    </row>
    <row r="441" spans="1:13" ht="14.45" customHeight="1" x14ac:dyDescent="0.2">
      <c r="A441" s="421"/>
      <c r="B441" s="417"/>
      <c r="C441" s="418"/>
      <c r="D441" s="418"/>
      <c r="E441" s="419"/>
      <c r="F441" s="417"/>
      <c r="G441" s="418"/>
      <c r="H441" s="418"/>
      <c r="I441" s="418"/>
      <c r="J441" s="418"/>
      <c r="K441" s="420"/>
      <c r="L441" s="133"/>
      <c r="M441" s="416" t="str">
        <f t="shared" si="6"/>
        <v/>
      </c>
    </row>
    <row r="442" spans="1:13" ht="14.45" customHeight="1" x14ac:dyDescent="0.2">
      <c r="A442" s="421"/>
      <c r="B442" s="417"/>
      <c r="C442" s="418"/>
      <c r="D442" s="418"/>
      <c r="E442" s="419"/>
      <c r="F442" s="417"/>
      <c r="G442" s="418"/>
      <c r="H442" s="418"/>
      <c r="I442" s="418"/>
      <c r="J442" s="418"/>
      <c r="K442" s="420"/>
      <c r="L442" s="133"/>
      <c r="M442" s="416" t="str">
        <f t="shared" si="6"/>
        <v/>
      </c>
    </row>
    <row r="443" spans="1:13" ht="14.45" customHeight="1" x14ac:dyDescent="0.2">
      <c r="A443" s="421"/>
      <c r="B443" s="417"/>
      <c r="C443" s="418"/>
      <c r="D443" s="418"/>
      <c r="E443" s="419"/>
      <c r="F443" s="417"/>
      <c r="G443" s="418"/>
      <c r="H443" s="418"/>
      <c r="I443" s="418"/>
      <c r="J443" s="418"/>
      <c r="K443" s="420"/>
      <c r="L443" s="133"/>
      <c r="M443" s="416" t="str">
        <f t="shared" si="6"/>
        <v/>
      </c>
    </row>
    <row r="444" spans="1:13" ht="14.45" customHeight="1" x14ac:dyDescent="0.2">
      <c r="A444" s="421"/>
      <c r="B444" s="417"/>
      <c r="C444" s="418"/>
      <c r="D444" s="418"/>
      <c r="E444" s="419"/>
      <c r="F444" s="417"/>
      <c r="G444" s="418"/>
      <c r="H444" s="418"/>
      <c r="I444" s="418"/>
      <c r="J444" s="418"/>
      <c r="K444" s="420"/>
      <c r="L444" s="133"/>
      <c r="M444" s="416" t="str">
        <f t="shared" si="6"/>
        <v/>
      </c>
    </row>
    <row r="445" spans="1:13" ht="14.45" customHeight="1" x14ac:dyDescent="0.2">
      <c r="A445" s="421"/>
      <c r="B445" s="417"/>
      <c r="C445" s="418"/>
      <c r="D445" s="418"/>
      <c r="E445" s="419"/>
      <c r="F445" s="417"/>
      <c r="G445" s="418"/>
      <c r="H445" s="418"/>
      <c r="I445" s="418"/>
      <c r="J445" s="418"/>
      <c r="K445" s="420"/>
      <c r="L445" s="133"/>
      <c r="M445" s="416" t="str">
        <f t="shared" si="6"/>
        <v/>
      </c>
    </row>
    <row r="446" spans="1:13" ht="14.45" customHeight="1" x14ac:dyDescent="0.2">
      <c r="A446" s="421"/>
      <c r="B446" s="417"/>
      <c r="C446" s="418"/>
      <c r="D446" s="418"/>
      <c r="E446" s="419"/>
      <c r="F446" s="417"/>
      <c r="G446" s="418"/>
      <c r="H446" s="418"/>
      <c r="I446" s="418"/>
      <c r="J446" s="418"/>
      <c r="K446" s="420"/>
      <c r="L446" s="133"/>
      <c r="M446" s="416" t="str">
        <f t="shared" si="6"/>
        <v/>
      </c>
    </row>
    <row r="447" spans="1:13" ht="14.45" customHeight="1" x14ac:dyDescent="0.2">
      <c r="A447" s="421"/>
      <c r="B447" s="417"/>
      <c r="C447" s="418"/>
      <c r="D447" s="418"/>
      <c r="E447" s="419"/>
      <c r="F447" s="417"/>
      <c r="G447" s="418"/>
      <c r="H447" s="418"/>
      <c r="I447" s="418"/>
      <c r="J447" s="418"/>
      <c r="K447" s="420"/>
      <c r="L447" s="133"/>
      <c r="M447" s="416" t="str">
        <f t="shared" si="6"/>
        <v/>
      </c>
    </row>
    <row r="448" spans="1:13" ht="14.45" customHeight="1" x14ac:dyDescent="0.2">
      <c r="A448" s="421"/>
      <c r="B448" s="417"/>
      <c r="C448" s="418"/>
      <c r="D448" s="418"/>
      <c r="E448" s="419"/>
      <c r="F448" s="417"/>
      <c r="G448" s="418"/>
      <c r="H448" s="418"/>
      <c r="I448" s="418"/>
      <c r="J448" s="418"/>
      <c r="K448" s="420"/>
      <c r="L448" s="133"/>
      <c r="M448" s="416" t="str">
        <f t="shared" si="6"/>
        <v/>
      </c>
    </row>
    <row r="449" spans="1:13" ht="14.45" customHeight="1" x14ac:dyDescent="0.2">
      <c r="A449" s="421"/>
      <c r="B449" s="417"/>
      <c r="C449" s="418"/>
      <c r="D449" s="418"/>
      <c r="E449" s="419"/>
      <c r="F449" s="417"/>
      <c r="G449" s="418"/>
      <c r="H449" s="418"/>
      <c r="I449" s="418"/>
      <c r="J449" s="418"/>
      <c r="K449" s="420"/>
      <c r="L449" s="133"/>
      <c r="M449" s="416" t="str">
        <f t="shared" si="6"/>
        <v/>
      </c>
    </row>
    <row r="450" spans="1:13" ht="14.45" customHeight="1" x14ac:dyDescent="0.2">
      <c r="A450" s="421"/>
      <c r="B450" s="417"/>
      <c r="C450" s="418"/>
      <c r="D450" s="418"/>
      <c r="E450" s="419"/>
      <c r="F450" s="417"/>
      <c r="G450" s="418"/>
      <c r="H450" s="418"/>
      <c r="I450" s="418"/>
      <c r="J450" s="418"/>
      <c r="K450" s="420"/>
      <c r="L450" s="133"/>
      <c r="M450" s="416" t="str">
        <f t="shared" si="6"/>
        <v/>
      </c>
    </row>
    <row r="451" spans="1:13" ht="14.45" customHeight="1" x14ac:dyDescent="0.2">
      <c r="A451" s="421"/>
      <c r="B451" s="417"/>
      <c r="C451" s="418"/>
      <c r="D451" s="418"/>
      <c r="E451" s="419"/>
      <c r="F451" s="417"/>
      <c r="G451" s="418"/>
      <c r="H451" s="418"/>
      <c r="I451" s="418"/>
      <c r="J451" s="418"/>
      <c r="K451" s="420"/>
      <c r="L451" s="133"/>
      <c r="M451" s="416" t="str">
        <f t="shared" si="6"/>
        <v/>
      </c>
    </row>
    <row r="452" spans="1:13" ht="14.45" customHeight="1" x14ac:dyDescent="0.2">
      <c r="A452" s="421"/>
      <c r="B452" s="417"/>
      <c r="C452" s="418"/>
      <c r="D452" s="418"/>
      <c r="E452" s="419"/>
      <c r="F452" s="417"/>
      <c r="G452" s="418"/>
      <c r="H452" s="418"/>
      <c r="I452" s="418"/>
      <c r="J452" s="418"/>
      <c r="K452" s="420"/>
      <c r="L452" s="133"/>
      <c r="M452" s="416" t="str">
        <f t="shared" si="6"/>
        <v/>
      </c>
    </row>
    <row r="453" spans="1:13" ht="14.45" customHeight="1" x14ac:dyDescent="0.2">
      <c r="A453" s="421"/>
      <c r="B453" s="417"/>
      <c r="C453" s="418"/>
      <c r="D453" s="418"/>
      <c r="E453" s="419"/>
      <c r="F453" s="417"/>
      <c r="G453" s="418"/>
      <c r="H453" s="418"/>
      <c r="I453" s="418"/>
      <c r="J453" s="418"/>
      <c r="K453" s="420"/>
      <c r="L453" s="133"/>
      <c r="M453" s="416" t="str">
        <f t="shared" si="6"/>
        <v/>
      </c>
    </row>
    <row r="454" spans="1:13" ht="14.45" customHeight="1" x14ac:dyDescent="0.2">
      <c r="A454" s="421"/>
      <c r="B454" s="417"/>
      <c r="C454" s="418"/>
      <c r="D454" s="418"/>
      <c r="E454" s="419"/>
      <c r="F454" s="417"/>
      <c r="G454" s="418"/>
      <c r="H454" s="418"/>
      <c r="I454" s="418"/>
      <c r="J454" s="418"/>
      <c r="K454" s="420"/>
      <c r="L454" s="133"/>
      <c r="M454" s="41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1"/>
      <c r="B455" s="417"/>
      <c r="C455" s="418"/>
      <c r="D455" s="418"/>
      <c r="E455" s="419"/>
      <c r="F455" s="417"/>
      <c r="G455" s="418"/>
      <c r="H455" s="418"/>
      <c r="I455" s="418"/>
      <c r="J455" s="418"/>
      <c r="K455" s="420"/>
      <c r="L455" s="133"/>
      <c r="M455" s="416" t="str">
        <f t="shared" si="7"/>
        <v/>
      </c>
    </row>
    <row r="456" spans="1:13" ht="14.45" customHeight="1" x14ac:dyDescent="0.2">
      <c r="A456" s="421"/>
      <c r="B456" s="417"/>
      <c r="C456" s="418"/>
      <c r="D456" s="418"/>
      <c r="E456" s="419"/>
      <c r="F456" s="417"/>
      <c r="G456" s="418"/>
      <c r="H456" s="418"/>
      <c r="I456" s="418"/>
      <c r="J456" s="418"/>
      <c r="K456" s="420"/>
      <c r="L456" s="133"/>
      <c r="M456" s="416" t="str">
        <f t="shared" si="7"/>
        <v/>
      </c>
    </row>
    <row r="457" spans="1:13" ht="14.45" customHeight="1" x14ac:dyDescent="0.2">
      <c r="A457" s="421"/>
      <c r="B457" s="417"/>
      <c r="C457" s="418"/>
      <c r="D457" s="418"/>
      <c r="E457" s="419"/>
      <c r="F457" s="417"/>
      <c r="G457" s="418"/>
      <c r="H457" s="418"/>
      <c r="I457" s="418"/>
      <c r="J457" s="418"/>
      <c r="K457" s="420"/>
      <c r="L457" s="133"/>
      <c r="M457" s="416" t="str">
        <f t="shared" si="7"/>
        <v/>
      </c>
    </row>
    <row r="458" spans="1:13" ht="14.45" customHeight="1" x14ac:dyDescent="0.2">
      <c r="A458" s="421"/>
      <c r="B458" s="417"/>
      <c r="C458" s="418"/>
      <c r="D458" s="418"/>
      <c r="E458" s="419"/>
      <c r="F458" s="417"/>
      <c r="G458" s="418"/>
      <c r="H458" s="418"/>
      <c r="I458" s="418"/>
      <c r="J458" s="418"/>
      <c r="K458" s="420"/>
      <c r="L458" s="133"/>
      <c r="M458" s="416" t="str">
        <f t="shared" si="7"/>
        <v/>
      </c>
    </row>
    <row r="459" spans="1:13" ht="14.45" customHeight="1" x14ac:dyDescent="0.2">
      <c r="A459" s="421"/>
      <c r="B459" s="417"/>
      <c r="C459" s="418"/>
      <c r="D459" s="418"/>
      <c r="E459" s="419"/>
      <c r="F459" s="417"/>
      <c r="G459" s="418"/>
      <c r="H459" s="418"/>
      <c r="I459" s="418"/>
      <c r="J459" s="418"/>
      <c r="K459" s="420"/>
      <c r="L459" s="133"/>
      <c r="M459" s="416" t="str">
        <f t="shared" si="7"/>
        <v/>
      </c>
    </row>
    <row r="460" spans="1:13" ht="14.45" customHeight="1" x14ac:dyDescent="0.2">
      <c r="A460" s="421"/>
      <c r="B460" s="417"/>
      <c r="C460" s="418"/>
      <c r="D460" s="418"/>
      <c r="E460" s="419"/>
      <c r="F460" s="417"/>
      <c r="G460" s="418"/>
      <c r="H460" s="418"/>
      <c r="I460" s="418"/>
      <c r="J460" s="418"/>
      <c r="K460" s="420"/>
      <c r="L460" s="133"/>
      <c r="M460" s="416" t="str">
        <f t="shared" si="7"/>
        <v/>
      </c>
    </row>
    <row r="461" spans="1:13" ht="14.45" customHeight="1" x14ac:dyDescent="0.2">
      <c r="A461" s="421"/>
      <c r="B461" s="417"/>
      <c r="C461" s="418"/>
      <c r="D461" s="418"/>
      <c r="E461" s="419"/>
      <c r="F461" s="417"/>
      <c r="G461" s="418"/>
      <c r="H461" s="418"/>
      <c r="I461" s="418"/>
      <c r="J461" s="418"/>
      <c r="K461" s="420"/>
      <c r="L461" s="133"/>
      <c r="M461" s="416" t="str">
        <f t="shared" si="7"/>
        <v/>
      </c>
    </row>
    <row r="462" spans="1:13" ht="14.45" customHeight="1" x14ac:dyDescent="0.2">
      <c r="A462" s="421"/>
      <c r="B462" s="417"/>
      <c r="C462" s="418"/>
      <c r="D462" s="418"/>
      <c r="E462" s="419"/>
      <c r="F462" s="417"/>
      <c r="G462" s="418"/>
      <c r="H462" s="418"/>
      <c r="I462" s="418"/>
      <c r="J462" s="418"/>
      <c r="K462" s="420"/>
      <c r="L462" s="133"/>
      <c r="M462" s="416" t="str">
        <f t="shared" si="7"/>
        <v/>
      </c>
    </row>
    <row r="463" spans="1:13" ht="14.45" customHeight="1" x14ac:dyDescent="0.2">
      <c r="A463" s="421"/>
      <c r="B463" s="417"/>
      <c r="C463" s="418"/>
      <c r="D463" s="418"/>
      <c r="E463" s="419"/>
      <c r="F463" s="417"/>
      <c r="G463" s="418"/>
      <c r="H463" s="418"/>
      <c r="I463" s="418"/>
      <c r="J463" s="418"/>
      <c r="K463" s="420"/>
      <c r="L463" s="133"/>
      <c r="M463" s="416" t="str">
        <f t="shared" si="7"/>
        <v/>
      </c>
    </row>
    <row r="464" spans="1:13" ht="14.45" customHeight="1" x14ac:dyDescent="0.2">
      <c r="A464" s="421"/>
      <c r="B464" s="417"/>
      <c r="C464" s="418"/>
      <c r="D464" s="418"/>
      <c r="E464" s="419"/>
      <c r="F464" s="417"/>
      <c r="G464" s="418"/>
      <c r="H464" s="418"/>
      <c r="I464" s="418"/>
      <c r="J464" s="418"/>
      <c r="K464" s="420"/>
      <c r="L464" s="133"/>
      <c r="M464" s="416" t="str">
        <f t="shared" si="7"/>
        <v/>
      </c>
    </row>
    <row r="465" spans="1:13" ht="14.45" customHeight="1" x14ac:dyDescent="0.2">
      <c r="A465" s="421"/>
      <c r="B465" s="417"/>
      <c r="C465" s="418"/>
      <c r="D465" s="418"/>
      <c r="E465" s="419"/>
      <c r="F465" s="417"/>
      <c r="G465" s="418"/>
      <c r="H465" s="418"/>
      <c r="I465" s="418"/>
      <c r="J465" s="418"/>
      <c r="K465" s="420"/>
      <c r="L465" s="133"/>
      <c r="M465" s="416" t="str">
        <f t="shared" si="7"/>
        <v/>
      </c>
    </row>
    <row r="466" spans="1:13" ht="14.45" customHeight="1" x14ac:dyDescent="0.2">
      <c r="A466" s="421"/>
      <c r="B466" s="417"/>
      <c r="C466" s="418"/>
      <c r="D466" s="418"/>
      <c r="E466" s="419"/>
      <c r="F466" s="417"/>
      <c r="G466" s="418"/>
      <c r="H466" s="418"/>
      <c r="I466" s="418"/>
      <c r="J466" s="418"/>
      <c r="K466" s="420"/>
      <c r="L466" s="133"/>
      <c r="M466" s="416" t="str">
        <f t="shared" si="7"/>
        <v/>
      </c>
    </row>
    <row r="467" spans="1:13" ht="14.45" customHeight="1" x14ac:dyDescent="0.2">
      <c r="A467" s="421"/>
      <c r="B467" s="417"/>
      <c r="C467" s="418"/>
      <c r="D467" s="418"/>
      <c r="E467" s="419"/>
      <c r="F467" s="417"/>
      <c r="G467" s="418"/>
      <c r="H467" s="418"/>
      <c r="I467" s="418"/>
      <c r="J467" s="418"/>
      <c r="K467" s="420"/>
      <c r="L467" s="133"/>
      <c r="M467" s="416" t="str">
        <f t="shared" si="7"/>
        <v/>
      </c>
    </row>
    <row r="468" spans="1:13" ht="14.45" customHeight="1" x14ac:dyDescent="0.2">
      <c r="A468" s="421"/>
      <c r="B468" s="417"/>
      <c r="C468" s="418"/>
      <c r="D468" s="418"/>
      <c r="E468" s="419"/>
      <c r="F468" s="417"/>
      <c r="G468" s="418"/>
      <c r="H468" s="418"/>
      <c r="I468" s="418"/>
      <c r="J468" s="418"/>
      <c r="K468" s="420"/>
      <c r="L468" s="133"/>
      <c r="M468" s="416" t="str">
        <f t="shared" si="7"/>
        <v/>
      </c>
    </row>
    <row r="469" spans="1:13" ht="14.45" customHeight="1" x14ac:dyDescent="0.2">
      <c r="A469" s="421"/>
      <c r="B469" s="417"/>
      <c r="C469" s="418"/>
      <c r="D469" s="418"/>
      <c r="E469" s="419"/>
      <c r="F469" s="417"/>
      <c r="G469" s="418"/>
      <c r="H469" s="418"/>
      <c r="I469" s="418"/>
      <c r="J469" s="418"/>
      <c r="K469" s="420"/>
      <c r="L469" s="133"/>
      <c r="M469" s="416" t="str">
        <f t="shared" si="7"/>
        <v/>
      </c>
    </row>
    <row r="470" spans="1:13" ht="14.45" customHeight="1" x14ac:dyDescent="0.2">
      <c r="A470" s="421"/>
      <c r="B470" s="417"/>
      <c r="C470" s="418"/>
      <c r="D470" s="418"/>
      <c r="E470" s="419"/>
      <c r="F470" s="417"/>
      <c r="G470" s="418"/>
      <c r="H470" s="418"/>
      <c r="I470" s="418"/>
      <c r="J470" s="418"/>
      <c r="K470" s="420"/>
      <c r="L470" s="133"/>
      <c r="M470" s="416" t="str">
        <f t="shared" si="7"/>
        <v/>
      </c>
    </row>
    <row r="471" spans="1:13" ht="14.45" customHeight="1" x14ac:dyDescent="0.2">
      <c r="A471" s="421"/>
      <c r="B471" s="417"/>
      <c r="C471" s="418"/>
      <c r="D471" s="418"/>
      <c r="E471" s="419"/>
      <c r="F471" s="417"/>
      <c r="G471" s="418"/>
      <c r="H471" s="418"/>
      <c r="I471" s="418"/>
      <c r="J471" s="418"/>
      <c r="K471" s="420"/>
      <c r="L471" s="133"/>
      <c r="M471" s="416" t="str">
        <f t="shared" si="7"/>
        <v/>
      </c>
    </row>
    <row r="472" spans="1:13" ht="14.45" customHeight="1" x14ac:dyDescent="0.2">
      <c r="A472" s="421"/>
      <c r="B472" s="417"/>
      <c r="C472" s="418"/>
      <c r="D472" s="418"/>
      <c r="E472" s="419"/>
      <c r="F472" s="417"/>
      <c r="G472" s="418"/>
      <c r="H472" s="418"/>
      <c r="I472" s="418"/>
      <c r="J472" s="418"/>
      <c r="K472" s="420"/>
      <c r="L472" s="133"/>
      <c r="M472" s="416" t="str">
        <f t="shared" si="7"/>
        <v/>
      </c>
    </row>
    <row r="473" spans="1:13" ht="14.45" customHeight="1" x14ac:dyDescent="0.2">
      <c r="A473" s="421"/>
      <c r="B473" s="417"/>
      <c r="C473" s="418"/>
      <c r="D473" s="418"/>
      <c r="E473" s="419"/>
      <c r="F473" s="417"/>
      <c r="G473" s="418"/>
      <c r="H473" s="418"/>
      <c r="I473" s="418"/>
      <c r="J473" s="418"/>
      <c r="K473" s="420"/>
      <c r="L473" s="133"/>
      <c r="M473" s="416" t="str">
        <f t="shared" si="7"/>
        <v/>
      </c>
    </row>
    <row r="474" spans="1:13" ht="14.45" customHeight="1" x14ac:dyDescent="0.2">
      <c r="A474" s="421"/>
      <c r="B474" s="417"/>
      <c r="C474" s="418"/>
      <c r="D474" s="418"/>
      <c r="E474" s="419"/>
      <c r="F474" s="417"/>
      <c r="G474" s="418"/>
      <c r="H474" s="418"/>
      <c r="I474" s="418"/>
      <c r="J474" s="418"/>
      <c r="K474" s="420"/>
      <c r="L474" s="133"/>
      <c r="M474" s="416" t="str">
        <f t="shared" si="7"/>
        <v/>
      </c>
    </row>
    <row r="475" spans="1:13" ht="14.45" customHeight="1" x14ac:dyDescent="0.2">
      <c r="A475" s="421"/>
      <c r="B475" s="417"/>
      <c r="C475" s="418"/>
      <c r="D475" s="418"/>
      <c r="E475" s="419"/>
      <c r="F475" s="417"/>
      <c r="G475" s="418"/>
      <c r="H475" s="418"/>
      <c r="I475" s="418"/>
      <c r="J475" s="418"/>
      <c r="K475" s="420"/>
      <c r="L475" s="133"/>
      <c r="M475" s="416" t="str">
        <f t="shared" si="7"/>
        <v/>
      </c>
    </row>
    <row r="476" spans="1:13" ht="14.45" customHeight="1" x14ac:dyDescent="0.2">
      <c r="A476" s="421"/>
      <c r="B476" s="417"/>
      <c r="C476" s="418"/>
      <c r="D476" s="418"/>
      <c r="E476" s="419"/>
      <c r="F476" s="417"/>
      <c r="G476" s="418"/>
      <c r="H476" s="418"/>
      <c r="I476" s="418"/>
      <c r="J476" s="418"/>
      <c r="K476" s="420"/>
      <c r="L476" s="133"/>
      <c r="M476" s="416" t="str">
        <f t="shared" si="7"/>
        <v/>
      </c>
    </row>
    <row r="477" spans="1:13" ht="14.45" customHeight="1" x14ac:dyDescent="0.2">
      <c r="A477" s="421"/>
      <c r="B477" s="417"/>
      <c r="C477" s="418"/>
      <c r="D477" s="418"/>
      <c r="E477" s="419"/>
      <c r="F477" s="417"/>
      <c r="G477" s="418"/>
      <c r="H477" s="418"/>
      <c r="I477" s="418"/>
      <c r="J477" s="418"/>
      <c r="K477" s="420"/>
      <c r="L477" s="133"/>
      <c r="M477" s="416" t="str">
        <f t="shared" si="7"/>
        <v/>
      </c>
    </row>
    <row r="478" spans="1:13" ht="14.45" customHeight="1" x14ac:dyDescent="0.2">
      <c r="A478" s="421"/>
      <c r="B478" s="417"/>
      <c r="C478" s="418"/>
      <c r="D478" s="418"/>
      <c r="E478" s="419"/>
      <c r="F478" s="417"/>
      <c r="G478" s="418"/>
      <c r="H478" s="418"/>
      <c r="I478" s="418"/>
      <c r="J478" s="418"/>
      <c r="K478" s="420"/>
      <c r="L478" s="133"/>
      <c r="M478" s="416" t="str">
        <f t="shared" si="7"/>
        <v/>
      </c>
    </row>
    <row r="479" spans="1:13" ht="14.45" customHeight="1" x14ac:dyDescent="0.2">
      <c r="A479" s="421"/>
      <c r="B479" s="417"/>
      <c r="C479" s="418"/>
      <c r="D479" s="418"/>
      <c r="E479" s="419"/>
      <c r="F479" s="417"/>
      <c r="G479" s="418"/>
      <c r="H479" s="418"/>
      <c r="I479" s="418"/>
      <c r="J479" s="418"/>
      <c r="K479" s="420"/>
      <c r="L479" s="133"/>
      <c r="M479" s="416" t="str">
        <f t="shared" si="7"/>
        <v/>
      </c>
    </row>
    <row r="480" spans="1:13" ht="14.45" customHeight="1" x14ac:dyDescent="0.2">
      <c r="A480" s="421"/>
      <c r="B480" s="417"/>
      <c r="C480" s="418"/>
      <c r="D480" s="418"/>
      <c r="E480" s="419"/>
      <c r="F480" s="417"/>
      <c r="G480" s="418"/>
      <c r="H480" s="418"/>
      <c r="I480" s="418"/>
      <c r="J480" s="418"/>
      <c r="K480" s="420"/>
      <c r="L480" s="133"/>
      <c r="M480" s="416" t="str">
        <f t="shared" si="7"/>
        <v/>
      </c>
    </row>
    <row r="481" spans="1:13" ht="14.45" customHeight="1" x14ac:dyDescent="0.2">
      <c r="A481" s="421"/>
      <c r="B481" s="417"/>
      <c r="C481" s="418"/>
      <c r="D481" s="418"/>
      <c r="E481" s="419"/>
      <c r="F481" s="417"/>
      <c r="G481" s="418"/>
      <c r="H481" s="418"/>
      <c r="I481" s="418"/>
      <c r="J481" s="418"/>
      <c r="K481" s="420"/>
      <c r="L481" s="133"/>
      <c r="M481" s="416" t="str">
        <f t="shared" si="7"/>
        <v/>
      </c>
    </row>
    <row r="482" spans="1:13" ht="14.45" customHeight="1" x14ac:dyDescent="0.2">
      <c r="A482" s="421"/>
      <c r="B482" s="417"/>
      <c r="C482" s="418"/>
      <c r="D482" s="418"/>
      <c r="E482" s="419"/>
      <c r="F482" s="417"/>
      <c r="G482" s="418"/>
      <c r="H482" s="418"/>
      <c r="I482" s="418"/>
      <c r="J482" s="418"/>
      <c r="K482" s="420"/>
      <c r="L482" s="133"/>
      <c r="M482" s="416" t="str">
        <f t="shared" si="7"/>
        <v/>
      </c>
    </row>
    <row r="483" spans="1:13" ht="14.45" customHeight="1" x14ac:dyDescent="0.2">
      <c r="A483" s="421"/>
      <c r="B483" s="417"/>
      <c r="C483" s="418"/>
      <c r="D483" s="418"/>
      <c r="E483" s="419"/>
      <c r="F483" s="417"/>
      <c r="G483" s="418"/>
      <c r="H483" s="418"/>
      <c r="I483" s="418"/>
      <c r="J483" s="418"/>
      <c r="K483" s="420"/>
      <c r="L483" s="133"/>
      <c r="M483" s="416" t="str">
        <f t="shared" si="7"/>
        <v/>
      </c>
    </row>
    <row r="484" spans="1:13" ht="14.45" customHeight="1" x14ac:dyDescent="0.2">
      <c r="A484" s="421"/>
      <c r="B484" s="417"/>
      <c r="C484" s="418"/>
      <c r="D484" s="418"/>
      <c r="E484" s="419"/>
      <c r="F484" s="417"/>
      <c r="G484" s="418"/>
      <c r="H484" s="418"/>
      <c r="I484" s="418"/>
      <c r="J484" s="418"/>
      <c r="K484" s="420"/>
      <c r="L484" s="133"/>
      <c r="M484" s="416" t="str">
        <f t="shared" si="7"/>
        <v/>
      </c>
    </row>
    <row r="485" spans="1:13" ht="14.45" customHeight="1" x14ac:dyDescent="0.2">
      <c r="A485" s="421"/>
      <c r="B485" s="417"/>
      <c r="C485" s="418"/>
      <c r="D485" s="418"/>
      <c r="E485" s="419"/>
      <c r="F485" s="417"/>
      <c r="G485" s="418"/>
      <c r="H485" s="418"/>
      <c r="I485" s="418"/>
      <c r="J485" s="418"/>
      <c r="K485" s="420"/>
      <c r="L485" s="133"/>
      <c r="M485" s="416" t="str">
        <f t="shared" si="7"/>
        <v/>
      </c>
    </row>
    <row r="486" spans="1:13" ht="14.45" customHeight="1" x14ac:dyDescent="0.2">
      <c r="A486" s="421"/>
      <c r="B486" s="417"/>
      <c r="C486" s="418"/>
      <c r="D486" s="418"/>
      <c r="E486" s="419"/>
      <c r="F486" s="417"/>
      <c r="G486" s="418"/>
      <c r="H486" s="418"/>
      <c r="I486" s="418"/>
      <c r="J486" s="418"/>
      <c r="K486" s="420"/>
      <c r="L486" s="133"/>
      <c r="M486" s="416" t="str">
        <f t="shared" si="7"/>
        <v/>
      </c>
    </row>
    <row r="487" spans="1:13" ht="14.45" customHeight="1" x14ac:dyDescent="0.2">
      <c r="A487" s="421"/>
      <c r="B487" s="417"/>
      <c r="C487" s="418"/>
      <c r="D487" s="418"/>
      <c r="E487" s="419"/>
      <c r="F487" s="417"/>
      <c r="G487" s="418"/>
      <c r="H487" s="418"/>
      <c r="I487" s="418"/>
      <c r="J487" s="418"/>
      <c r="K487" s="420"/>
      <c r="L487" s="133"/>
      <c r="M487" s="416" t="str">
        <f t="shared" si="7"/>
        <v/>
      </c>
    </row>
    <row r="488" spans="1:13" ht="14.45" customHeight="1" x14ac:dyDescent="0.2">
      <c r="A488" s="421"/>
      <c r="B488" s="417"/>
      <c r="C488" s="418"/>
      <c r="D488" s="418"/>
      <c r="E488" s="419"/>
      <c r="F488" s="417"/>
      <c r="G488" s="418"/>
      <c r="H488" s="418"/>
      <c r="I488" s="418"/>
      <c r="J488" s="418"/>
      <c r="K488" s="420"/>
      <c r="L488" s="133"/>
      <c r="M488" s="416" t="str">
        <f t="shared" si="7"/>
        <v/>
      </c>
    </row>
    <row r="489" spans="1:13" ht="14.45" customHeight="1" x14ac:dyDescent="0.2">
      <c r="A489" s="421"/>
      <c r="B489" s="417"/>
      <c r="C489" s="418"/>
      <c r="D489" s="418"/>
      <c r="E489" s="419"/>
      <c r="F489" s="417"/>
      <c r="G489" s="418"/>
      <c r="H489" s="418"/>
      <c r="I489" s="418"/>
      <c r="J489" s="418"/>
      <c r="K489" s="420"/>
      <c r="L489" s="133"/>
      <c r="M489" s="416" t="str">
        <f t="shared" si="7"/>
        <v/>
      </c>
    </row>
    <row r="490" spans="1:13" ht="14.45" customHeight="1" x14ac:dyDescent="0.2">
      <c r="A490" s="421"/>
      <c r="B490" s="417"/>
      <c r="C490" s="418"/>
      <c r="D490" s="418"/>
      <c r="E490" s="419"/>
      <c r="F490" s="417"/>
      <c r="G490" s="418"/>
      <c r="H490" s="418"/>
      <c r="I490" s="418"/>
      <c r="J490" s="418"/>
      <c r="K490" s="420"/>
      <c r="L490" s="133"/>
      <c r="M490" s="416" t="str">
        <f t="shared" si="7"/>
        <v/>
      </c>
    </row>
    <row r="491" spans="1:13" ht="14.45" customHeight="1" x14ac:dyDescent="0.2">
      <c r="A491" s="421"/>
      <c r="B491" s="417"/>
      <c r="C491" s="418"/>
      <c r="D491" s="418"/>
      <c r="E491" s="419"/>
      <c r="F491" s="417"/>
      <c r="G491" s="418"/>
      <c r="H491" s="418"/>
      <c r="I491" s="418"/>
      <c r="J491" s="418"/>
      <c r="K491" s="420"/>
      <c r="L491" s="133"/>
      <c r="M491" s="416" t="str">
        <f t="shared" si="7"/>
        <v/>
      </c>
    </row>
    <row r="492" spans="1:13" ht="14.45" customHeight="1" x14ac:dyDescent="0.2">
      <c r="A492" s="421"/>
      <c r="B492" s="417"/>
      <c r="C492" s="418"/>
      <c r="D492" s="418"/>
      <c r="E492" s="419"/>
      <c r="F492" s="417"/>
      <c r="G492" s="418"/>
      <c r="H492" s="418"/>
      <c r="I492" s="418"/>
      <c r="J492" s="418"/>
      <c r="K492" s="420"/>
      <c r="L492" s="133"/>
      <c r="M492" s="416" t="str">
        <f t="shared" si="7"/>
        <v/>
      </c>
    </row>
    <row r="493" spans="1:13" ht="14.45" customHeight="1" x14ac:dyDescent="0.2">
      <c r="A493" s="421"/>
      <c r="B493" s="417"/>
      <c r="C493" s="418"/>
      <c r="D493" s="418"/>
      <c r="E493" s="419"/>
      <c r="F493" s="417"/>
      <c r="G493" s="418"/>
      <c r="H493" s="418"/>
      <c r="I493" s="418"/>
      <c r="J493" s="418"/>
      <c r="K493" s="420"/>
      <c r="L493" s="133"/>
      <c r="M493" s="416" t="str">
        <f t="shared" si="7"/>
        <v/>
      </c>
    </row>
    <row r="494" spans="1:13" ht="14.45" customHeight="1" x14ac:dyDescent="0.2">
      <c r="A494" s="421"/>
      <c r="B494" s="417"/>
      <c r="C494" s="418"/>
      <c r="D494" s="418"/>
      <c r="E494" s="419"/>
      <c r="F494" s="417"/>
      <c r="G494" s="418"/>
      <c r="H494" s="418"/>
      <c r="I494" s="418"/>
      <c r="J494" s="418"/>
      <c r="K494" s="420"/>
      <c r="L494" s="133"/>
      <c r="M494" s="416" t="str">
        <f t="shared" si="7"/>
        <v/>
      </c>
    </row>
    <row r="495" spans="1:13" ht="14.45" customHeight="1" x14ac:dyDescent="0.2">
      <c r="A495" s="421"/>
      <c r="B495" s="417"/>
      <c r="C495" s="418"/>
      <c r="D495" s="418"/>
      <c r="E495" s="419"/>
      <c r="F495" s="417"/>
      <c r="G495" s="418"/>
      <c r="H495" s="418"/>
      <c r="I495" s="418"/>
      <c r="J495" s="418"/>
      <c r="K495" s="420"/>
      <c r="L495" s="133"/>
      <c r="M495" s="416" t="str">
        <f t="shared" si="7"/>
        <v/>
      </c>
    </row>
    <row r="496" spans="1:13" ht="14.45" customHeight="1" x14ac:dyDescent="0.2">
      <c r="A496" s="421"/>
      <c r="B496" s="417"/>
      <c r="C496" s="418"/>
      <c r="D496" s="418"/>
      <c r="E496" s="419"/>
      <c r="F496" s="417"/>
      <c r="G496" s="418"/>
      <c r="H496" s="418"/>
      <c r="I496" s="418"/>
      <c r="J496" s="418"/>
      <c r="K496" s="420"/>
      <c r="L496" s="133"/>
      <c r="M496" s="416" t="str">
        <f t="shared" si="7"/>
        <v/>
      </c>
    </row>
    <row r="497" spans="1:13" ht="14.45" customHeight="1" x14ac:dyDescent="0.2">
      <c r="A497" s="421"/>
      <c r="B497" s="417"/>
      <c r="C497" s="418"/>
      <c r="D497" s="418"/>
      <c r="E497" s="419"/>
      <c r="F497" s="417"/>
      <c r="G497" s="418"/>
      <c r="H497" s="418"/>
      <c r="I497" s="418"/>
      <c r="J497" s="418"/>
      <c r="K497" s="420"/>
      <c r="L497" s="133"/>
      <c r="M497" s="416" t="str">
        <f t="shared" si="7"/>
        <v/>
      </c>
    </row>
    <row r="498" spans="1:13" ht="14.45" customHeight="1" x14ac:dyDescent="0.2">
      <c r="A498" s="421"/>
      <c r="B498" s="417"/>
      <c r="C498" s="418"/>
      <c r="D498" s="418"/>
      <c r="E498" s="419"/>
      <c r="F498" s="417"/>
      <c r="G498" s="418"/>
      <c r="H498" s="418"/>
      <c r="I498" s="418"/>
      <c r="J498" s="418"/>
      <c r="K498" s="420"/>
      <c r="L498" s="133"/>
      <c r="M498" s="416" t="str">
        <f t="shared" si="7"/>
        <v/>
      </c>
    </row>
    <row r="499" spans="1:13" ht="14.45" customHeight="1" x14ac:dyDescent="0.2">
      <c r="A499" s="421"/>
      <c r="B499" s="417"/>
      <c r="C499" s="418"/>
      <c r="D499" s="418"/>
      <c r="E499" s="419"/>
      <c r="F499" s="417"/>
      <c r="G499" s="418"/>
      <c r="H499" s="418"/>
      <c r="I499" s="418"/>
      <c r="J499" s="418"/>
      <c r="K499" s="420"/>
      <c r="L499" s="133"/>
      <c r="M499" s="416" t="str">
        <f t="shared" si="7"/>
        <v/>
      </c>
    </row>
    <row r="500" spans="1:13" ht="14.45" customHeight="1" x14ac:dyDescent="0.2">
      <c r="A500" s="421"/>
      <c r="B500" s="417"/>
      <c r="C500" s="418"/>
      <c r="D500" s="418"/>
      <c r="E500" s="419"/>
      <c r="F500" s="417"/>
      <c r="G500" s="418"/>
      <c r="H500" s="418"/>
      <c r="I500" s="418"/>
      <c r="J500" s="418"/>
      <c r="K500" s="420"/>
      <c r="L500" s="133"/>
      <c r="M500" s="416" t="str">
        <f t="shared" si="7"/>
        <v/>
      </c>
    </row>
    <row r="501" spans="1:13" ht="14.45" customHeight="1" x14ac:dyDescent="0.2">
      <c r="A501" s="421"/>
      <c r="B501" s="417"/>
      <c r="C501" s="418"/>
      <c r="D501" s="418"/>
      <c r="E501" s="419"/>
      <c r="F501" s="417"/>
      <c r="G501" s="418"/>
      <c r="H501" s="418"/>
      <c r="I501" s="418"/>
      <c r="J501" s="418"/>
      <c r="K501" s="420"/>
      <c r="L501" s="133"/>
      <c r="M501" s="416" t="str">
        <f t="shared" si="7"/>
        <v/>
      </c>
    </row>
    <row r="502" spans="1:13" ht="14.45" customHeight="1" x14ac:dyDescent="0.2">
      <c r="A502" s="421"/>
      <c r="B502" s="417"/>
      <c r="C502" s="418"/>
      <c r="D502" s="418"/>
      <c r="E502" s="419"/>
      <c r="F502" s="417"/>
      <c r="G502" s="418"/>
      <c r="H502" s="418"/>
      <c r="I502" s="418"/>
      <c r="J502" s="418"/>
      <c r="K502" s="420"/>
      <c r="L502" s="133"/>
      <c r="M502" s="416" t="str">
        <f t="shared" si="7"/>
        <v/>
      </c>
    </row>
    <row r="503" spans="1:13" ht="14.45" customHeight="1" x14ac:dyDescent="0.2">
      <c r="A503" s="421"/>
      <c r="B503" s="417"/>
      <c r="C503" s="418"/>
      <c r="D503" s="418"/>
      <c r="E503" s="419"/>
      <c r="F503" s="417"/>
      <c r="G503" s="418"/>
      <c r="H503" s="418"/>
      <c r="I503" s="418"/>
      <c r="J503" s="418"/>
      <c r="K503" s="420"/>
      <c r="L503" s="133"/>
      <c r="M503" s="416" t="str">
        <f t="shared" si="7"/>
        <v/>
      </c>
    </row>
    <row r="504" spans="1:13" ht="14.45" customHeight="1" x14ac:dyDescent="0.2">
      <c r="A504" s="421"/>
      <c r="B504" s="417"/>
      <c r="C504" s="418"/>
      <c r="D504" s="418"/>
      <c r="E504" s="419"/>
      <c r="F504" s="417"/>
      <c r="G504" s="418"/>
      <c r="H504" s="418"/>
      <c r="I504" s="418"/>
      <c r="J504" s="418"/>
      <c r="K504" s="420"/>
      <c r="L504" s="133"/>
      <c r="M504" s="416" t="str">
        <f t="shared" si="7"/>
        <v/>
      </c>
    </row>
    <row r="505" spans="1:13" ht="14.45" customHeight="1" x14ac:dyDescent="0.2">
      <c r="A505" s="421"/>
      <c r="B505" s="417"/>
      <c r="C505" s="418"/>
      <c r="D505" s="418"/>
      <c r="E505" s="419"/>
      <c r="F505" s="417"/>
      <c r="G505" s="418"/>
      <c r="H505" s="418"/>
      <c r="I505" s="418"/>
      <c r="J505" s="418"/>
      <c r="K505" s="420"/>
      <c r="L505" s="133"/>
      <c r="M505" s="416" t="str">
        <f t="shared" si="7"/>
        <v/>
      </c>
    </row>
    <row r="506" spans="1:13" ht="14.45" customHeight="1" x14ac:dyDescent="0.2">
      <c r="A506" s="421"/>
      <c r="B506" s="417"/>
      <c r="C506" s="418"/>
      <c r="D506" s="418"/>
      <c r="E506" s="419"/>
      <c r="F506" s="417"/>
      <c r="G506" s="418"/>
      <c r="H506" s="418"/>
      <c r="I506" s="418"/>
      <c r="J506" s="418"/>
      <c r="K506" s="420"/>
      <c r="L506" s="133"/>
      <c r="M506" s="416" t="str">
        <f t="shared" si="7"/>
        <v/>
      </c>
    </row>
    <row r="507" spans="1:13" ht="14.45" customHeight="1" x14ac:dyDescent="0.2">
      <c r="A507" s="421"/>
      <c r="B507" s="417"/>
      <c r="C507" s="418"/>
      <c r="D507" s="418"/>
      <c r="E507" s="419"/>
      <c r="F507" s="417"/>
      <c r="G507" s="418"/>
      <c r="H507" s="418"/>
      <c r="I507" s="418"/>
      <c r="J507" s="418"/>
      <c r="K507" s="420"/>
      <c r="L507" s="133"/>
      <c r="M507" s="416" t="str">
        <f t="shared" si="7"/>
        <v/>
      </c>
    </row>
    <row r="508" spans="1:13" ht="14.45" customHeight="1" x14ac:dyDescent="0.2">
      <c r="A508" s="421"/>
      <c r="B508" s="417"/>
      <c r="C508" s="418"/>
      <c r="D508" s="418"/>
      <c r="E508" s="419"/>
      <c r="F508" s="417"/>
      <c r="G508" s="418"/>
      <c r="H508" s="418"/>
      <c r="I508" s="418"/>
      <c r="J508" s="418"/>
      <c r="K508" s="420"/>
      <c r="L508" s="133"/>
      <c r="M508" s="416" t="str">
        <f t="shared" si="7"/>
        <v/>
      </c>
    </row>
    <row r="509" spans="1:13" ht="14.45" customHeight="1" x14ac:dyDescent="0.2">
      <c r="A509" s="421"/>
      <c r="B509" s="417"/>
      <c r="C509" s="418"/>
      <c r="D509" s="418"/>
      <c r="E509" s="419"/>
      <c r="F509" s="417"/>
      <c r="G509" s="418"/>
      <c r="H509" s="418"/>
      <c r="I509" s="418"/>
      <c r="J509" s="418"/>
      <c r="K509" s="420"/>
      <c r="L509" s="133"/>
      <c r="M509" s="416" t="str">
        <f t="shared" si="7"/>
        <v/>
      </c>
    </row>
    <row r="510" spans="1:13" ht="14.45" customHeight="1" x14ac:dyDescent="0.2">
      <c r="A510" s="421"/>
      <c r="B510" s="417"/>
      <c r="C510" s="418"/>
      <c r="D510" s="418"/>
      <c r="E510" s="419"/>
      <c r="F510" s="417"/>
      <c r="G510" s="418"/>
      <c r="H510" s="418"/>
      <c r="I510" s="418"/>
      <c r="J510" s="418"/>
      <c r="K510" s="420"/>
      <c r="L510" s="133"/>
      <c r="M510" s="416" t="str">
        <f t="shared" si="7"/>
        <v/>
      </c>
    </row>
    <row r="511" spans="1:13" ht="14.45" customHeight="1" x14ac:dyDescent="0.2">
      <c r="A511" s="421"/>
      <c r="B511" s="417"/>
      <c r="C511" s="418"/>
      <c r="D511" s="418"/>
      <c r="E511" s="419"/>
      <c r="F511" s="417"/>
      <c r="G511" s="418"/>
      <c r="H511" s="418"/>
      <c r="I511" s="418"/>
      <c r="J511" s="418"/>
      <c r="K511" s="420"/>
      <c r="L511" s="133"/>
      <c r="M511" s="416" t="str">
        <f t="shared" si="7"/>
        <v/>
      </c>
    </row>
    <row r="512" spans="1:13" ht="14.45" customHeight="1" x14ac:dyDescent="0.2">
      <c r="A512" s="421"/>
      <c r="B512" s="417"/>
      <c r="C512" s="418"/>
      <c r="D512" s="418"/>
      <c r="E512" s="419"/>
      <c r="F512" s="417"/>
      <c r="G512" s="418"/>
      <c r="H512" s="418"/>
      <c r="I512" s="418"/>
      <c r="J512" s="418"/>
      <c r="K512" s="420"/>
      <c r="L512" s="133"/>
      <c r="M512" s="416" t="str">
        <f t="shared" si="7"/>
        <v/>
      </c>
    </row>
    <row r="513" spans="1:13" ht="14.45" customHeight="1" x14ac:dyDescent="0.2">
      <c r="A513" s="421"/>
      <c r="B513" s="417"/>
      <c r="C513" s="418"/>
      <c r="D513" s="418"/>
      <c r="E513" s="419"/>
      <c r="F513" s="417"/>
      <c r="G513" s="418"/>
      <c r="H513" s="418"/>
      <c r="I513" s="418"/>
      <c r="J513" s="418"/>
      <c r="K513" s="420"/>
      <c r="L513" s="133"/>
      <c r="M513" s="416" t="str">
        <f t="shared" si="7"/>
        <v/>
      </c>
    </row>
    <row r="514" spans="1:13" ht="14.45" customHeight="1" x14ac:dyDescent="0.2">
      <c r="A514" s="421"/>
      <c r="B514" s="417"/>
      <c r="C514" s="418"/>
      <c r="D514" s="418"/>
      <c r="E514" s="419"/>
      <c r="F514" s="417"/>
      <c r="G514" s="418"/>
      <c r="H514" s="418"/>
      <c r="I514" s="418"/>
      <c r="J514" s="418"/>
      <c r="K514" s="420"/>
      <c r="L514" s="133"/>
      <c r="M514" s="416" t="str">
        <f t="shared" si="7"/>
        <v/>
      </c>
    </row>
    <row r="515" spans="1:13" ht="14.45" customHeight="1" x14ac:dyDescent="0.2">
      <c r="A515" s="421"/>
      <c r="B515" s="417"/>
      <c r="C515" s="418"/>
      <c r="D515" s="418"/>
      <c r="E515" s="419"/>
      <c r="F515" s="417"/>
      <c r="G515" s="418"/>
      <c r="H515" s="418"/>
      <c r="I515" s="418"/>
      <c r="J515" s="418"/>
      <c r="K515" s="420"/>
      <c r="L515" s="133"/>
      <c r="M515" s="416" t="str">
        <f t="shared" si="7"/>
        <v/>
      </c>
    </row>
    <row r="516" spans="1:13" ht="14.45" customHeight="1" x14ac:dyDescent="0.2">
      <c r="A516" s="421"/>
      <c r="B516" s="417"/>
      <c r="C516" s="418"/>
      <c r="D516" s="418"/>
      <c r="E516" s="419"/>
      <c r="F516" s="417"/>
      <c r="G516" s="418"/>
      <c r="H516" s="418"/>
      <c r="I516" s="418"/>
      <c r="J516" s="418"/>
      <c r="K516" s="420"/>
      <c r="L516" s="133"/>
      <c r="M516" s="416" t="str">
        <f t="shared" si="7"/>
        <v/>
      </c>
    </row>
    <row r="517" spans="1:13" ht="14.45" customHeight="1" x14ac:dyDescent="0.2">
      <c r="A517" s="421"/>
      <c r="B517" s="417"/>
      <c r="C517" s="418"/>
      <c r="D517" s="418"/>
      <c r="E517" s="419"/>
      <c r="F517" s="417"/>
      <c r="G517" s="418"/>
      <c r="H517" s="418"/>
      <c r="I517" s="418"/>
      <c r="J517" s="418"/>
      <c r="K517" s="420"/>
      <c r="L517" s="133"/>
      <c r="M517" s="416" t="str">
        <f t="shared" si="7"/>
        <v/>
      </c>
    </row>
    <row r="518" spans="1:13" ht="14.45" customHeight="1" x14ac:dyDescent="0.2">
      <c r="A518" s="421"/>
      <c r="B518" s="417"/>
      <c r="C518" s="418"/>
      <c r="D518" s="418"/>
      <c r="E518" s="419"/>
      <c r="F518" s="417"/>
      <c r="G518" s="418"/>
      <c r="H518" s="418"/>
      <c r="I518" s="418"/>
      <c r="J518" s="418"/>
      <c r="K518" s="420"/>
      <c r="L518" s="133"/>
      <c r="M518" s="41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1"/>
      <c r="B519" s="417"/>
      <c r="C519" s="418"/>
      <c r="D519" s="418"/>
      <c r="E519" s="419"/>
      <c r="F519" s="417"/>
      <c r="G519" s="418"/>
      <c r="H519" s="418"/>
      <c r="I519" s="418"/>
      <c r="J519" s="418"/>
      <c r="K519" s="420"/>
      <c r="L519" s="133"/>
      <c r="M519" s="416" t="str">
        <f t="shared" si="8"/>
        <v/>
      </c>
    </row>
    <row r="520" spans="1:13" ht="14.45" customHeight="1" x14ac:dyDescent="0.2">
      <c r="A520" s="421"/>
      <c r="B520" s="417"/>
      <c r="C520" s="418"/>
      <c r="D520" s="418"/>
      <c r="E520" s="419"/>
      <c r="F520" s="417"/>
      <c r="G520" s="418"/>
      <c r="H520" s="418"/>
      <c r="I520" s="418"/>
      <c r="J520" s="418"/>
      <c r="K520" s="420"/>
      <c r="L520" s="133"/>
      <c r="M520" s="416" t="str">
        <f t="shared" si="8"/>
        <v/>
      </c>
    </row>
    <row r="521" spans="1:13" ht="14.45" customHeight="1" x14ac:dyDescent="0.2">
      <c r="A521" s="421"/>
      <c r="B521" s="417"/>
      <c r="C521" s="418"/>
      <c r="D521" s="418"/>
      <c r="E521" s="419"/>
      <c r="F521" s="417"/>
      <c r="G521" s="418"/>
      <c r="H521" s="418"/>
      <c r="I521" s="418"/>
      <c r="J521" s="418"/>
      <c r="K521" s="420"/>
      <c r="L521" s="133"/>
      <c r="M521" s="416" t="str">
        <f t="shared" si="8"/>
        <v/>
      </c>
    </row>
    <row r="522" spans="1:13" ht="14.45" customHeight="1" x14ac:dyDescent="0.2">
      <c r="A522" s="421"/>
      <c r="B522" s="417"/>
      <c r="C522" s="418"/>
      <c r="D522" s="418"/>
      <c r="E522" s="419"/>
      <c r="F522" s="417"/>
      <c r="G522" s="418"/>
      <c r="H522" s="418"/>
      <c r="I522" s="418"/>
      <c r="J522" s="418"/>
      <c r="K522" s="420"/>
      <c r="L522" s="133"/>
      <c r="M522" s="416" t="str">
        <f t="shared" si="8"/>
        <v/>
      </c>
    </row>
    <row r="523" spans="1:13" ht="14.45" customHeight="1" x14ac:dyDescent="0.2">
      <c r="A523" s="421"/>
      <c r="B523" s="417"/>
      <c r="C523" s="418"/>
      <c r="D523" s="418"/>
      <c r="E523" s="419"/>
      <c r="F523" s="417"/>
      <c r="G523" s="418"/>
      <c r="H523" s="418"/>
      <c r="I523" s="418"/>
      <c r="J523" s="418"/>
      <c r="K523" s="420"/>
      <c r="L523" s="133"/>
      <c r="M523" s="416" t="str">
        <f t="shared" si="8"/>
        <v/>
      </c>
    </row>
    <row r="524" spans="1:13" ht="14.45" customHeight="1" x14ac:dyDescent="0.2">
      <c r="A524" s="421"/>
      <c r="B524" s="417"/>
      <c r="C524" s="418"/>
      <c r="D524" s="418"/>
      <c r="E524" s="419"/>
      <c r="F524" s="417"/>
      <c r="G524" s="418"/>
      <c r="H524" s="418"/>
      <c r="I524" s="418"/>
      <c r="J524" s="418"/>
      <c r="K524" s="420"/>
      <c r="L524" s="133"/>
      <c r="M524" s="416" t="str">
        <f t="shared" si="8"/>
        <v/>
      </c>
    </row>
    <row r="525" spans="1:13" ht="14.45" customHeight="1" x14ac:dyDescent="0.2">
      <c r="A525" s="421"/>
      <c r="B525" s="417"/>
      <c r="C525" s="418"/>
      <c r="D525" s="418"/>
      <c r="E525" s="419"/>
      <c r="F525" s="417"/>
      <c r="G525" s="418"/>
      <c r="H525" s="418"/>
      <c r="I525" s="418"/>
      <c r="J525" s="418"/>
      <c r="K525" s="420"/>
      <c r="L525" s="133"/>
      <c r="M525" s="416" t="str">
        <f t="shared" si="8"/>
        <v/>
      </c>
    </row>
    <row r="526" spans="1:13" ht="14.45" customHeight="1" x14ac:dyDescent="0.2">
      <c r="A526" s="421"/>
      <c r="B526" s="417"/>
      <c r="C526" s="418"/>
      <c r="D526" s="418"/>
      <c r="E526" s="419"/>
      <c r="F526" s="417"/>
      <c r="G526" s="418"/>
      <c r="H526" s="418"/>
      <c r="I526" s="418"/>
      <c r="J526" s="418"/>
      <c r="K526" s="420"/>
      <c r="L526" s="133"/>
      <c r="M526" s="416" t="str">
        <f t="shared" si="8"/>
        <v/>
      </c>
    </row>
    <row r="527" spans="1:13" ht="14.45" customHeight="1" x14ac:dyDescent="0.2">
      <c r="A527" s="421"/>
      <c r="B527" s="417"/>
      <c r="C527" s="418"/>
      <c r="D527" s="418"/>
      <c r="E527" s="419"/>
      <c r="F527" s="417"/>
      <c r="G527" s="418"/>
      <c r="H527" s="418"/>
      <c r="I527" s="418"/>
      <c r="J527" s="418"/>
      <c r="K527" s="420"/>
      <c r="L527" s="133"/>
      <c r="M527" s="416" t="str">
        <f t="shared" si="8"/>
        <v/>
      </c>
    </row>
    <row r="528" spans="1:13" ht="14.45" customHeight="1" x14ac:dyDescent="0.2">
      <c r="A528" s="421"/>
      <c r="B528" s="417"/>
      <c r="C528" s="418"/>
      <c r="D528" s="418"/>
      <c r="E528" s="419"/>
      <c r="F528" s="417"/>
      <c r="G528" s="418"/>
      <c r="H528" s="418"/>
      <c r="I528" s="418"/>
      <c r="J528" s="418"/>
      <c r="K528" s="420"/>
      <c r="L528" s="133"/>
      <c r="M528" s="416" t="str">
        <f t="shared" si="8"/>
        <v/>
      </c>
    </row>
    <row r="529" spans="1:13" ht="14.45" customHeight="1" x14ac:dyDescent="0.2">
      <c r="A529" s="421"/>
      <c r="B529" s="417"/>
      <c r="C529" s="418"/>
      <c r="D529" s="418"/>
      <c r="E529" s="419"/>
      <c r="F529" s="417"/>
      <c r="G529" s="418"/>
      <c r="H529" s="418"/>
      <c r="I529" s="418"/>
      <c r="J529" s="418"/>
      <c r="K529" s="420"/>
      <c r="L529" s="133"/>
      <c r="M529" s="416" t="str">
        <f t="shared" si="8"/>
        <v/>
      </c>
    </row>
    <row r="530" spans="1:13" ht="14.45" customHeight="1" x14ac:dyDescent="0.2">
      <c r="A530" s="421"/>
      <c r="B530" s="417"/>
      <c r="C530" s="418"/>
      <c r="D530" s="418"/>
      <c r="E530" s="419"/>
      <c r="F530" s="417"/>
      <c r="G530" s="418"/>
      <c r="H530" s="418"/>
      <c r="I530" s="418"/>
      <c r="J530" s="418"/>
      <c r="K530" s="420"/>
      <c r="L530" s="133"/>
      <c r="M530" s="416" t="str">
        <f t="shared" si="8"/>
        <v/>
      </c>
    </row>
    <row r="531" spans="1:13" ht="14.45" customHeight="1" x14ac:dyDescent="0.2">
      <c r="A531" s="421"/>
      <c r="B531" s="417"/>
      <c r="C531" s="418"/>
      <c r="D531" s="418"/>
      <c r="E531" s="419"/>
      <c r="F531" s="417"/>
      <c r="G531" s="418"/>
      <c r="H531" s="418"/>
      <c r="I531" s="418"/>
      <c r="J531" s="418"/>
      <c r="K531" s="420"/>
      <c r="L531" s="133"/>
      <c r="M531" s="416" t="str">
        <f t="shared" si="8"/>
        <v/>
      </c>
    </row>
    <row r="532" spans="1:13" ht="14.45" customHeight="1" x14ac:dyDescent="0.2">
      <c r="A532" s="421"/>
      <c r="B532" s="417"/>
      <c r="C532" s="418"/>
      <c r="D532" s="418"/>
      <c r="E532" s="419"/>
      <c r="F532" s="417"/>
      <c r="G532" s="418"/>
      <c r="H532" s="418"/>
      <c r="I532" s="418"/>
      <c r="J532" s="418"/>
      <c r="K532" s="420"/>
      <c r="L532" s="133"/>
      <c r="M532" s="416" t="str">
        <f t="shared" si="8"/>
        <v/>
      </c>
    </row>
    <row r="533" spans="1:13" ht="14.45" customHeight="1" x14ac:dyDescent="0.2">
      <c r="A533" s="421"/>
      <c r="B533" s="417"/>
      <c r="C533" s="418"/>
      <c r="D533" s="418"/>
      <c r="E533" s="419"/>
      <c r="F533" s="417"/>
      <c r="G533" s="418"/>
      <c r="H533" s="418"/>
      <c r="I533" s="418"/>
      <c r="J533" s="418"/>
      <c r="K533" s="420"/>
      <c r="L533" s="133"/>
      <c r="M533" s="416" t="str">
        <f t="shared" si="8"/>
        <v/>
      </c>
    </row>
    <row r="534" spans="1:13" ht="14.45" customHeight="1" x14ac:dyDescent="0.2">
      <c r="A534" s="421"/>
      <c r="B534" s="417"/>
      <c r="C534" s="418"/>
      <c r="D534" s="418"/>
      <c r="E534" s="419"/>
      <c r="F534" s="417"/>
      <c r="G534" s="418"/>
      <c r="H534" s="418"/>
      <c r="I534" s="418"/>
      <c r="J534" s="418"/>
      <c r="K534" s="420"/>
      <c r="L534" s="133"/>
      <c r="M534" s="416" t="str">
        <f t="shared" si="8"/>
        <v/>
      </c>
    </row>
    <row r="535" spans="1:13" ht="14.45" customHeight="1" x14ac:dyDescent="0.2">
      <c r="A535" s="421"/>
      <c r="B535" s="417"/>
      <c r="C535" s="418"/>
      <c r="D535" s="418"/>
      <c r="E535" s="419"/>
      <c r="F535" s="417"/>
      <c r="G535" s="418"/>
      <c r="H535" s="418"/>
      <c r="I535" s="418"/>
      <c r="J535" s="418"/>
      <c r="K535" s="420"/>
      <c r="L535" s="133"/>
      <c r="M535" s="416" t="str">
        <f t="shared" si="8"/>
        <v/>
      </c>
    </row>
    <row r="536" spans="1:13" ht="14.45" customHeight="1" x14ac:dyDescent="0.2">
      <c r="A536" s="421"/>
      <c r="B536" s="417"/>
      <c r="C536" s="418"/>
      <c r="D536" s="418"/>
      <c r="E536" s="419"/>
      <c r="F536" s="417"/>
      <c r="G536" s="418"/>
      <c r="H536" s="418"/>
      <c r="I536" s="418"/>
      <c r="J536" s="418"/>
      <c r="K536" s="420"/>
      <c r="L536" s="133"/>
      <c r="M536" s="416" t="str">
        <f t="shared" si="8"/>
        <v/>
      </c>
    </row>
    <row r="537" spans="1:13" ht="14.45" customHeight="1" x14ac:dyDescent="0.2">
      <c r="A537" s="421"/>
      <c r="B537" s="417"/>
      <c r="C537" s="418"/>
      <c r="D537" s="418"/>
      <c r="E537" s="419"/>
      <c r="F537" s="417"/>
      <c r="G537" s="418"/>
      <c r="H537" s="418"/>
      <c r="I537" s="418"/>
      <c r="J537" s="418"/>
      <c r="K537" s="420"/>
      <c r="L537" s="133"/>
      <c r="M537" s="416" t="str">
        <f t="shared" si="8"/>
        <v/>
      </c>
    </row>
    <row r="538" spans="1:13" ht="14.45" customHeight="1" x14ac:dyDescent="0.2">
      <c r="A538" s="421"/>
      <c r="B538" s="417"/>
      <c r="C538" s="418"/>
      <c r="D538" s="418"/>
      <c r="E538" s="419"/>
      <c r="F538" s="417"/>
      <c r="G538" s="418"/>
      <c r="H538" s="418"/>
      <c r="I538" s="418"/>
      <c r="J538" s="418"/>
      <c r="K538" s="420"/>
      <c r="L538" s="133"/>
      <c r="M538" s="416" t="str">
        <f t="shared" si="8"/>
        <v/>
      </c>
    </row>
    <row r="539" spans="1:13" ht="14.45" customHeight="1" x14ac:dyDescent="0.2">
      <c r="A539" s="421"/>
      <c r="B539" s="417"/>
      <c r="C539" s="418"/>
      <c r="D539" s="418"/>
      <c r="E539" s="419"/>
      <c r="F539" s="417"/>
      <c r="G539" s="418"/>
      <c r="H539" s="418"/>
      <c r="I539" s="418"/>
      <c r="J539" s="418"/>
      <c r="K539" s="420"/>
      <c r="L539" s="133"/>
      <c r="M539" s="416" t="str">
        <f t="shared" si="8"/>
        <v/>
      </c>
    </row>
    <row r="540" spans="1:13" ht="14.45" customHeight="1" x14ac:dyDescent="0.2">
      <c r="A540" s="421"/>
      <c r="B540" s="417"/>
      <c r="C540" s="418"/>
      <c r="D540" s="418"/>
      <c r="E540" s="419"/>
      <c r="F540" s="417"/>
      <c r="G540" s="418"/>
      <c r="H540" s="418"/>
      <c r="I540" s="418"/>
      <c r="J540" s="418"/>
      <c r="K540" s="420"/>
      <c r="L540" s="133"/>
      <c r="M540" s="416" t="str">
        <f t="shared" si="8"/>
        <v/>
      </c>
    </row>
    <row r="541" spans="1:13" ht="14.45" customHeight="1" x14ac:dyDescent="0.2">
      <c r="A541" s="421"/>
      <c r="B541" s="417"/>
      <c r="C541" s="418"/>
      <c r="D541" s="418"/>
      <c r="E541" s="419"/>
      <c r="F541" s="417"/>
      <c r="G541" s="418"/>
      <c r="H541" s="418"/>
      <c r="I541" s="418"/>
      <c r="J541" s="418"/>
      <c r="K541" s="420"/>
      <c r="L541" s="133"/>
      <c r="M541" s="416" t="str">
        <f t="shared" si="8"/>
        <v/>
      </c>
    </row>
    <row r="542" spans="1:13" ht="14.45" customHeight="1" x14ac:dyDescent="0.2">
      <c r="A542" s="421"/>
      <c r="B542" s="417"/>
      <c r="C542" s="418"/>
      <c r="D542" s="418"/>
      <c r="E542" s="419"/>
      <c r="F542" s="417"/>
      <c r="G542" s="418"/>
      <c r="H542" s="418"/>
      <c r="I542" s="418"/>
      <c r="J542" s="418"/>
      <c r="K542" s="420"/>
      <c r="L542" s="133"/>
      <c r="M542" s="416" t="str">
        <f t="shared" si="8"/>
        <v/>
      </c>
    </row>
    <row r="543" spans="1:13" ht="14.45" customHeight="1" x14ac:dyDescent="0.2">
      <c r="A543" s="421"/>
      <c r="B543" s="417"/>
      <c r="C543" s="418"/>
      <c r="D543" s="418"/>
      <c r="E543" s="419"/>
      <c r="F543" s="417"/>
      <c r="G543" s="418"/>
      <c r="H543" s="418"/>
      <c r="I543" s="418"/>
      <c r="J543" s="418"/>
      <c r="K543" s="420"/>
      <c r="L543" s="133"/>
      <c r="M543" s="416" t="str">
        <f t="shared" si="8"/>
        <v/>
      </c>
    </row>
    <row r="544" spans="1:13" ht="14.45" customHeight="1" x14ac:dyDescent="0.2">
      <c r="A544" s="421"/>
      <c r="B544" s="417"/>
      <c r="C544" s="418"/>
      <c r="D544" s="418"/>
      <c r="E544" s="419"/>
      <c r="F544" s="417"/>
      <c r="G544" s="418"/>
      <c r="H544" s="418"/>
      <c r="I544" s="418"/>
      <c r="J544" s="418"/>
      <c r="K544" s="420"/>
      <c r="L544" s="133"/>
      <c r="M544" s="416" t="str">
        <f t="shared" si="8"/>
        <v/>
      </c>
    </row>
    <row r="545" spans="1:13" ht="14.45" customHeight="1" x14ac:dyDescent="0.2">
      <c r="A545" s="421"/>
      <c r="B545" s="417"/>
      <c r="C545" s="418"/>
      <c r="D545" s="418"/>
      <c r="E545" s="419"/>
      <c r="F545" s="417"/>
      <c r="G545" s="418"/>
      <c r="H545" s="418"/>
      <c r="I545" s="418"/>
      <c r="J545" s="418"/>
      <c r="K545" s="420"/>
      <c r="L545" s="133"/>
      <c r="M545" s="416" t="str">
        <f t="shared" si="8"/>
        <v/>
      </c>
    </row>
    <row r="546" spans="1:13" ht="14.45" customHeight="1" x14ac:dyDescent="0.2">
      <c r="A546" s="421"/>
      <c r="B546" s="417"/>
      <c r="C546" s="418"/>
      <c r="D546" s="418"/>
      <c r="E546" s="419"/>
      <c r="F546" s="417"/>
      <c r="G546" s="418"/>
      <c r="H546" s="418"/>
      <c r="I546" s="418"/>
      <c r="J546" s="418"/>
      <c r="K546" s="420"/>
      <c r="L546" s="133"/>
      <c r="M546" s="416" t="str">
        <f t="shared" si="8"/>
        <v/>
      </c>
    </row>
    <row r="547" spans="1:13" ht="14.45" customHeight="1" x14ac:dyDescent="0.2">
      <c r="A547" s="421"/>
      <c r="B547" s="417"/>
      <c r="C547" s="418"/>
      <c r="D547" s="418"/>
      <c r="E547" s="419"/>
      <c r="F547" s="417"/>
      <c r="G547" s="418"/>
      <c r="H547" s="418"/>
      <c r="I547" s="418"/>
      <c r="J547" s="418"/>
      <c r="K547" s="420"/>
      <c r="L547" s="133"/>
      <c r="M547" s="416" t="str">
        <f t="shared" si="8"/>
        <v/>
      </c>
    </row>
    <row r="548" spans="1:13" ht="14.45" customHeight="1" x14ac:dyDescent="0.2">
      <c r="A548" s="421"/>
      <c r="B548" s="417"/>
      <c r="C548" s="418"/>
      <c r="D548" s="418"/>
      <c r="E548" s="419"/>
      <c r="F548" s="417"/>
      <c r="G548" s="418"/>
      <c r="H548" s="418"/>
      <c r="I548" s="418"/>
      <c r="J548" s="418"/>
      <c r="K548" s="420"/>
      <c r="L548" s="133"/>
      <c r="M548" s="416" t="str">
        <f t="shared" si="8"/>
        <v/>
      </c>
    </row>
    <row r="549" spans="1:13" ht="14.45" customHeight="1" x14ac:dyDescent="0.2">
      <c r="A549" s="421"/>
      <c r="B549" s="417"/>
      <c r="C549" s="418"/>
      <c r="D549" s="418"/>
      <c r="E549" s="419"/>
      <c r="F549" s="417"/>
      <c r="G549" s="418"/>
      <c r="H549" s="418"/>
      <c r="I549" s="418"/>
      <c r="J549" s="418"/>
      <c r="K549" s="420"/>
      <c r="L549" s="133"/>
      <c r="M549" s="416" t="str">
        <f t="shared" si="8"/>
        <v/>
      </c>
    </row>
    <row r="550" spans="1:13" ht="14.45" customHeight="1" x14ac:dyDescent="0.2">
      <c r="A550" s="421"/>
      <c r="B550" s="417"/>
      <c r="C550" s="418"/>
      <c r="D550" s="418"/>
      <c r="E550" s="419"/>
      <c r="F550" s="417"/>
      <c r="G550" s="418"/>
      <c r="H550" s="418"/>
      <c r="I550" s="418"/>
      <c r="J550" s="418"/>
      <c r="K550" s="420"/>
      <c r="L550" s="133"/>
      <c r="M550" s="416" t="str">
        <f t="shared" si="8"/>
        <v/>
      </c>
    </row>
    <row r="551" spans="1:13" ht="14.45" customHeight="1" x14ac:dyDescent="0.2">
      <c r="A551" s="421"/>
      <c r="B551" s="417"/>
      <c r="C551" s="418"/>
      <c r="D551" s="418"/>
      <c r="E551" s="419"/>
      <c r="F551" s="417"/>
      <c r="G551" s="418"/>
      <c r="H551" s="418"/>
      <c r="I551" s="418"/>
      <c r="J551" s="418"/>
      <c r="K551" s="420"/>
      <c r="L551" s="133"/>
      <c r="M551" s="416" t="str">
        <f t="shared" si="8"/>
        <v/>
      </c>
    </row>
    <row r="552" spans="1:13" ht="14.45" customHeight="1" x14ac:dyDescent="0.2">
      <c r="A552" s="421"/>
      <c r="B552" s="417"/>
      <c r="C552" s="418"/>
      <c r="D552" s="418"/>
      <c r="E552" s="419"/>
      <c r="F552" s="417"/>
      <c r="G552" s="418"/>
      <c r="H552" s="418"/>
      <c r="I552" s="418"/>
      <c r="J552" s="418"/>
      <c r="K552" s="420"/>
      <c r="L552" s="133"/>
      <c r="M552" s="416" t="str">
        <f t="shared" si="8"/>
        <v/>
      </c>
    </row>
    <row r="553" spans="1:13" ht="14.45" customHeight="1" x14ac:dyDescent="0.2">
      <c r="A553" s="421"/>
      <c r="B553" s="417"/>
      <c r="C553" s="418"/>
      <c r="D553" s="418"/>
      <c r="E553" s="419"/>
      <c r="F553" s="417"/>
      <c r="G553" s="418"/>
      <c r="H553" s="418"/>
      <c r="I553" s="418"/>
      <c r="J553" s="418"/>
      <c r="K553" s="420"/>
      <c r="L553" s="133"/>
      <c r="M553" s="416" t="str">
        <f t="shared" si="8"/>
        <v/>
      </c>
    </row>
    <row r="554" spans="1:13" ht="14.45" customHeight="1" x14ac:dyDescent="0.2">
      <c r="A554" s="421"/>
      <c r="B554" s="417"/>
      <c r="C554" s="418"/>
      <c r="D554" s="418"/>
      <c r="E554" s="419"/>
      <c r="F554" s="417"/>
      <c r="G554" s="418"/>
      <c r="H554" s="418"/>
      <c r="I554" s="418"/>
      <c r="J554" s="418"/>
      <c r="K554" s="420"/>
      <c r="L554" s="133"/>
      <c r="M554" s="416" t="str">
        <f t="shared" si="8"/>
        <v/>
      </c>
    </row>
    <row r="555" spans="1:13" ht="14.45" customHeight="1" x14ac:dyDescent="0.2">
      <c r="A555" s="421"/>
      <c r="B555" s="417"/>
      <c r="C555" s="418"/>
      <c r="D555" s="418"/>
      <c r="E555" s="419"/>
      <c r="F555" s="417"/>
      <c r="G555" s="418"/>
      <c r="H555" s="418"/>
      <c r="I555" s="418"/>
      <c r="J555" s="418"/>
      <c r="K555" s="420"/>
      <c r="L555" s="133"/>
      <c r="M555" s="416" t="str">
        <f t="shared" si="8"/>
        <v/>
      </c>
    </row>
    <row r="556" spans="1:13" ht="14.45" customHeight="1" x14ac:dyDescent="0.2">
      <c r="A556" s="421"/>
      <c r="B556" s="417"/>
      <c r="C556" s="418"/>
      <c r="D556" s="418"/>
      <c r="E556" s="419"/>
      <c r="F556" s="417"/>
      <c r="G556" s="418"/>
      <c r="H556" s="418"/>
      <c r="I556" s="418"/>
      <c r="J556" s="418"/>
      <c r="K556" s="420"/>
      <c r="L556" s="133"/>
      <c r="M556" s="416" t="str">
        <f t="shared" si="8"/>
        <v/>
      </c>
    </row>
    <row r="557" spans="1:13" ht="14.45" customHeight="1" x14ac:dyDescent="0.2">
      <c r="A557" s="421"/>
      <c r="B557" s="417"/>
      <c r="C557" s="418"/>
      <c r="D557" s="418"/>
      <c r="E557" s="419"/>
      <c r="F557" s="417"/>
      <c r="G557" s="418"/>
      <c r="H557" s="418"/>
      <c r="I557" s="418"/>
      <c r="J557" s="418"/>
      <c r="K557" s="420"/>
      <c r="L557" s="133"/>
      <c r="M557" s="416" t="str">
        <f t="shared" si="8"/>
        <v/>
      </c>
    </row>
    <row r="558" spans="1:13" ht="14.45" customHeight="1" x14ac:dyDescent="0.2">
      <c r="A558" s="421"/>
      <c r="B558" s="417"/>
      <c r="C558" s="418"/>
      <c r="D558" s="418"/>
      <c r="E558" s="419"/>
      <c r="F558" s="417"/>
      <c r="G558" s="418"/>
      <c r="H558" s="418"/>
      <c r="I558" s="418"/>
      <c r="J558" s="418"/>
      <c r="K558" s="420"/>
      <c r="L558" s="133"/>
      <c r="M558" s="416" t="str">
        <f t="shared" si="8"/>
        <v/>
      </c>
    </row>
    <row r="559" spans="1:13" ht="14.45" customHeight="1" x14ac:dyDescent="0.2">
      <c r="A559" s="421"/>
      <c r="B559" s="417"/>
      <c r="C559" s="418"/>
      <c r="D559" s="418"/>
      <c r="E559" s="419"/>
      <c r="F559" s="417"/>
      <c r="G559" s="418"/>
      <c r="H559" s="418"/>
      <c r="I559" s="418"/>
      <c r="J559" s="418"/>
      <c r="K559" s="420"/>
      <c r="L559" s="133"/>
      <c r="M559" s="416" t="str">
        <f t="shared" si="8"/>
        <v/>
      </c>
    </row>
    <row r="560" spans="1:13" ht="14.45" customHeight="1" x14ac:dyDescent="0.2">
      <c r="A560" s="421"/>
      <c r="B560" s="417"/>
      <c r="C560" s="418"/>
      <c r="D560" s="418"/>
      <c r="E560" s="419"/>
      <c r="F560" s="417"/>
      <c r="G560" s="418"/>
      <c r="H560" s="418"/>
      <c r="I560" s="418"/>
      <c r="J560" s="418"/>
      <c r="K560" s="420"/>
      <c r="L560" s="133"/>
      <c r="M560" s="416" t="str">
        <f t="shared" si="8"/>
        <v/>
      </c>
    </row>
    <row r="561" spans="1:13" ht="14.45" customHeight="1" x14ac:dyDescent="0.2">
      <c r="A561" s="421"/>
      <c r="B561" s="417"/>
      <c r="C561" s="418"/>
      <c r="D561" s="418"/>
      <c r="E561" s="419"/>
      <c r="F561" s="417"/>
      <c r="G561" s="418"/>
      <c r="H561" s="418"/>
      <c r="I561" s="418"/>
      <c r="J561" s="418"/>
      <c r="K561" s="420"/>
      <c r="L561" s="133"/>
      <c r="M561" s="416" t="str">
        <f t="shared" si="8"/>
        <v/>
      </c>
    </row>
    <row r="562" spans="1:13" ht="14.45" customHeight="1" x14ac:dyDescent="0.2">
      <c r="A562" s="421"/>
      <c r="B562" s="417"/>
      <c r="C562" s="418"/>
      <c r="D562" s="418"/>
      <c r="E562" s="419"/>
      <c r="F562" s="417"/>
      <c r="G562" s="418"/>
      <c r="H562" s="418"/>
      <c r="I562" s="418"/>
      <c r="J562" s="418"/>
      <c r="K562" s="420"/>
      <c r="L562" s="133"/>
      <c r="M562" s="416" t="str">
        <f t="shared" si="8"/>
        <v/>
      </c>
    </row>
    <row r="563" spans="1:13" ht="14.45" customHeight="1" x14ac:dyDescent="0.2">
      <c r="A563" s="421"/>
      <c r="B563" s="417"/>
      <c r="C563" s="418"/>
      <c r="D563" s="418"/>
      <c r="E563" s="419"/>
      <c r="F563" s="417"/>
      <c r="G563" s="418"/>
      <c r="H563" s="418"/>
      <c r="I563" s="418"/>
      <c r="J563" s="418"/>
      <c r="K563" s="420"/>
      <c r="L563" s="133"/>
      <c r="M563" s="416" t="str">
        <f t="shared" si="8"/>
        <v/>
      </c>
    </row>
    <row r="564" spans="1:13" ht="14.45" customHeight="1" x14ac:dyDescent="0.2">
      <c r="A564" s="421"/>
      <c r="B564" s="417"/>
      <c r="C564" s="418"/>
      <c r="D564" s="418"/>
      <c r="E564" s="419"/>
      <c r="F564" s="417"/>
      <c r="G564" s="418"/>
      <c r="H564" s="418"/>
      <c r="I564" s="418"/>
      <c r="J564" s="418"/>
      <c r="K564" s="420"/>
      <c r="L564" s="133"/>
      <c r="M564" s="416" t="str">
        <f t="shared" si="8"/>
        <v/>
      </c>
    </row>
    <row r="565" spans="1:13" ht="14.45" customHeight="1" x14ac:dyDescent="0.2">
      <c r="A565" s="421"/>
      <c r="B565" s="417"/>
      <c r="C565" s="418"/>
      <c r="D565" s="418"/>
      <c r="E565" s="419"/>
      <c r="F565" s="417"/>
      <c r="G565" s="418"/>
      <c r="H565" s="418"/>
      <c r="I565" s="418"/>
      <c r="J565" s="418"/>
      <c r="K565" s="420"/>
      <c r="L565" s="133"/>
      <c r="M565" s="416" t="str">
        <f t="shared" si="8"/>
        <v/>
      </c>
    </row>
    <row r="566" spans="1:13" ht="14.45" customHeight="1" x14ac:dyDescent="0.2">
      <c r="A566" s="421"/>
      <c r="B566" s="417"/>
      <c r="C566" s="418"/>
      <c r="D566" s="418"/>
      <c r="E566" s="419"/>
      <c r="F566" s="417"/>
      <c r="G566" s="418"/>
      <c r="H566" s="418"/>
      <c r="I566" s="418"/>
      <c r="J566" s="418"/>
      <c r="K566" s="420"/>
      <c r="L566" s="133"/>
      <c r="M566" s="416" t="str">
        <f t="shared" si="8"/>
        <v/>
      </c>
    </row>
    <row r="567" spans="1:13" ht="14.45" customHeight="1" x14ac:dyDescent="0.2">
      <c r="A567" s="421"/>
      <c r="B567" s="417"/>
      <c r="C567" s="418"/>
      <c r="D567" s="418"/>
      <c r="E567" s="419"/>
      <c r="F567" s="417"/>
      <c r="G567" s="418"/>
      <c r="H567" s="418"/>
      <c r="I567" s="418"/>
      <c r="J567" s="418"/>
      <c r="K567" s="420"/>
      <c r="L567" s="133"/>
      <c r="M567" s="416" t="str">
        <f t="shared" si="8"/>
        <v/>
      </c>
    </row>
    <row r="568" spans="1:13" ht="14.45" customHeight="1" x14ac:dyDescent="0.2">
      <c r="A568" s="421"/>
      <c r="B568" s="417"/>
      <c r="C568" s="418"/>
      <c r="D568" s="418"/>
      <c r="E568" s="419"/>
      <c r="F568" s="417"/>
      <c r="G568" s="418"/>
      <c r="H568" s="418"/>
      <c r="I568" s="418"/>
      <c r="J568" s="418"/>
      <c r="K568" s="420"/>
      <c r="L568" s="133"/>
      <c r="M568" s="416" t="str">
        <f t="shared" si="8"/>
        <v/>
      </c>
    </row>
    <row r="569" spans="1:13" ht="14.45" customHeight="1" x14ac:dyDescent="0.2">
      <c r="A569" s="421"/>
      <c r="B569" s="417"/>
      <c r="C569" s="418"/>
      <c r="D569" s="418"/>
      <c r="E569" s="419"/>
      <c r="F569" s="417"/>
      <c r="G569" s="418"/>
      <c r="H569" s="418"/>
      <c r="I569" s="418"/>
      <c r="J569" s="418"/>
      <c r="K569" s="420"/>
      <c r="L569" s="133"/>
      <c r="M569" s="416" t="str">
        <f t="shared" si="8"/>
        <v/>
      </c>
    </row>
    <row r="570" spans="1:13" ht="14.45" customHeight="1" x14ac:dyDescent="0.2">
      <c r="A570" s="421"/>
      <c r="B570" s="417"/>
      <c r="C570" s="418"/>
      <c r="D570" s="418"/>
      <c r="E570" s="419"/>
      <c r="F570" s="417"/>
      <c r="G570" s="418"/>
      <c r="H570" s="418"/>
      <c r="I570" s="418"/>
      <c r="J570" s="418"/>
      <c r="K570" s="420"/>
      <c r="L570" s="133"/>
      <c r="M570" s="416" t="str">
        <f t="shared" si="8"/>
        <v/>
      </c>
    </row>
    <row r="571" spans="1:13" ht="14.45" customHeight="1" x14ac:dyDescent="0.2">
      <c r="A571" s="421"/>
      <c r="B571" s="417"/>
      <c r="C571" s="418"/>
      <c r="D571" s="418"/>
      <c r="E571" s="419"/>
      <c r="F571" s="417"/>
      <c r="G571" s="418"/>
      <c r="H571" s="418"/>
      <c r="I571" s="418"/>
      <c r="J571" s="418"/>
      <c r="K571" s="420"/>
      <c r="L571" s="133"/>
      <c r="M571" s="416" t="str">
        <f t="shared" si="8"/>
        <v/>
      </c>
    </row>
    <row r="572" spans="1:13" ht="14.45" customHeight="1" x14ac:dyDescent="0.2">
      <c r="A572" s="421"/>
      <c r="B572" s="417"/>
      <c r="C572" s="418"/>
      <c r="D572" s="418"/>
      <c r="E572" s="419"/>
      <c r="F572" s="417"/>
      <c r="G572" s="418"/>
      <c r="H572" s="418"/>
      <c r="I572" s="418"/>
      <c r="J572" s="418"/>
      <c r="K572" s="420"/>
      <c r="L572" s="133"/>
      <c r="M572" s="416" t="str">
        <f t="shared" si="8"/>
        <v/>
      </c>
    </row>
    <row r="573" spans="1:13" ht="14.45" customHeight="1" x14ac:dyDescent="0.2">
      <c r="A573" s="421"/>
      <c r="B573" s="417"/>
      <c r="C573" s="418"/>
      <c r="D573" s="418"/>
      <c r="E573" s="419"/>
      <c r="F573" s="417"/>
      <c r="G573" s="418"/>
      <c r="H573" s="418"/>
      <c r="I573" s="418"/>
      <c r="J573" s="418"/>
      <c r="K573" s="420"/>
      <c r="L573" s="133"/>
      <c r="M573" s="416" t="str">
        <f t="shared" si="8"/>
        <v/>
      </c>
    </row>
    <row r="574" spans="1:13" ht="14.45" customHeight="1" x14ac:dyDescent="0.2">
      <c r="A574" s="421"/>
      <c r="B574" s="417"/>
      <c r="C574" s="418"/>
      <c r="D574" s="418"/>
      <c r="E574" s="419"/>
      <c r="F574" s="417"/>
      <c r="G574" s="418"/>
      <c r="H574" s="418"/>
      <c r="I574" s="418"/>
      <c r="J574" s="418"/>
      <c r="K574" s="420"/>
      <c r="L574" s="133"/>
      <c r="M574" s="416" t="str">
        <f t="shared" si="8"/>
        <v/>
      </c>
    </row>
    <row r="575" spans="1:13" ht="14.45" customHeight="1" x14ac:dyDescent="0.2">
      <c r="A575" s="421"/>
      <c r="B575" s="417"/>
      <c r="C575" s="418"/>
      <c r="D575" s="418"/>
      <c r="E575" s="419"/>
      <c r="F575" s="417"/>
      <c r="G575" s="418"/>
      <c r="H575" s="418"/>
      <c r="I575" s="418"/>
      <c r="J575" s="418"/>
      <c r="K575" s="420"/>
      <c r="L575" s="133"/>
      <c r="M575" s="416" t="str">
        <f t="shared" si="8"/>
        <v/>
      </c>
    </row>
    <row r="576" spans="1:13" ht="14.45" customHeight="1" x14ac:dyDescent="0.2">
      <c r="A576" s="421"/>
      <c r="B576" s="417"/>
      <c r="C576" s="418"/>
      <c r="D576" s="418"/>
      <c r="E576" s="419"/>
      <c r="F576" s="417"/>
      <c r="G576" s="418"/>
      <c r="H576" s="418"/>
      <c r="I576" s="418"/>
      <c r="J576" s="418"/>
      <c r="K576" s="420"/>
      <c r="L576" s="133"/>
      <c r="M576" s="416" t="str">
        <f t="shared" si="8"/>
        <v/>
      </c>
    </row>
    <row r="577" spans="1:13" ht="14.45" customHeight="1" x14ac:dyDescent="0.2">
      <c r="A577" s="421"/>
      <c r="B577" s="417"/>
      <c r="C577" s="418"/>
      <c r="D577" s="418"/>
      <c r="E577" s="419"/>
      <c r="F577" s="417"/>
      <c r="G577" s="418"/>
      <c r="H577" s="418"/>
      <c r="I577" s="418"/>
      <c r="J577" s="418"/>
      <c r="K577" s="420"/>
      <c r="L577" s="133"/>
      <c r="M577" s="416" t="str">
        <f t="shared" si="8"/>
        <v/>
      </c>
    </row>
    <row r="578" spans="1:13" ht="14.45" customHeight="1" x14ac:dyDescent="0.2">
      <c r="A578" s="421"/>
      <c r="B578" s="417"/>
      <c r="C578" s="418"/>
      <c r="D578" s="418"/>
      <c r="E578" s="419"/>
      <c r="F578" s="417"/>
      <c r="G578" s="418"/>
      <c r="H578" s="418"/>
      <c r="I578" s="418"/>
      <c r="J578" s="418"/>
      <c r="K578" s="420"/>
      <c r="L578" s="133"/>
      <c r="M578" s="416" t="str">
        <f t="shared" si="8"/>
        <v/>
      </c>
    </row>
    <row r="579" spans="1:13" ht="14.45" customHeight="1" x14ac:dyDescent="0.2">
      <c r="A579" s="421"/>
      <c r="B579" s="417"/>
      <c r="C579" s="418"/>
      <c r="D579" s="418"/>
      <c r="E579" s="419"/>
      <c r="F579" s="417"/>
      <c r="G579" s="418"/>
      <c r="H579" s="418"/>
      <c r="I579" s="418"/>
      <c r="J579" s="418"/>
      <c r="K579" s="420"/>
      <c r="L579" s="133"/>
      <c r="M579" s="416" t="str">
        <f t="shared" si="8"/>
        <v/>
      </c>
    </row>
    <row r="580" spans="1:13" ht="14.45" customHeight="1" x14ac:dyDescent="0.2">
      <c r="A580" s="421"/>
      <c r="B580" s="417"/>
      <c r="C580" s="418"/>
      <c r="D580" s="418"/>
      <c r="E580" s="419"/>
      <c r="F580" s="417"/>
      <c r="G580" s="418"/>
      <c r="H580" s="418"/>
      <c r="I580" s="418"/>
      <c r="J580" s="418"/>
      <c r="K580" s="420"/>
      <c r="L580" s="133"/>
      <c r="M580" s="416" t="str">
        <f t="shared" si="8"/>
        <v/>
      </c>
    </row>
    <row r="581" spans="1:13" ht="14.45" customHeight="1" x14ac:dyDescent="0.2">
      <c r="A581" s="421"/>
      <c r="B581" s="417"/>
      <c r="C581" s="418"/>
      <c r="D581" s="418"/>
      <c r="E581" s="419"/>
      <c r="F581" s="417"/>
      <c r="G581" s="418"/>
      <c r="H581" s="418"/>
      <c r="I581" s="418"/>
      <c r="J581" s="418"/>
      <c r="K581" s="420"/>
      <c r="L581" s="133"/>
      <c r="M581" s="416" t="str">
        <f t="shared" si="8"/>
        <v/>
      </c>
    </row>
    <row r="582" spans="1:13" ht="14.45" customHeight="1" x14ac:dyDescent="0.2">
      <c r="A582" s="421"/>
      <c r="B582" s="417"/>
      <c r="C582" s="418"/>
      <c r="D582" s="418"/>
      <c r="E582" s="419"/>
      <c r="F582" s="417"/>
      <c r="G582" s="418"/>
      <c r="H582" s="418"/>
      <c r="I582" s="418"/>
      <c r="J582" s="418"/>
      <c r="K582" s="420"/>
      <c r="L582" s="133"/>
      <c r="M582" s="41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1"/>
      <c r="B583" s="417"/>
      <c r="C583" s="418"/>
      <c r="D583" s="418"/>
      <c r="E583" s="419"/>
      <c r="F583" s="417"/>
      <c r="G583" s="418"/>
      <c r="H583" s="418"/>
      <c r="I583" s="418"/>
      <c r="J583" s="418"/>
      <c r="K583" s="420"/>
      <c r="L583" s="133"/>
      <c r="M583" s="416" t="str">
        <f t="shared" si="9"/>
        <v/>
      </c>
    </row>
    <row r="584" spans="1:13" ht="14.45" customHeight="1" x14ac:dyDescent="0.2">
      <c r="A584" s="421"/>
      <c r="B584" s="417"/>
      <c r="C584" s="418"/>
      <c r="D584" s="418"/>
      <c r="E584" s="419"/>
      <c r="F584" s="417"/>
      <c r="G584" s="418"/>
      <c r="H584" s="418"/>
      <c r="I584" s="418"/>
      <c r="J584" s="418"/>
      <c r="K584" s="420"/>
      <c r="L584" s="133"/>
      <c r="M584" s="416" t="str">
        <f t="shared" si="9"/>
        <v/>
      </c>
    </row>
    <row r="585" spans="1:13" ht="14.45" customHeight="1" x14ac:dyDescent="0.2">
      <c r="A585" s="421"/>
      <c r="B585" s="417"/>
      <c r="C585" s="418"/>
      <c r="D585" s="418"/>
      <c r="E585" s="419"/>
      <c r="F585" s="417"/>
      <c r="G585" s="418"/>
      <c r="H585" s="418"/>
      <c r="I585" s="418"/>
      <c r="J585" s="418"/>
      <c r="K585" s="420"/>
      <c r="L585" s="133"/>
      <c r="M585" s="416" t="str">
        <f t="shared" si="9"/>
        <v/>
      </c>
    </row>
    <row r="586" spans="1:13" ht="14.45" customHeight="1" x14ac:dyDescent="0.2">
      <c r="A586" s="421"/>
      <c r="B586" s="417"/>
      <c r="C586" s="418"/>
      <c r="D586" s="418"/>
      <c r="E586" s="419"/>
      <c r="F586" s="417"/>
      <c r="G586" s="418"/>
      <c r="H586" s="418"/>
      <c r="I586" s="418"/>
      <c r="J586" s="418"/>
      <c r="K586" s="420"/>
      <c r="L586" s="133"/>
      <c r="M586" s="416" t="str">
        <f t="shared" si="9"/>
        <v/>
      </c>
    </row>
    <row r="587" spans="1:13" ht="14.45" customHeight="1" x14ac:dyDescent="0.2">
      <c r="A587" s="421"/>
      <c r="B587" s="417"/>
      <c r="C587" s="418"/>
      <c r="D587" s="418"/>
      <c r="E587" s="419"/>
      <c r="F587" s="417"/>
      <c r="G587" s="418"/>
      <c r="H587" s="418"/>
      <c r="I587" s="418"/>
      <c r="J587" s="418"/>
      <c r="K587" s="420"/>
      <c r="L587" s="133"/>
      <c r="M587" s="416" t="str">
        <f t="shared" si="9"/>
        <v/>
      </c>
    </row>
    <row r="588" spans="1:13" ht="14.45" customHeight="1" x14ac:dyDescent="0.2">
      <c r="A588" s="421"/>
      <c r="B588" s="417"/>
      <c r="C588" s="418"/>
      <c r="D588" s="418"/>
      <c r="E588" s="419"/>
      <c r="F588" s="417"/>
      <c r="G588" s="418"/>
      <c r="H588" s="418"/>
      <c r="I588" s="418"/>
      <c r="J588" s="418"/>
      <c r="K588" s="420"/>
      <c r="L588" s="133"/>
      <c r="M588" s="416" t="str">
        <f t="shared" si="9"/>
        <v/>
      </c>
    </row>
    <row r="589" spans="1:13" ht="14.45" customHeight="1" x14ac:dyDescent="0.2">
      <c r="A589" s="421"/>
      <c r="B589" s="417"/>
      <c r="C589" s="418"/>
      <c r="D589" s="418"/>
      <c r="E589" s="419"/>
      <c r="F589" s="417"/>
      <c r="G589" s="418"/>
      <c r="H589" s="418"/>
      <c r="I589" s="418"/>
      <c r="J589" s="418"/>
      <c r="K589" s="420"/>
      <c r="L589" s="133"/>
      <c r="M589" s="416" t="str">
        <f t="shared" si="9"/>
        <v/>
      </c>
    </row>
    <row r="590" spans="1:13" ht="14.45" customHeight="1" x14ac:dyDescent="0.2">
      <c r="A590" s="421"/>
      <c r="B590" s="417"/>
      <c r="C590" s="418"/>
      <c r="D590" s="418"/>
      <c r="E590" s="419"/>
      <c r="F590" s="417"/>
      <c r="G590" s="418"/>
      <c r="H590" s="418"/>
      <c r="I590" s="418"/>
      <c r="J590" s="418"/>
      <c r="K590" s="420"/>
      <c r="L590" s="133"/>
      <c r="M590" s="416" t="str">
        <f t="shared" si="9"/>
        <v/>
      </c>
    </row>
    <row r="591" spans="1:13" ht="14.45" customHeight="1" x14ac:dyDescent="0.2">
      <c r="A591" s="421"/>
      <c r="B591" s="417"/>
      <c r="C591" s="418"/>
      <c r="D591" s="418"/>
      <c r="E591" s="419"/>
      <c r="F591" s="417"/>
      <c r="G591" s="418"/>
      <c r="H591" s="418"/>
      <c r="I591" s="418"/>
      <c r="J591" s="418"/>
      <c r="K591" s="420"/>
      <c r="L591" s="133"/>
      <c r="M591" s="416" t="str">
        <f t="shared" si="9"/>
        <v/>
      </c>
    </row>
    <row r="592" spans="1:13" ht="14.45" customHeight="1" x14ac:dyDescent="0.2">
      <c r="A592" s="421"/>
      <c r="B592" s="417"/>
      <c r="C592" s="418"/>
      <c r="D592" s="418"/>
      <c r="E592" s="419"/>
      <c r="F592" s="417"/>
      <c r="G592" s="418"/>
      <c r="H592" s="418"/>
      <c r="I592" s="418"/>
      <c r="J592" s="418"/>
      <c r="K592" s="420"/>
      <c r="L592" s="133"/>
      <c r="M592" s="416" t="str">
        <f t="shared" si="9"/>
        <v/>
      </c>
    </row>
    <row r="593" spans="1:13" ht="14.45" customHeight="1" x14ac:dyDescent="0.2">
      <c r="A593" s="421"/>
      <c r="B593" s="417"/>
      <c r="C593" s="418"/>
      <c r="D593" s="418"/>
      <c r="E593" s="419"/>
      <c r="F593" s="417"/>
      <c r="G593" s="418"/>
      <c r="H593" s="418"/>
      <c r="I593" s="418"/>
      <c r="J593" s="418"/>
      <c r="K593" s="420"/>
      <c r="L593" s="133"/>
      <c r="M593" s="416" t="str">
        <f t="shared" si="9"/>
        <v/>
      </c>
    </row>
    <row r="594" spans="1:13" ht="14.45" customHeight="1" x14ac:dyDescent="0.2">
      <c r="A594" s="421"/>
      <c r="B594" s="417"/>
      <c r="C594" s="418"/>
      <c r="D594" s="418"/>
      <c r="E594" s="419"/>
      <c r="F594" s="417"/>
      <c r="G594" s="418"/>
      <c r="H594" s="418"/>
      <c r="I594" s="418"/>
      <c r="J594" s="418"/>
      <c r="K594" s="420"/>
      <c r="L594" s="133"/>
      <c r="M594" s="416" t="str">
        <f t="shared" si="9"/>
        <v/>
      </c>
    </row>
    <row r="595" spans="1:13" ht="14.45" customHeight="1" x14ac:dyDescent="0.2">
      <c r="A595" s="421"/>
      <c r="B595" s="417"/>
      <c r="C595" s="418"/>
      <c r="D595" s="418"/>
      <c r="E595" s="419"/>
      <c r="F595" s="417"/>
      <c r="G595" s="418"/>
      <c r="H595" s="418"/>
      <c r="I595" s="418"/>
      <c r="J595" s="418"/>
      <c r="K595" s="420"/>
      <c r="L595" s="133"/>
      <c r="M595" s="416" t="str">
        <f t="shared" si="9"/>
        <v/>
      </c>
    </row>
    <row r="596" spans="1:13" ht="14.45" customHeight="1" x14ac:dyDescent="0.2">
      <c r="A596" s="421"/>
      <c r="B596" s="417"/>
      <c r="C596" s="418"/>
      <c r="D596" s="418"/>
      <c r="E596" s="419"/>
      <c r="F596" s="417"/>
      <c r="G596" s="418"/>
      <c r="H596" s="418"/>
      <c r="I596" s="418"/>
      <c r="J596" s="418"/>
      <c r="K596" s="420"/>
      <c r="L596" s="133"/>
      <c r="M596" s="416" t="str">
        <f t="shared" si="9"/>
        <v/>
      </c>
    </row>
    <row r="597" spans="1:13" ht="14.45" customHeight="1" x14ac:dyDescent="0.2">
      <c r="A597" s="421"/>
      <c r="B597" s="417"/>
      <c r="C597" s="418"/>
      <c r="D597" s="418"/>
      <c r="E597" s="419"/>
      <c r="F597" s="417"/>
      <c r="G597" s="418"/>
      <c r="H597" s="418"/>
      <c r="I597" s="418"/>
      <c r="J597" s="418"/>
      <c r="K597" s="420"/>
      <c r="L597" s="133"/>
      <c r="M597" s="416" t="str">
        <f t="shared" si="9"/>
        <v/>
      </c>
    </row>
    <row r="598" spans="1:13" ht="14.45" customHeight="1" x14ac:dyDescent="0.2">
      <c r="A598" s="421"/>
      <c r="B598" s="417"/>
      <c r="C598" s="418"/>
      <c r="D598" s="418"/>
      <c r="E598" s="419"/>
      <c r="F598" s="417"/>
      <c r="G598" s="418"/>
      <c r="H598" s="418"/>
      <c r="I598" s="418"/>
      <c r="J598" s="418"/>
      <c r="K598" s="420"/>
      <c r="L598" s="133"/>
      <c r="M598" s="416" t="str">
        <f t="shared" si="9"/>
        <v/>
      </c>
    </row>
    <row r="599" spans="1:13" ht="14.45" customHeight="1" x14ac:dyDescent="0.2">
      <c r="A599" s="421"/>
      <c r="B599" s="417"/>
      <c r="C599" s="418"/>
      <c r="D599" s="418"/>
      <c r="E599" s="419"/>
      <c r="F599" s="417"/>
      <c r="G599" s="418"/>
      <c r="H599" s="418"/>
      <c r="I599" s="418"/>
      <c r="J599" s="418"/>
      <c r="K599" s="420"/>
      <c r="L599" s="133"/>
      <c r="M599" s="416" t="str">
        <f t="shared" si="9"/>
        <v/>
      </c>
    </row>
    <row r="600" spans="1:13" ht="14.45" customHeight="1" x14ac:dyDescent="0.2">
      <c r="A600" s="421"/>
      <c r="B600" s="417"/>
      <c r="C600" s="418"/>
      <c r="D600" s="418"/>
      <c r="E600" s="419"/>
      <c r="F600" s="417"/>
      <c r="G600" s="418"/>
      <c r="H600" s="418"/>
      <c r="I600" s="418"/>
      <c r="J600" s="418"/>
      <c r="K600" s="420"/>
      <c r="L600" s="133"/>
      <c r="M600" s="416" t="str">
        <f t="shared" si="9"/>
        <v/>
      </c>
    </row>
    <row r="601" spans="1:13" ht="14.45" customHeight="1" x14ac:dyDescent="0.2">
      <c r="A601" s="421"/>
      <c r="B601" s="417"/>
      <c r="C601" s="418"/>
      <c r="D601" s="418"/>
      <c r="E601" s="419"/>
      <c r="F601" s="417"/>
      <c r="G601" s="418"/>
      <c r="H601" s="418"/>
      <c r="I601" s="418"/>
      <c r="J601" s="418"/>
      <c r="K601" s="420"/>
      <c r="L601" s="133"/>
      <c r="M601" s="416" t="str">
        <f t="shared" si="9"/>
        <v/>
      </c>
    </row>
    <row r="602" spans="1:13" ht="14.45" customHeight="1" x14ac:dyDescent="0.2">
      <c r="A602" s="421"/>
      <c r="B602" s="417"/>
      <c r="C602" s="418"/>
      <c r="D602" s="418"/>
      <c r="E602" s="419"/>
      <c r="F602" s="417"/>
      <c r="G602" s="418"/>
      <c r="H602" s="418"/>
      <c r="I602" s="418"/>
      <c r="J602" s="418"/>
      <c r="K602" s="420"/>
      <c r="L602" s="133"/>
      <c r="M602" s="416" t="str">
        <f t="shared" si="9"/>
        <v/>
      </c>
    </row>
    <row r="603" spans="1:13" ht="14.45" customHeight="1" x14ac:dyDescent="0.2">
      <c r="A603" s="421"/>
      <c r="B603" s="417"/>
      <c r="C603" s="418"/>
      <c r="D603" s="418"/>
      <c r="E603" s="419"/>
      <c r="F603" s="417"/>
      <c r="G603" s="418"/>
      <c r="H603" s="418"/>
      <c r="I603" s="418"/>
      <c r="J603" s="418"/>
      <c r="K603" s="420"/>
      <c r="L603" s="133"/>
      <c r="M603" s="416" t="str">
        <f t="shared" si="9"/>
        <v/>
      </c>
    </row>
    <row r="604" spans="1:13" ht="14.45" customHeight="1" x14ac:dyDescent="0.2">
      <c r="A604" s="421"/>
      <c r="B604" s="417"/>
      <c r="C604" s="418"/>
      <c r="D604" s="418"/>
      <c r="E604" s="419"/>
      <c r="F604" s="417"/>
      <c r="G604" s="418"/>
      <c r="H604" s="418"/>
      <c r="I604" s="418"/>
      <c r="J604" s="418"/>
      <c r="K604" s="420"/>
      <c r="L604" s="133"/>
      <c r="M604" s="416" t="str">
        <f t="shared" si="9"/>
        <v/>
      </c>
    </row>
    <row r="605" spans="1:13" ht="14.45" customHeight="1" x14ac:dyDescent="0.2">
      <c r="A605" s="421"/>
      <c r="B605" s="417"/>
      <c r="C605" s="418"/>
      <c r="D605" s="418"/>
      <c r="E605" s="419"/>
      <c r="F605" s="417"/>
      <c r="G605" s="418"/>
      <c r="H605" s="418"/>
      <c r="I605" s="418"/>
      <c r="J605" s="418"/>
      <c r="K605" s="420"/>
      <c r="L605" s="133"/>
      <c r="M605" s="416" t="str">
        <f t="shared" si="9"/>
        <v/>
      </c>
    </row>
    <row r="606" spans="1:13" ht="14.45" customHeight="1" x14ac:dyDescent="0.2">
      <c r="A606" s="421"/>
      <c r="B606" s="417"/>
      <c r="C606" s="418"/>
      <c r="D606" s="418"/>
      <c r="E606" s="419"/>
      <c r="F606" s="417"/>
      <c r="G606" s="418"/>
      <c r="H606" s="418"/>
      <c r="I606" s="418"/>
      <c r="J606" s="418"/>
      <c r="K606" s="420"/>
      <c r="L606" s="133"/>
      <c r="M606" s="416" t="str">
        <f t="shared" si="9"/>
        <v/>
      </c>
    </row>
    <row r="607" spans="1:13" ht="14.45" customHeight="1" x14ac:dyDescent="0.2">
      <c r="A607" s="421"/>
      <c r="B607" s="417"/>
      <c r="C607" s="418"/>
      <c r="D607" s="418"/>
      <c r="E607" s="419"/>
      <c r="F607" s="417"/>
      <c r="G607" s="418"/>
      <c r="H607" s="418"/>
      <c r="I607" s="418"/>
      <c r="J607" s="418"/>
      <c r="K607" s="420"/>
      <c r="L607" s="133"/>
      <c r="M607" s="416" t="str">
        <f t="shared" si="9"/>
        <v/>
      </c>
    </row>
    <row r="608" spans="1:13" ht="14.45" customHeight="1" x14ac:dyDescent="0.2">
      <c r="A608" s="421"/>
      <c r="B608" s="417"/>
      <c r="C608" s="418"/>
      <c r="D608" s="418"/>
      <c r="E608" s="419"/>
      <c r="F608" s="417"/>
      <c r="G608" s="418"/>
      <c r="H608" s="418"/>
      <c r="I608" s="418"/>
      <c r="J608" s="418"/>
      <c r="K608" s="420"/>
      <c r="L608" s="133"/>
      <c r="M608" s="416" t="str">
        <f t="shared" si="9"/>
        <v/>
      </c>
    </row>
    <row r="609" spans="1:13" ht="14.45" customHeight="1" x14ac:dyDescent="0.2">
      <c r="A609" s="421"/>
      <c r="B609" s="417"/>
      <c r="C609" s="418"/>
      <c r="D609" s="418"/>
      <c r="E609" s="419"/>
      <c r="F609" s="417"/>
      <c r="G609" s="418"/>
      <c r="H609" s="418"/>
      <c r="I609" s="418"/>
      <c r="J609" s="418"/>
      <c r="K609" s="420"/>
      <c r="L609" s="133"/>
      <c r="M609" s="416" t="str">
        <f t="shared" si="9"/>
        <v/>
      </c>
    </row>
    <row r="610" spans="1:13" ht="14.45" customHeight="1" x14ac:dyDescent="0.2">
      <c r="A610" s="421"/>
      <c r="B610" s="417"/>
      <c r="C610" s="418"/>
      <c r="D610" s="418"/>
      <c r="E610" s="419"/>
      <c r="F610" s="417"/>
      <c r="G610" s="418"/>
      <c r="H610" s="418"/>
      <c r="I610" s="418"/>
      <c r="J610" s="418"/>
      <c r="K610" s="420"/>
      <c r="L610" s="133"/>
      <c r="M610" s="416" t="str">
        <f t="shared" si="9"/>
        <v/>
      </c>
    </row>
    <row r="611" spans="1:13" ht="14.45" customHeight="1" x14ac:dyDescent="0.2">
      <c r="A611" s="421"/>
      <c r="B611" s="417"/>
      <c r="C611" s="418"/>
      <c r="D611" s="418"/>
      <c r="E611" s="419"/>
      <c r="F611" s="417"/>
      <c r="G611" s="418"/>
      <c r="H611" s="418"/>
      <c r="I611" s="418"/>
      <c r="J611" s="418"/>
      <c r="K611" s="420"/>
      <c r="L611" s="133"/>
      <c r="M611" s="416" t="str">
        <f t="shared" si="9"/>
        <v/>
      </c>
    </row>
    <row r="612" spans="1:13" ht="14.45" customHeight="1" x14ac:dyDescent="0.2">
      <c r="A612" s="421"/>
      <c r="B612" s="417"/>
      <c r="C612" s="418"/>
      <c r="D612" s="418"/>
      <c r="E612" s="419"/>
      <c r="F612" s="417"/>
      <c r="G612" s="418"/>
      <c r="H612" s="418"/>
      <c r="I612" s="418"/>
      <c r="J612" s="418"/>
      <c r="K612" s="420"/>
      <c r="L612" s="133"/>
      <c r="M612" s="416" t="str">
        <f t="shared" si="9"/>
        <v/>
      </c>
    </row>
    <row r="613" spans="1:13" ht="14.45" customHeight="1" x14ac:dyDescent="0.2">
      <c r="A613" s="421"/>
      <c r="B613" s="417"/>
      <c r="C613" s="418"/>
      <c r="D613" s="418"/>
      <c r="E613" s="419"/>
      <c r="F613" s="417"/>
      <c r="G613" s="418"/>
      <c r="H613" s="418"/>
      <c r="I613" s="418"/>
      <c r="J613" s="418"/>
      <c r="K613" s="420"/>
      <c r="L613" s="133"/>
      <c r="M613" s="416" t="str">
        <f t="shared" si="9"/>
        <v/>
      </c>
    </row>
    <row r="614" spans="1:13" ht="14.45" customHeight="1" x14ac:dyDescent="0.2">
      <c r="A614" s="421"/>
      <c r="B614" s="417"/>
      <c r="C614" s="418"/>
      <c r="D614" s="418"/>
      <c r="E614" s="419"/>
      <c r="F614" s="417"/>
      <c r="G614" s="418"/>
      <c r="H614" s="418"/>
      <c r="I614" s="418"/>
      <c r="J614" s="418"/>
      <c r="K614" s="420"/>
      <c r="L614" s="133"/>
      <c r="M614" s="416" t="str">
        <f t="shared" si="9"/>
        <v/>
      </c>
    </row>
    <row r="615" spans="1:13" ht="14.45" customHeight="1" x14ac:dyDescent="0.2">
      <c r="A615" s="421"/>
      <c r="B615" s="417"/>
      <c r="C615" s="418"/>
      <c r="D615" s="418"/>
      <c r="E615" s="419"/>
      <c r="F615" s="417"/>
      <c r="G615" s="418"/>
      <c r="H615" s="418"/>
      <c r="I615" s="418"/>
      <c r="J615" s="418"/>
      <c r="K615" s="420"/>
      <c r="L615" s="133"/>
      <c r="M615" s="416" t="str">
        <f t="shared" si="9"/>
        <v/>
      </c>
    </row>
    <row r="616" spans="1:13" ht="14.45" customHeight="1" x14ac:dyDescent="0.2">
      <c r="A616" s="421"/>
      <c r="B616" s="417"/>
      <c r="C616" s="418"/>
      <c r="D616" s="418"/>
      <c r="E616" s="419"/>
      <c r="F616" s="417"/>
      <c r="G616" s="418"/>
      <c r="H616" s="418"/>
      <c r="I616" s="418"/>
      <c r="J616" s="418"/>
      <c r="K616" s="420"/>
      <c r="L616" s="133"/>
      <c r="M616" s="416" t="str">
        <f t="shared" si="9"/>
        <v/>
      </c>
    </row>
    <row r="617" spans="1:13" ht="14.45" customHeight="1" x14ac:dyDescent="0.2">
      <c r="A617" s="421"/>
      <c r="B617" s="417"/>
      <c r="C617" s="418"/>
      <c r="D617" s="418"/>
      <c r="E617" s="419"/>
      <c r="F617" s="417"/>
      <c r="G617" s="418"/>
      <c r="H617" s="418"/>
      <c r="I617" s="418"/>
      <c r="J617" s="418"/>
      <c r="K617" s="420"/>
      <c r="L617" s="133"/>
      <c r="M617" s="416" t="str">
        <f t="shared" si="9"/>
        <v/>
      </c>
    </row>
    <row r="618" spans="1:13" ht="14.45" customHeight="1" x14ac:dyDescent="0.2">
      <c r="A618" s="421"/>
      <c r="B618" s="417"/>
      <c r="C618" s="418"/>
      <c r="D618" s="418"/>
      <c r="E618" s="419"/>
      <c r="F618" s="417"/>
      <c r="G618" s="418"/>
      <c r="H618" s="418"/>
      <c r="I618" s="418"/>
      <c r="J618" s="418"/>
      <c r="K618" s="420"/>
      <c r="L618" s="133"/>
      <c r="M618" s="416" t="str">
        <f t="shared" si="9"/>
        <v/>
      </c>
    </row>
    <row r="619" spans="1:13" ht="14.45" customHeight="1" x14ac:dyDescent="0.2">
      <c r="A619" s="421"/>
      <c r="B619" s="417"/>
      <c r="C619" s="418"/>
      <c r="D619" s="418"/>
      <c r="E619" s="419"/>
      <c r="F619" s="417"/>
      <c r="G619" s="418"/>
      <c r="H619" s="418"/>
      <c r="I619" s="418"/>
      <c r="J619" s="418"/>
      <c r="K619" s="420"/>
      <c r="L619" s="133"/>
      <c r="M619" s="416" t="str">
        <f t="shared" si="9"/>
        <v/>
      </c>
    </row>
    <row r="620" spans="1:13" ht="14.45" customHeight="1" x14ac:dyDescent="0.2">
      <c r="A620" s="421"/>
      <c r="B620" s="417"/>
      <c r="C620" s="418"/>
      <c r="D620" s="418"/>
      <c r="E620" s="419"/>
      <c r="F620" s="417"/>
      <c r="G620" s="418"/>
      <c r="H620" s="418"/>
      <c r="I620" s="418"/>
      <c r="J620" s="418"/>
      <c r="K620" s="420"/>
      <c r="L620" s="133"/>
      <c r="M620" s="416" t="str">
        <f t="shared" si="9"/>
        <v/>
      </c>
    </row>
    <row r="621" spans="1:13" ht="14.45" customHeight="1" x14ac:dyDescent="0.2">
      <c r="A621" s="421"/>
      <c r="B621" s="417"/>
      <c r="C621" s="418"/>
      <c r="D621" s="418"/>
      <c r="E621" s="419"/>
      <c r="F621" s="417"/>
      <c r="G621" s="418"/>
      <c r="H621" s="418"/>
      <c r="I621" s="418"/>
      <c r="J621" s="418"/>
      <c r="K621" s="420"/>
      <c r="L621" s="133"/>
      <c r="M621" s="416" t="str">
        <f t="shared" si="9"/>
        <v/>
      </c>
    </row>
    <row r="622" spans="1:13" ht="14.45" customHeight="1" x14ac:dyDescent="0.2">
      <c r="A622" s="421"/>
      <c r="B622" s="417"/>
      <c r="C622" s="418"/>
      <c r="D622" s="418"/>
      <c r="E622" s="419"/>
      <c r="F622" s="417"/>
      <c r="G622" s="418"/>
      <c r="H622" s="418"/>
      <c r="I622" s="418"/>
      <c r="J622" s="418"/>
      <c r="K622" s="420"/>
      <c r="L622" s="133"/>
      <c r="M622" s="416" t="str">
        <f t="shared" si="9"/>
        <v/>
      </c>
    </row>
    <row r="623" spans="1:13" ht="14.45" customHeight="1" x14ac:dyDescent="0.2">
      <c r="A623" s="421"/>
      <c r="B623" s="417"/>
      <c r="C623" s="418"/>
      <c r="D623" s="418"/>
      <c r="E623" s="419"/>
      <c r="F623" s="417"/>
      <c r="G623" s="418"/>
      <c r="H623" s="418"/>
      <c r="I623" s="418"/>
      <c r="J623" s="418"/>
      <c r="K623" s="420"/>
      <c r="L623" s="133"/>
      <c r="M623" s="416" t="str">
        <f t="shared" si="9"/>
        <v/>
      </c>
    </row>
    <row r="624" spans="1:13" ht="14.45" customHeight="1" x14ac:dyDescent="0.2">
      <c r="A624" s="421"/>
      <c r="B624" s="417"/>
      <c r="C624" s="418"/>
      <c r="D624" s="418"/>
      <c r="E624" s="419"/>
      <c r="F624" s="417"/>
      <c r="G624" s="418"/>
      <c r="H624" s="418"/>
      <c r="I624" s="418"/>
      <c r="J624" s="418"/>
      <c r="K624" s="420"/>
      <c r="L624" s="133"/>
      <c r="M624" s="416" t="str">
        <f t="shared" si="9"/>
        <v/>
      </c>
    </row>
    <row r="625" spans="1:13" ht="14.45" customHeight="1" x14ac:dyDescent="0.2">
      <c r="A625" s="421"/>
      <c r="B625" s="417"/>
      <c r="C625" s="418"/>
      <c r="D625" s="418"/>
      <c r="E625" s="419"/>
      <c r="F625" s="417"/>
      <c r="G625" s="418"/>
      <c r="H625" s="418"/>
      <c r="I625" s="418"/>
      <c r="J625" s="418"/>
      <c r="K625" s="420"/>
      <c r="L625" s="133"/>
      <c r="M625" s="416" t="str">
        <f t="shared" si="9"/>
        <v/>
      </c>
    </row>
    <row r="626" spans="1:13" ht="14.45" customHeight="1" x14ac:dyDescent="0.2">
      <c r="A626" s="421"/>
      <c r="B626" s="417"/>
      <c r="C626" s="418"/>
      <c r="D626" s="418"/>
      <c r="E626" s="419"/>
      <c r="F626" s="417"/>
      <c r="G626" s="418"/>
      <c r="H626" s="418"/>
      <c r="I626" s="418"/>
      <c r="J626" s="418"/>
      <c r="K626" s="420"/>
      <c r="L626" s="133"/>
      <c r="M626" s="416" t="str">
        <f t="shared" si="9"/>
        <v/>
      </c>
    </row>
    <row r="627" spans="1:13" ht="14.45" customHeight="1" x14ac:dyDescent="0.2">
      <c r="A627" s="421"/>
      <c r="B627" s="417"/>
      <c r="C627" s="418"/>
      <c r="D627" s="418"/>
      <c r="E627" s="419"/>
      <c r="F627" s="417"/>
      <c r="G627" s="418"/>
      <c r="H627" s="418"/>
      <c r="I627" s="418"/>
      <c r="J627" s="418"/>
      <c r="K627" s="420"/>
      <c r="L627" s="133"/>
      <c r="M627" s="416" t="str">
        <f t="shared" si="9"/>
        <v/>
      </c>
    </row>
    <row r="628" spans="1:13" ht="14.45" customHeight="1" x14ac:dyDescent="0.2">
      <c r="A628" s="421"/>
      <c r="B628" s="417"/>
      <c r="C628" s="418"/>
      <c r="D628" s="418"/>
      <c r="E628" s="419"/>
      <c r="F628" s="417"/>
      <c r="G628" s="418"/>
      <c r="H628" s="418"/>
      <c r="I628" s="418"/>
      <c r="J628" s="418"/>
      <c r="K628" s="420"/>
      <c r="L628" s="133"/>
      <c r="M628" s="416" t="str">
        <f t="shared" si="9"/>
        <v/>
      </c>
    </row>
    <row r="629" spans="1:13" ht="14.45" customHeight="1" x14ac:dyDescent="0.2">
      <c r="A629" s="421"/>
      <c r="B629" s="417"/>
      <c r="C629" s="418"/>
      <c r="D629" s="418"/>
      <c r="E629" s="419"/>
      <c r="F629" s="417"/>
      <c r="G629" s="418"/>
      <c r="H629" s="418"/>
      <c r="I629" s="418"/>
      <c r="J629" s="418"/>
      <c r="K629" s="420"/>
      <c r="L629" s="133"/>
      <c r="M629" s="416" t="str">
        <f t="shared" si="9"/>
        <v/>
      </c>
    </row>
    <row r="630" spans="1:13" ht="14.45" customHeight="1" x14ac:dyDescent="0.2">
      <c r="A630" s="421"/>
      <c r="B630" s="417"/>
      <c r="C630" s="418"/>
      <c r="D630" s="418"/>
      <c r="E630" s="419"/>
      <c r="F630" s="417"/>
      <c r="G630" s="418"/>
      <c r="H630" s="418"/>
      <c r="I630" s="418"/>
      <c r="J630" s="418"/>
      <c r="K630" s="420"/>
      <c r="L630" s="133"/>
      <c r="M630" s="416" t="str">
        <f t="shared" si="9"/>
        <v/>
      </c>
    </row>
    <row r="631" spans="1:13" ht="14.45" customHeight="1" x14ac:dyDescent="0.2">
      <c r="A631" s="421"/>
      <c r="B631" s="417"/>
      <c r="C631" s="418"/>
      <c r="D631" s="418"/>
      <c r="E631" s="419"/>
      <c r="F631" s="417"/>
      <c r="G631" s="418"/>
      <c r="H631" s="418"/>
      <c r="I631" s="418"/>
      <c r="J631" s="418"/>
      <c r="K631" s="420"/>
      <c r="L631" s="133"/>
      <c r="M631" s="416" t="str">
        <f t="shared" si="9"/>
        <v/>
      </c>
    </row>
    <row r="632" spans="1:13" ht="14.45" customHeight="1" x14ac:dyDescent="0.2">
      <c r="A632" s="421"/>
      <c r="B632" s="417"/>
      <c r="C632" s="418"/>
      <c r="D632" s="418"/>
      <c r="E632" s="419"/>
      <c r="F632" s="417"/>
      <c r="G632" s="418"/>
      <c r="H632" s="418"/>
      <c r="I632" s="418"/>
      <c r="J632" s="418"/>
      <c r="K632" s="420"/>
      <c r="L632" s="133"/>
      <c r="M632" s="416" t="str">
        <f t="shared" si="9"/>
        <v/>
      </c>
    </row>
    <row r="633" spans="1:13" ht="14.45" customHeight="1" x14ac:dyDescent="0.2">
      <c r="A633" s="421"/>
      <c r="B633" s="417"/>
      <c r="C633" s="418"/>
      <c r="D633" s="418"/>
      <c r="E633" s="419"/>
      <c r="F633" s="417"/>
      <c r="G633" s="418"/>
      <c r="H633" s="418"/>
      <c r="I633" s="418"/>
      <c r="J633" s="418"/>
      <c r="K633" s="420"/>
      <c r="L633" s="133"/>
      <c r="M633" s="416" t="str">
        <f t="shared" si="9"/>
        <v/>
      </c>
    </row>
    <row r="634" spans="1:13" ht="14.45" customHeight="1" x14ac:dyDescent="0.2">
      <c r="A634" s="421"/>
      <c r="B634" s="417"/>
      <c r="C634" s="418"/>
      <c r="D634" s="418"/>
      <c r="E634" s="419"/>
      <c r="F634" s="417"/>
      <c r="G634" s="418"/>
      <c r="H634" s="418"/>
      <c r="I634" s="418"/>
      <c r="J634" s="418"/>
      <c r="K634" s="420"/>
      <c r="L634" s="133"/>
      <c r="M634" s="416" t="str">
        <f t="shared" si="9"/>
        <v/>
      </c>
    </row>
    <row r="635" spans="1:13" ht="14.45" customHeight="1" x14ac:dyDescent="0.2">
      <c r="A635" s="421"/>
      <c r="B635" s="417"/>
      <c r="C635" s="418"/>
      <c r="D635" s="418"/>
      <c r="E635" s="419"/>
      <c r="F635" s="417"/>
      <c r="G635" s="418"/>
      <c r="H635" s="418"/>
      <c r="I635" s="418"/>
      <c r="J635" s="418"/>
      <c r="K635" s="420"/>
      <c r="L635" s="133"/>
      <c r="M635" s="416" t="str">
        <f t="shared" si="9"/>
        <v/>
      </c>
    </row>
    <row r="636" spans="1:13" ht="14.45" customHeight="1" x14ac:dyDescent="0.2">
      <c r="A636" s="421"/>
      <c r="B636" s="417"/>
      <c r="C636" s="418"/>
      <c r="D636" s="418"/>
      <c r="E636" s="419"/>
      <c r="F636" s="417"/>
      <c r="G636" s="418"/>
      <c r="H636" s="418"/>
      <c r="I636" s="418"/>
      <c r="J636" s="418"/>
      <c r="K636" s="420"/>
      <c r="L636" s="133"/>
      <c r="M636" s="416" t="str">
        <f t="shared" si="9"/>
        <v/>
      </c>
    </row>
    <row r="637" spans="1:13" ht="14.45" customHeight="1" x14ac:dyDescent="0.2">
      <c r="A637" s="421"/>
      <c r="B637" s="417"/>
      <c r="C637" s="418"/>
      <c r="D637" s="418"/>
      <c r="E637" s="419"/>
      <c r="F637" s="417"/>
      <c r="G637" s="418"/>
      <c r="H637" s="418"/>
      <c r="I637" s="418"/>
      <c r="J637" s="418"/>
      <c r="K637" s="420"/>
      <c r="L637" s="133"/>
      <c r="M637" s="416" t="str">
        <f t="shared" si="9"/>
        <v/>
      </c>
    </row>
    <row r="638" spans="1:13" ht="14.45" customHeight="1" x14ac:dyDescent="0.2">
      <c r="A638" s="421"/>
      <c r="B638" s="417"/>
      <c r="C638" s="418"/>
      <c r="D638" s="418"/>
      <c r="E638" s="419"/>
      <c r="F638" s="417"/>
      <c r="G638" s="418"/>
      <c r="H638" s="418"/>
      <c r="I638" s="418"/>
      <c r="J638" s="418"/>
      <c r="K638" s="420"/>
      <c r="L638" s="133"/>
      <c r="M638" s="416" t="str">
        <f t="shared" si="9"/>
        <v/>
      </c>
    </row>
    <row r="639" spans="1:13" ht="14.45" customHeight="1" x14ac:dyDescent="0.2">
      <c r="A639" s="421"/>
      <c r="B639" s="417"/>
      <c r="C639" s="418"/>
      <c r="D639" s="418"/>
      <c r="E639" s="419"/>
      <c r="F639" s="417"/>
      <c r="G639" s="418"/>
      <c r="H639" s="418"/>
      <c r="I639" s="418"/>
      <c r="J639" s="418"/>
      <c r="K639" s="420"/>
      <c r="L639" s="133"/>
      <c r="M639" s="416" t="str">
        <f t="shared" si="9"/>
        <v/>
      </c>
    </row>
    <row r="640" spans="1:13" ht="14.45" customHeight="1" x14ac:dyDescent="0.2">
      <c r="A640" s="421"/>
      <c r="B640" s="417"/>
      <c r="C640" s="418"/>
      <c r="D640" s="418"/>
      <c r="E640" s="419"/>
      <c r="F640" s="417"/>
      <c r="G640" s="418"/>
      <c r="H640" s="418"/>
      <c r="I640" s="418"/>
      <c r="J640" s="418"/>
      <c r="K640" s="420"/>
      <c r="L640" s="133"/>
      <c r="M640" s="416" t="str">
        <f t="shared" si="9"/>
        <v/>
      </c>
    </row>
    <row r="641" spans="1:13" ht="14.45" customHeight="1" x14ac:dyDescent="0.2">
      <c r="A641" s="421"/>
      <c r="B641" s="417"/>
      <c r="C641" s="418"/>
      <c r="D641" s="418"/>
      <c r="E641" s="419"/>
      <c r="F641" s="417"/>
      <c r="G641" s="418"/>
      <c r="H641" s="418"/>
      <c r="I641" s="418"/>
      <c r="J641" s="418"/>
      <c r="K641" s="420"/>
      <c r="L641" s="133"/>
      <c r="M641" s="416" t="str">
        <f t="shared" si="9"/>
        <v/>
      </c>
    </row>
    <row r="642" spans="1:13" ht="14.45" customHeight="1" x14ac:dyDescent="0.2">
      <c r="A642" s="421"/>
      <c r="B642" s="417"/>
      <c r="C642" s="418"/>
      <c r="D642" s="418"/>
      <c r="E642" s="419"/>
      <c r="F642" s="417"/>
      <c r="G642" s="418"/>
      <c r="H642" s="418"/>
      <c r="I642" s="418"/>
      <c r="J642" s="418"/>
      <c r="K642" s="420"/>
      <c r="L642" s="133"/>
      <c r="M642" s="416" t="str">
        <f t="shared" si="9"/>
        <v/>
      </c>
    </row>
    <row r="643" spans="1:13" ht="14.45" customHeight="1" x14ac:dyDescent="0.2">
      <c r="A643" s="421"/>
      <c r="B643" s="417"/>
      <c r="C643" s="418"/>
      <c r="D643" s="418"/>
      <c r="E643" s="419"/>
      <c r="F643" s="417"/>
      <c r="G643" s="418"/>
      <c r="H643" s="418"/>
      <c r="I643" s="418"/>
      <c r="J643" s="418"/>
      <c r="K643" s="420"/>
      <c r="L643" s="133"/>
      <c r="M643" s="416" t="str">
        <f t="shared" si="9"/>
        <v/>
      </c>
    </row>
    <row r="644" spans="1:13" ht="14.45" customHeight="1" x14ac:dyDescent="0.2">
      <c r="A644" s="421"/>
      <c r="B644" s="417"/>
      <c r="C644" s="418"/>
      <c r="D644" s="418"/>
      <c r="E644" s="419"/>
      <c r="F644" s="417"/>
      <c r="G644" s="418"/>
      <c r="H644" s="418"/>
      <c r="I644" s="418"/>
      <c r="J644" s="418"/>
      <c r="K644" s="420"/>
      <c r="L644" s="133"/>
      <c r="M644" s="416" t="str">
        <f t="shared" si="9"/>
        <v/>
      </c>
    </row>
    <row r="645" spans="1:13" ht="14.45" customHeight="1" x14ac:dyDescent="0.2">
      <c r="A645" s="421"/>
      <c r="B645" s="417"/>
      <c r="C645" s="418"/>
      <c r="D645" s="418"/>
      <c r="E645" s="419"/>
      <c r="F645" s="417"/>
      <c r="G645" s="418"/>
      <c r="H645" s="418"/>
      <c r="I645" s="418"/>
      <c r="J645" s="418"/>
      <c r="K645" s="420"/>
      <c r="L645" s="133"/>
      <c r="M645" s="416" t="str">
        <f t="shared" si="9"/>
        <v/>
      </c>
    </row>
    <row r="646" spans="1:13" ht="14.45" customHeight="1" x14ac:dyDescent="0.2">
      <c r="A646" s="421"/>
      <c r="B646" s="417"/>
      <c r="C646" s="418"/>
      <c r="D646" s="418"/>
      <c r="E646" s="419"/>
      <c r="F646" s="417"/>
      <c r="G646" s="418"/>
      <c r="H646" s="418"/>
      <c r="I646" s="418"/>
      <c r="J646" s="418"/>
      <c r="K646" s="420"/>
      <c r="L646" s="133"/>
      <c r="M646" s="41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1"/>
      <c r="B647" s="417"/>
      <c r="C647" s="418"/>
      <c r="D647" s="418"/>
      <c r="E647" s="419"/>
      <c r="F647" s="417"/>
      <c r="G647" s="418"/>
      <c r="H647" s="418"/>
      <c r="I647" s="418"/>
      <c r="J647" s="418"/>
      <c r="K647" s="420"/>
      <c r="L647" s="133"/>
      <c r="M647" s="416" t="str">
        <f t="shared" si="10"/>
        <v/>
      </c>
    </row>
    <row r="648" spans="1:13" ht="14.45" customHeight="1" x14ac:dyDescent="0.2">
      <c r="A648" s="421"/>
      <c r="B648" s="417"/>
      <c r="C648" s="418"/>
      <c r="D648" s="418"/>
      <c r="E648" s="419"/>
      <c r="F648" s="417"/>
      <c r="G648" s="418"/>
      <c r="H648" s="418"/>
      <c r="I648" s="418"/>
      <c r="J648" s="418"/>
      <c r="K648" s="420"/>
      <c r="L648" s="133"/>
      <c r="M648" s="416" t="str">
        <f t="shared" si="10"/>
        <v/>
      </c>
    </row>
    <row r="649" spans="1:13" ht="14.45" customHeight="1" x14ac:dyDescent="0.2">
      <c r="A649" s="421"/>
      <c r="B649" s="417"/>
      <c r="C649" s="418"/>
      <c r="D649" s="418"/>
      <c r="E649" s="419"/>
      <c r="F649" s="417"/>
      <c r="G649" s="418"/>
      <c r="H649" s="418"/>
      <c r="I649" s="418"/>
      <c r="J649" s="418"/>
      <c r="K649" s="420"/>
      <c r="L649" s="133"/>
      <c r="M649" s="416" t="str">
        <f t="shared" si="10"/>
        <v/>
      </c>
    </row>
    <row r="650" spans="1:13" ht="14.45" customHeight="1" x14ac:dyDescent="0.2">
      <c r="A650" s="421"/>
      <c r="B650" s="417"/>
      <c r="C650" s="418"/>
      <c r="D650" s="418"/>
      <c r="E650" s="419"/>
      <c r="F650" s="417"/>
      <c r="G650" s="418"/>
      <c r="H650" s="418"/>
      <c r="I650" s="418"/>
      <c r="J650" s="418"/>
      <c r="K650" s="420"/>
      <c r="L650" s="133"/>
      <c r="M650" s="416" t="str">
        <f t="shared" si="10"/>
        <v/>
      </c>
    </row>
    <row r="651" spans="1:13" ht="14.45" customHeight="1" x14ac:dyDescent="0.2">
      <c r="A651" s="421"/>
      <c r="B651" s="417"/>
      <c r="C651" s="418"/>
      <c r="D651" s="418"/>
      <c r="E651" s="419"/>
      <c r="F651" s="417"/>
      <c r="G651" s="418"/>
      <c r="H651" s="418"/>
      <c r="I651" s="418"/>
      <c r="J651" s="418"/>
      <c r="K651" s="420"/>
      <c r="L651" s="133"/>
      <c r="M651" s="416" t="str">
        <f t="shared" si="10"/>
        <v/>
      </c>
    </row>
    <row r="652" spans="1:13" ht="14.45" customHeight="1" x14ac:dyDescent="0.2">
      <c r="A652" s="421"/>
      <c r="B652" s="417"/>
      <c r="C652" s="418"/>
      <c r="D652" s="418"/>
      <c r="E652" s="419"/>
      <c r="F652" s="417"/>
      <c r="G652" s="418"/>
      <c r="H652" s="418"/>
      <c r="I652" s="418"/>
      <c r="J652" s="418"/>
      <c r="K652" s="420"/>
      <c r="L652" s="133"/>
      <c r="M652" s="416" t="str">
        <f t="shared" si="10"/>
        <v/>
      </c>
    </row>
    <row r="653" spans="1:13" ht="14.45" customHeight="1" x14ac:dyDescent="0.2">
      <c r="A653" s="421"/>
      <c r="B653" s="417"/>
      <c r="C653" s="418"/>
      <c r="D653" s="418"/>
      <c r="E653" s="419"/>
      <c r="F653" s="417"/>
      <c r="G653" s="418"/>
      <c r="H653" s="418"/>
      <c r="I653" s="418"/>
      <c r="J653" s="418"/>
      <c r="K653" s="420"/>
      <c r="L653" s="133"/>
      <c r="M653" s="416" t="str">
        <f t="shared" si="10"/>
        <v/>
      </c>
    </row>
    <row r="654" spans="1:13" ht="14.45" customHeight="1" x14ac:dyDescent="0.2">
      <c r="A654" s="421"/>
      <c r="B654" s="417"/>
      <c r="C654" s="418"/>
      <c r="D654" s="418"/>
      <c r="E654" s="419"/>
      <c r="F654" s="417"/>
      <c r="G654" s="418"/>
      <c r="H654" s="418"/>
      <c r="I654" s="418"/>
      <c r="J654" s="418"/>
      <c r="K654" s="420"/>
      <c r="L654" s="133"/>
      <c r="M654" s="416" t="str">
        <f t="shared" si="10"/>
        <v/>
      </c>
    </row>
    <row r="655" spans="1:13" ht="14.45" customHeight="1" x14ac:dyDescent="0.2">
      <c r="A655" s="421"/>
      <c r="B655" s="417"/>
      <c r="C655" s="418"/>
      <c r="D655" s="418"/>
      <c r="E655" s="419"/>
      <c r="F655" s="417"/>
      <c r="G655" s="418"/>
      <c r="H655" s="418"/>
      <c r="I655" s="418"/>
      <c r="J655" s="418"/>
      <c r="K655" s="420"/>
      <c r="L655" s="133"/>
      <c r="M655" s="416" t="str">
        <f t="shared" si="10"/>
        <v/>
      </c>
    </row>
    <row r="656" spans="1:13" ht="14.45" customHeight="1" x14ac:dyDescent="0.2">
      <c r="A656" s="421"/>
      <c r="B656" s="417"/>
      <c r="C656" s="418"/>
      <c r="D656" s="418"/>
      <c r="E656" s="419"/>
      <c r="F656" s="417"/>
      <c r="G656" s="418"/>
      <c r="H656" s="418"/>
      <c r="I656" s="418"/>
      <c r="J656" s="418"/>
      <c r="K656" s="420"/>
      <c r="L656" s="133"/>
      <c r="M656" s="416" t="str">
        <f t="shared" si="10"/>
        <v/>
      </c>
    </row>
    <row r="657" spans="1:13" ht="14.45" customHeight="1" x14ac:dyDescent="0.2">
      <c r="A657" s="421"/>
      <c r="B657" s="417"/>
      <c r="C657" s="418"/>
      <c r="D657" s="418"/>
      <c r="E657" s="419"/>
      <c r="F657" s="417"/>
      <c r="G657" s="418"/>
      <c r="H657" s="418"/>
      <c r="I657" s="418"/>
      <c r="J657" s="418"/>
      <c r="K657" s="420"/>
      <c r="L657" s="133"/>
      <c r="M657" s="416" t="str">
        <f t="shared" si="10"/>
        <v/>
      </c>
    </row>
    <row r="658" spans="1:13" ht="14.45" customHeight="1" x14ac:dyDescent="0.2">
      <c r="A658" s="421"/>
      <c r="B658" s="417"/>
      <c r="C658" s="418"/>
      <c r="D658" s="418"/>
      <c r="E658" s="419"/>
      <c r="F658" s="417"/>
      <c r="G658" s="418"/>
      <c r="H658" s="418"/>
      <c r="I658" s="418"/>
      <c r="J658" s="418"/>
      <c r="K658" s="420"/>
      <c r="L658" s="133"/>
      <c r="M658" s="416" t="str">
        <f t="shared" si="10"/>
        <v/>
      </c>
    </row>
    <row r="659" spans="1:13" ht="14.45" customHeight="1" x14ac:dyDescent="0.2">
      <c r="A659" s="421"/>
      <c r="B659" s="417"/>
      <c r="C659" s="418"/>
      <c r="D659" s="418"/>
      <c r="E659" s="419"/>
      <c r="F659" s="417"/>
      <c r="G659" s="418"/>
      <c r="H659" s="418"/>
      <c r="I659" s="418"/>
      <c r="J659" s="418"/>
      <c r="K659" s="420"/>
      <c r="L659" s="133"/>
      <c r="M659" s="416" t="str">
        <f t="shared" si="10"/>
        <v/>
      </c>
    </row>
    <row r="660" spans="1:13" ht="14.45" customHeight="1" x14ac:dyDescent="0.2">
      <c r="A660" s="421"/>
      <c r="B660" s="417"/>
      <c r="C660" s="418"/>
      <c r="D660" s="418"/>
      <c r="E660" s="419"/>
      <c r="F660" s="417"/>
      <c r="G660" s="418"/>
      <c r="H660" s="418"/>
      <c r="I660" s="418"/>
      <c r="J660" s="418"/>
      <c r="K660" s="420"/>
      <c r="L660" s="133"/>
      <c r="M660" s="416" t="str">
        <f t="shared" si="10"/>
        <v/>
      </c>
    </row>
    <row r="661" spans="1:13" ht="14.45" customHeight="1" x14ac:dyDescent="0.2">
      <c r="A661" s="421"/>
      <c r="B661" s="417"/>
      <c r="C661" s="418"/>
      <c r="D661" s="418"/>
      <c r="E661" s="419"/>
      <c r="F661" s="417"/>
      <c r="G661" s="418"/>
      <c r="H661" s="418"/>
      <c r="I661" s="418"/>
      <c r="J661" s="418"/>
      <c r="K661" s="420"/>
      <c r="L661" s="133"/>
      <c r="M661" s="416" t="str">
        <f t="shared" si="10"/>
        <v/>
      </c>
    </row>
    <row r="662" spans="1:13" ht="14.45" customHeight="1" x14ac:dyDescent="0.2">
      <c r="A662" s="421"/>
      <c r="B662" s="417"/>
      <c r="C662" s="418"/>
      <c r="D662" s="418"/>
      <c r="E662" s="419"/>
      <c r="F662" s="417"/>
      <c r="G662" s="418"/>
      <c r="H662" s="418"/>
      <c r="I662" s="418"/>
      <c r="J662" s="418"/>
      <c r="K662" s="420"/>
      <c r="L662" s="133"/>
      <c r="M662" s="416" t="str">
        <f t="shared" si="10"/>
        <v/>
      </c>
    </row>
    <row r="663" spans="1:13" ht="14.45" customHeight="1" x14ac:dyDescent="0.2">
      <c r="A663" s="421"/>
      <c r="B663" s="417"/>
      <c r="C663" s="418"/>
      <c r="D663" s="418"/>
      <c r="E663" s="419"/>
      <c r="F663" s="417"/>
      <c r="G663" s="418"/>
      <c r="H663" s="418"/>
      <c r="I663" s="418"/>
      <c r="J663" s="418"/>
      <c r="K663" s="420"/>
      <c r="L663" s="133"/>
      <c r="M663" s="416" t="str">
        <f t="shared" si="10"/>
        <v/>
      </c>
    </row>
    <row r="664" spans="1:13" ht="14.45" customHeight="1" x14ac:dyDescent="0.2">
      <c r="A664" s="421"/>
      <c r="B664" s="417"/>
      <c r="C664" s="418"/>
      <c r="D664" s="418"/>
      <c r="E664" s="419"/>
      <c r="F664" s="417"/>
      <c r="G664" s="418"/>
      <c r="H664" s="418"/>
      <c r="I664" s="418"/>
      <c r="J664" s="418"/>
      <c r="K664" s="420"/>
      <c r="L664" s="133"/>
      <c r="M664" s="416" t="str">
        <f t="shared" si="10"/>
        <v/>
      </c>
    </row>
    <row r="665" spans="1:13" ht="14.45" customHeight="1" x14ac:dyDescent="0.2">
      <c r="A665" s="421"/>
      <c r="B665" s="417"/>
      <c r="C665" s="418"/>
      <c r="D665" s="418"/>
      <c r="E665" s="419"/>
      <c r="F665" s="417"/>
      <c r="G665" s="418"/>
      <c r="H665" s="418"/>
      <c r="I665" s="418"/>
      <c r="J665" s="418"/>
      <c r="K665" s="420"/>
      <c r="L665" s="133"/>
      <c r="M665" s="416" t="str">
        <f t="shared" si="10"/>
        <v/>
      </c>
    </row>
    <row r="666" spans="1:13" ht="14.45" customHeight="1" x14ac:dyDescent="0.2">
      <c r="A666" s="421"/>
      <c r="B666" s="417"/>
      <c r="C666" s="418"/>
      <c r="D666" s="418"/>
      <c r="E666" s="419"/>
      <c r="F666" s="417"/>
      <c r="G666" s="418"/>
      <c r="H666" s="418"/>
      <c r="I666" s="418"/>
      <c r="J666" s="418"/>
      <c r="K666" s="420"/>
      <c r="L666" s="133"/>
      <c r="M666" s="416" t="str">
        <f t="shared" si="10"/>
        <v/>
      </c>
    </row>
    <row r="667" spans="1:13" ht="14.45" customHeight="1" x14ac:dyDescent="0.2">
      <c r="A667" s="421"/>
      <c r="B667" s="417"/>
      <c r="C667" s="418"/>
      <c r="D667" s="418"/>
      <c r="E667" s="419"/>
      <c r="F667" s="417"/>
      <c r="G667" s="418"/>
      <c r="H667" s="418"/>
      <c r="I667" s="418"/>
      <c r="J667" s="418"/>
      <c r="K667" s="420"/>
      <c r="L667" s="133"/>
      <c r="M667" s="416" t="str">
        <f t="shared" si="10"/>
        <v/>
      </c>
    </row>
    <row r="668" spans="1:13" ht="14.45" customHeight="1" x14ac:dyDescent="0.2">
      <c r="A668" s="421"/>
      <c r="B668" s="417"/>
      <c r="C668" s="418"/>
      <c r="D668" s="418"/>
      <c r="E668" s="419"/>
      <c r="F668" s="417"/>
      <c r="G668" s="418"/>
      <c r="H668" s="418"/>
      <c r="I668" s="418"/>
      <c r="J668" s="418"/>
      <c r="K668" s="420"/>
      <c r="L668" s="133"/>
      <c r="M668" s="416" t="str">
        <f t="shared" si="10"/>
        <v/>
      </c>
    </row>
    <row r="669" spans="1:13" ht="14.45" customHeight="1" x14ac:dyDescent="0.2">
      <c r="A669" s="421"/>
      <c r="B669" s="417"/>
      <c r="C669" s="418"/>
      <c r="D669" s="418"/>
      <c r="E669" s="419"/>
      <c r="F669" s="417"/>
      <c r="G669" s="418"/>
      <c r="H669" s="418"/>
      <c r="I669" s="418"/>
      <c r="J669" s="418"/>
      <c r="K669" s="420"/>
      <c r="L669" s="133"/>
      <c r="M669" s="416" t="str">
        <f t="shared" si="10"/>
        <v/>
      </c>
    </row>
    <row r="670" spans="1:13" ht="14.45" customHeight="1" x14ac:dyDescent="0.2">
      <c r="A670" s="421"/>
      <c r="B670" s="417"/>
      <c r="C670" s="418"/>
      <c r="D670" s="418"/>
      <c r="E670" s="419"/>
      <c r="F670" s="417"/>
      <c r="G670" s="418"/>
      <c r="H670" s="418"/>
      <c r="I670" s="418"/>
      <c r="J670" s="418"/>
      <c r="K670" s="420"/>
      <c r="L670" s="133"/>
      <c r="M670" s="416" t="str">
        <f t="shared" si="10"/>
        <v/>
      </c>
    </row>
    <row r="671" spans="1:13" ht="14.45" customHeight="1" x14ac:dyDescent="0.2">
      <c r="A671" s="421"/>
      <c r="B671" s="417"/>
      <c r="C671" s="418"/>
      <c r="D671" s="418"/>
      <c r="E671" s="419"/>
      <c r="F671" s="417"/>
      <c r="G671" s="418"/>
      <c r="H671" s="418"/>
      <c r="I671" s="418"/>
      <c r="J671" s="418"/>
      <c r="K671" s="420"/>
      <c r="L671" s="133"/>
      <c r="M671" s="416" t="str">
        <f t="shared" si="10"/>
        <v/>
      </c>
    </row>
    <row r="672" spans="1:13" ht="14.45" customHeight="1" x14ac:dyDescent="0.2">
      <c r="A672" s="421"/>
      <c r="B672" s="417"/>
      <c r="C672" s="418"/>
      <c r="D672" s="418"/>
      <c r="E672" s="419"/>
      <c r="F672" s="417"/>
      <c r="G672" s="418"/>
      <c r="H672" s="418"/>
      <c r="I672" s="418"/>
      <c r="J672" s="418"/>
      <c r="K672" s="420"/>
      <c r="L672" s="133"/>
      <c r="M672" s="416" t="str">
        <f t="shared" si="10"/>
        <v/>
      </c>
    </row>
    <row r="673" spans="1:13" ht="14.45" customHeight="1" x14ac:dyDescent="0.2">
      <c r="A673" s="421"/>
      <c r="B673" s="417"/>
      <c r="C673" s="418"/>
      <c r="D673" s="418"/>
      <c r="E673" s="419"/>
      <c r="F673" s="417"/>
      <c r="G673" s="418"/>
      <c r="H673" s="418"/>
      <c r="I673" s="418"/>
      <c r="J673" s="418"/>
      <c r="K673" s="420"/>
      <c r="L673" s="133"/>
      <c r="M673" s="416" t="str">
        <f t="shared" si="10"/>
        <v/>
      </c>
    </row>
    <row r="674" spans="1:13" ht="14.45" customHeight="1" x14ac:dyDescent="0.2">
      <c r="A674" s="421"/>
      <c r="B674" s="417"/>
      <c r="C674" s="418"/>
      <c r="D674" s="418"/>
      <c r="E674" s="419"/>
      <c r="F674" s="417"/>
      <c r="G674" s="418"/>
      <c r="H674" s="418"/>
      <c r="I674" s="418"/>
      <c r="J674" s="418"/>
      <c r="K674" s="420"/>
      <c r="L674" s="133"/>
      <c r="M674" s="416" t="str">
        <f t="shared" si="10"/>
        <v/>
      </c>
    </row>
    <row r="675" spans="1:13" ht="14.45" customHeight="1" x14ac:dyDescent="0.2">
      <c r="A675" s="421"/>
      <c r="B675" s="417"/>
      <c r="C675" s="418"/>
      <c r="D675" s="418"/>
      <c r="E675" s="419"/>
      <c r="F675" s="417"/>
      <c r="G675" s="418"/>
      <c r="H675" s="418"/>
      <c r="I675" s="418"/>
      <c r="J675" s="418"/>
      <c r="K675" s="420"/>
      <c r="L675" s="133"/>
      <c r="M675" s="416" t="str">
        <f t="shared" si="10"/>
        <v/>
      </c>
    </row>
    <row r="676" spans="1:13" ht="14.45" customHeight="1" x14ac:dyDescent="0.2">
      <c r="A676" s="421"/>
      <c r="B676" s="417"/>
      <c r="C676" s="418"/>
      <c r="D676" s="418"/>
      <c r="E676" s="419"/>
      <c r="F676" s="417"/>
      <c r="G676" s="418"/>
      <c r="H676" s="418"/>
      <c r="I676" s="418"/>
      <c r="J676" s="418"/>
      <c r="K676" s="420"/>
      <c r="L676" s="133"/>
      <c r="M676" s="416" t="str">
        <f t="shared" si="10"/>
        <v/>
      </c>
    </row>
    <row r="677" spans="1:13" ht="14.45" customHeight="1" x14ac:dyDescent="0.2">
      <c r="A677" s="421"/>
      <c r="B677" s="417"/>
      <c r="C677" s="418"/>
      <c r="D677" s="418"/>
      <c r="E677" s="419"/>
      <c r="F677" s="417"/>
      <c r="G677" s="418"/>
      <c r="H677" s="418"/>
      <c r="I677" s="418"/>
      <c r="J677" s="418"/>
      <c r="K677" s="420"/>
      <c r="L677" s="133"/>
      <c r="M677" s="416" t="str">
        <f t="shared" si="10"/>
        <v/>
      </c>
    </row>
    <row r="678" spans="1:13" ht="14.45" customHeight="1" x14ac:dyDescent="0.2">
      <c r="A678" s="421"/>
      <c r="B678" s="417"/>
      <c r="C678" s="418"/>
      <c r="D678" s="418"/>
      <c r="E678" s="419"/>
      <c r="F678" s="417"/>
      <c r="G678" s="418"/>
      <c r="H678" s="418"/>
      <c r="I678" s="418"/>
      <c r="J678" s="418"/>
      <c r="K678" s="420"/>
      <c r="L678" s="133"/>
      <c r="M678" s="416" t="str">
        <f t="shared" si="10"/>
        <v/>
      </c>
    </row>
    <row r="679" spans="1:13" ht="14.45" customHeight="1" x14ac:dyDescent="0.2">
      <c r="A679" s="421"/>
      <c r="B679" s="417"/>
      <c r="C679" s="418"/>
      <c r="D679" s="418"/>
      <c r="E679" s="419"/>
      <c r="F679" s="417"/>
      <c r="G679" s="418"/>
      <c r="H679" s="418"/>
      <c r="I679" s="418"/>
      <c r="J679" s="418"/>
      <c r="K679" s="420"/>
      <c r="L679" s="133"/>
      <c r="M679" s="416" t="str">
        <f t="shared" si="10"/>
        <v/>
      </c>
    </row>
    <row r="680" spans="1:13" ht="14.45" customHeight="1" x14ac:dyDescent="0.2">
      <c r="A680" s="421"/>
      <c r="B680" s="417"/>
      <c r="C680" s="418"/>
      <c r="D680" s="418"/>
      <c r="E680" s="419"/>
      <c r="F680" s="417"/>
      <c r="G680" s="418"/>
      <c r="H680" s="418"/>
      <c r="I680" s="418"/>
      <c r="J680" s="418"/>
      <c r="K680" s="420"/>
      <c r="L680" s="133"/>
      <c r="M680" s="416" t="str">
        <f t="shared" si="10"/>
        <v/>
      </c>
    </row>
    <row r="681" spans="1:13" ht="14.45" customHeight="1" x14ac:dyDescent="0.2">
      <c r="A681" s="421"/>
      <c r="B681" s="417"/>
      <c r="C681" s="418"/>
      <c r="D681" s="418"/>
      <c r="E681" s="419"/>
      <c r="F681" s="417"/>
      <c r="G681" s="418"/>
      <c r="H681" s="418"/>
      <c r="I681" s="418"/>
      <c r="J681" s="418"/>
      <c r="K681" s="420"/>
      <c r="L681" s="133"/>
      <c r="M681" s="416" t="str">
        <f t="shared" si="10"/>
        <v/>
      </c>
    </row>
    <row r="682" spans="1:13" ht="14.45" customHeight="1" x14ac:dyDescent="0.2">
      <c r="A682" s="421"/>
      <c r="B682" s="417"/>
      <c r="C682" s="418"/>
      <c r="D682" s="418"/>
      <c r="E682" s="419"/>
      <c r="F682" s="417"/>
      <c r="G682" s="418"/>
      <c r="H682" s="418"/>
      <c r="I682" s="418"/>
      <c r="J682" s="418"/>
      <c r="K682" s="420"/>
      <c r="L682" s="133"/>
      <c r="M682" s="416" t="str">
        <f t="shared" si="10"/>
        <v/>
      </c>
    </row>
    <row r="683" spans="1:13" ht="14.45" customHeight="1" x14ac:dyDescent="0.2">
      <c r="A683" s="421"/>
      <c r="B683" s="417"/>
      <c r="C683" s="418"/>
      <c r="D683" s="418"/>
      <c r="E683" s="419"/>
      <c r="F683" s="417"/>
      <c r="G683" s="418"/>
      <c r="H683" s="418"/>
      <c r="I683" s="418"/>
      <c r="J683" s="418"/>
      <c r="K683" s="420"/>
      <c r="L683" s="133"/>
      <c r="M683" s="416" t="str">
        <f t="shared" si="10"/>
        <v/>
      </c>
    </row>
    <row r="684" spans="1:13" ht="14.45" customHeight="1" x14ac:dyDescent="0.2">
      <c r="A684" s="421"/>
      <c r="B684" s="417"/>
      <c r="C684" s="418"/>
      <c r="D684" s="418"/>
      <c r="E684" s="419"/>
      <c r="F684" s="417"/>
      <c r="G684" s="418"/>
      <c r="H684" s="418"/>
      <c r="I684" s="418"/>
      <c r="J684" s="418"/>
      <c r="K684" s="420"/>
      <c r="L684" s="133"/>
      <c r="M684" s="416" t="str">
        <f t="shared" si="10"/>
        <v/>
      </c>
    </row>
    <row r="685" spans="1:13" ht="14.45" customHeight="1" x14ac:dyDescent="0.2">
      <c r="A685" s="421"/>
      <c r="B685" s="417"/>
      <c r="C685" s="418"/>
      <c r="D685" s="418"/>
      <c r="E685" s="419"/>
      <c r="F685" s="417"/>
      <c r="G685" s="418"/>
      <c r="H685" s="418"/>
      <c r="I685" s="418"/>
      <c r="J685" s="418"/>
      <c r="K685" s="420"/>
      <c r="L685" s="133"/>
      <c r="M685" s="416" t="str">
        <f t="shared" si="10"/>
        <v/>
      </c>
    </row>
    <row r="686" spans="1:13" ht="14.45" customHeight="1" x14ac:dyDescent="0.2">
      <c r="A686" s="421"/>
      <c r="B686" s="417"/>
      <c r="C686" s="418"/>
      <c r="D686" s="418"/>
      <c r="E686" s="419"/>
      <c r="F686" s="417"/>
      <c r="G686" s="418"/>
      <c r="H686" s="418"/>
      <c r="I686" s="418"/>
      <c r="J686" s="418"/>
      <c r="K686" s="420"/>
      <c r="L686" s="133"/>
      <c r="M686" s="416" t="str">
        <f t="shared" si="10"/>
        <v/>
      </c>
    </row>
    <row r="687" spans="1:13" ht="14.45" customHeight="1" x14ac:dyDescent="0.2">
      <c r="A687" s="421"/>
      <c r="B687" s="417"/>
      <c r="C687" s="418"/>
      <c r="D687" s="418"/>
      <c r="E687" s="419"/>
      <c r="F687" s="417"/>
      <c r="G687" s="418"/>
      <c r="H687" s="418"/>
      <c r="I687" s="418"/>
      <c r="J687" s="418"/>
      <c r="K687" s="420"/>
      <c r="L687" s="133"/>
      <c r="M687" s="416" t="str">
        <f t="shared" si="10"/>
        <v/>
      </c>
    </row>
    <row r="688" spans="1:13" ht="14.45" customHeight="1" x14ac:dyDescent="0.2">
      <c r="A688" s="421"/>
      <c r="B688" s="417"/>
      <c r="C688" s="418"/>
      <c r="D688" s="418"/>
      <c r="E688" s="419"/>
      <c r="F688" s="417"/>
      <c r="G688" s="418"/>
      <c r="H688" s="418"/>
      <c r="I688" s="418"/>
      <c r="J688" s="418"/>
      <c r="K688" s="420"/>
      <c r="L688" s="133"/>
      <c r="M688" s="416" t="str">
        <f t="shared" si="10"/>
        <v/>
      </c>
    </row>
    <row r="689" spans="1:13" ht="14.45" customHeight="1" x14ac:dyDescent="0.2">
      <c r="A689" s="421"/>
      <c r="B689" s="417"/>
      <c r="C689" s="418"/>
      <c r="D689" s="418"/>
      <c r="E689" s="419"/>
      <c r="F689" s="417"/>
      <c r="G689" s="418"/>
      <c r="H689" s="418"/>
      <c r="I689" s="418"/>
      <c r="J689" s="418"/>
      <c r="K689" s="420"/>
      <c r="L689" s="133"/>
      <c r="M689" s="416" t="str">
        <f t="shared" si="10"/>
        <v/>
      </c>
    </row>
    <row r="690" spans="1:13" ht="14.45" customHeight="1" x14ac:dyDescent="0.2">
      <c r="A690" s="421"/>
      <c r="B690" s="417"/>
      <c r="C690" s="418"/>
      <c r="D690" s="418"/>
      <c r="E690" s="419"/>
      <c r="F690" s="417"/>
      <c r="G690" s="418"/>
      <c r="H690" s="418"/>
      <c r="I690" s="418"/>
      <c r="J690" s="418"/>
      <c r="K690" s="420"/>
      <c r="L690" s="133"/>
      <c r="M690" s="416" t="str">
        <f t="shared" si="10"/>
        <v/>
      </c>
    </row>
    <row r="691" spans="1:13" ht="14.45" customHeight="1" x14ac:dyDescent="0.2">
      <c r="A691" s="421"/>
      <c r="B691" s="417"/>
      <c r="C691" s="418"/>
      <c r="D691" s="418"/>
      <c r="E691" s="419"/>
      <c r="F691" s="417"/>
      <c r="G691" s="418"/>
      <c r="H691" s="418"/>
      <c r="I691" s="418"/>
      <c r="J691" s="418"/>
      <c r="K691" s="420"/>
      <c r="L691" s="133"/>
      <c r="M691" s="416" t="str">
        <f t="shared" si="10"/>
        <v/>
      </c>
    </row>
    <row r="692" spans="1:13" ht="14.45" customHeight="1" x14ac:dyDescent="0.2">
      <c r="A692" s="421"/>
      <c r="B692" s="417"/>
      <c r="C692" s="418"/>
      <c r="D692" s="418"/>
      <c r="E692" s="419"/>
      <c r="F692" s="417"/>
      <c r="G692" s="418"/>
      <c r="H692" s="418"/>
      <c r="I692" s="418"/>
      <c r="J692" s="418"/>
      <c r="K692" s="420"/>
      <c r="L692" s="133"/>
      <c r="M692" s="416" t="str">
        <f t="shared" si="10"/>
        <v/>
      </c>
    </row>
    <row r="693" spans="1:13" ht="14.45" customHeight="1" x14ac:dyDescent="0.2">
      <c r="A693" s="421"/>
      <c r="B693" s="417"/>
      <c r="C693" s="418"/>
      <c r="D693" s="418"/>
      <c r="E693" s="419"/>
      <c r="F693" s="417"/>
      <c r="G693" s="418"/>
      <c r="H693" s="418"/>
      <c r="I693" s="418"/>
      <c r="J693" s="418"/>
      <c r="K693" s="420"/>
      <c r="L693" s="133"/>
      <c r="M693" s="416" t="str">
        <f t="shared" si="10"/>
        <v/>
      </c>
    </row>
    <row r="694" spans="1:13" ht="14.45" customHeight="1" x14ac:dyDescent="0.2">
      <c r="A694" s="421"/>
      <c r="B694" s="417"/>
      <c r="C694" s="418"/>
      <c r="D694" s="418"/>
      <c r="E694" s="419"/>
      <c r="F694" s="417"/>
      <c r="G694" s="418"/>
      <c r="H694" s="418"/>
      <c r="I694" s="418"/>
      <c r="J694" s="418"/>
      <c r="K694" s="420"/>
      <c r="L694" s="133"/>
      <c r="M694" s="416" t="str">
        <f t="shared" si="10"/>
        <v/>
      </c>
    </row>
    <row r="695" spans="1:13" ht="14.45" customHeight="1" x14ac:dyDescent="0.2">
      <c r="A695" s="421"/>
      <c r="B695" s="417"/>
      <c r="C695" s="418"/>
      <c r="D695" s="418"/>
      <c r="E695" s="419"/>
      <c r="F695" s="417"/>
      <c r="G695" s="418"/>
      <c r="H695" s="418"/>
      <c r="I695" s="418"/>
      <c r="J695" s="418"/>
      <c r="K695" s="420"/>
      <c r="L695" s="133"/>
      <c r="M695" s="416" t="str">
        <f t="shared" si="10"/>
        <v/>
      </c>
    </row>
    <row r="696" spans="1:13" ht="14.45" customHeight="1" x14ac:dyDescent="0.2">
      <c r="A696" s="421"/>
      <c r="B696" s="417"/>
      <c r="C696" s="418"/>
      <c r="D696" s="418"/>
      <c r="E696" s="419"/>
      <c r="F696" s="417"/>
      <c r="G696" s="418"/>
      <c r="H696" s="418"/>
      <c r="I696" s="418"/>
      <c r="J696" s="418"/>
      <c r="K696" s="420"/>
      <c r="L696" s="133"/>
      <c r="M696" s="416" t="str">
        <f t="shared" si="10"/>
        <v/>
      </c>
    </row>
    <row r="697" spans="1:13" ht="14.45" customHeight="1" x14ac:dyDescent="0.2">
      <c r="A697" s="421"/>
      <c r="B697" s="417"/>
      <c r="C697" s="418"/>
      <c r="D697" s="418"/>
      <c r="E697" s="419"/>
      <c r="F697" s="417"/>
      <c r="G697" s="418"/>
      <c r="H697" s="418"/>
      <c r="I697" s="418"/>
      <c r="J697" s="418"/>
      <c r="K697" s="420"/>
      <c r="L697" s="133"/>
      <c r="M697" s="416" t="str">
        <f t="shared" si="10"/>
        <v/>
      </c>
    </row>
    <row r="698" spans="1:13" ht="14.45" customHeight="1" x14ac:dyDescent="0.2">
      <c r="A698" s="421"/>
      <c r="B698" s="417"/>
      <c r="C698" s="418"/>
      <c r="D698" s="418"/>
      <c r="E698" s="419"/>
      <c r="F698" s="417"/>
      <c r="G698" s="418"/>
      <c r="H698" s="418"/>
      <c r="I698" s="418"/>
      <c r="J698" s="418"/>
      <c r="K698" s="420"/>
      <c r="L698" s="133"/>
      <c r="M698" s="416" t="str">
        <f t="shared" si="10"/>
        <v/>
      </c>
    </row>
    <row r="699" spans="1:13" ht="14.45" customHeight="1" x14ac:dyDescent="0.2">
      <c r="A699" s="421"/>
      <c r="B699" s="417"/>
      <c r="C699" s="418"/>
      <c r="D699" s="418"/>
      <c r="E699" s="419"/>
      <c r="F699" s="417"/>
      <c r="G699" s="418"/>
      <c r="H699" s="418"/>
      <c r="I699" s="418"/>
      <c r="J699" s="418"/>
      <c r="K699" s="420"/>
      <c r="L699" s="133"/>
      <c r="M699" s="416" t="str">
        <f t="shared" si="10"/>
        <v/>
      </c>
    </row>
    <row r="700" spans="1:13" ht="14.45" customHeight="1" x14ac:dyDescent="0.2">
      <c r="A700" s="421"/>
      <c r="B700" s="417"/>
      <c r="C700" s="418"/>
      <c r="D700" s="418"/>
      <c r="E700" s="419"/>
      <c r="F700" s="417"/>
      <c r="G700" s="418"/>
      <c r="H700" s="418"/>
      <c r="I700" s="418"/>
      <c r="J700" s="418"/>
      <c r="K700" s="420"/>
      <c r="L700" s="133"/>
      <c r="M700" s="416" t="str">
        <f t="shared" si="10"/>
        <v/>
      </c>
    </row>
    <row r="701" spans="1:13" ht="14.45" customHeight="1" x14ac:dyDescent="0.2">
      <c r="A701" s="421"/>
      <c r="B701" s="417"/>
      <c r="C701" s="418"/>
      <c r="D701" s="418"/>
      <c r="E701" s="419"/>
      <c r="F701" s="417"/>
      <c r="G701" s="418"/>
      <c r="H701" s="418"/>
      <c r="I701" s="418"/>
      <c r="J701" s="418"/>
      <c r="K701" s="420"/>
      <c r="L701" s="133"/>
      <c r="M701" s="416" t="str">
        <f t="shared" si="10"/>
        <v/>
      </c>
    </row>
    <row r="702" spans="1:13" ht="14.45" customHeight="1" x14ac:dyDescent="0.2">
      <c r="A702" s="421"/>
      <c r="B702" s="417"/>
      <c r="C702" s="418"/>
      <c r="D702" s="418"/>
      <c r="E702" s="419"/>
      <c r="F702" s="417"/>
      <c r="G702" s="418"/>
      <c r="H702" s="418"/>
      <c r="I702" s="418"/>
      <c r="J702" s="418"/>
      <c r="K702" s="420"/>
      <c r="L702" s="133"/>
      <c r="M702" s="416" t="str">
        <f t="shared" si="10"/>
        <v/>
      </c>
    </row>
    <row r="703" spans="1:13" ht="14.45" customHeight="1" x14ac:dyDescent="0.2">
      <c r="A703" s="421"/>
      <c r="B703" s="417"/>
      <c r="C703" s="418"/>
      <c r="D703" s="418"/>
      <c r="E703" s="419"/>
      <c r="F703" s="417"/>
      <c r="G703" s="418"/>
      <c r="H703" s="418"/>
      <c r="I703" s="418"/>
      <c r="J703" s="418"/>
      <c r="K703" s="420"/>
      <c r="L703" s="133"/>
      <c r="M703" s="416" t="str">
        <f t="shared" si="10"/>
        <v/>
      </c>
    </row>
    <row r="704" spans="1:13" ht="14.45" customHeight="1" x14ac:dyDescent="0.2">
      <c r="A704" s="421"/>
      <c r="B704" s="417"/>
      <c r="C704" s="418"/>
      <c r="D704" s="418"/>
      <c r="E704" s="419"/>
      <c r="F704" s="417"/>
      <c r="G704" s="418"/>
      <c r="H704" s="418"/>
      <c r="I704" s="418"/>
      <c r="J704" s="418"/>
      <c r="K704" s="420"/>
      <c r="L704" s="133"/>
      <c r="M704" s="416" t="str">
        <f t="shared" si="10"/>
        <v/>
      </c>
    </row>
    <row r="705" spans="1:13" ht="14.45" customHeight="1" x14ac:dyDescent="0.2">
      <c r="A705" s="421"/>
      <c r="B705" s="417"/>
      <c r="C705" s="418"/>
      <c r="D705" s="418"/>
      <c r="E705" s="419"/>
      <c r="F705" s="417"/>
      <c r="G705" s="418"/>
      <c r="H705" s="418"/>
      <c r="I705" s="418"/>
      <c r="J705" s="418"/>
      <c r="K705" s="420"/>
      <c r="L705" s="133"/>
      <c r="M705" s="416" t="str">
        <f t="shared" si="10"/>
        <v/>
      </c>
    </row>
    <row r="706" spans="1:13" ht="14.45" customHeight="1" x14ac:dyDescent="0.2">
      <c r="A706" s="421"/>
      <c r="B706" s="417"/>
      <c r="C706" s="418"/>
      <c r="D706" s="418"/>
      <c r="E706" s="419"/>
      <c r="F706" s="417"/>
      <c r="G706" s="418"/>
      <c r="H706" s="418"/>
      <c r="I706" s="418"/>
      <c r="J706" s="418"/>
      <c r="K706" s="420"/>
      <c r="L706" s="133"/>
      <c r="M706" s="416" t="str">
        <f t="shared" si="10"/>
        <v/>
      </c>
    </row>
    <row r="707" spans="1:13" ht="14.45" customHeight="1" x14ac:dyDescent="0.2">
      <c r="A707" s="421"/>
      <c r="B707" s="417"/>
      <c r="C707" s="418"/>
      <c r="D707" s="418"/>
      <c r="E707" s="419"/>
      <c r="F707" s="417"/>
      <c r="G707" s="418"/>
      <c r="H707" s="418"/>
      <c r="I707" s="418"/>
      <c r="J707" s="418"/>
      <c r="K707" s="420"/>
      <c r="L707" s="133"/>
      <c r="M707" s="416" t="str">
        <f t="shared" si="10"/>
        <v/>
      </c>
    </row>
    <row r="708" spans="1:13" ht="14.45" customHeight="1" x14ac:dyDescent="0.2">
      <c r="A708" s="421"/>
      <c r="B708" s="417"/>
      <c r="C708" s="418"/>
      <c r="D708" s="418"/>
      <c r="E708" s="419"/>
      <c r="F708" s="417"/>
      <c r="G708" s="418"/>
      <c r="H708" s="418"/>
      <c r="I708" s="418"/>
      <c r="J708" s="418"/>
      <c r="K708" s="420"/>
      <c r="L708" s="133"/>
      <c r="M708" s="416" t="str">
        <f t="shared" si="10"/>
        <v/>
      </c>
    </row>
    <row r="709" spans="1:13" ht="14.45" customHeight="1" x14ac:dyDescent="0.2">
      <c r="A709" s="421"/>
      <c r="B709" s="417"/>
      <c r="C709" s="418"/>
      <c r="D709" s="418"/>
      <c r="E709" s="419"/>
      <c r="F709" s="417"/>
      <c r="G709" s="418"/>
      <c r="H709" s="418"/>
      <c r="I709" s="418"/>
      <c r="J709" s="418"/>
      <c r="K709" s="420"/>
      <c r="L709" s="133"/>
      <c r="M709" s="416" t="str">
        <f t="shared" si="10"/>
        <v/>
      </c>
    </row>
    <row r="710" spans="1:13" ht="14.45" customHeight="1" x14ac:dyDescent="0.2">
      <c r="A710" s="421"/>
      <c r="B710" s="417"/>
      <c r="C710" s="418"/>
      <c r="D710" s="418"/>
      <c r="E710" s="419"/>
      <c r="F710" s="417"/>
      <c r="G710" s="418"/>
      <c r="H710" s="418"/>
      <c r="I710" s="418"/>
      <c r="J710" s="418"/>
      <c r="K710" s="420"/>
      <c r="L710" s="133"/>
      <c r="M710" s="41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1"/>
      <c r="B711" s="417"/>
      <c r="C711" s="418"/>
      <c r="D711" s="418"/>
      <c r="E711" s="419"/>
      <c r="F711" s="417"/>
      <c r="G711" s="418"/>
      <c r="H711" s="418"/>
      <c r="I711" s="418"/>
      <c r="J711" s="418"/>
      <c r="K711" s="420"/>
      <c r="L711" s="133"/>
      <c r="M711" s="416" t="str">
        <f t="shared" si="11"/>
        <v/>
      </c>
    </row>
    <row r="712" spans="1:13" ht="14.45" customHeight="1" x14ac:dyDescent="0.2">
      <c r="A712" s="421"/>
      <c r="B712" s="417"/>
      <c r="C712" s="418"/>
      <c r="D712" s="418"/>
      <c r="E712" s="419"/>
      <c r="F712" s="417"/>
      <c r="G712" s="418"/>
      <c r="H712" s="418"/>
      <c r="I712" s="418"/>
      <c r="J712" s="418"/>
      <c r="K712" s="420"/>
      <c r="L712" s="133"/>
      <c r="M712" s="416" t="str">
        <f t="shared" si="11"/>
        <v/>
      </c>
    </row>
    <row r="713" spans="1:13" ht="14.45" customHeight="1" x14ac:dyDescent="0.2">
      <c r="A713" s="421"/>
      <c r="B713" s="417"/>
      <c r="C713" s="418"/>
      <c r="D713" s="418"/>
      <c r="E713" s="419"/>
      <c r="F713" s="417"/>
      <c r="G713" s="418"/>
      <c r="H713" s="418"/>
      <c r="I713" s="418"/>
      <c r="J713" s="418"/>
      <c r="K713" s="420"/>
      <c r="L713" s="133"/>
      <c r="M713" s="416" t="str">
        <f t="shared" si="11"/>
        <v/>
      </c>
    </row>
    <row r="714" spans="1:13" ht="14.45" customHeight="1" x14ac:dyDescent="0.2">
      <c r="A714" s="421"/>
      <c r="B714" s="417"/>
      <c r="C714" s="418"/>
      <c r="D714" s="418"/>
      <c r="E714" s="419"/>
      <c r="F714" s="417"/>
      <c r="G714" s="418"/>
      <c r="H714" s="418"/>
      <c r="I714" s="418"/>
      <c r="J714" s="418"/>
      <c r="K714" s="420"/>
      <c r="L714" s="133"/>
      <c r="M714" s="416" t="str">
        <f t="shared" si="11"/>
        <v/>
      </c>
    </row>
    <row r="715" spans="1:13" ht="14.45" customHeight="1" x14ac:dyDescent="0.2">
      <c r="A715" s="421"/>
      <c r="B715" s="417"/>
      <c r="C715" s="418"/>
      <c r="D715" s="418"/>
      <c r="E715" s="419"/>
      <c r="F715" s="417"/>
      <c r="G715" s="418"/>
      <c r="H715" s="418"/>
      <c r="I715" s="418"/>
      <c r="J715" s="418"/>
      <c r="K715" s="420"/>
      <c r="L715" s="133"/>
      <c r="M715" s="416" t="str">
        <f t="shared" si="11"/>
        <v/>
      </c>
    </row>
    <row r="716" spans="1:13" ht="14.45" customHeight="1" x14ac:dyDescent="0.2">
      <c r="A716" s="421"/>
      <c r="B716" s="417"/>
      <c r="C716" s="418"/>
      <c r="D716" s="418"/>
      <c r="E716" s="419"/>
      <c r="F716" s="417"/>
      <c r="G716" s="418"/>
      <c r="H716" s="418"/>
      <c r="I716" s="418"/>
      <c r="J716" s="418"/>
      <c r="K716" s="420"/>
      <c r="L716" s="133"/>
      <c r="M716" s="416" t="str">
        <f t="shared" si="11"/>
        <v/>
      </c>
    </row>
    <row r="717" spans="1:13" ht="14.45" customHeight="1" x14ac:dyDescent="0.2">
      <c r="A717" s="421"/>
      <c r="B717" s="417"/>
      <c r="C717" s="418"/>
      <c r="D717" s="418"/>
      <c r="E717" s="419"/>
      <c r="F717" s="417"/>
      <c r="G717" s="418"/>
      <c r="H717" s="418"/>
      <c r="I717" s="418"/>
      <c r="J717" s="418"/>
      <c r="K717" s="420"/>
      <c r="L717" s="133"/>
      <c r="M717" s="416" t="str">
        <f t="shared" si="11"/>
        <v/>
      </c>
    </row>
    <row r="718" spans="1:13" ht="14.45" customHeight="1" x14ac:dyDescent="0.2">
      <c r="A718" s="421"/>
      <c r="B718" s="417"/>
      <c r="C718" s="418"/>
      <c r="D718" s="418"/>
      <c r="E718" s="419"/>
      <c r="F718" s="417"/>
      <c r="G718" s="418"/>
      <c r="H718" s="418"/>
      <c r="I718" s="418"/>
      <c r="J718" s="418"/>
      <c r="K718" s="420"/>
      <c r="L718" s="133"/>
      <c r="M718" s="416" t="str">
        <f t="shared" si="11"/>
        <v/>
      </c>
    </row>
    <row r="719" spans="1:13" ht="14.45" customHeight="1" x14ac:dyDescent="0.2">
      <c r="A719" s="421"/>
      <c r="B719" s="417"/>
      <c r="C719" s="418"/>
      <c r="D719" s="418"/>
      <c r="E719" s="419"/>
      <c r="F719" s="417"/>
      <c r="G719" s="418"/>
      <c r="H719" s="418"/>
      <c r="I719" s="418"/>
      <c r="J719" s="418"/>
      <c r="K719" s="420"/>
      <c r="L719" s="133"/>
      <c r="M719" s="416" t="str">
        <f t="shared" si="11"/>
        <v/>
      </c>
    </row>
    <row r="720" spans="1:13" ht="14.45" customHeight="1" x14ac:dyDescent="0.2">
      <c r="A720" s="421"/>
      <c r="B720" s="417"/>
      <c r="C720" s="418"/>
      <c r="D720" s="418"/>
      <c r="E720" s="419"/>
      <c r="F720" s="417"/>
      <c r="G720" s="418"/>
      <c r="H720" s="418"/>
      <c r="I720" s="418"/>
      <c r="J720" s="418"/>
      <c r="K720" s="420"/>
      <c r="L720" s="133"/>
      <c r="M720" s="416" t="str">
        <f t="shared" si="11"/>
        <v/>
      </c>
    </row>
    <row r="721" spans="1:13" ht="14.45" customHeight="1" x14ac:dyDescent="0.2">
      <c r="A721" s="421"/>
      <c r="B721" s="417"/>
      <c r="C721" s="418"/>
      <c r="D721" s="418"/>
      <c r="E721" s="419"/>
      <c r="F721" s="417"/>
      <c r="G721" s="418"/>
      <c r="H721" s="418"/>
      <c r="I721" s="418"/>
      <c r="J721" s="418"/>
      <c r="K721" s="420"/>
      <c r="L721" s="133"/>
      <c r="M721" s="416" t="str">
        <f t="shared" si="11"/>
        <v/>
      </c>
    </row>
    <row r="722" spans="1:13" ht="14.45" customHeight="1" x14ac:dyDescent="0.2">
      <c r="A722" s="421"/>
      <c r="B722" s="417"/>
      <c r="C722" s="418"/>
      <c r="D722" s="418"/>
      <c r="E722" s="419"/>
      <c r="F722" s="417"/>
      <c r="G722" s="418"/>
      <c r="H722" s="418"/>
      <c r="I722" s="418"/>
      <c r="J722" s="418"/>
      <c r="K722" s="420"/>
      <c r="L722" s="133"/>
      <c r="M722" s="416" t="str">
        <f t="shared" si="11"/>
        <v/>
      </c>
    </row>
    <row r="723" spans="1:13" ht="14.45" customHeight="1" x14ac:dyDescent="0.2">
      <c r="A723" s="421"/>
      <c r="B723" s="417"/>
      <c r="C723" s="418"/>
      <c r="D723" s="418"/>
      <c r="E723" s="419"/>
      <c r="F723" s="417"/>
      <c r="G723" s="418"/>
      <c r="H723" s="418"/>
      <c r="I723" s="418"/>
      <c r="J723" s="418"/>
      <c r="K723" s="420"/>
      <c r="L723" s="133"/>
      <c r="M723" s="416" t="str">
        <f t="shared" si="11"/>
        <v/>
      </c>
    </row>
    <row r="724" spans="1:13" ht="14.45" customHeight="1" x14ac:dyDescent="0.2">
      <c r="A724" s="421"/>
      <c r="B724" s="417"/>
      <c r="C724" s="418"/>
      <c r="D724" s="418"/>
      <c r="E724" s="419"/>
      <c r="F724" s="417"/>
      <c r="G724" s="418"/>
      <c r="H724" s="418"/>
      <c r="I724" s="418"/>
      <c r="J724" s="418"/>
      <c r="K724" s="420"/>
      <c r="L724" s="133"/>
      <c r="M724" s="416" t="str">
        <f t="shared" si="11"/>
        <v/>
      </c>
    </row>
    <row r="725" spans="1:13" ht="14.45" customHeight="1" x14ac:dyDescent="0.2">
      <c r="A725" s="421"/>
      <c r="B725" s="417"/>
      <c r="C725" s="418"/>
      <c r="D725" s="418"/>
      <c r="E725" s="419"/>
      <c r="F725" s="417"/>
      <c r="G725" s="418"/>
      <c r="H725" s="418"/>
      <c r="I725" s="418"/>
      <c r="J725" s="418"/>
      <c r="K725" s="420"/>
      <c r="L725" s="133"/>
      <c r="M725" s="416" t="str">
        <f t="shared" si="11"/>
        <v/>
      </c>
    </row>
    <row r="726" spans="1:13" ht="14.45" customHeight="1" x14ac:dyDescent="0.2">
      <c r="A726" s="421"/>
      <c r="B726" s="417"/>
      <c r="C726" s="418"/>
      <c r="D726" s="418"/>
      <c r="E726" s="419"/>
      <c r="F726" s="417"/>
      <c r="G726" s="418"/>
      <c r="H726" s="418"/>
      <c r="I726" s="418"/>
      <c r="J726" s="418"/>
      <c r="K726" s="420"/>
      <c r="L726" s="133"/>
      <c r="M726" s="416" t="str">
        <f t="shared" si="11"/>
        <v/>
      </c>
    </row>
    <row r="727" spans="1:13" ht="14.45" customHeight="1" x14ac:dyDescent="0.2">
      <c r="A727" s="421"/>
      <c r="B727" s="417"/>
      <c r="C727" s="418"/>
      <c r="D727" s="418"/>
      <c r="E727" s="419"/>
      <c r="F727" s="417"/>
      <c r="G727" s="418"/>
      <c r="H727" s="418"/>
      <c r="I727" s="418"/>
      <c r="J727" s="418"/>
      <c r="K727" s="420"/>
      <c r="L727" s="133"/>
      <c r="M727" s="416" t="str">
        <f t="shared" si="11"/>
        <v/>
      </c>
    </row>
    <row r="728" spans="1:13" ht="14.45" customHeight="1" x14ac:dyDescent="0.2">
      <c r="A728" s="421"/>
      <c r="B728" s="417"/>
      <c r="C728" s="418"/>
      <c r="D728" s="418"/>
      <c r="E728" s="419"/>
      <c r="F728" s="417"/>
      <c r="G728" s="418"/>
      <c r="H728" s="418"/>
      <c r="I728" s="418"/>
      <c r="J728" s="418"/>
      <c r="K728" s="420"/>
      <c r="L728" s="133"/>
      <c r="M728" s="416" t="str">
        <f t="shared" si="11"/>
        <v/>
      </c>
    </row>
    <row r="729" spans="1:13" ht="14.45" customHeight="1" x14ac:dyDescent="0.2">
      <c r="A729" s="421"/>
      <c r="B729" s="417"/>
      <c r="C729" s="418"/>
      <c r="D729" s="418"/>
      <c r="E729" s="419"/>
      <c r="F729" s="417"/>
      <c r="G729" s="418"/>
      <c r="H729" s="418"/>
      <c r="I729" s="418"/>
      <c r="J729" s="418"/>
      <c r="K729" s="420"/>
      <c r="L729" s="133"/>
      <c r="M729" s="416" t="str">
        <f t="shared" si="11"/>
        <v/>
      </c>
    </row>
    <row r="730" spans="1:13" ht="14.45" customHeight="1" x14ac:dyDescent="0.2">
      <c r="A730" s="421"/>
      <c r="B730" s="417"/>
      <c r="C730" s="418"/>
      <c r="D730" s="418"/>
      <c r="E730" s="419"/>
      <c r="F730" s="417"/>
      <c r="G730" s="418"/>
      <c r="H730" s="418"/>
      <c r="I730" s="418"/>
      <c r="J730" s="418"/>
      <c r="K730" s="420"/>
      <c r="L730" s="133"/>
      <c r="M730" s="416" t="str">
        <f t="shared" si="11"/>
        <v/>
      </c>
    </row>
    <row r="731" spans="1:13" ht="14.45" customHeight="1" x14ac:dyDescent="0.2">
      <c r="A731" s="421"/>
      <c r="B731" s="417"/>
      <c r="C731" s="418"/>
      <c r="D731" s="418"/>
      <c r="E731" s="419"/>
      <c r="F731" s="417"/>
      <c r="G731" s="418"/>
      <c r="H731" s="418"/>
      <c r="I731" s="418"/>
      <c r="J731" s="418"/>
      <c r="K731" s="420"/>
      <c r="L731" s="133"/>
      <c r="M731" s="416" t="str">
        <f t="shared" si="11"/>
        <v/>
      </c>
    </row>
    <row r="732" spans="1:13" ht="14.45" customHeight="1" x14ac:dyDescent="0.2">
      <c r="A732" s="421"/>
      <c r="B732" s="417"/>
      <c r="C732" s="418"/>
      <c r="D732" s="418"/>
      <c r="E732" s="419"/>
      <c r="F732" s="417"/>
      <c r="G732" s="418"/>
      <c r="H732" s="418"/>
      <c r="I732" s="418"/>
      <c r="J732" s="418"/>
      <c r="K732" s="420"/>
      <c r="L732" s="133"/>
      <c r="M732" s="416" t="str">
        <f t="shared" si="11"/>
        <v/>
      </c>
    </row>
    <row r="733" spans="1:13" ht="14.45" customHeight="1" x14ac:dyDescent="0.2">
      <c r="A733" s="421"/>
      <c r="B733" s="417"/>
      <c r="C733" s="418"/>
      <c r="D733" s="418"/>
      <c r="E733" s="419"/>
      <c r="F733" s="417"/>
      <c r="G733" s="418"/>
      <c r="H733" s="418"/>
      <c r="I733" s="418"/>
      <c r="J733" s="418"/>
      <c r="K733" s="420"/>
      <c r="L733" s="133"/>
      <c r="M733" s="416" t="str">
        <f t="shared" si="11"/>
        <v/>
      </c>
    </row>
    <row r="734" spans="1:13" ht="14.45" customHeight="1" x14ac:dyDescent="0.2">
      <c r="A734" s="421"/>
      <c r="B734" s="417"/>
      <c r="C734" s="418"/>
      <c r="D734" s="418"/>
      <c r="E734" s="419"/>
      <c r="F734" s="417"/>
      <c r="G734" s="418"/>
      <c r="H734" s="418"/>
      <c r="I734" s="418"/>
      <c r="J734" s="418"/>
      <c r="K734" s="420"/>
      <c r="L734" s="133"/>
      <c r="M734" s="416" t="str">
        <f t="shared" si="11"/>
        <v/>
      </c>
    </row>
    <row r="735" spans="1:13" ht="14.45" customHeight="1" x14ac:dyDescent="0.2">
      <c r="A735" s="421"/>
      <c r="B735" s="417"/>
      <c r="C735" s="418"/>
      <c r="D735" s="418"/>
      <c r="E735" s="419"/>
      <c r="F735" s="417"/>
      <c r="G735" s="418"/>
      <c r="H735" s="418"/>
      <c r="I735" s="418"/>
      <c r="J735" s="418"/>
      <c r="K735" s="420"/>
      <c r="L735" s="133"/>
      <c r="M735" s="416" t="str">
        <f t="shared" si="11"/>
        <v/>
      </c>
    </row>
    <row r="736" spans="1:13" ht="14.45" customHeight="1" x14ac:dyDescent="0.2">
      <c r="A736" s="421"/>
      <c r="B736" s="417"/>
      <c r="C736" s="418"/>
      <c r="D736" s="418"/>
      <c r="E736" s="419"/>
      <c r="F736" s="417"/>
      <c r="G736" s="418"/>
      <c r="H736" s="418"/>
      <c r="I736" s="418"/>
      <c r="J736" s="418"/>
      <c r="K736" s="420"/>
      <c r="L736" s="133"/>
      <c r="M736" s="416" t="str">
        <f t="shared" si="11"/>
        <v/>
      </c>
    </row>
    <row r="737" spans="1:13" ht="14.45" customHeight="1" x14ac:dyDescent="0.2">
      <c r="A737" s="421"/>
      <c r="B737" s="417"/>
      <c r="C737" s="418"/>
      <c r="D737" s="418"/>
      <c r="E737" s="419"/>
      <c r="F737" s="417"/>
      <c r="G737" s="418"/>
      <c r="H737" s="418"/>
      <c r="I737" s="418"/>
      <c r="J737" s="418"/>
      <c r="K737" s="420"/>
      <c r="L737" s="133"/>
      <c r="M737" s="416" t="str">
        <f t="shared" si="11"/>
        <v/>
      </c>
    </row>
    <row r="738" spans="1:13" ht="14.45" customHeight="1" x14ac:dyDescent="0.2">
      <c r="A738" s="421"/>
      <c r="B738" s="417"/>
      <c r="C738" s="418"/>
      <c r="D738" s="418"/>
      <c r="E738" s="419"/>
      <c r="F738" s="417"/>
      <c r="G738" s="418"/>
      <c r="H738" s="418"/>
      <c r="I738" s="418"/>
      <c r="J738" s="418"/>
      <c r="K738" s="420"/>
      <c r="L738" s="133"/>
      <c r="M738" s="416" t="str">
        <f t="shared" si="11"/>
        <v/>
      </c>
    </row>
    <row r="739" spans="1:13" ht="14.45" customHeight="1" x14ac:dyDescent="0.2">
      <c r="A739" s="421"/>
      <c r="B739" s="417"/>
      <c r="C739" s="418"/>
      <c r="D739" s="418"/>
      <c r="E739" s="419"/>
      <c r="F739" s="417"/>
      <c r="G739" s="418"/>
      <c r="H739" s="418"/>
      <c r="I739" s="418"/>
      <c r="J739" s="418"/>
      <c r="K739" s="420"/>
      <c r="L739" s="133"/>
      <c r="M739" s="416" t="str">
        <f t="shared" si="11"/>
        <v/>
      </c>
    </row>
    <row r="740" spans="1:13" ht="14.45" customHeight="1" x14ac:dyDescent="0.2">
      <c r="A740" s="421"/>
      <c r="B740" s="417"/>
      <c r="C740" s="418"/>
      <c r="D740" s="418"/>
      <c r="E740" s="419"/>
      <c r="F740" s="417"/>
      <c r="G740" s="418"/>
      <c r="H740" s="418"/>
      <c r="I740" s="418"/>
      <c r="J740" s="418"/>
      <c r="K740" s="420"/>
      <c r="L740" s="133"/>
      <c r="M740" s="416" t="str">
        <f t="shared" si="11"/>
        <v/>
      </c>
    </row>
    <row r="741" spans="1:13" ht="14.45" customHeight="1" x14ac:dyDescent="0.2">
      <c r="A741" s="421"/>
      <c r="B741" s="417"/>
      <c r="C741" s="418"/>
      <c r="D741" s="418"/>
      <c r="E741" s="419"/>
      <c r="F741" s="417"/>
      <c r="G741" s="418"/>
      <c r="H741" s="418"/>
      <c r="I741" s="418"/>
      <c r="J741" s="418"/>
      <c r="K741" s="420"/>
      <c r="L741" s="133"/>
      <c r="M741" s="416" t="str">
        <f t="shared" si="11"/>
        <v/>
      </c>
    </row>
    <row r="742" spans="1:13" ht="14.45" customHeight="1" x14ac:dyDescent="0.2">
      <c r="A742" s="421"/>
      <c r="B742" s="417"/>
      <c r="C742" s="418"/>
      <c r="D742" s="418"/>
      <c r="E742" s="419"/>
      <c r="F742" s="417"/>
      <c r="G742" s="418"/>
      <c r="H742" s="418"/>
      <c r="I742" s="418"/>
      <c r="J742" s="418"/>
      <c r="K742" s="420"/>
      <c r="L742" s="133"/>
      <c r="M742" s="416" t="str">
        <f t="shared" si="11"/>
        <v/>
      </c>
    </row>
    <row r="743" spans="1:13" ht="14.45" customHeight="1" x14ac:dyDescent="0.2">
      <c r="A743" s="421"/>
      <c r="B743" s="417"/>
      <c r="C743" s="418"/>
      <c r="D743" s="418"/>
      <c r="E743" s="419"/>
      <c r="F743" s="417"/>
      <c r="G743" s="418"/>
      <c r="H743" s="418"/>
      <c r="I743" s="418"/>
      <c r="J743" s="418"/>
      <c r="K743" s="420"/>
      <c r="L743" s="133"/>
      <c r="M743" s="416" t="str">
        <f t="shared" si="11"/>
        <v/>
      </c>
    </row>
    <row r="744" spans="1:13" ht="14.45" customHeight="1" x14ac:dyDescent="0.2">
      <c r="A744" s="421"/>
      <c r="B744" s="417"/>
      <c r="C744" s="418"/>
      <c r="D744" s="418"/>
      <c r="E744" s="419"/>
      <c r="F744" s="417"/>
      <c r="G744" s="418"/>
      <c r="H744" s="418"/>
      <c r="I744" s="418"/>
      <c r="J744" s="418"/>
      <c r="K744" s="420"/>
      <c r="L744" s="133"/>
      <c r="M744" s="416" t="str">
        <f t="shared" si="11"/>
        <v/>
      </c>
    </row>
    <row r="745" spans="1:13" ht="14.45" customHeight="1" x14ac:dyDescent="0.2">
      <c r="A745" s="421"/>
      <c r="B745" s="417"/>
      <c r="C745" s="418"/>
      <c r="D745" s="418"/>
      <c r="E745" s="419"/>
      <c r="F745" s="417"/>
      <c r="G745" s="418"/>
      <c r="H745" s="418"/>
      <c r="I745" s="418"/>
      <c r="J745" s="418"/>
      <c r="K745" s="420"/>
      <c r="L745" s="133"/>
      <c r="M745" s="416" t="str">
        <f t="shared" si="11"/>
        <v/>
      </c>
    </row>
    <row r="746" spans="1:13" ht="14.45" customHeight="1" x14ac:dyDescent="0.2">
      <c r="A746" s="421"/>
      <c r="B746" s="417"/>
      <c r="C746" s="418"/>
      <c r="D746" s="418"/>
      <c r="E746" s="419"/>
      <c r="F746" s="417"/>
      <c r="G746" s="418"/>
      <c r="H746" s="418"/>
      <c r="I746" s="418"/>
      <c r="J746" s="418"/>
      <c r="K746" s="420"/>
      <c r="L746" s="133"/>
      <c r="M746" s="416" t="str">
        <f t="shared" si="11"/>
        <v/>
      </c>
    </row>
    <row r="747" spans="1:13" ht="14.45" customHeight="1" x14ac:dyDescent="0.2">
      <c r="A747" s="421"/>
      <c r="B747" s="417"/>
      <c r="C747" s="418"/>
      <c r="D747" s="418"/>
      <c r="E747" s="419"/>
      <c r="F747" s="417"/>
      <c r="G747" s="418"/>
      <c r="H747" s="418"/>
      <c r="I747" s="418"/>
      <c r="J747" s="418"/>
      <c r="K747" s="420"/>
      <c r="L747" s="133"/>
      <c r="M747" s="416" t="str">
        <f t="shared" si="11"/>
        <v/>
      </c>
    </row>
    <row r="748" spans="1:13" ht="14.45" customHeight="1" x14ac:dyDescent="0.2">
      <c r="A748" s="421"/>
      <c r="B748" s="417"/>
      <c r="C748" s="418"/>
      <c r="D748" s="418"/>
      <c r="E748" s="419"/>
      <c r="F748" s="417"/>
      <c r="G748" s="418"/>
      <c r="H748" s="418"/>
      <c r="I748" s="418"/>
      <c r="J748" s="418"/>
      <c r="K748" s="420"/>
      <c r="L748" s="133"/>
      <c r="M748" s="416" t="str">
        <f t="shared" si="11"/>
        <v/>
      </c>
    </row>
    <row r="749" spans="1:13" ht="14.45" customHeight="1" x14ac:dyDescent="0.2">
      <c r="A749" s="421"/>
      <c r="B749" s="417"/>
      <c r="C749" s="418"/>
      <c r="D749" s="418"/>
      <c r="E749" s="419"/>
      <c r="F749" s="417"/>
      <c r="G749" s="418"/>
      <c r="H749" s="418"/>
      <c r="I749" s="418"/>
      <c r="J749" s="418"/>
      <c r="K749" s="420"/>
      <c r="L749" s="133"/>
      <c r="M749" s="416" t="str">
        <f t="shared" si="11"/>
        <v/>
      </c>
    </row>
    <row r="750" spans="1:13" ht="14.45" customHeight="1" x14ac:dyDescent="0.2">
      <c r="A750" s="421"/>
      <c r="B750" s="417"/>
      <c r="C750" s="418"/>
      <c r="D750" s="418"/>
      <c r="E750" s="419"/>
      <c r="F750" s="417"/>
      <c r="G750" s="418"/>
      <c r="H750" s="418"/>
      <c r="I750" s="418"/>
      <c r="J750" s="418"/>
      <c r="K750" s="420"/>
      <c r="L750" s="133"/>
      <c r="M750" s="416" t="str">
        <f t="shared" si="11"/>
        <v/>
      </c>
    </row>
    <row r="751" spans="1:13" ht="14.45" customHeight="1" x14ac:dyDescent="0.2">
      <c r="A751" s="421"/>
      <c r="B751" s="417"/>
      <c r="C751" s="418"/>
      <c r="D751" s="418"/>
      <c r="E751" s="419"/>
      <c r="F751" s="417"/>
      <c r="G751" s="418"/>
      <c r="H751" s="418"/>
      <c r="I751" s="418"/>
      <c r="J751" s="418"/>
      <c r="K751" s="420"/>
      <c r="L751" s="133"/>
      <c r="M751" s="416" t="str">
        <f t="shared" si="11"/>
        <v/>
      </c>
    </row>
    <row r="752" spans="1:13" ht="14.45" customHeight="1" x14ac:dyDescent="0.2">
      <c r="A752" s="421"/>
      <c r="B752" s="417"/>
      <c r="C752" s="418"/>
      <c r="D752" s="418"/>
      <c r="E752" s="419"/>
      <c r="F752" s="417"/>
      <c r="G752" s="418"/>
      <c r="H752" s="418"/>
      <c r="I752" s="418"/>
      <c r="J752" s="418"/>
      <c r="K752" s="420"/>
      <c r="L752" s="133"/>
      <c r="M752" s="416" t="str">
        <f t="shared" si="11"/>
        <v/>
      </c>
    </row>
    <row r="753" spans="1:13" ht="14.45" customHeight="1" x14ac:dyDescent="0.2">
      <c r="A753" s="421"/>
      <c r="B753" s="417"/>
      <c r="C753" s="418"/>
      <c r="D753" s="418"/>
      <c r="E753" s="419"/>
      <c r="F753" s="417"/>
      <c r="G753" s="418"/>
      <c r="H753" s="418"/>
      <c r="I753" s="418"/>
      <c r="J753" s="418"/>
      <c r="K753" s="420"/>
      <c r="L753" s="133"/>
      <c r="M753" s="416" t="str">
        <f t="shared" si="11"/>
        <v/>
      </c>
    </row>
    <row r="754" spans="1:13" ht="14.45" customHeight="1" x14ac:dyDescent="0.2">
      <c r="A754" s="421"/>
      <c r="B754" s="417"/>
      <c r="C754" s="418"/>
      <c r="D754" s="418"/>
      <c r="E754" s="419"/>
      <c r="F754" s="417"/>
      <c r="G754" s="418"/>
      <c r="H754" s="418"/>
      <c r="I754" s="418"/>
      <c r="J754" s="418"/>
      <c r="K754" s="420"/>
      <c r="L754" s="133"/>
      <c r="M754" s="416" t="str">
        <f t="shared" si="11"/>
        <v/>
      </c>
    </row>
    <row r="755" spans="1:13" ht="14.45" customHeight="1" x14ac:dyDescent="0.2">
      <c r="A755" s="421"/>
      <c r="B755" s="417"/>
      <c r="C755" s="418"/>
      <c r="D755" s="418"/>
      <c r="E755" s="419"/>
      <c r="F755" s="417"/>
      <c r="G755" s="418"/>
      <c r="H755" s="418"/>
      <c r="I755" s="418"/>
      <c r="J755" s="418"/>
      <c r="K755" s="420"/>
      <c r="L755" s="133"/>
      <c r="M755" s="416" t="str">
        <f t="shared" si="11"/>
        <v/>
      </c>
    </row>
    <row r="756" spans="1:13" ht="14.45" customHeight="1" x14ac:dyDescent="0.2">
      <c r="A756" s="421"/>
      <c r="B756" s="417"/>
      <c r="C756" s="418"/>
      <c r="D756" s="418"/>
      <c r="E756" s="419"/>
      <c r="F756" s="417"/>
      <c r="G756" s="418"/>
      <c r="H756" s="418"/>
      <c r="I756" s="418"/>
      <c r="J756" s="418"/>
      <c r="K756" s="420"/>
      <c r="L756" s="133"/>
      <c r="M756" s="416" t="str">
        <f t="shared" si="11"/>
        <v/>
      </c>
    </row>
    <row r="757" spans="1:13" ht="14.45" customHeight="1" x14ac:dyDescent="0.2">
      <c r="A757" s="421"/>
      <c r="B757" s="417"/>
      <c r="C757" s="418"/>
      <c r="D757" s="418"/>
      <c r="E757" s="419"/>
      <c r="F757" s="417"/>
      <c r="G757" s="418"/>
      <c r="H757" s="418"/>
      <c r="I757" s="418"/>
      <c r="J757" s="418"/>
      <c r="K757" s="420"/>
      <c r="L757" s="133"/>
      <c r="M757" s="416" t="str">
        <f t="shared" si="11"/>
        <v/>
      </c>
    </row>
    <row r="758" spans="1:13" ht="14.45" customHeight="1" x14ac:dyDescent="0.2">
      <c r="A758" s="421"/>
      <c r="B758" s="417"/>
      <c r="C758" s="418"/>
      <c r="D758" s="418"/>
      <c r="E758" s="419"/>
      <c r="F758" s="417"/>
      <c r="G758" s="418"/>
      <c r="H758" s="418"/>
      <c r="I758" s="418"/>
      <c r="J758" s="418"/>
      <c r="K758" s="420"/>
      <c r="L758" s="133"/>
      <c r="M758" s="416" t="str">
        <f t="shared" si="11"/>
        <v/>
      </c>
    </row>
    <row r="759" spans="1:13" ht="14.45" customHeight="1" x14ac:dyDescent="0.2">
      <c r="A759" s="421"/>
      <c r="B759" s="417"/>
      <c r="C759" s="418"/>
      <c r="D759" s="418"/>
      <c r="E759" s="419"/>
      <c r="F759" s="417"/>
      <c r="G759" s="418"/>
      <c r="H759" s="418"/>
      <c r="I759" s="418"/>
      <c r="J759" s="418"/>
      <c r="K759" s="420"/>
      <c r="L759" s="133"/>
      <c r="M759" s="416" t="str">
        <f t="shared" si="11"/>
        <v/>
      </c>
    </row>
    <row r="760" spans="1:13" ht="14.45" customHeight="1" x14ac:dyDescent="0.2">
      <c r="A760" s="421"/>
      <c r="B760" s="417"/>
      <c r="C760" s="418"/>
      <c r="D760" s="418"/>
      <c r="E760" s="419"/>
      <c r="F760" s="417"/>
      <c r="G760" s="418"/>
      <c r="H760" s="418"/>
      <c r="I760" s="418"/>
      <c r="J760" s="418"/>
      <c r="K760" s="420"/>
      <c r="L760" s="133"/>
      <c r="M760" s="416" t="str">
        <f t="shared" si="11"/>
        <v/>
      </c>
    </row>
    <row r="761" spans="1:13" ht="14.45" customHeight="1" x14ac:dyDescent="0.2">
      <c r="A761" s="421"/>
      <c r="B761" s="417"/>
      <c r="C761" s="418"/>
      <c r="D761" s="418"/>
      <c r="E761" s="419"/>
      <c r="F761" s="417"/>
      <c r="G761" s="418"/>
      <c r="H761" s="418"/>
      <c r="I761" s="418"/>
      <c r="J761" s="418"/>
      <c r="K761" s="420"/>
      <c r="L761" s="133"/>
      <c r="M761" s="416" t="str">
        <f t="shared" si="11"/>
        <v/>
      </c>
    </row>
    <row r="762" spans="1:13" ht="14.45" customHeight="1" x14ac:dyDescent="0.2">
      <c r="A762" s="421"/>
      <c r="B762" s="417"/>
      <c r="C762" s="418"/>
      <c r="D762" s="418"/>
      <c r="E762" s="419"/>
      <c r="F762" s="417"/>
      <c r="G762" s="418"/>
      <c r="H762" s="418"/>
      <c r="I762" s="418"/>
      <c r="J762" s="418"/>
      <c r="K762" s="420"/>
      <c r="L762" s="133"/>
      <c r="M762" s="416" t="str">
        <f t="shared" si="11"/>
        <v/>
      </c>
    </row>
    <row r="763" spans="1:13" ht="14.45" customHeight="1" x14ac:dyDescent="0.2">
      <c r="A763" s="421"/>
      <c r="B763" s="417"/>
      <c r="C763" s="418"/>
      <c r="D763" s="418"/>
      <c r="E763" s="419"/>
      <c r="F763" s="417"/>
      <c r="G763" s="418"/>
      <c r="H763" s="418"/>
      <c r="I763" s="418"/>
      <c r="J763" s="418"/>
      <c r="K763" s="420"/>
      <c r="L763" s="133"/>
      <c r="M763" s="416" t="str">
        <f t="shared" si="11"/>
        <v/>
      </c>
    </row>
    <row r="764" spans="1:13" ht="14.45" customHeight="1" x14ac:dyDescent="0.2">
      <c r="A764" s="421"/>
      <c r="B764" s="417"/>
      <c r="C764" s="418"/>
      <c r="D764" s="418"/>
      <c r="E764" s="419"/>
      <c r="F764" s="417"/>
      <c r="G764" s="418"/>
      <c r="H764" s="418"/>
      <c r="I764" s="418"/>
      <c r="J764" s="418"/>
      <c r="K764" s="420"/>
      <c r="L764" s="133"/>
      <c r="M764" s="416" t="str">
        <f t="shared" si="11"/>
        <v/>
      </c>
    </row>
    <row r="765" spans="1:13" ht="14.45" customHeight="1" x14ac:dyDescent="0.2">
      <c r="A765" s="421"/>
      <c r="B765" s="417"/>
      <c r="C765" s="418"/>
      <c r="D765" s="418"/>
      <c r="E765" s="419"/>
      <c r="F765" s="417"/>
      <c r="G765" s="418"/>
      <c r="H765" s="418"/>
      <c r="I765" s="418"/>
      <c r="J765" s="418"/>
      <c r="K765" s="420"/>
      <c r="L765" s="133"/>
      <c r="M765" s="416" t="str">
        <f t="shared" si="11"/>
        <v/>
      </c>
    </row>
    <row r="766" spans="1:13" ht="14.45" customHeight="1" x14ac:dyDescent="0.2">
      <c r="A766" s="421"/>
      <c r="B766" s="417"/>
      <c r="C766" s="418"/>
      <c r="D766" s="418"/>
      <c r="E766" s="419"/>
      <c r="F766" s="417"/>
      <c r="G766" s="418"/>
      <c r="H766" s="418"/>
      <c r="I766" s="418"/>
      <c r="J766" s="418"/>
      <c r="K766" s="420"/>
      <c r="L766" s="133"/>
      <c r="M766" s="416" t="str">
        <f t="shared" si="11"/>
        <v/>
      </c>
    </row>
    <row r="767" spans="1:13" ht="14.45" customHeight="1" x14ac:dyDescent="0.2">
      <c r="A767" s="421"/>
      <c r="B767" s="417"/>
      <c r="C767" s="418"/>
      <c r="D767" s="418"/>
      <c r="E767" s="419"/>
      <c r="F767" s="417"/>
      <c r="G767" s="418"/>
      <c r="H767" s="418"/>
      <c r="I767" s="418"/>
      <c r="J767" s="418"/>
      <c r="K767" s="420"/>
      <c r="L767" s="133"/>
      <c r="M767" s="416" t="str">
        <f t="shared" si="11"/>
        <v/>
      </c>
    </row>
    <row r="768" spans="1:13" ht="14.45" customHeight="1" x14ac:dyDescent="0.2">
      <c r="A768" s="421"/>
      <c r="B768" s="417"/>
      <c r="C768" s="418"/>
      <c r="D768" s="418"/>
      <c r="E768" s="419"/>
      <c r="F768" s="417"/>
      <c r="G768" s="418"/>
      <c r="H768" s="418"/>
      <c r="I768" s="418"/>
      <c r="J768" s="418"/>
      <c r="K768" s="420"/>
      <c r="L768" s="133"/>
      <c r="M768" s="416" t="str">
        <f t="shared" si="11"/>
        <v/>
      </c>
    </row>
    <row r="769" spans="1:13" ht="14.45" customHeight="1" x14ac:dyDescent="0.2">
      <c r="A769" s="421"/>
      <c r="B769" s="417"/>
      <c r="C769" s="418"/>
      <c r="D769" s="418"/>
      <c r="E769" s="419"/>
      <c r="F769" s="417"/>
      <c r="G769" s="418"/>
      <c r="H769" s="418"/>
      <c r="I769" s="418"/>
      <c r="J769" s="418"/>
      <c r="K769" s="420"/>
      <c r="L769" s="133"/>
      <c r="M769" s="416" t="str">
        <f t="shared" si="11"/>
        <v/>
      </c>
    </row>
    <row r="770" spans="1:13" ht="14.45" customHeight="1" x14ac:dyDescent="0.2">
      <c r="A770" s="421"/>
      <c r="B770" s="417"/>
      <c r="C770" s="418"/>
      <c r="D770" s="418"/>
      <c r="E770" s="419"/>
      <c r="F770" s="417"/>
      <c r="G770" s="418"/>
      <c r="H770" s="418"/>
      <c r="I770" s="418"/>
      <c r="J770" s="418"/>
      <c r="K770" s="420"/>
      <c r="L770" s="133"/>
      <c r="M770" s="416" t="str">
        <f t="shared" si="11"/>
        <v/>
      </c>
    </row>
    <row r="771" spans="1:13" ht="14.45" customHeight="1" x14ac:dyDescent="0.2">
      <c r="A771" s="421"/>
      <c r="B771" s="417"/>
      <c r="C771" s="418"/>
      <c r="D771" s="418"/>
      <c r="E771" s="419"/>
      <c r="F771" s="417"/>
      <c r="G771" s="418"/>
      <c r="H771" s="418"/>
      <c r="I771" s="418"/>
      <c r="J771" s="418"/>
      <c r="K771" s="420"/>
      <c r="L771" s="133"/>
      <c r="M771" s="416" t="str">
        <f t="shared" si="11"/>
        <v/>
      </c>
    </row>
    <row r="772" spans="1:13" ht="14.45" customHeight="1" x14ac:dyDescent="0.2">
      <c r="A772" s="421"/>
      <c r="B772" s="417"/>
      <c r="C772" s="418"/>
      <c r="D772" s="418"/>
      <c r="E772" s="419"/>
      <c r="F772" s="417"/>
      <c r="G772" s="418"/>
      <c r="H772" s="418"/>
      <c r="I772" s="418"/>
      <c r="J772" s="418"/>
      <c r="K772" s="420"/>
      <c r="L772" s="133"/>
      <c r="M772" s="416" t="str">
        <f t="shared" si="11"/>
        <v/>
      </c>
    </row>
    <row r="773" spans="1:13" ht="14.45" customHeight="1" x14ac:dyDescent="0.2">
      <c r="A773" s="421"/>
      <c r="B773" s="417"/>
      <c r="C773" s="418"/>
      <c r="D773" s="418"/>
      <c r="E773" s="419"/>
      <c r="F773" s="417"/>
      <c r="G773" s="418"/>
      <c r="H773" s="418"/>
      <c r="I773" s="418"/>
      <c r="J773" s="418"/>
      <c r="K773" s="420"/>
      <c r="L773" s="133"/>
      <c r="M773" s="416" t="str">
        <f t="shared" si="11"/>
        <v/>
      </c>
    </row>
    <row r="774" spans="1:13" ht="14.45" customHeight="1" x14ac:dyDescent="0.2">
      <c r="A774" s="421"/>
      <c r="B774" s="417"/>
      <c r="C774" s="418"/>
      <c r="D774" s="418"/>
      <c r="E774" s="419"/>
      <c r="F774" s="417"/>
      <c r="G774" s="418"/>
      <c r="H774" s="418"/>
      <c r="I774" s="418"/>
      <c r="J774" s="418"/>
      <c r="K774" s="420"/>
      <c r="L774" s="133"/>
      <c r="M774" s="41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1"/>
      <c r="B775" s="417"/>
      <c r="C775" s="418"/>
      <c r="D775" s="418"/>
      <c r="E775" s="419"/>
      <c r="F775" s="417"/>
      <c r="G775" s="418"/>
      <c r="H775" s="418"/>
      <c r="I775" s="418"/>
      <c r="J775" s="418"/>
      <c r="K775" s="420"/>
      <c r="L775" s="133"/>
      <c r="M775" s="416" t="str">
        <f t="shared" si="12"/>
        <v/>
      </c>
    </row>
    <row r="776" spans="1:13" ht="14.45" customHeight="1" x14ac:dyDescent="0.2">
      <c r="A776" s="421"/>
      <c r="B776" s="417"/>
      <c r="C776" s="418"/>
      <c r="D776" s="418"/>
      <c r="E776" s="419"/>
      <c r="F776" s="417"/>
      <c r="G776" s="418"/>
      <c r="H776" s="418"/>
      <c r="I776" s="418"/>
      <c r="J776" s="418"/>
      <c r="K776" s="420"/>
      <c r="L776" s="133"/>
      <c r="M776" s="416" t="str">
        <f t="shared" si="12"/>
        <v/>
      </c>
    </row>
    <row r="777" spans="1:13" ht="14.45" customHeight="1" x14ac:dyDescent="0.2">
      <c r="A777" s="421"/>
      <c r="B777" s="417"/>
      <c r="C777" s="418"/>
      <c r="D777" s="418"/>
      <c r="E777" s="419"/>
      <c r="F777" s="417"/>
      <c r="G777" s="418"/>
      <c r="H777" s="418"/>
      <c r="I777" s="418"/>
      <c r="J777" s="418"/>
      <c r="K777" s="420"/>
      <c r="L777" s="133"/>
      <c r="M777" s="416" t="str">
        <f t="shared" si="12"/>
        <v/>
      </c>
    </row>
    <row r="778" spans="1:13" ht="14.45" customHeight="1" x14ac:dyDescent="0.2">
      <c r="A778" s="421"/>
      <c r="B778" s="417"/>
      <c r="C778" s="418"/>
      <c r="D778" s="418"/>
      <c r="E778" s="419"/>
      <c r="F778" s="417"/>
      <c r="G778" s="418"/>
      <c r="H778" s="418"/>
      <c r="I778" s="418"/>
      <c r="J778" s="418"/>
      <c r="K778" s="420"/>
      <c r="L778" s="133"/>
      <c r="M778" s="416" t="str">
        <f t="shared" si="12"/>
        <v/>
      </c>
    </row>
    <row r="779" spans="1:13" ht="14.45" customHeight="1" x14ac:dyDescent="0.2">
      <c r="A779" s="421"/>
      <c r="B779" s="417"/>
      <c r="C779" s="418"/>
      <c r="D779" s="418"/>
      <c r="E779" s="419"/>
      <c r="F779" s="417"/>
      <c r="G779" s="418"/>
      <c r="H779" s="418"/>
      <c r="I779" s="418"/>
      <c r="J779" s="418"/>
      <c r="K779" s="420"/>
      <c r="L779" s="133"/>
      <c r="M779" s="416" t="str">
        <f t="shared" si="12"/>
        <v/>
      </c>
    </row>
    <row r="780" spans="1:13" ht="14.45" customHeight="1" x14ac:dyDescent="0.2">
      <c r="A780" s="421"/>
      <c r="B780" s="417"/>
      <c r="C780" s="418"/>
      <c r="D780" s="418"/>
      <c r="E780" s="419"/>
      <c r="F780" s="417"/>
      <c r="G780" s="418"/>
      <c r="H780" s="418"/>
      <c r="I780" s="418"/>
      <c r="J780" s="418"/>
      <c r="K780" s="420"/>
      <c r="L780" s="133"/>
      <c r="M780" s="416" t="str">
        <f t="shared" si="12"/>
        <v/>
      </c>
    </row>
    <row r="781" spans="1:13" ht="14.45" customHeight="1" x14ac:dyDescent="0.2">
      <c r="A781" s="421"/>
      <c r="B781" s="417"/>
      <c r="C781" s="418"/>
      <c r="D781" s="418"/>
      <c r="E781" s="419"/>
      <c r="F781" s="417"/>
      <c r="G781" s="418"/>
      <c r="H781" s="418"/>
      <c r="I781" s="418"/>
      <c r="J781" s="418"/>
      <c r="K781" s="420"/>
      <c r="L781" s="133"/>
      <c r="M781" s="416" t="str">
        <f t="shared" si="12"/>
        <v/>
      </c>
    </row>
    <row r="782" spans="1:13" ht="14.45" customHeight="1" x14ac:dyDescent="0.2">
      <c r="A782" s="421"/>
      <c r="B782" s="417"/>
      <c r="C782" s="418"/>
      <c r="D782" s="418"/>
      <c r="E782" s="419"/>
      <c r="F782" s="417"/>
      <c r="G782" s="418"/>
      <c r="H782" s="418"/>
      <c r="I782" s="418"/>
      <c r="J782" s="418"/>
      <c r="K782" s="420"/>
      <c r="L782" s="133"/>
      <c r="M782" s="416" t="str">
        <f t="shared" si="12"/>
        <v/>
      </c>
    </row>
    <row r="783" spans="1:13" ht="14.45" customHeight="1" x14ac:dyDescent="0.2">
      <c r="A783" s="421"/>
      <c r="B783" s="417"/>
      <c r="C783" s="418"/>
      <c r="D783" s="418"/>
      <c r="E783" s="419"/>
      <c r="F783" s="417"/>
      <c r="G783" s="418"/>
      <c r="H783" s="418"/>
      <c r="I783" s="418"/>
      <c r="J783" s="418"/>
      <c r="K783" s="420"/>
      <c r="L783" s="133"/>
      <c r="M783" s="416" t="str">
        <f t="shared" si="12"/>
        <v/>
      </c>
    </row>
    <row r="784" spans="1:13" ht="14.45" customHeight="1" x14ac:dyDescent="0.2">
      <c r="A784" s="421"/>
      <c r="B784" s="417"/>
      <c r="C784" s="418"/>
      <c r="D784" s="418"/>
      <c r="E784" s="419"/>
      <c r="F784" s="417"/>
      <c r="G784" s="418"/>
      <c r="H784" s="418"/>
      <c r="I784" s="418"/>
      <c r="J784" s="418"/>
      <c r="K784" s="420"/>
      <c r="L784" s="133"/>
      <c r="M784" s="416" t="str">
        <f t="shared" si="12"/>
        <v/>
      </c>
    </row>
    <row r="785" spans="1:13" ht="14.45" customHeight="1" x14ac:dyDescent="0.2">
      <c r="A785" s="421"/>
      <c r="B785" s="417"/>
      <c r="C785" s="418"/>
      <c r="D785" s="418"/>
      <c r="E785" s="419"/>
      <c r="F785" s="417"/>
      <c r="G785" s="418"/>
      <c r="H785" s="418"/>
      <c r="I785" s="418"/>
      <c r="J785" s="418"/>
      <c r="K785" s="420"/>
      <c r="L785" s="133"/>
      <c r="M785" s="416" t="str">
        <f t="shared" si="12"/>
        <v/>
      </c>
    </row>
    <row r="786" spans="1:13" ht="14.45" customHeight="1" x14ac:dyDescent="0.2">
      <c r="A786" s="421"/>
      <c r="B786" s="417"/>
      <c r="C786" s="418"/>
      <c r="D786" s="418"/>
      <c r="E786" s="419"/>
      <c r="F786" s="417"/>
      <c r="G786" s="418"/>
      <c r="H786" s="418"/>
      <c r="I786" s="418"/>
      <c r="J786" s="418"/>
      <c r="K786" s="420"/>
      <c r="L786" s="133"/>
      <c r="M786" s="416" t="str">
        <f t="shared" si="12"/>
        <v/>
      </c>
    </row>
    <row r="787" spans="1:13" ht="14.45" customHeight="1" x14ac:dyDescent="0.2">
      <c r="A787" s="421"/>
      <c r="B787" s="417"/>
      <c r="C787" s="418"/>
      <c r="D787" s="418"/>
      <c r="E787" s="419"/>
      <c r="F787" s="417"/>
      <c r="G787" s="418"/>
      <c r="H787" s="418"/>
      <c r="I787" s="418"/>
      <c r="J787" s="418"/>
      <c r="K787" s="420"/>
      <c r="L787" s="133"/>
      <c r="M787" s="416" t="str">
        <f t="shared" si="12"/>
        <v/>
      </c>
    </row>
    <row r="788" spans="1:13" ht="14.45" customHeight="1" x14ac:dyDescent="0.2">
      <c r="A788" s="421"/>
      <c r="B788" s="417"/>
      <c r="C788" s="418"/>
      <c r="D788" s="418"/>
      <c r="E788" s="419"/>
      <c r="F788" s="417"/>
      <c r="G788" s="418"/>
      <c r="H788" s="418"/>
      <c r="I788" s="418"/>
      <c r="J788" s="418"/>
      <c r="K788" s="420"/>
      <c r="L788" s="133"/>
      <c r="M788" s="416" t="str">
        <f t="shared" si="12"/>
        <v/>
      </c>
    </row>
    <row r="789" spans="1:13" ht="14.45" customHeight="1" x14ac:dyDescent="0.2">
      <c r="A789" s="421"/>
      <c r="B789" s="417"/>
      <c r="C789" s="418"/>
      <c r="D789" s="418"/>
      <c r="E789" s="419"/>
      <c r="F789" s="417"/>
      <c r="G789" s="418"/>
      <c r="H789" s="418"/>
      <c r="I789" s="418"/>
      <c r="J789" s="418"/>
      <c r="K789" s="420"/>
      <c r="L789" s="133"/>
      <c r="M789" s="416" t="str">
        <f t="shared" si="12"/>
        <v/>
      </c>
    </row>
    <row r="790" spans="1:13" ht="14.45" customHeight="1" x14ac:dyDescent="0.2">
      <c r="A790" s="421"/>
      <c r="B790" s="417"/>
      <c r="C790" s="418"/>
      <c r="D790" s="418"/>
      <c r="E790" s="419"/>
      <c r="F790" s="417"/>
      <c r="G790" s="418"/>
      <c r="H790" s="418"/>
      <c r="I790" s="418"/>
      <c r="J790" s="418"/>
      <c r="K790" s="420"/>
      <c r="L790" s="133"/>
      <c r="M790" s="416" t="str">
        <f t="shared" si="12"/>
        <v/>
      </c>
    </row>
    <row r="791" spans="1:13" ht="14.45" customHeight="1" x14ac:dyDescent="0.2">
      <c r="A791" s="421"/>
      <c r="B791" s="417"/>
      <c r="C791" s="418"/>
      <c r="D791" s="418"/>
      <c r="E791" s="419"/>
      <c r="F791" s="417"/>
      <c r="G791" s="418"/>
      <c r="H791" s="418"/>
      <c r="I791" s="418"/>
      <c r="J791" s="418"/>
      <c r="K791" s="420"/>
      <c r="L791" s="133"/>
      <c r="M791" s="416" t="str">
        <f t="shared" si="12"/>
        <v/>
      </c>
    </row>
    <row r="792" spans="1:13" ht="14.45" customHeight="1" x14ac:dyDescent="0.2">
      <c r="A792" s="421"/>
      <c r="B792" s="417"/>
      <c r="C792" s="418"/>
      <c r="D792" s="418"/>
      <c r="E792" s="419"/>
      <c r="F792" s="417"/>
      <c r="G792" s="418"/>
      <c r="H792" s="418"/>
      <c r="I792" s="418"/>
      <c r="J792" s="418"/>
      <c r="K792" s="420"/>
      <c r="L792" s="133"/>
      <c r="M792" s="416" t="str">
        <f t="shared" si="12"/>
        <v/>
      </c>
    </row>
    <row r="793" spans="1:13" ht="14.45" customHeight="1" x14ac:dyDescent="0.2">
      <c r="A793" s="421"/>
      <c r="B793" s="417"/>
      <c r="C793" s="418"/>
      <c r="D793" s="418"/>
      <c r="E793" s="419"/>
      <c r="F793" s="417"/>
      <c r="G793" s="418"/>
      <c r="H793" s="418"/>
      <c r="I793" s="418"/>
      <c r="J793" s="418"/>
      <c r="K793" s="420"/>
      <c r="L793" s="133"/>
      <c r="M793" s="416" t="str">
        <f t="shared" si="12"/>
        <v/>
      </c>
    </row>
    <row r="794" spans="1:13" ht="14.45" customHeight="1" x14ac:dyDescent="0.2">
      <c r="A794" s="421"/>
      <c r="B794" s="417"/>
      <c r="C794" s="418"/>
      <c r="D794" s="418"/>
      <c r="E794" s="419"/>
      <c r="F794" s="417"/>
      <c r="G794" s="418"/>
      <c r="H794" s="418"/>
      <c r="I794" s="418"/>
      <c r="J794" s="418"/>
      <c r="K794" s="420"/>
      <c r="L794" s="133"/>
      <c r="M794" s="416" t="str">
        <f t="shared" si="12"/>
        <v/>
      </c>
    </row>
    <row r="795" spans="1:13" ht="14.45" customHeight="1" x14ac:dyDescent="0.2">
      <c r="A795" s="421"/>
      <c r="B795" s="417"/>
      <c r="C795" s="418"/>
      <c r="D795" s="418"/>
      <c r="E795" s="419"/>
      <c r="F795" s="417"/>
      <c r="G795" s="418"/>
      <c r="H795" s="418"/>
      <c r="I795" s="418"/>
      <c r="J795" s="418"/>
      <c r="K795" s="420"/>
      <c r="L795" s="133"/>
      <c r="M795" s="416" t="str">
        <f t="shared" si="12"/>
        <v/>
      </c>
    </row>
    <row r="796" spans="1:13" ht="14.45" customHeight="1" x14ac:dyDescent="0.2">
      <c r="A796" s="421"/>
      <c r="B796" s="417"/>
      <c r="C796" s="418"/>
      <c r="D796" s="418"/>
      <c r="E796" s="419"/>
      <c r="F796" s="417"/>
      <c r="G796" s="418"/>
      <c r="H796" s="418"/>
      <c r="I796" s="418"/>
      <c r="J796" s="418"/>
      <c r="K796" s="420"/>
      <c r="L796" s="133"/>
      <c r="M796" s="416" t="str">
        <f t="shared" si="12"/>
        <v/>
      </c>
    </row>
    <row r="797" spans="1:13" ht="14.45" customHeight="1" x14ac:dyDescent="0.2">
      <c r="A797" s="421"/>
      <c r="B797" s="417"/>
      <c r="C797" s="418"/>
      <c r="D797" s="418"/>
      <c r="E797" s="419"/>
      <c r="F797" s="417"/>
      <c r="G797" s="418"/>
      <c r="H797" s="418"/>
      <c r="I797" s="418"/>
      <c r="J797" s="418"/>
      <c r="K797" s="420"/>
      <c r="L797" s="133"/>
      <c r="M797" s="416" t="str">
        <f t="shared" si="12"/>
        <v/>
      </c>
    </row>
    <row r="798" spans="1:13" ht="14.45" customHeight="1" x14ac:dyDescent="0.2">
      <c r="A798" s="421"/>
      <c r="B798" s="417"/>
      <c r="C798" s="418"/>
      <c r="D798" s="418"/>
      <c r="E798" s="419"/>
      <c r="F798" s="417"/>
      <c r="G798" s="418"/>
      <c r="H798" s="418"/>
      <c r="I798" s="418"/>
      <c r="J798" s="418"/>
      <c r="K798" s="420"/>
      <c r="L798" s="133"/>
      <c r="M798" s="416" t="str">
        <f t="shared" si="12"/>
        <v/>
      </c>
    </row>
    <row r="799" spans="1:13" ht="14.45" customHeight="1" x14ac:dyDescent="0.2">
      <c r="A799" s="421"/>
      <c r="B799" s="417"/>
      <c r="C799" s="418"/>
      <c r="D799" s="418"/>
      <c r="E799" s="419"/>
      <c r="F799" s="417"/>
      <c r="G799" s="418"/>
      <c r="H799" s="418"/>
      <c r="I799" s="418"/>
      <c r="J799" s="418"/>
      <c r="K799" s="420"/>
      <c r="L799" s="133"/>
      <c r="M799" s="416" t="str">
        <f t="shared" si="12"/>
        <v/>
      </c>
    </row>
    <row r="800" spans="1:13" ht="14.45" customHeight="1" x14ac:dyDescent="0.2">
      <c r="A800" s="421"/>
      <c r="B800" s="417"/>
      <c r="C800" s="418"/>
      <c r="D800" s="418"/>
      <c r="E800" s="419"/>
      <c r="F800" s="417"/>
      <c r="G800" s="418"/>
      <c r="H800" s="418"/>
      <c r="I800" s="418"/>
      <c r="J800" s="418"/>
      <c r="K800" s="420"/>
      <c r="L800" s="133"/>
      <c r="M800" s="416" t="str">
        <f t="shared" si="12"/>
        <v/>
      </c>
    </row>
    <row r="801" spans="1:13" ht="14.45" customHeight="1" x14ac:dyDescent="0.2">
      <c r="A801" s="421"/>
      <c r="B801" s="417"/>
      <c r="C801" s="418"/>
      <c r="D801" s="418"/>
      <c r="E801" s="419"/>
      <c r="F801" s="417"/>
      <c r="G801" s="418"/>
      <c r="H801" s="418"/>
      <c r="I801" s="418"/>
      <c r="J801" s="418"/>
      <c r="K801" s="420"/>
      <c r="L801" s="133"/>
      <c r="M801" s="416" t="str">
        <f t="shared" si="12"/>
        <v/>
      </c>
    </row>
    <row r="802" spans="1:13" ht="14.45" customHeight="1" x14ac:dyDescent="0.2">
      <c r="A802" s="421"/>
      <c r="B802" s="417"/>
      <c r="C802" s="418"/>
      <c r="D802" s="418"/>
      <c r="E802" s="419"/>
      <c r="F802" s="417"/>
      <c r="G802" s="418"/>
      <c r="H802" s="418"/>
      <c r="I802" s="418"/>
      <c r="J802" s="418"/>
      <c r="K802" s="420"/>
      <c r="L802" s="133"/>
      <c r="M802" s="416" t="str">
        <f t="shared" si="12"/>
        <v/>
      </c>
    </row>
    <row r="803" spans="1:13" ht="14.45" customHeight="1" x14ac:dyDescent="0.2">
      <c r="A803" s="421"/>
      <c r="B803" s="417"/>
      <c r="C803" s="418"/>
      <c r="D803" s="418"/>
      <c r="E803" s="419"/>
      <c r="F803" s="417"/>
      <c r="G803" s="418"/>
      <c r="H803" s="418"/>
      <c r="I803" s="418"/>
      <c r="J803" s="418"/>
      <c r="K803" s="420"/>
      <c r="L803" s="133"/>
      <c r="M803" s="416" t="str">
        <f t="shared" si="12"/>
        <v/>
      </c>
    </row>
    <row r="804" spans="1:13" ht="14.45" customHeight="1" x14ac:dyDescent="0.2">
      <c r="A804" s="421"/>
      <c r="B804" s="417"/>
      <c r="C804" s="418"/>
      <c r="D804" s="418"/>
      <c r="E804" s="419"/>
      <c r="F804" s="417"/>
      <c r="G804" s="418"/>
      <c r="H804" s="418"/>
      <c r="I804" s="418"/>
      <c r="J804" s="418"/>
      <c r="K804" s="420"/>
      <c r="L804" s="133"/>
      <c r="M804" s="416" t="str">
        <f t="shared" si="12"/>
        <v/>
      </c>
    </row>
    <row r="805" spans="1:13" ht="14.45" customHeight="1" x14ac:dyDescent="0.2">
      <c r="A805" s="421"/>
      <c r="B805" s="417"/>
      <c r="C805" s="418"/>
      <c r="D805" s="418"/>
      <c r="E805" s="419"/>
      <c r="F805" s="417"/>
      <c r="G805" s="418"/>
      <c r="H805" s="418"/>
      <c r="I805" s="418"/>
      <c r="J805" s="418"/>
      <c r="K805" s="420"/>
      <c r="L805" s="133"/>
      <c r="M805" s="416" t="str">
        <f t="shared" si="12"/>
        <v/>
      </c>
    </row>
    <row r="806" spans="1:13" ht="14.45" customHeight="1" x14ac:dyDescent="0.2">
      <c r="A806" s="421"/>
      <c r="B806" s="417"/>
      <c r="C806" s="418"/>
      <c r="D806" s="418"/>
      <c r="E806" s="419"/>
      <c r="F806" s="417"/>
      <c r="G806" s="418"/>
      <c r="H806" s="418"/>
      <c r="I806" s="418"/>
      <c r="J806" s="418"/>
      <c r="K806" s="420"/>
      <c r="L806" s="133"/>
      <c r="M806" s="416" t="str">
        <f t="shared" si="12"/>
        <v/>
      </c>
    </row>
    <row r="807" spans="1:13" ht="14.45" customHeight="1" x14ac:dyDescent="0.2">
      <c r="A807" s="421"/>
      <c r="B807" s="417"/>
      <c r="C807" s="418"/>
      <c r="D807" s="418"/>
      <c r="E807" s="419"/>
      <c r="F807" s="417"/>
      <c r="G807" s="418"/>
      <c r="H807" s="418"/>
      <c r="I807" s="418"/>
      <c r="J807" s="418"/>
      <c r="K807" s="420"/>
      <c r="L807" s="133"/>
      <c r="M807" s="416" t="str">
        <f t="shared" si="12"/>
        <v/>
      </c>
    </row>
    <row r="808" spans="1:13" ht="14.45" customHeight="1" x14ac:dyDescent="0.2">
      <c r="A808" s="421"/>
      <c r="B808" s="417"/>
      <c r="C808" s="418"/>
      <c r="D808" s="418"/>
      <c r="E808" s="419"/>
      <c r="F808" s="417"/>
      <c r="G808" s="418"/>
      <c r="H808" s="418"/>
      <c r="I808" s="418"/>
      <c r="J808" s="418"/>
      <c r="K808" s="420"/>
      <c r="L808" s="133"/>
      <c r="M808" s="416" t="str">
        <f t="shared" si="12"/>
        <v/>
      </c>
    </row>
    <row r="809" spans="1:13" ht="14.45" customHeight="1" x14ac:dyDescent="0.2">
      <c r="A809" s="421"/>
      <c r="B809" s="417"/>
      <c r="C809" s="418"/>
      <c r="D809" s="418"/>
      <c r="E809" s="419"/>
      <c r="F809" s="417"/>
      <c r="G809" s="418"/>
      <c r="H809" s="418"/>
      <c r="I809" s="418"/>
      <c r="J809" s="418"/>
      <c r="K809" s="420"/>
      <c r="L809" s="133"/>
      <c r="M809" s="416" t="str">
        <f t="shared" si="12"/>
        <v/>
      </c>
    </row>
    <row r="810" spans="1:13" ht="14.45" customHeight="1" x14ac:dyDescent="0.2">
      <c r="A810" s="421"/>
      <c r="B810" s="417"/>
      <c r="C810" s="418"/>
      <c r="D810" s="418"/>
      <c r="E810" s="419"/>
      <c r="F810" s="417"/>
      <c r="G810" s="418"/>
      <c r="H810" s="418"/>
      <c r="I810" s="418"/>
      <c r="J810" s="418"/>
      <c r="K810" s="420"/>
      <c r="L810" s="133"/>
      <c r="M810" s="416" t="str">
        <f t="shared" si="12"/>
        <v/>
      </c>
    </row>
    <row r="811" spans="1:13" ht="14.45" customHeight="1" x14ac:dyDescent="0.2">
      <c r="A811" s="421"/>
      <c r="B811" s="417"/>
      <c r="C811" s="418"/>
      <c r="D811" s="418"/>
      <c r="E811" s="419"/>
      <c r="F811" s="417"/>
      <c r="G811" s="418"/>
      <c r="H811" s="418"/>
      <c r="I811" s="418"/>
      <c r="J811" s="418"/>
      <c r="K811" s="420"/>
      <c r="L811" s="133"/>
      <c r="M811" s="416" t="str">
        <f t="shared" si="12"/>
        <v/>
      </c>
    </row>
    <row r="812" spans="1:13" ht="14.45" customHeight="1" x14ac:dyDescent="0.2">
      <c r="A812" s="421"/>
      <c r="B812" s="417"/>
      <c r="C812" s="418"/>
      <c r="D812" s="418"/>
      <c r="E812" s="419"/>
      <c r="F812" s="417"/>
      <c r="G812" s="418"/>
      <c r="H812" s="418"/>
      <c r="I812" s="418"/>
      <c r="J812" s="418"/>
      <c r="K812" s="420"/>
      <c r="L812" s="133"/>
      <c r="M812" s="416" t="str">
        <f t="shared" si="12"/>
        <v/>
      </c>
    </row>
    <row r="813" spans="1:13" ht="14.45" customHeight="1" x14ac:dyDescent="0.2">
      <c r="A813" s="421"/>
      <c r="B813" s="417"/>
      <c r="C813" s="418"/>
      <c r="D813" s="418"/>
      <c r="E813" s="419"/>
      <c r="F813" s="417"/>
      <c r="G813" s="418"/>
      <c r="H813" s="418"/>
      <c r="I813" s="418"/>
      <c r="J813" s="418"/>
      <c r="K813" s="420"/>
      <c r="L813" s="133"/>
      <c r="M813" s="416" t="str">
        <f t="shared" si="12"/>
        <v/>
      </c>
    </row>
    <row r="814" spans="1:13" ht="14.45" customHeight="1" x14ac:dyDescent="0.2">
      <c r="A814" s="421"/>
      <c r="B814" s="417"/>
      <c r="C814" s="418"/>
      <c r="D814" s="418"/>
      <c r="E814" s="419"/>
      <c r="F814" s="417"/>
      <c r="G814" s="418"/>
      <c r="H814" s="418"/>
      <c r="I814" s="418"/>
      <c r="J814" s="418"/>
      <c r="K814" s="420"/>
      <c r="L814" s="133"/>
      <c r="M814" s="416" t="str">
        <f t="shared" si="12"/>
        <v/>
      </c>
    </row>
    <row r="815" spans="1:13" ht="14.45" customHeight="1" x14ac:dyDescent="0.2">
      <c r="A815" s="421"/>
      <c r="B815" s="417"/>
      <c r="C815" s="418"/>
      <c r="D815" s="418"/>
      <c r="E815" s="419"/>
      <c r="F815" s="417"/>
      <c r="G815" s="418"/>
      <c r="H815" s="418"/>
      <c r="I815" s="418"/>
      <c r="J815" s="418"/>
      <c r="K815" s="420"/>
      <c r="L815" s="133"/>
      <c r="M815" s="416" t="str">
        <f t="shared" si="12"/>
        <v/>
      </c>
    </row>
    <row r="816" spans="1:13" ht="14.45" customHeight="1" x14ac:dyDescent="0.2">
      <c r="A816" s="421"/>
      <c r="B816" s="417"/>
      <c r="C816" s="418"/>
      <c r="D816" s="418"/>
      <c r="E816" s="419"/>
      <c r="F816" s="417"/>
      <c r="G816" s="418"/>
      <c r="H816" s="418"/>
      <c r="I816" s="418"/>
      <c r="J816" s="418"/>
      <c r="K816" s="420"/>
      <c r="L816" s="133"/>
      <c r="M816" s="416" t="str">
        <f t="shared" si="12"/>
        <v/>
      </c>
    </row>
    <row r="817" spans="1:13" ht="14.45" customHeight="1" x14ac:dyDescent="0.2">
      <c r="A817" s="421"/>
      <c r="B817" s="417"/>
      <c r="C817" s="418"/>
      <c r="D817" s="418"/>
      <c r="E817" s="419"/>
      <c r="F817" s="417"/>
      <c r="G817" s="418"/>
      <c r="H817" s="418"/>
      <c r="I817" s="418"/>
      <c r="J817" s="418"/>
      <c r="K817" s="420"/>
      <c r="L817" s="133"/>
      <c r="M817" s="416" t="str">
        <f t="shared" si="12"/>
        <v/>
      </c>
    </row>
    <row r="818" spans="1:13" ht="14.45" customHeight="1" x14ac:dyDescent="0.2">
      <c r="A818" s="421"/>
      <c r="B818" s="417"/>
      <c r="C818" s="418"/>
      <c r="D818" s="418"/>
      <c r="E818" s="419"/>
      <c r="F818" s="417"/>
      <c r="G818" s="418"/>
      <c r="H818" s="418"/>
      <c r="I818" s="418"/>
      <c r="J818" s="418"/>
      <c r="K818" s="420"/>
      <c r="L818" s="133"/>
      <c r="M818" s="41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9EB8EA06-C8DA-466C-81BA-6E0AB9408CF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customWidth="1" outlineLevel="1"/>
    <col min="4" max="4" width="9.5703125" style="191" customWidth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415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45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2" t="s">
        <v>432</v>
      </c>
      <c r="B5" s="423" t="s">
        <v>433</v>
      </c>
      <c r="C5" s="424" t="s">
        <v>243</v>
      </c>
      <c r="D5" s="424" t="s">
        <v>243</v>
      </c>
      <c r="E5" s="424"/>
      <c r="F5" s="424" t="s">
        <v>243</v>
      </c>
      <c r="G5" s="424" t="s">
        <v>243</v>
      </c>
      <c r="H5" s="424" t="s">
        <v>243</v>
      </c>
      <c r="I5" s="425" t="s">
        <v>243</v>
      </c>
      <c r="J5" s="426" t="s">
        <v>55</v>
      </c>
    </row>
    <row r="6" spans="1:10" ht="14.45" customHeight="1" x14ac:dyDescent="0.2">
      <c r="A6" s="422" t="s">
        <v>432</v>
      </c>
      <c r="B6" s="423" t="s">
        <v>434</v>
      </c>
      <c r="C6" s="424">
        <v>91.3309</v>
      </c>
      <c r="D6" s="424">
        <v>104.3952</v>
      </c>
      <c r="E6" s="424"/>
      <c r="F6" s="424">
        <v>78.950209999999998</v>
      </c>
      <c r="G6" s="424">
        <v>0</v>
      </c>
      <c r="H6" s="424">
        <v>78.950209999999998</v>
      </c>
      <c r="I6" s="425" t="s">
        <v>243</v>
      </c>
      <c r="J6" s="426" t="s">
        <v>1</v>
      </c>
    </row>
    <row r="7" spans="1:10" ht="14.45" customHeight="1" x14ac:dyDescent="0.2">
      <c r="A7" s="422" t="s">
        <v>432</v>
      </c>
      <c r="B7" s="423" t="s">
        <v>435</v>
      </c>
      <c r="C7" s="424">
        <v>0.68840999999999997</v>
      </c>
      <c r="D7" s="424">
        <v>0.73133999999999988</v>
      </c>
      <c r="E7" s="424"/>
      <c r="F7" s="424">
        <v>0.81043000000000009</v>
      </c>
      <c r="G7" s="424">
        <v>0</v>
      </c>
      <c r="H7" s="424">
        <v>0.81043000000000009</v>
      </c>
      <c r="I7" s="425" t="s">
        <v>243</v>
      </c>
      <c r="J7" s="426" t="s">
        <v>1</v>
      </c>
    </row>
    <row r="8" spans="1:10" ht="14.45" customHeight="1" x14ac:dyDescent="0.2">
      <c r="A8" s="422" t="s">
        <v>432</v>
      </c>
      <c r="B8" s="423" t="s">
        <v>436</v>
      </c>
      <c r="C8" s="424">
        <v>60.72</v>
      </c>
      <c r="D8" s="424">
        <v>53.682000000000002</v>
      </c>
      <c r="E8" s="424"/>
      <c r="F8" s="424">
        <v>16.8245</v>
      </c>
      <c r="G8" s="424">
        <v>0</v>
      </c>
      <c r="H8" s="424">
        <v>16.8245</v>
      </c>
      <c r="I8" s="425" t="s">
        <v>243</v>
      </c>
      <c r="J8" s="426" t="s">
        <v>1</v>
      </c>
    </row>
    <row r="9" spans="1:10" ht="14.45" customHeight="1" x14ac:dyDescent="0.2">
      <c r="A9" s="422" t="s">
        <v>432</v>
      </c>
      <c r="B9" s="423" t="s">
        <v>437</v>
      </c>
      <c r="C9" s="424">
        <v>152.73930999999999</v>
      </c>
      <c r="D9" s="424">
        <v>158.80853999999999</v>
      </c>
      <c r="E9" s="424"/>
      <c r="F9" s="424">
        <v>96.585139999999996</v>
      </c>
      <c r="G9" s="424">
        <v>0</v>
      </c>
      <c r="H9" s="424">
        <v>96.585139999999996</v>
      </c>
      <c r="I9" s="425" t="s">
        <v>243</v>
      </c>
      <c r="J9" s="426" t="s">
        <v>438</v>
      </c>
    </row>
    <row r="11" spans="1:10" ht="14.45" customHeight="1" x14ac:dyDescent="0.2">
      <c r="A11" s="422" t="s">
        <v>432</v>
      </c>
      <c r="B11" s="423" t="s">
        <v>433</v>
      </c>
      <c r="C11" s="424" t="s">
        <v>243</v>
      </c>
      <c r="D11" s="424" t="s">
        <v>243</v>
      </c>
      <c r="E11" s="424"/>
      <c r="F11" s="424" t="s">
        <v>243</v>
      </c>
      <c r="G11" s="424" t="s">
        <v>243</v>
      </c>
      <c r="H11" s="424" t="s">
        <v>243</v>
      </c>
      <c r="I11" s="425" t="s">
        <v>243</v>
      </c>
      <c r="J11" s="426" t="s">
        <v>55</v>
      </c>
    </row>
    <row r="12" spans="1:10" ht="14.45" customHeight="1" x14ac:dyDescent="0.2">
      <c r="A12" s="422" t="s">
        <v>439</v>
      </c>
      <c r="B12" s="423" t="s">
        <v>440</v>
      </c>
      <c r="C12" s="424" t="s">
        <v>243</v>
      </c>
      <c r="D12" s="424" t="s">
        <v>243</v>
      </c>
      <c r="E12" s="424"/>
      <c r="F12" s="424" t="s">
        <v>243</v>
      </c>
      <c r="G12" s="424" t="s">
        <v>243</v>
      </c>
      <c r="H12" s="424" t="s">
        <v>243</v>
      </c>
      <c r="I12" s="425" t="s">
        <v>243</v>
      </c>
      <c r="J12" s="426" t="s">
        <v>0</v>
      </c>
    </row>
    <row r="13" spans="1:10" ht="14.45" customHeight="1" x14ac:dyDescent="0.2">
      <c r="A13" s="422" t="s">
        <v>439</v>
      </c>
      <c r="B13" s="423" t="s">
        <v>434</v>
      </c>
      <c r="C13" s="424">
        <v>91.3309</v>
      </c>
      <c r="D13" s="424">
        <v>104.3952</v>
      </c>
      <c r="E13" s="424"/>
      <c r="F13" s="424">
        <v>78.950209999999998</v>
      </c>
      <c r="G13" s="424">
        <v>0</v>
      </c>
      <c r="H13" s="424">
        <v>78.950209999999998</v>
      </c>
      <c r="I13" s="425" t="s">
        <v>243</v>
      </c>
      <c r="J13" s="426" t="s">
        <v>1</v>
      </c>
    </row>
    <row r="14" spans="1:10" ht="14.45" customHeight="1" x14ac:dyDescent="0.2">
      <c r="A14" s="422" t="s">
        <v>439</v>
      </c>
      <c r="B14" s="423" t="s">
        <v>435</v>
      </c>
      <c r="C14" s="424">
        <v>0.68840999999999997</v>
      </c>
      <c r="D14" s="424">
        <v>0.73133999999999988</v>
      </c>
      <c r="E14" s="424"/>
      <c r="F14" s="424">
        <v>0.81043000000000009</v>
      </c>
      <c r="G14" s="424">
        <v>0</v>
      </c>
      <c r="H14" s="424">
        <v>0.81043000000000009</v>
      </c>
      <c r="I14" s="425" t="s">
        <v>243</v>
      </c>
      <c r="J14" s="426" t="s">
        <v>1</v>
      </c>
    </row>
    <row r="15" spans="1:10" ht="14.45" customHeight="1" x14ac:dyDescent="0.2">
      <c r="A15" s="422" t="s">
        <v>439</v>
      </c>
      <c r="B15" s="423" t="s">
        <v>436</v>
      </c>
      <c r="C15" s="424">
        <v>60.72</v>
      </c>
      <c r="D15" s="424">
        <v>53.682000000000002</v>
      </c>
      <c r="E15" s="424"/>
      <c r="F15" s="424">
        <v>16.8245</v>
      </c>
      <c r="G15" s="424">
        <v>0</v>
      </c>
      <c r="H15" s="424">
        <v>16.8245</v>
      </c>
      <c r="I15" s="425" t="s">
        <v>243</v>
      </c>
      <c r="J15" s="426" t="s">
        <v>1</v>
      </c>
    </row>
    <row r="16" spans="1:10" ht="14.45" customHeight="1" x14ac:dyDescent="0.2">
      <c r="A16" s="422" t="s">
        <v>439</v>
      </c>
      <c r="B16" s="423" t="s">
        <v>441</v>
      </c>
      <c r="C16" s="424">
        <v>152.73930999999999</v>
      </c>
      <c r="D16" s="424">
        <v>158.80853999999999</v>
      </c>
      <c r="E16" s="424"/>
      <c r="F16" s="424">
        <v>96.585139999999996</v>
      </c>
      <c r="G16" s="424">
        <v>0</v>
      </c>
      <c r="H16" s="424">
        <v>96.585139999999996</v>
      </c>
      <c r="I16" s="425" t="s">
        <v>243</v>
      </c>
      <c r="J16" s="426" t="s">
        <v>442</v>
      </c>
    </row>
    <row r="17" spans="1:10" ht="14.45" customHeight="1" x14ac:dyDescent="0.2">
      <c r="A17" s="422" t="s">
        <v>243</v>
      </c>
      <c r="B17" s="423" t="s">
        <v>243</v>
      </c>
      <c r="C17" s="424" t="s">
        <v>243</v>
      </c>
      <c r="D17" s="424" t="s">
        <v>243</v>
      </c>
      <c r="E17" s="424"/>
      <c r="F17" s="424" t="s">
        <v>243</v>
      </c>
      <c r="G17" s="424" t="s">
        <v>243</v>
      </c>
      <c r="H17" s="424" t="s">
        <v>243</v>
      </c>
      <c r="I17" s="425" t="s">
        <v>243</v>
      </c>
      <c r="J17" s="426" t="s">
        <v>443</v>
      </c>
    </row>
    <row r="18" spans="1:10" ht="14.45" customHeight="1" x14ac:dyDescent="0.2">
      <c r="A18" s="422" t="s">
        <v>432</v>
      </c>
      <c r="B18" s="423" t="s">
        <v>437</v>
      </c>
      <c r="C18" s="424">
        <v>152.73930999999999</v>
      </c>
      <c r="D18" s="424">
        <v>158.80853999999999</v>
      </c>
      <c r="E18" s="424"/>
      <c r="F18" s="424">
        <v>96.585139999999996</v>
      </c>
      <c r="G18" s="424">
        <v>0</v>
      </c>
      <c r="H18" s="424">
        <v>96.585139999999996</v>
      </c>
      <c r="I18" s="425" t="s">
        <v>243</v>
      </c>
      <c r="J18" s="426" t="s">
        <v>438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432DC454-1A64-403C-AC87-F0DBDAFB77B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250" bestFit="1" customWidth="1"/>
    <col min="6" max="6" width="18.7109375" style="195" customWidth="1"/>
    <col min="7" max="7" width="5" style="191" customWidth="1"/>
    <col min="8" max="8" width="12.42578125" style="191" hidden="1" customWidth="1" outlineLevel="1"/>
    <col min="9" max="9" width="8.5703125" style="191" hidden="1" customWidth="1" outlineLevel="1"/>
    <col min="10" max="10" width="25.7109375" style="191" customWidth="1" collapsed="1"/>
    <col min="11" max="11" width="8.7109375" style="191" customWidth="1"/>
    <col min="12" max="13" width="7.7109375" style="189" customWidth="1"/>
    <col min="14" max="14" width="12.7109375" style="189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415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139.25762594727598</v>
      </c>
      <c r="M3" s="84">
        <f>SUBTOTAL(9,M5:M1048576)</f>
        <v>569.15</v>
      </c>
      <c r="N3" s="85">
        <f>SUBTOTAL(9,N5:N1048576)</f>
        <v>79258.477807892123</v>
      </c>
    </row>
    <row r="4" spans="1:14" s="190" customFormat="1" ht="14.45" customHeight="1" thickBot="1" x14ac:dyDescent="0.25">
      <c r="A4" s="427" t="s">
        <v>4</v>
      </c>
      <c r="B4" s="428" t="s">
        <v>5</v>
      </c>
      <c r="C4" s="428" t="s">
        <v>0</v>
      </c>
      <c r="D4" s="428" t="s">
        <v>6</v>
      </c>
      <c r="E4" s="429" t="s">
        <v>7</v>
      </c>
      <c r="F4" s="428" t="s">
        <v>1</v>
      </c>
      <c r="G4" s="428" t="s">
        <v>8</v>
      </c>
      <c r="H4" s="428" t="s">
        <v>9</v>
      </c>
      <c r="I4" s="428" t="s">
        <v>10</v>
      </c>
      <c r="J4" s="430" t="s">
        <v>11</v>
      </c>
      <c r="K4" s="430" t="s">
        <v>12</v>
      </c>
      <c r="L4" s="431" t="s">
        <v>121</v>
      </c>
      <c r="M4" s="431" t="s">
        <v>13</v>
      </c>
      <c r="N4" s="432" t="s">
        <v>132</v>
      </c>
    </row>
    <row r="5" spans="1:14" ht="14.45" customHeight="1" x14ac:dyDescent="0.2">
      <c r="A5" s="435" t="s">
        <v>432</v>
      </c>
      <c r="B5" s="436" t="s">
        <v>433</v>
      </c>
      <c r="C5" s="437" t="s">
        <v>439</v>
      </c>
      <c r="D5" s="438" t="s">
        <v>440</v>
      </c>
      <c r="E5" s="439">
        <v>50113001</v>
      </c>
      <c r="F5" s="438" t="s">
        <v>444</v>
      </c>
      <c r="G5" s="437" t="s">
        <v>445</v>
      </c>
      <c r="H5" s="437">
        <v>196886</v>
      </c>
      <c r="I5" s="437">
        <v>96886</v>
      </c>
      <c r="J5" s="437" t="s">
        <v>446</v>
      </c>
      <c r="K5" s="437" t="s">
        <v>447</v>
      </c>
      <c r="L5" s="440">
        <v>50.16</v>
      </c>
      <c r="M5" s="440">
        <v>5</v>
      </c>
      <c r="N5" s="441">
        <v>250.79999999999998</v>
      </c>
    </row>
    <row r="6" spans="1:14" ht="14.45" customHeight="1" x14ac:dyDescent="0.2">
      <c r="A6" s="442" t="s">
        <v>432</v>
      </c>
      <c r="B6" s="443" t="s">
        <v>433</v>
      </c>
      <c r="C6" s="444" t="s">
        <v>439</v>
      </c>
      <c r="D6" s="445" t="s">
        <v>440</v>
      </c>
      <c r="E6" s="446">
        <v>50113001</v>
      </c>
      <c r="F6" s="445" t="s">
        <v>444</v>
      </c>
      <c r="G6" s="444" t="s">
        <v>445</v>
      </c>
      <c r="H6" s="444">
        <v>100362</v>
      </c>
      <c r="I6" s="444">
        <v>362</v>
      </c>
      <c r="J6" s="444" t="s">
        <v>448</v>
      </c>
      <c r="K6" s="444" t="s">
        <v>449</v>
      </c>
      <c r="L6" s="447">
        <v>72.499999999999986</v>
      </c>
      <c r="M6" s="447">
        <v>5</v>
      </c>
      <c r="N6" s="448">
        <v>362.49999999999994</v>
      </c>
    </row>
    <row r="7" spans="1:14" ht="14.45" customHeight="1" x14ac:dyDescent="0.2">
      <c r="A7" s="442" t="s">
        <v>432</v>
      </c>
      <c r="B7" s="443" t="s">
        <v>433</v>
      </c>
      <c r="C7" s="444" t="s">
        <v>439</v>
      </c>
      <c r="D7" s="445" t="s">
        <v>440</v>
      </c>
      <c r="E7" s="446">
        <v>50113001</v>
      </c>
      <c r="F7" s="445" t="s">
        <v>444</v>
      </c>
      <c r="G7" s="444" t="s">
        <v>445</v>
      </c>
      <c r="H7" s="444">
        <v>156926</v>
      </c>
      <c r="I7" s="444">
        <v>56926</v>
      </c>
      <c r="J7" s="444" t="s">
        <v>450</v>
      </c>
      <c r="K7" s="444" t="s">
        <v>451</v>
      </c>
      <c r="L7" s="447">
        <v>48.4</v>
      </c>
      <c r="M7" s="447">
        <v>17</v>
      </c>
      <c r="N7" s="448">
        <v>822.8</v>
      </c>
    </row>
    <row r="8" spans="1:14" ht="14.45" customHeight="1" x14ac:dyDescent="0.2">
      <c r="A8" s="442" t="s">
        <v>432</v>
      </c>
      <c r="B8" s="443" t="s">
        <v>433</v>
      </c>
      <c r="C8" s="444" t="s">
        <v>439</v>
      </c>
      <c r="D8" s="445" t="s">
        <v>440</v>
      </c>
      <c r="E8" s="446">
        <v>50113001</v>
      </c>
      <c r="F8" s="445" t="s">
        <v>444</v>
      </c>
      <c r="G8" s="444" t="s">
        <v>445</v>
      </c>
      <c r="H8" s="444">
        <v>208456</v>
      </c>
      <c r="I8" s="444">
        <v>208456</v>
      </c>
      <c r="J8" s="444" t="s">
        <v>452</v>
      </c>
      <c r="K8" s="444" t="s">
        <v>453</v>
      </c>
      <c r="L8" s="447">
        <v>738.53999999999985</v>
      </c>
      <c r="M8" s="447">
        <v>0.15000000000000002</v>
      </c>
      <c r="N8" s="448">
        <v>110.78099999999999</v>
      </c>
    </row>
    <row r="9" spans="1:14" ht="14.45" customHeight="1" x14ac:dyDescent="0.2">
      <c r="A9" s="442" t="s">
        <v>432</v>
      </c>
      <c r="B9" s="443" t="s">
        <v>433</v>
      </c>
      <c r="C9" s="444" t="s">
        <v>439</v>
      </c>
      <c r="D9" s="445" t="s">
        <v>440</v>
      </c>
      <c r="E9" s="446">
        <v>50113001</v>
      </c>
      <c r="F9" s="445" t="s">
        <v>444</v>
      </c>
      <c r="G9" s="444" t="s">
        <v>445</v>
      </c>
      <c r="H9" s="444">
        <v>139968</v>
      </c>
      <c r="I9" s="444">
        <v>139968</v>
      </c>
      <c r="J9" s="444" t="s">
        <v>454</v>
      </c>
      <c r="K9" s="444" t="s">
        <v>455</v>
      </c>
      <c r="L9" s="447">
        <v>69.549999999999983</v>
      </c>
      <c r="M9" s="447">
        <v>1</v>
      </c>
      <c r="N9" s="448">
        <v>69.549999999999983</v>
      </c>
    </row>
    <row r="10" spans="1:14" ht="14.45" customHeight="1" x14ac:dyDescent="0.2">
      <c r="A10" s="442" t="s">
        <v>432</v>
      </c>
      <c r="B10" s="443" t="s">
        <v>433</v>
      </c>
      <c r="C10" s="444" t="s">
        <v>439</v>
      </c>
      <c r="D10" s="445" t="s">
        <v>440</v>
      </c>
      <c r="E10" s="446">
        <v>50113001</v>
      </c>
      <c r="F10" s="445" t="s">
        <v>444</v>
      </c>
      <c r="G10" s="444" t="s">
        <v>445</v>
      </c>
      <c r="H10" s="444">
        <v>193104</v>
      </c>
      <c r="I10" s="444">
        <v>93104</v>
      </c>
      <c r="J10" s="444" t="s">
        <v>456</v>
      </c>
      <c r="K10" s="444" t="s">
        <v>457</v>
      </c>
      <c r="L10" s="447">
        <v>47.27</v>
      </c>
      <c r="M10" s="447">
        <v>1</v>
      </c>
      <c r="N10" s="448">
        <v>47.27</v>
      </c>
    </row>
    <row r="11" spans="1:14" ht="14.45" customHeight="1" x14ac:dyDescent="0.2">
      <c r="A11" s="442" t="s">
        <v>432</v>
      </c>
      <c r="B11" s="443" t="s">
        <v>433</v>
      </c>
      <c r="C11" s="444" t="s">
        <v>439</v>
      </c>
      <c r="D11" s="445" t="s">
        <v>440</v>
      </c>
      <c r="E11" s="446">
        <v>50113001</v>
      </c>
      <c r="F11" s="445" t="s">
        <v>444</v>
      </c>
      <c r="G11" s="444" t="s">
        <v>445</v>
      </c>
      <c r="H11" s="444">
        <v>154539</v>
      </c>
      <c r="I11" s="444">
        <v>54539</v>
      </c>
      <c r="J11" s="444" t="s">
        <v>458</v>
      </c>
      <c r="K11" s="444" t="s">
        <v>459</v>
      </c>
      <c r="L11" s="447">
        <v>60.140000000000015</v>
      </c>
      <c r="M11" s="447">
        <v>1</v>
      </c>
      <c r="N11" s="448">
        <v>60.140000000000015</v>
      </c>
    </row>
    <row r="12" spans="1:14" ht="14.45" customHeight="1" x14ac:dyDescent="0.2">
      <c r="A12" s="442" t="s">
        <v>432</v>
      </c>
      <c r="B12" s="443" t="s">
        <v>433</v>
      </c>
      <c r="C12" s="444" t="s">
        <v>439</v>
      </c>
      <c r="D12" s="445" t="s">
        <v>440</v>
      </c>
      <c r="E12" s="446">
        <v>50113001</v>
      </c>
      <c r="F12" s="445" t="s">
        <v>444</v>
      </c>
      <c r="G12" s="444" t="s">
        <v>445</v>
      </c>
      <c r="H12" s="444">
        <v>900240</v>
      </c>
      <c r="I12" s="444">
        <v>0</v>
      </c>
      <c r="J12" s="444" t="s">
        <v>460</v>
      </c>
      <c r="K12" s="444" t="s">
        <v>243</v>
      </c>
      <c r="L12" s="447">
        <v>67.760000000000005</v>
      </c>
      <c r="M12" s="447">
        <v>1</v>
      </c>
      <c r="N12" s="448">
        <v>67.760000000000005</v>
      </c>
    </row>
    <row r="13" spans="1:14" ht="14.45" customHeight="1" x14ac:dyDescent="0.2">
      <c r="A13" s="442" t="s">
        <v>432</v>
      </c>
      <c r="B13" s="443" t="s">
        <v>433</v>
      </c>
      <c r="C13" s="444" t="s">
        <v>439</v>
      </c>
      <c r="D13" s="445" t="s">
        <v>440</v>
      </c>
      <c r="E13" s="446">
        <v>50113001</v>
      </c>
      <c r="F13" s="445" t="s">
        <v>444</v>
      </c>
      <c r="G13" s="444" t="s">
        <v>445</v>
      </c>
      <c r="H13" s="444">
        <v>501596</v>
      </c>
      <c r="I13" s="444">
        <v>0</v>
      </c>
      <c r="J13" s="444" t="s">
        <v>461</v>
      </c>
      <c r="K13" s="444" t="s">
        <v>462</v>
      </c>
      <c r="L13" s="447">
        <v>113.26000000000002</v>
      </c>
      <c r="M13" s="447">
        <v>4</v>
      </c>
      <c r="N13" s="448">
        <v>453.04000000000008</v>
      </c>
    </row>
    <row r="14" spans="1:14" ht="14.45" customHeight="1" x14ac:dyDescent="0.2">
      <c r="A14" s="442" t="s">
        <v>432</v>
      </c>
      <c r="B14" s="443" t="s">
        <v>433</v>
      </c>
      <c r="C14" s="444" t="s">
        <v>439</v>
      </c>
      <c r="D14" s="445" t="s">
        <v>440</v>
      </c>
      <c r="E14" s="446">
        <v>50113001</v>
      </c>
      <c r="F14" s="445" t="s">
        <v>444</v>
      </c>
      <c r="G14" s="444" t="s">
        <v>445</v>
      </c>
      <c r="H14" s="444">
        <v>140631</v>
      </c>
      <c r="I14" s="444">
        <v>203909</v>
      </c>
      <c r="J14" s="444" t="s">
        <v>463</v>
      </c>
      <c r="K14" s="444" t="s">
        <v>464</v>
      </c>
      <c r="L14" s="447">
        <v>193.20999999999998</v>
      </c>
      <c r="M14" s="447">
        <v>4</v>
      </c>
      <c r="N14" s="448">
        <v>772.83999999999992</v>
      </c>
    </row>
    <row r="15" spans="1:14" ht="14.45" customHeight="1" x14ac:dyDescent="0.2">
      <c r="A15" s="442" t="s">
        <v>432</v>
      </c>
      <c r="B15" s="443" t="s">
        <v>433</v>
      </c>
      <c r="C15" s="444" t="s">
        <v>439</v>
      </c>
      <c r="D15" s="445" t="s">
        <v>440</v>
      </c>
      <c r="E15" s="446">
        <v>50113001</v>
      </c>
      <c r="F15" s="445" t="s">
        <v>444</v>
      </c>
      <c r="G15" s="444" t="s">
        <v>445</v>
      </c>
      <c r="H15" s="444">
        <v>51384</v>
      </c>
      <c r="I15" s="444">
        <v>51384</v>
      </c>
      <c r="J15" s="444" t="s">
        <v>465</v>
      </c>
      <c r="K15" s="444" t="s">
        <v>466</v>
      </c>
      <c r="L15" s="447">
        <v>192.5</v>
      </c>
      <c r="M15" s="447">
        <v>1</v>
      </c>
      <c r="N15" s="448">
        <v>192.5</v>
      </c>
    </row>
    <row r="16" spans="1:14" ht="14.45" customHeight="1" x14ac:dyDescent="0.2">
      <c r="A16" s="442" t="s">
        <v>432</v>
      </c>
      <c r="B16" s="443" t="s">
        <v>433</v>
      </c>
      <c r="C16" s="444" t="s">
        <v>439</v>
      </c>
      <c r="D16" s="445" t="s">
        <v>440</v>
      </c>
      <c r="E16" s="446">
        <v>50113001</v>
      </c>
      <c r="F16" s="445" t="s">
        <v>444</v>
      </c>
      <c r="G16" s="444" t="s">
        <v>445</v>
      </c>
      <c r="H16" s="444">
        <v>51383</v>
      </c>
      <c r="I16" s="444">
        <v>51383</v>
      </c>
      <c r="J16" s="444" t="s">
        <v>465</v>
      </c>
      <c r="K16" s="444" t="s">
        <v>467</v>
      </c>
      <c r="L16" s="447">
        <v>93.500000000000014</v>
      </c>
      <c r="M16" s="447">
        <v>1</v>
      </c>
      <c r="N16" s="448">
        <v>93.500000000000014</v>
      </c>
    </row>
    <row r="17" spans="1:14" ht="14.45" customHeight="1" x14ac:dyDescent="0.2">
      <c r="A17" s="442" t="s">
        <v>432</v>
      </c>
      <c r="B17" s="443" t="s">
        <v>433</v>
      </c>
      <c r="C17" s="444" t="s">
        <v>439</v>
      </c>
      <c r="D17" s="445" t="s">
        <v>440</v>
      </c>
      <c r="E17" s="446">
        <v>50113001</v>
      </c>
      <c r="F17" s="445" t="s">
        <v>444</v>
      </c>
      <c r="G17" s="444" t="s">
        <v>445</v>
      </c>
      <c r="H17" s="444">
        <v>207898</v>
      </c>
      <c r="I17" s="444">
        <v>207898</v>
      </c>
      <c r="J17" s="444" t="s">
        <v>468</v>
      </c>
      <c r="K17" s="444" t="s">
        <v>469</v>
      </c>
      <c r="L17" s="447">
        <v>63.2</v>
      </c>
      <c r="M17" s="447">
        <v>2</v>
      </c>
      <c r="N17" s="448">
        <v>126.4</v>
      </c>
    </row>
    <row r="18" spans="1:14" ht="14.45" customHeight="1" x14ac:dyDescent="0.2">
      <c r="A18" s="442" t="s">
        <v>432</v>
      </c>
      <c r="B18" s="443" t="s">
        <v>433</v>
      </c>
      <c r="C18" s="444" t="s">
        <v>439</v>
      </c>
      <c r="D18" s="445" t="s">
        <v>440</v>
      </c>
      <c r="E18" s="446">
        <v>50113001</v>
      </c>
      <c r="F18" s="445" t="s">
        <v>444</v>
      </c>
      <c r="G18" s="444" t="s">
        <v>445</v>
      </c>
      <c r="H18" s="444">
        <v>207897</v>
      </c>
      <c r="I18" s="444">
        <v>207897</v>
      </c>
      <c r="J18" s="444" t="s">
        <v>468</v>
      </c>
      <c r="K18" s="444" t="s">
        <v>470</v>
      </c>
      <c r="L18" s="447">
        <v>44.540000000000006</v>
      </c>
      <c r="M18" s="447">
        <v>1</v>
      </c>
      <c r="N18" s="448">
        <v>44.540000000000006</v>
      </c>
    </row>
    <row r="19" spans="1:14" ht="14.45" customHeight="1" x14ac:dyDescent="0.2">
      <c r="A19" s="442" t="s">
        <v>432</v>
      </c>
      <c r="B19" s="443" t="s">
        <v>433</v>
      </c>
      <c r="C19" s="444" t="s">
        <v>439</v>
      </c>
      <c r="D19" s="445" t="s">
        <v>440</v>
      </c>
      <c r="E19" s="446">
        <v>50113001</v>
      </c>
      <c r="F19" s="445" t="s">
        <v>444</v>
      </c>
      <c r="G19" s="444" t="s">
        <v>445</v>
      </c>
      <c r="H19" s="444">
        <v>394712</v>
      </c>
      <c r="I19" s="444">
        <v>0</v>
      </c>
      <c r="J19" s="444" t="s">
        <v>471</v>
      </c>
      <c r="K19" s="444" t="s">
        <v>472</v>
      </c>
      <c r="L19" s="447">
        <v>28.75</v>
      </c>
      <c r="M19" s="447">
        <v>54</v>
      </c>
      <c r="N19" s="448">
        <v>1552.5</v>
      </c>
    </row>
    <row r="20" spans="1:14" ht="14.45" customHeight="1" x14ac:dyDescent="0.2">
      <c r="A20" s="442" t="s">
        <v>432</v>
      </c>
      <c r="B20" s="443" t="s">
        <v>433</v>
      </c>
      <c r="C20" s="444" t="s">
        <v>439</v>
      </c>
      <c r="D20" s="445" t="s">
        <v>440</v>
      </c>
      <c r="E20" s="446">
        <v>50113001</v>
      </c>
      <c r="F20" s="445" t="s">
        <v>444</v>
      </c>
      <c r="G20" s="444" t="s">
        <v>445</v>
      </c>
      <c r="H20" s="444">
        <v>500326</v>
      </c>
      <c r="I20" s="444">
        <v>1000</v>
      </c>
      <c r="J20" s="444" t="s">
        <v>473</v>
      </c>
      <c r="K20" s="444" t="s">
        <v>243</v>
      </c>
      <c r="L20" s="447">
        <v>155.42341897188683</v>
      </c>
      <c r="M20" s="447">
        <v>1</v>
      </c>
      <c r="N20" s="448">
        <v>155.42341897188683</v>
      </c>
    </row>
    <row r="21" spans="1:14" ht="14.45" customHeight="1" x14ac:dyDescent="0.2">
      <c r="A21" s="442" t="s">
        <v>432</v>
      </c>
      <c r="B21" s="443" t="s">
        <v>433</v>
      </c>
      <c r="C21" s="444" t="s">
        <v>439</v>
      </c>
      <c r="D21" s="445" t="s">
        <v>440</v>
      </c>
      <c r="E21" s="446">
        <v>50113001</v>
      </c>
      <c r="F21" s="445" t="s">
        <v>444</v>
      </c>
      <c r="G21" s="444" t="s">
        <v>445</v>
      </c>
      <c r="H21" s="444">
        <v>921454</v>
      </c>
      <c r="I21" s="444">
        <v>0</v>
      </c>
      <c r="J21" s="444" t="s">
        <v>474</v>
      </c>
      <c r="K21" s="444" t="s">
        <v>243</v>
      </c>
      <c r="L21" s="447">
        <v>63.479907747702605</v>
      </c>
      <c r="M21" s="447">
        <v>2</v>
      </c>
      <c r="N21" s="448">
        <v>126.95981549540521</v>
      </c>
    </row>
    <row r="22" spans="1:14" ht="14.45" customHeight="1" x14ac:dyDescent="0.2">
      <c r="A22" s="442" t="s">
        <v>432</v>
      </c>
      <c r="B22" s="443" t="s">
        <v>433</v>
      </c>
      <c r="C22" s="444" t="s">
        <v>439</v>
      </c>
      <c r="D22" s="445" t="s">
        <v>440</v>
      </c>
      <c r="E22" s="446">
        <v>50113001</v>
      </c>
      <c r="F22" s="445" t="s">
        <v>444</v>
      </c>
      <c r="G22" s="444" t="s">
        <v>445</v>
      </c>
      <c r="H22" s="444">
        <v>900513</v>
      </c>
      <c r="I22" s="444">
        <v>0</v>
      </c>
      <c r="J22" s="444" t="s">
        <v>475</v>
      </c>
      <c r="K22" s="444" t="s">
        <v>243</v>
      </c>
      <c r="L22" s="447">
        <v>84.042199174241219</v>
      </c>
      <c r="M22" s="447">
        <v>2</v>
      </c>
      <c r="N22" s="448">
        <v>168.08439834848244</v>
      </c>
    </row>
    <row r="23" spans="1:14" ht="14.45" customHeight="1" x14ac:dyDescent="0.2">
      <c r="A23" s="442" t="s">
        <v>432</v>
      </c>
      <c r="B23" s="443" t="s">
        <v>433</v>
      </c>
      <c r="C23" s="444" t="s">
        <v>439</v>
      </c>
      <c r="D23" s="445" t="s">
        <v>440</v>
      </c>
      <c r="E23" s="446">
        <v>50113001</v>
      </c>
      <c r="F23" s="445" t="s">
        <v>444</v>
      </c>
      <c r="G23" s="444" t="s">
        <v>445</v>
      </c>
      <c r="H23" s="444">
        <v>397238</v>
      </c>
      <c r="I23" s="444">
        <v>0</v>
      </c>
      <c r="J23" s="444" t="s">
        <v>476</v>
      </c>
      <c r="K23" s="444" t="s">
        <v>243</v>
      </c>
      <c r="L23" s="447">
        <v>136.80245124457724</v>
      </c>
      <c r="M23" s="447">
        <v>2</v>
      </c>
      <c r="N23" s="448">
        <v>273.60490248915448</v>
      </c>
    </row>
    <row r="24" spans="1:14" ht="14.45" customHeight="1" x14ac:dyDescent="0.2">
      <c r="A24" s="442" t="s">
        <v>432</v>
      </c>
      <c r="B24" s="443" t="s">
        <v>433</v>
      </c>
      <c r="C24" s="444" t="s">
        <v>439</v>
      </c>
      <c r="D24" s="445" t="s">
        <v>440</v>
      </c>
      <c r="E24" s="446">
        <v>50113001</v>
      </c>
      <c r="F24" s="445" t="s">
        <v>444</v>
      </c>
      <c r="G24" s="444" t="s">
        <v>445</v>
      </c>
      <c r="H24" s="444">
        <v>501828</v>
      </c>
      <c r="I24" s="444">
        <v>0</v>
      </c>
      <c r="J24" s="444" t="s">
        <v>477</v>
      </c>
      <c r="K24" s="444" t="s">
        <v>243</v>
      </c>
      <c r="L24" s="447">
        <v>71.100497975549558</v>
      </c>
      <c r="M24" s="447">
        <v>2</v>
      </c>
      <c r="N24" s="448">
        <v>142.20099595109912</v>
      </c>
    </row>
    <row r="25" spans="1:14" ht="14.45" customHeight="1" x14ac:dyDescent="0.2">
      <c r="A25" s="442" t="s">
        <v>432</v>
      </c>
      <c r="B25" s="443" t="s">
        <v>433</v>
      </c>
      <c r="C25" s="444" t="s">
        <v>439</v>
      </c>
      <c r="D25" s="445" t="s">
        <v>440</v>
      </c>
      <c r="E25" s="446">
        <v>50113001</v>
      </c>
      <c r="F25" s="445" t="s">
        <v>444</v>
      </c>
      <c r="G25" s="444" t="s">
        <v>445</v>
      </c>
      <c r="H25" s="444">
        <v>900857</v>
      </c>
      <c r="I25" s="444">
        <v>0</v>
      </c>
      <c r="J25" s="444" t="s">
        <v>478</v>
      </c>
      <c r="K25" s="444" t="s">
        <v>243</v>
      </c>
      <c r="L25" s="447">
        <v>249.49928521125162</v>
      </c>
      <c r="M25" s="447">
        <v>8</v>
      </c>
      <c r="N25" s="448">
        <v>1995.9942816900129</v>
      </c>
    </row>
    <row r="26" spans="1:14" ht="14.45" customHeight="1" x14ac:dyDescent="0.2">
      <c r="A26" s="442" t="s">
        <v>432</v>
      </c>
      <c r="B26" s="443" t="s">
        <v>433</v>
      </c>
      <c r="C26" s="444" t="s">
        <v>439</v>
      </c>
      <c r="D26" s="445" t="s">
        <v>440</v>
      </c>
      <c r="E26" s="446">
        <v>50113001</v>
      </c>
      <c r="F26" s="445" t="s">
        <v>444</v>
      </c>
      <c r="G26" s="444" t="s">
        <v>445</v>
      </c>
      <c r="H26" s="444">
        <v>930673</v>
      </c>
      <c r="I26" s="444">
        <v>0</v>
      </c>
      <c r="J26" s="444" t="s">
        <v>479</v>
      </c>
      <c r="K26" s="444" t="s">
        <v>480</v>
      </c>
      <c r="L26" s="447">
        <v>124.56522938157688</v>
      </c>
      <c r="M26" s="447">
        <v>8</v>
      </c>
      <c r="N26" s="448">
        <v>996.52183505261507</v>
      </c>
    </row>
    <row r="27" spans="1:14" ht="14.45" customHeight="1" x14ac:dyDescent="0.2">
      <c r="A27" s="442" t="s">
        <v>432</v>
      </c>
      <c r="B27" s="443" t="s">
        <v>433</v>
      </c>
      <c r="C27" s="444" t="s">
        <v>439</v>
      </c>
      <c r="D27" s="445" t="s">
        <v>440</v>
      </c>
      <c r="E27" s="446">
        <v>50113001</v>
      </c>
      <c r="F27" s="445" t="s">
        <v>444</v>
      </c>
      <c r="G27" s="444" t="s">
        <v>445</v>
      </c>
      <c r="H27" s="444">
        <v>930671</v>
      </c>
      <c r="I27" s="444">
        <v>0</v>
      </c>
      <c r="J27" s="444" t="s">
        <v>481</v>
      </c>
      <c r="K27" s="444" t="s">
        <v>480</v>
      </c>
      <c r="L27" s="447">
        <v>179.50326936763895</v>
      </c>
      <c r="M27" s="447">
        <v>8</v>
      </c>
      <c r="N27" s="448">
        <v>1436.0261549411116</v>
      </c>
    </row>
    <row r="28" spans="1:14" ht="14.45" customHeight="1" x14ac:dyDescent="0.2">
      <c r="A28" s="442" t="s">
        <v>432</v>
      </c>
      <c r="B28" s="443" t="s">
        <v>433</v>
      </c>
      <c r="C28" s="444" t="s">
        <v>439</v>
      </c>
      <c r="D28" s="445" t="s">
        <v>440</v>
      </c>
      <c r="E28" s="446">
        <v>50113001</v>
      </c>
      <c r="F28" s="445" t="s">
        <v>444</v>
      </c>
      <c r="G28" s="444" t="s">
        <v>445</v>
      </c>
      <c r="H28" s="444">
        <v>930670</v>
      </c>
      <c r="I28" s="444">
        <v>0</v>
      </c>
      <c r="J28" s="444" t="s">
        <v>482</v>
      </c>
      <c r="K28" s="444" t="s">
        <v>480</v>
      </c>
      <c r="L28" s="447">
        <v>135.44382721027009</v>
      </c>
      <c r="M28" s="447">
        <v>7</v>
      </c>
      <c r="N28" s="448">
        <v>948.10679047189069</v>
      </c>
    </row>
    <row r="29" spans="1:14" ht="14.45" customHeight="1" x14ac:dyDescent="0.2">
      <c r="A29" s="442" t="s">
        <v>432</v>
      </c>
      <c r="B29" s="443" t="s">
        <v>433</v>
      </c>
      <c r="C29" s="444" t="s">
        <v>439</v>
      </c>
      <c r="D29" s="445" t="s">
        <v>440</v>
      </c>
      <c r="E29" s="446">
        <v>50113001</v>
      </c>
      <c r="F29" s="445" t="s">
        <v>444</v>
      </c>
      <c r="G29" s="444" t="s">
        <v>445</v>
      </c>
      <c r="H29" s="444">
        <v>501957</v>
      </c>
      <c r="I29" s="444">
        <v>0</v>
      </c>
      <c r="J29" s="444" t="s">
        <v>483</v>
      </c>
      <c r="K29" s="444" t="s">
        <v>243</v>
      </c>
      <c r="L29" s="447">
        <v>159.34218348513184</v>
      </c>
      <c r="M29" s="447">
        <v>4</v>
      </c>
      <c r="N29" s="448">
        <v>637.36873394052736</v>
      </c>
    </row>
    <row r="30" spans="1:14" ht="14.45" customHeight="1" x14ac:dyDescent="0.2">
      <c r="A30" s="442" t="s">
        <v>432</v>
      </c>
      <c r="B30" s="443" t="s">
        <v>433</v>
      </c>
      <c r="C30" s="444" t="s">
        <v>439</v>
      </c>
      <c r="D30" s="445" t="s">
        <v>440</v>
      </c>
      <c r="E30" s="446">
        <v>50113001</v>
      </c>
      <c r="F30" s="445" t="s">
        <v>444</v>
      </c>
      <c r="G30" s="444" t="s">
        <v>445</v>
      </c>
      <c r="H30" s="444">
        <v>930674</v>
      </c>
      <c r="I30" s="444">
        <v>0</v>
      </c>
      <c r="J30" s="444" t="s">
        <v>484</v>
      </c>
      <c r="K30" s="444" t="s">
        <v>243</v>
      </c>
      <c r="L30" s="447">
        <v>103.7374132399349</v>
      </c>
      <c r="M30" s="447">
        <v>33</v>
      </c>
      <c r="N30" s="448">
        <v>3423.3346369178516</v>
      </c>
    </row>
    <row r="31" spans="1:14" ht="14.45" customHeight="1" x14ac:dyDescent="0.2">
      <c r="A31" s="442" t="s">
        <v>432</v>
      </c>
      <c r="B31" s="443" t="s">
        <v>433</v>
      </c>
      <c r="C31" s="444" t="s">
        <v>439</v>
      </c>
      <c r="D31" s="445" t="s">
        <v>440</v>
      </c>
      <c r="E31" s="446">
        <v>50113001</v>
      </c>
      <c r="F31" s="445" t="s">
        <v>444</v>
      </c>
      <c r="G31" s="444" t="s">
        <v>445</v>
      </c>
      <c r="H31" s="444">
        <v>921272</v>
      </c>
      <c r="I31" s="444">
        <v>0</v>
      </c>
      <c r="J31" s="444" t="s">
        <v>485</v>
      </c>
      <c r="K31" s="444" t="s">
        <v>243</v>
      </c>
      <c r="L31" s="447">
        <v>142.35353537473634</v>
      </c>
      <c r="M31" s="447">
        <v>7</v>
      </c>
      <c r="N31" s="448">
        <v>996.47474762315437</v>
      </c>
    </row>
    <row r="32" spans="1:14" ht="14.45" customHeight="1" x14ac:dyDescent="0.2">
      <c r="A32" s="442" t="s">
        <v>432</v>
      </c>
      <c r="B32" s="443" t="s">
        <v>433</v>
      </c>
      <c r="C32" s="444" t="s">
        <v>439</v>
      </c>
      <c r="D32" s="445" t="s">
        <v>440</v>
      </c>
      <c r="E32" s="446">
        <v>50113001</v>
      </c>
      <c r="F32" s="445" t="s">
        <v>444</v>
      </c>
      <c r="G32" s="444" t="s">
        <v>445</v>
      </c>
      <c r="H32" s="444">
        <v>900321</v>
      </c>
      <c r="I32" s="444">
        <v>0</v>
      </c>
      <c r="J32" s="444" t="s">
        <v>486</v>
      </c>
      <c r="K32" s="444" t="s">
        <v>243</v>
      </c>
      <c r="L32" s="447">
        <v>262.41186025046164</v>
      </c>
      <c r="M32" s="447">
        <v>12</v>
      </c>
      <c r="N32" s="448">
        <v>3148.9423230055399</v>
      </c>
    </row>
    <row r="33" spans="1:14" ht="14.45" customHeight="1" x14ac:dyDescent="0.2">
      <c r="A33" s="442" t="s">
        <v>432</v>
      </c>
      <c r="B33" s="443" t="s">
        <v>433</v>
      </c>
      <c r="C33" s="444" t="s">
        <v>439</v>
      </c>
      <c r="D33" s="445" t="s">
        <v>440</v>
      </c>
      <c r="E33" s="446">
        <v>50113001</v>
      </c>
      <c r="F33" s="445" t="s">
        <v>444</v>
      </c>
      <c r="G33" s="444" t="s">
        <v>445</v>
      </c>
      <c r="H33" s="444">
        <v>501990</v>
      </c>
      <c r="I33" s="444">
        <v>0</v>
      </c>
      <c r="J33" s="444" t="s">
        <v>487</v>
      </c>
      <c r="K33" s="444" t="s">
        <v>243</v>
      </c>
      <c r="L33" s="447">
        <v>303.30366869498368</v>
      </c>
      <c r="M33" s="447">
        <v>2</v>
      </c>
      <c r="N33" s="448">
        <v>606.60733738996737</v>
      </c>
    </row>
    <row r="34" spans="1:14" ht="14.45" customHeight="1" x14ac:dyDescent="0.2">
      <c r="A34" s="442" t="s">
        <v>432</v>
      </c>
      <c r="B34" s="443" t="s">
        <v>433</v>
      </c>
      <c r="C34" s="444" t="s">
        <v>439</v>
      </c>
      <c r="D34" s="445" t="s">
        <v>440</v>
      </c>
      <c r="E34" s="446">
        <v>50113001</v>
      </c>
      <c r="F34" s="445" t="s">
        <v>444</v>
      </c>
      <c r="G34" s="444" t="s">
        <v>445</v>
      </c>
      <c r="H34" s="444">
        <v>501065</v>
      </c>
      <c r="I34" s="444">
        <v>0</v>
      </c>
      <c r="J34" s="444" t="s">
        <v>488</v>
      </c>
      <c r="K34" s="444" t="s">
        <v>243</v>
      </c>
      <c r="L34" s="447">
        <v>153.15490809422556</v>
      </c>
      <c r="M34" s="447">
        <v>1</v>
      </c>
      <c r="N34" s="448">
        <v>153.15490809422556</v>
      </c>
    </row>
    <row r="35" spans="1:14" ht="14.45" customHeight="1" x14ac:dyDescent="0.2">
      <c r="A35" s="442" t="s">
        <v>432</v>
      </c>
      <c r="B35" s="443" t="s">
        <v>433</v>
      </c>
      <c r="C35" s="444" t="s">
        <v>439</v>
      </c>
      <c r="D35" s="445" t="s">
        <v>440</v>
      </c>
      <c r="E35" s="446">
        <v>50113001</v>
      </c>
      <c r="F35" s="445" t="s">
        <v>444</v>
      </c>
      <c r="G35" s="444" t="s">
        <v>445</v>
      </c>
      <c r="H35" s="444">
        <v>921241</v>
      </c>
      <c r="I35" s="444">
        <v>0</v>
      </c>
      <c r="J35" s="444" t="s">
        <v>489</v>
      </c>
      <c r="K35" s="444" t="s">
        <v>243</v>
      </c>
      <c r="L35" s="447">
        <v>160.77981251792298</v>
      </c>
      <c r="M35" s="447">
        <v>3</v>
      </c>
      <c r="N35" s="448">
        <v>482.3394375537689</v>
      </c>
    </row>
    <row r="36" spans="1:14" ht="14.45" customHeight="1" x14ac:dyDescent="0.2">
      <c r="A36" s="442" t="s">
        <v>432</v>
      </c>
      <c r="B36" s="443" t="s">
        <v>433</v>
      </c>
      <c r="C36" s="444" t="s">
        <v>439</v>
      </c>
      <c r="D36" s="445" t="s">
        <v>440</v>
      </c>
      <c r="E36" s="446">
        <v>50113001</v>
      </c>
      <c r="F36" s="445" t="s">
        <v>444</v>
      </c>
      <c r="G36" s="444" t="s">
        <v>445</v>
      </c>
      <c r="H36" s="444">
        <v>920380</v>
      </c>
      <c r="I36" s="444">
        <v>0</v>
      </c>
      <c r="J36" s="444" t="s">
        <v>490</v>
      </c>
      <c r="K36" s="444" t="s">
        <v>243</v>
      </c>
      <c r="L36" s="447">
        <v>72.723651291901788</v>
      </c>
      <c r="M36" s="447">
        <v>2</v>
      </c>
      <c r="N36" s="448">
        <v>145.44730258380358</v>
      </c>
    </row>
    <row r="37" spans="1:14" ht="14.45" customHeight="1" x14ac:dyDescent="0.2">
      <c r="A37" s="442" t="s">
        <v>432</v>
      </c>
      <c r="B37" s="443" t="s">
        <v>433</v>
      </c>
      <c r="C37" s="444" t="s">
        <v>439</v>
      </c>
      <c r="D37" s="445" t="s">
        <v>440</v>
      </c>
      <c r="E37" s="446">
        <v>50113001</v>
      </c>
      <c r="F37" s="445" t="s">
        <v>444</v>
      </c>
      <c r="G37" s="444" t="s">
        <v>445</v>
      </c>
      <c r="H37" s="444">
        <v>921320</v>
      </c>
      <c r="I37" s="444">
        <v>0</v>
      </c>
      <c r="J37" s="444" t="s">
        <v>491</v>
      </c>
      <c r="K37" s="444" t="s">
        <v>243</v>
      </c>
      <c r="L37" s="447">
        <v>45.158164725769829</v>
      </c>
      <c r="M37" s="447">
        <v>6</v>
      </c>
      <c r="N37" s="448">
        <v>270.94898835461896</v>
      </c>
    </row>
    <row r="38" spans="1:14" ht="14.45" customHeight="1" x14ac:dyDescent="0.2">
      <c r="A38" s="442" t="s">
        <v>432</v>
      </c>
      <c r="B38" s="443" t="s">
        <v>433</v>
      </c>
      <c r="C38" s="444" t="s">
        <v>439</v>
      </c>
      <c r="D38" s="445" t="s">
        <v>440</v>
      </c>
      <c r="E38" s="446">
        <v>50113001</v>
      </c>
      <c r="F38" s="445" t="s">
        <v>444</v>
      </c>
      <c r="G38" s="444" t="s">
        <v>445</v>
      </c>
      <c r="H38" s="444">
        <v>920376</v>
      </c>
      <c r="I38" s="444">
        <v>0</v>
      </c>
      <c r="J38" s="444" t="s">
        <v>492</v>
      </c>
      <c r="K38" s="444" t="s">
        <v>243</v>
      </c>
      <c r="L38" s="447">
        <v>70.340434782005303</v>
      </c>
      <c r="M38" s="447">
        <v>10</v>
      </c>
      <c r="N38" s="448">
        <v>703.40434782005298</v>
      </c>
    </row>
    <row r="39" spans="1:14" ht="14.45" customHeight="1" x14ac:dyDescent="0.2">
      <c r="A39" s="442" t="s">
        <v>432</v>
      </c>
      <c r="B39" s="443" t="s">
        <v>433</v>
      </c>
      <c r="C39" s="444" t="s">
        <v>439</v>
      </c>
      <c r="D39" s="445" t="s">
        <v>440</v>
      </c>
      <c r="E39" s="446">
        <v>50113001</v>
      </c>
      <c r="F39" s="445" t="s">
        <v>444</v>
      </c>
      <c r="G39" s="444" t="s">
        <v>445</v>
      </c>
      <c r="H39" s="444">
        <v>920377</v>
      </c>
      <c r="I39" s="444">
        <v>0</v>
      </c>
      <c r="J39" s="444" t="s">
        <v>493</v>
      </c>
      <c r="K39" s="444" t="s">
        <v>243</v>
      </c>
      <c r="L39" s="447">
        <v>103.72524527213339</v>
      </c>
      <c r="M39" s="447">
        <v>4</v>
      </c>
      <c r="N39" s="448">
        <v>414.90098108853357</v>
      </c>
    </row>
    <row r="40" spans="1:14" ht="14.45" customHeight="1" x14ac:dyDescent="0.2">
      <c r="A40" s="442" t="s">
        <v>432</v>
      </c>
      <c r="B40" s="443" t="s">
        <v>433</v>
      </c>
      <c r="C40" s="444" t="s">
        <v>439</v>
      </c>
      <c r="D40" s="445" t="s">
        <v>440</v>
      </c>
      <c r="E40" s="446">
        <v>50113001</v>
      </c>
      <c r="F40" s="445" t="s">
        <v>444</v>
      </c>
      <c r="G40" s="444" t="s">
        <v>445</v>
      </c>
      <c r="H40" s="444">
        <v>920064</v>
      </c>
      <c r="I40" s="444">
        <v>0</v>
      </c>
      <c r="J40" s="444" t="s">
        <v>494</v>
      </c>
      <c r="K40" s="444" t="s">
        <v>243</v>
      </c>
      <c r="L40" s="447">
        <v>64.545193749642976</v>
      </c>
      <c r="M40" s="447">
        <v>1</v>
      </c>
      <c r="N40" s="448">
        <v>64.545193749642976</v>
      </c>
    </row>
    <row r="41" spans="1:14" ht="14.45" customHeight="1" x14ac:dyDescent="0.2">
      <c r="A41" s="442" t="s">
        <v>432</v>
      </c>
      <c r="B41" s="443" t="s">
        <v>433</v>
      </c>
      <c r="C41" s="444" t="s">
        <v>439</v>
      </c>
      <c r="D41" s="445" t="s">
        <v>440</v>
      </c>
      <c r="E41" s="446">
        <v>50113001</v>
      </c>
      <c r="F41" s="445" t="s">
        <v>444</v>
      </c>
      <c r="G41" s="444" t="s">
        <v>445</v>
      </c>
      <c r="H41" s="444">
        <v>921453</v>
      </c>
      <c r="I41" s="444">
        <v>0</v>
      </c>
      <c r="J41" s="444" t="s">
        <v>495</v>
      </c>
      <c r="K41" s="444" t="s">
        <v>243</v>
      </c>
      <c r="L41" s="447">
        <v>76.529056677076824</v>
      </c>
      <c r="M41" s="447">
        <v>5</v>
      </c>
      <c r="N41" s="448">
        <v>382.64528338538412</v>
      </c>
    </row>
    <row r="42" spans="1:14" ht="14.45" customHeight="1" x14ac:dyDescent="0.2">
      <c r="A42" s="442" t="s">
        <v>432</v>
      </c>
      <c r="B42" s="443" t="s">
        <v>433</v>
      </c>
      <c r="C42" s="444" t="s">
        <v>439</v>
      </c>
      <c r="D42" s="445" t="s">
        <v>440</v>
      </c>
      <c r="E42" s="446">
        <v>50113001</v>
      </c>
      <c r="F42" s="445" t="s">
        <v>444</v>
      </c>
      <c r="G42" s="444" t="s">
        <v>445</v>
      </c>
      <c r="H42" s="444">
        <v>930417</v>
      </c>
      <c r="I42" s="444">
        <v>0</v>
      </c>
      <c r="J42" s="444" t="s">
        <v>496</v>
      </c>
      <c r="K42" s="444" t="s">
        <v>243</v>
      </c>
      <c r="L42" s="447">
        <v>102.82004754533554</v>
      </c>
      <c r="M42" s="447">
        <v>11</v>
      </c>
      <c r="N42" s="448">
        <v>1131.0205229986909</v>
      </c>
    </row>
    <row r="43" spans="1:14" ht="14.45" customHeight="1" x14ac:dyDescent="0.2">
      <c r="A43" s="442" t="s">
        <v>432</v>
      </c>
      <c r="B43" s="443" t="s">
        <v>433</v>
      </c>
      <c r="C43" s="444" t="s">
        <v>439</v>
      </c>
      <c r="D43" s="445" t="s">
        <v>440</v>
      </c>
      <c r="E43" s="446">
        <v>50113001</v>
      </c>
      <c r="F43" s="445" t="s">
        <v>444</v>
      </c>
      <c r="G43" s="444" t="s">
        <v>445</v>
      </c>
      <c r="H43" s="444">
        <v>921184</v>
      </c>
      <c r="I43" s="444">
        <v>0</v>
      </c>
      <c r="J43" s="444" t="s">
        <v>497</v>
      </c>
      <c r="K43" s="444" t="s">
        <v>243</v>
      </c>
      <c r="L43" s="447">
        <v>149.74788647449475</v>
      </c>
      <c r="M43" s="447">
        <v>1</v>
      </c>
      <c r="N43" s="448">
        <v>149.74788647449475</v>
      </c>
    </row>
    <row r="44" spans="1:14" ht="14.45" customHeight="1" x14ac:dyDescent="0.2">
      <c r="A44" s="442" t="s">
        <v>432</v>
      </c>
      <c r="B44" s="443" t="s">
        <v>433</v>
      </c>
      <c r="C44" s="444" t="s">
        <v>439</v>
      </c>
      <c r="D44" s="445" t="s">
        <v>440</v>
      </c>
      <c r="E44" s="446">
        <v>50113001</v>
      </c>
      <c r="F44" s="445" t="s">
        <v>444</v>
      </c>
      <c r="G44" s="444" t="s">
        <v>445</v>
      </c>
      <c r="H44" s="444">
        <v>921230</v>
      </c>
      <c r="I44" s="444">
        <v>0</v>
      </c>
      <c r="J44" s="444" t="s">
        <v>498</v>
      </c>
      <c r="K44" s="444" t="s">
        <v>243</v>
      </c>
      <c r="L44" s="447">
        <v>46.658460868445459</v>
      </c>
      <c r="M44" s="447">
        <v>18</v>
      </c>
      <c r="N44" s="448">
        <v>839.85229563201824</v>
      </c>
    </row>
    <row r="45" spans="1:14" ht="14.45" customHeight="1" x14ac:dyDescent="0.2">
      <c r="A45" s="442" t="s">
        <v>432</v>
      </c>
      <c r="B45" s="443" t="s">
        <v>433</v>
      </c>
      <c r="C45" s="444" t="s">
        <v>439</v>
      </c>
      <c r="D45" s="445" t="s">
        <v>440</v>
      </c>
      <c r="E45" s="446">
        <v>50113001</v>
      </c>
      <c r="F45" s="445" t="s">
        <v>444</v>
      </c>
      <c r="G45" s="444" t="s">
        <v>445</v>
      </c>
      <c r="H45" s="444">
        <v>921403</v>
      </c>
      <c r="I45" s="444">
        <v>0</v>
      </c>
      <c r="J45" s="444" t="s">
        <v>499</v>
      </c>
      <c r="K45" s="444" t="s">
        <v>243</v>
      </c>
      <c r="L45" s="447">
        <v>53.358809763132975</v>
      </c>
      <c r="M45" s="447">
        <v>9</v>
      </c>
      <c r="N45" s="448">
        <v>480.22928786819676</v>
      </c>
    </row>
    <row r="46" spans="1:14" ht="14.45" customHeight="1" x14ac:dyDescent="0.2">
      <c r="A46" s="442" t="s">
        <v>432</v>
      </c>
      <c r="B46" s="443" t="s">
        <v>433</v>
      </c>
      <c r="C46" s="444" t="s">
        <v>439</v>
      </c>
      <c r="D46" s="445" t="s">
        <v>440</v>
      </c>
      <c r="E46" s="446">
        <v>50113001</v>
      </c>
      <c r="F46" s="445" t="s">
        <v>444</v>
      </c>
      <c r="G46" s="444" t="s">
        <v>445</v>
      </c>
      <c r="H46" s="444">
        <v>203092</v>
      </c>
      <c r="I46" s="444">
        <v>203092</v>
      </c>
      <c r="J46" s="444" t="s">
        <v>500</v>
      </c>
      <c r="K46" s="444" t="s">
        <v>501</v>
      </c>
      <c r="L46" s="447">
        <v>150.34</v>
      </c>
      <c r="M46" s="447">
        <v>4</v>
      </c>
      <c r="N46" s="448">
        <v>601.36</v>
      </c>
    </row>
    <row r="47" spans="1:14" ht="14.45" customHeight="1" x14ac:dyDescent="0.2">
      <c r="A47" s="442" t="s">
        <v>432</v>
      </c>
      <c r="B47" s="443" t="s">
        <v>433</v>
      </c>
      <c r="C47" s="444" t="s">
        <v>439</v>
      </c>
      <c r="D47" s="445" t="s">
        <v>440</v>
      </c>
      <c r="E47" s="446">
        <v>50113001</v>
      </c>
      <c r="F47" s="445" t="s">
        <v>444</v>
      </c>
      <c r="G47" s="444" t="s">
        <v>445</v>
      </c>
      <c r="H47" s="444">
        <v>237329</v>
      </c>
      <c r="I47" s="444">
        <v>237329</v>
      </c>
      <c r="J47" s="444" t="s">
        <v>502</v>
      </c>
      <c r="K47" s="444" t="s">
        <v>503</v>
      </c>
      <c r="L47" s="447">
        <v>108.79833333333333</v>
      </c>
      <c r="M47" s="447">
        <v>6</v>
      </c>
      <c r="N47" s="448">
        <v>652.79</v>
      </c>
    </row>
    <row r="48" spans="1:14" ht="14.45" customHeight="1" x14ac:dyDescent="0.2">
      <c r="A48" s="442" t="s">
        <v>432</v>
      </c>
      <c r="B48" s="443" t="s">
        <v>433</v>
      </c>
      <c r="C48" s="444" t="s">
        <v>439</v>
      </c>
      <c r="D48" s="445" t="s">
        <v>440</v>
      </c>
      <c r="E48" s="446">
        <v>50113001</v>
      </c>
      <c r="F48" s="445" t="s">
        <v>444</v>
      </c>
      <c r="G48" s="444" t="s">
        <v>445</v>
      </c>
      <c r="H48" s="444">
        <v>237330</v>
      </c>
      <c r="I48" s="444">
        <v>237330</v>
      </c>
      <c r="J48" s="444" t="s">
        <v>504</v>
      </c>
      <c r="K48" s="444" t="s">
        <v>505</v>
      </c>
      <c r="L48" s="447">
        <v>113.06000000000003</v>
      </c>
      <c r="M48" s="447">
        <v>1</v>
      </c>
      <c r="N48" s="448">
        <v>113.06000000000003</v>
      </c>
    </row>
    <row r="49" spans="1:14" ht="14.45" customHeight="1" x14ac:dyDescent="0.2">
      <c r="A49" s="442" t="s">
        <v>432</v>
      </c>
      <c r="B49" s="443" t="s">
        <v>433</v>
      </c>
      <c r="C49" s="444" t="s">
        <v>439</v>
      </c>
      <c r="D49" s="445" t="s">
        <v>440</v>
      </c>
      <c r="E49" s="446">
        <v>50113001</v>
      </c>
      <c r="F49" s="445" t="s">
        <v>444</v>
      </c>
      <c r="G49" s="444" t="s">
        <v>445</v>
      </c>
      <c r="H49" s="444">
        <v>234736</v>
      </c>
      <c r="I49" s="444">
        <v>234736</v>
      </c>
      <c r="J49" s="444" t="s">
        <v>506</v>
      </c>
      <c r="K49" s="444" t="s">
        <v>507</v>
      </c>
      <c r="L49" s="447">
        <v>120.54000000000002</v>
      </c>
      <c r="M49" s="447">
        <v>3</v>
      </c>
      <c r="N49" s="448">
        <v>361.62000000000006</v>
      </c>
    </row>
    <row r="50" spans="1:14" ht="14.45" customHeight="1" x14ac:dyDescent="0.2">
      <c r="A50" s="442" t="s">
        <v>432</v>
      </c>
      <c r="B50" s="443" t="s">
        <v>433</v>
      </c>
      <c r="C50" s="444" t="s">
        <v>439</v>
      </c>
      <c r="D50" s="445" t="s">
        <v>440</v>
      </c>
      <c r="E50" s="446">
        <v>50113001</v>
      </c>
      <c r="F50" s="445" t="s">
        <v>444</v>
      </c>
      <c r="G50" s="444" t="s">
        <v>445</v>
      </c>
      <c r="H50" s="444">
        <v>100502</v>
      </c>
      <c r="I50" s="444">
        <v>502</v>
      </c>
      <c r="J50" s="444" t="s">
        <v>508</v>
      </c>
      <c r="K50" s="444" t="s">
        <v>509</v>
      </c>
      <c r="L50" s="447">
        <v>268.94</v>
      </c>
      <c r="M50" s="447">
        <v>1</v>
      </c>
      <c r="N50" s="448">
        <v>268.94</v>
      </c>
    </row>
    <row r="51" spans="1:14" ht="14.45" customHeight="1" x14ac:dyDescent="0.2">
      <c r="A51" s="442" t="s">
        <v>432</v>
      </c>
      <c r="B51" s="443" t="s">
        <v>433</v>
      </c>
      <c r="C51" s="444" t="s">
        <v>439</v>
      </c>
      <c r="D51" s="445" t="s">
        <v>440</v>
      </c>
      <c r="E51" s="446">
        <v>50113001</v>
      </c>
      <c r="F51" s="445" t="s">
        <v>444</v>
      </c>
      <c r="G51" s="444" t="s">
        <v>445</v>
      </c>
      <c r="H51" s="444">
        <v>117187</v>
      </c>
      <c r="I51" s="444">
        <v>17187</v>
      </c>
      <c r="J51" s="444" t="s">
        <v>510</v>
      </c>
      <c r="K51" s="444" t="s">
        <v>511</v>
      </c>
      <c r="L51" s="447">
        <v>88.984999999999999</v>
      </c>
      <c r="M51" s="447">
        <v>2</v>
      </c>
      <c r="N51" s="448">
        <v>177.97</v>
      </c>
    </row>
    <row r="52" spans="1:14" ht="14.45" customHeight="1" x14ac:dyDescent="0.2">
      <c r="A52" s="442" t="s">
        <v>432</v>
      </c>
      <c r="B52" s="443" t="s">
        <v>433</v>
      </c>
      <c r="C52" s="444" t="s">
        <v>439</v>
      </c>
      <c r="D52" s="445" t="s">
        <v>440</v>
      </c>
      <c r="E52" s="446">
        <v>50113001</v>
      </c>
      <c r="F52" s="445" t="s">
        <v>444</v>
      </c>
      <c r="G52" s="444" t="s">
        <v>445</v>
      </c>
      <c r="H52" s="444">
        <v>101940</v>
      </c>
      <c r="I52" s="444">
        <v>1940</v>
      </c>
      <c r="J52" s="444" t="s">
        <v>512</v>
      </c>
      <c r="K52" s="444" t="s">
        <v>513</v>
      </c>
      <c r="L52" s="447">
        <v>34.800000000000004</v>
      </c>
      <c r="M52" s="447">
        <v>1</v>
      </c>
      <c r="N52" s="448">
        <v>34.800000000000004</v>
      </c>
    </row>
    <row r="53" spans="1:14" ht="14.45" customHeight="1" x14ac:dyDescent="0.2">
      <c r="A53" s="442" t="s">
        <v>432</v>
      </c>
      <c r="B53" s="443" t="s">
        <v>433</v>
      </c>
      <c r="C53" s="444" t="s">
        <v>439</v>
      </c>
      <c r="D53" s="445" t="s">
        <v>440</v>
      </c>
      <c r="E53" s="446">
        <v>50113001</v>
      </c>
      <c r="F53" s="445" t="s">
        <v>444</v>
      </c>
      <c r="G53" s="444" t="s">
        <v>445</v>
      </c>
      <c r="H53" s="444">
        <v>207820</v>
      </c>
      <c r="I53" s="444">
        <v>207820</v>
      </c>
      <c r="J53" s="444" t="s">
        <v>514</v>
      </c>
      <c r="K53" s="444" t="s">
        <v>515</v>
      </c>
      <c r="L53" s="447">
        <v>31.470000000000002</v>
      </c>
      <c r="M53" s="447">
        <v>2</v>
      </c>
      <c r="N53" s="448">
        <v>62.940000000000005</v>
      </c>
    </row>
    <row r="54" spans="1:14" ht="14.45" customHeight="1" x14ac:dyDescent="0.2">
      <c r="A54" s="442" t="s">
        <v>432</v>
      </c>
      <c r="B54" s="443" t="s">
        <v>433</v>
      </c>
      <c r="C54" s="444" t="s">
        <v>439</v>
      </c>
      <c r="D54" s="445" t="s">
        <v>440</v>
      </c>
      <c r="E54" s="446">
        <v>50113001</v>
      </c>
      <c r="F54" s="445" t="s">
        <v>444</v>
      </c>
      <c r="G54" s="444" t="s">
        <v>445</v>
      </c>
      <c r="H54" s="444">
        <v>202953</v>
      </c>
      <c r="I54" s="444">
        <v>202953</v>
      </c>
      <c r="J54" s="444" t="s">
        <v>516</v>
      </c>
      <c r="K54" s="444" t="s">
        <v>517</v>
      </c>
      <c r="L54" s="447">
        <v>486.26</v>
      </c>
      <c r="M54" s="447">
        <v>2</v>
      </c>
      <c r="N54" s="448">
        <v>972.52</v>
      </c>
    </row>
    <row r="55" spans="1:14" ht="14.45" customHeight="1" x14ac:dyDescent="0.2">
      <c r="A55" s="442" t="s">
        <v>432</v>
      </c>
      <c r="B55" s="443" t="s">
        <v>433</v>
      </c>
      <c r="C55" s="444" t="s">
        <v>439</v>
      </c>
      <c r="D55" s="445" t="s">
        <v>440</v>
      </c>
      <c r="E55" s="446">
        <v>50113001</v>
      </c>
      <c r="F55" s="445" t="s">
        <v>444</v>
      </c>
      <c r="G55" s="444" t="s">
        <v>445</v>
      </c>
      <c r="H55" s="444">
        <v>193109</v>
      </c>
      <c r="I55" s="444">
        <v>93109</v>
      </c>
      <c r="J55" s="444" t="s">
        <v>518</v>
      </c>
      <c r="K55" s="444" t="s">
        <v>519</v>
      </c>
      <c r="L55" s="447">
        <v>182.41932330827069</v>
      </c>
      <c r="M55" s="447">
        <v>266</v>
      </c>
      <c r="N55" s="448">
        <v>48523.54</v>
      </c>
    </row>
    <row r="56" spans="1:14" ht="14.45" customHeight="1" x14ac:dyDescent="0.2">
      <c r="A56" s="442" t="s">
        <v>432</v>
      </c>
      <c r="B56" s="443" t="s">
        <v>433</v>
      </c>
      <c r="C56" s="444" t="s">
        <v>439</v>
      </c>
      <c r="D56" s="445" t="s">
        <v>440</v>
      </c>
      <c r="E56" s="446">
        <v>50113001</v>
      </c>
      <c r="F56" s="445" t="s">
        <v>444</v>
      </c>
      <c r="G56" s="444" t="s">
        <v>445</v>
      </c>
      <c r="H56" s="444">
        <v>395294</v>
      </c>
      <c r="I56" s="444">
        <v>180306</v>
      </c>
      <c r="J56" s="444" t="s">
        <v>520</v>
      </c>
      <c r="K56" s="444" t="s">
        <v>521</v>
      </c>
      <c r="L56" s="447">
        <v>208.43000000000006</v>
      </c>
      <c r="M56" s="447">
        <v>6</v>
      </c>
      <c r="N56" s="448">
        <v>1250.5800000000004</v>
      </c>
    </row>
    <row r="57" spans="1:14" ht="14.45" customHeight="1" x14ac:dyDescent="0.2">
      <c r="A57" s="442" t="s">
        <v>432</v>
      </c>
      <c r="B57" s="443" t="s">
        <v>433</v>
      </c>
      <c r="C57" s="444" t="s">
        <v>439</v>
      </c>
      <c r="D57" s="445" t="s">
        <v>440</v>
      </c>
      <c r="E57" s="446">
        <v>50113001</v>
      </c>
      <c r="F57" s="445" t="s">
        <v>444</v>
      </c>
      <c r="G57" s="444" t="s">
        <v>445</v>
      </c>
      <c r="H57" s="444">
        <v>100643</v>
      </c>
      <c r="I57" s="444">
        <v>643</v>
      </c>
      <c r="J57" s="444" t="s">
        <v>522</v>
      </c>
      <c r="K57" s="444" t="s">
        <v>523</v>
      </c>
      <c r="L57" s="447">
        <v>63.560000000000016</v>
      </c>
      <c r="M57" s="447">
        <v>2</v>
      </c>
      <c r="N57" s="448">
        <v>127.12000000000003</v>
      </c>
    </row>
    <row r="58" spans="1:14" ht="14.45" customHeight="1" x14ac:dyDescent="0.2">
      <c r="A58" s="442" t="s">
        <v>432</v>
      </c>
      <c r="B58" s="443" t="s">
        <v>433</v>
      </c>
      <c r="C58" s="444" t="s">
        <v>439</v>
      </c>
      <c r="D58" s="445" t="s">
        <v>440</v>
      </c>
      <c r="E58" s="446">
        <v>50113013</v>
      </c>
      <c r="F58" s="445" t="s">
        <v>524</v>
      </c>
      <c r="G58" s="444" t="s">
        <v>445</v>
      </c>
      <c r="H58" s="444">
        <v>203097</v>
      </c>
      <c r="I58" s="444">
        <v>203097</v>
      </c>
      <c r="J58" s="444" t="s">
        <v>525</v>
      </c>
      <c r="K58" s="444" t="s">
        <v>526</v>
      </c>
      <c r="L58" s="447">
        <v>167.9266666666667</v>
      </c>
      <c r="M58" s="447">
        <v>3</v>
      </c>
      <c r="N58" s="448">
        <v>503.78000000000009</v>
      </c>
    </row>
    <row r="59" spans="1:14" ht="14.45" customHeight="1" x14ac:dyDescent="0.2">
      <c r="A59" s="442" t="s">
        <v>432</v>
      </c>
      <c r="B59" s="443" t="s">
        <v>433</v>
      </c>
      <c r="C59" s="444" t="s">
        <v>439</v>
      </c>
      <c r="D59" s="445" t="s">
        <v>440</v>
      </c>
      <c r="E59" s="446">
        <v>50113013</v>
      </c>
      <c r="F59" s="445" t="s">
        <v>524</v>
      </c>
      <c r="G59" s="444" t="s">
        <v>527</v>
      </c>
      <c r="H59" s="444">
        <v>105951</v>
      </c>
      <c r="I59" s="444">
        <v>5951</v>
      </c>
      <c r="J59" s="444" t="s">
        <v>528</v>
      </c>
      <c r="K59" s="444" t="s">
        <v>529</v>
      </c>
      <c r="L59" s="447">
        <v>113.75</v>
      </c>
      <c r="M59" s="447">
        <v>1</v>
      </c>
      <c r="N59" s="448">
        <v>113.75</v>
      </c>
    </row>
    <row r="60" spans="1:14" ht="14.45" customHeight="1" thickBot="1" x14ac:dyDescent="0.25">
      <c r="A60" s="449" t="s">
        <v>432</v>
      </c>
      <c r="B60" s="450" t="s">
        <v>433</v>
      </c>
      <c r="C60" s="451" t="s">
        <v>439</v>
      </c>
      <c r="D60" s="452" t="s">
        <v>440</v>
      </c>
      <c r="E60" s="453">
        <v>50113013</v>
      </c>
      <c r="F60" s="452" t="s">
        <v>524</v>
      </c>
      <c r="G60" s="451" t="s">
        <v>445</v>
      </c>
      <c r="H60" s="451">
        <v>844576</v>
      </c>
      <c r="I60" s="451">
        <v>100339</v>
      </c>
      <c r="J60" s="451" t="s">
        <v>530</v>
      </c>
      <c r="K60" s="451" t="s">
        <v>531</v>
      </c>
      <c r="L60" s="454">
        <v>96.45</v>
      </c>
      <c r="M60" s="454">
        <v>2</v>
      </c>
      <c r="N60" s="455">
        <v>192.9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815F4F2-75C2-4C62-B4FC-9F59B6EF831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9" customWidth="1"/>
    <col min="3" max="3" width="5.5703125" style="192" customWidth="1"/>
    <col min="4" max="4" width="10.85546875" style="189" customWidth="1"/>
    <col min="5" max="5" width="5.5703125" style="192" customWidth="1"/>
    <col min="6" max="6" width="10.85546875" style="189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415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6" t="s">
        <v>122</v>
      </c>
      <c r="B4" s="457" t="s">
        <v>14</v>
      </c>
      <c r="C4" s="458" t="s">
        <v>2</v>
      </c>
      <c r="D4" s="457" t="s">
        <v>14</v>
      </c>
      <c r="E4" s="458" t="s">
        <v>2</v>
      </c>
      <c r="F4" s="459" t="s">
        <v>14</v>
      </c>
    </row>
    <row r="5" spans="1:6" ht="14.45" customHeight="1" thickBot="1" x14ac:dyDescent="0.25">
      <c r="A5" s="470" t="s">
        <v>532</v>
      </c>
      <c r="B5" s="433"/>
      <c r="C5" s="460">
        <v>0</v>
      </c>
      <c r="D5" s="433">
        <v>113.75</v>
      </c>
      <c r="E5" s="460">
        <v>1</v>
      </c>
      <c r="F5" s="434">
        <v>113.75</v>
      </c>
    </row>
    <row r="6" spans="1:6" ht="14.45" customHeight="1" thickBot="1" x14ac:dyDescent="0.25">
      <c r="A6" s="466" t="s">
        <v>3</v>
      </c>
      <c r="B6" s="467"/>
      <c r="C6" s="468">
        <v>0</v>
      </c>
      <c r="D6" s="467">
        <v>113.75</v>
      </c>
      <c r="E6" s="468">
        <v>1</v>
      </c>
      <c r="F6" s="469">
        <v>113.75</v>
      </c>
    </row>
    <row r="7" spans="1:6" ht="14.45" customHeight="1" thickBot="1" x14ac:dyDescent="0.25"/>
    <row r="8" spans="1:6" ht="14.45" customHeight="1" thickBot="1" x14ac:dyDescent="0.25">
      <c r="A8" s="470" t="s">
        <v>533</v>
      </c>
      <c r="B8" s="433"/>
      <c r="C8" s="460">
        <v>0</v>
      </c>
      <c r="D8" s="433">
        <v>113.75</v>
      </c>
      <c r="E8" s="460">
        <v>1</v>
      </c>
      <c r="F8" s="434">
        <v>113.75</v>
      </c>
    </row>
    <row r="9" spans="1:6" ht="14.45" customHeight="1" thickBot="1" x14ac:dyDescent="0.25">
      <c r="A9" s="466" t="s">
        <v>3</v>
      </c>
      <c r="B9" s="467"/>
      <c r="C9" s="468">
        <v>0</v>
      </c>
      <c r="D9" s="467">
        <v>113.75</v>
      </c>
      <c r="E9" s="468">
        <v>1</v>
      </c>
      <c r="F9" s="469">
        <v>113.75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7D381A77-D5C8-4820-A9A4-3F04E54D36C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2020-06-22T13:58:20Z</dcterms:modified>
</cp:coreProperties>
</file>