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469773E-75CE-4C6D-B2E9-A34163762D1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N10" i="431"/>
  <c r="N18" i="431"/>
  <c r="O13" i="431"/>
  <c r="O21" i="431"/>
  <c r="Q11" i="431"/>
  <c r="D13" i="431"/>
  <c r="H9" i="431"/>
  <c r="I20" i="431"/>
  <c r="K18" i="431"/>
  <c r="M16" i="431"/>
  <c r="O14" i="431"/>
  <c r="Q12" i="431"/>
  <c r="J16" i="431"/>
  <c r="M9" i="431"/>
  <c r="O15" i="431"/>
  <c r="Q13" i="431"/>
  <c r="C10" i="431"/>
  <c r="D21" i="431"/>
  <c r="F19" i="431"/>
  <c r="H17" i="431"/>
  <c r="J15" i="431"/>
  <c r="L21" i="431"/>
  <c r="N19" i="431"/>
  <c r="P17" i="431"/>
  <c r="K11" i="431"/>
  <c r="N12" i="431"/>
  <c r="P18" i="431"/>
  <c r="C11" i="431"/>
  <c r="C19" i="431"/>
  <c r="D14" i="431"/>
  <c r="E9" i="431"/>
  <c r="E17" i="431"/>
  <c r="F12" i="431"/>
  <c r="F20" i="431"/>
  <c r="G15" i="431"/>
  <c r="H10" i="431"/>
  <c r="H18" i="431"/>
  <c r="I13" i="431"/>
  <c r="K19" i="431"/>
  <c r="L14" i="431"/>
  <c r="N20" i="431"/>
  <c r="Q21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M19" i="431"/>
  <c r="P20" i="431"/>
  <c r="D9" i="431"/>
  <c r="E20" i="431"/>
  <c r="F15" i="431"/>
  <c r="G18" i="431"/>
  <c r="I16" i="431"/>
  <c r="K14" i="431"/>
  <c r="M12" i="431"/>
  <c r="O10" i="431"/>
  <c r="P13" i="431"/>
  <c r="J12" i="431"/>
  <c r="M21" i="431"/>
  <c r="P14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N14" i="431"/>
  <c r="O9" i="431"/>
  <c r="O17" i="431"/>
  <c r="P12" i="431"/>
  <c r="Q15" i="431"/>
  <c r="D17" i="431"/>
  <c r="H13" i="431"/>
  <c r="J11" i="431"/>
  <c r="L9" i="431"/>
  <c r="M20" i="431"/>
  <c r="O18" i="431"/>
  <c r="Q16" i="431"/>
  <c r="J20" i="431"/>
  <c r="M13" i="431"/>
  <c r="O19" i="431"/>
  <c r="Q17" i="431"/>
  <c r="C14" i="431"/>
  <c r="E12" i="431"/>
  <c r="G10" i="431"/>
  <c r="H21" i="431"/>
  <c r="J19" i="431"/>
  <c r="L17" i="431"/>
  <c r="N15" i="431"/>
  <c r="P21" i="431"/>
  <c r="K15" i="431"/>
  <c r="N16" i="431"/>
  <c r="Q9" i="431"/>
  <c r="C15" i="431"/>
  <c r="D10" i="431"/>
  <c r="D18" i="431"/>
  <c r="E13" i="431"/>
  <c r="E21" i="431"/>
  <c r="F16" i="431"/>
  <c r="G11" i="431"/>
  <c r="G19" i="431"/>
  <c r="H14" i="431"/>
  <c r="I9" i="431"/>
  <c r="I17" i="431"/>
  <c r="L10" i="431"/>
  <c r="L18" i="431"/>
  <c r="O11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M15" i="431"/>
  <c r="P16" i="431"/>
  <c r="Q19" i="431"/>
  <c r="C18" i="431"/>
  <c r="E16" i="431"/>
  <c r="F11" i="431"/>
  <c r="G14" i="431"/>
  <c r="I12" i="431"/>
  <c r="K10" i="431"/>
  <c r="L13" i="431"/>
  <c r="N11" i="431"/>
  <c r="P9" i="431"/>
  <c r="Q20" i="431"/>
  <c r="I21" i="431"/>
  <c r="M17" i="431"/>
  <c r="P10" i="431"/>
  <c r="S20" i="431" l="1"/>
  <c r="R20" i="431"/>
  <c r="R19" i="431"/>
  <c r="S19" i="431"/>
  <c r="R18" i="431"/>
  <c r="S18" i="431"/>
  <c r="S10" i="431"/>
  <c r="R10" i="431"/>
  <c r="R9" i="431"/>
  <c r="S9" i="431"/>
  <c r="R17" i="431"/>
  <c r="S17" i="431"/>
  <c r="S16" i="431"/>
  <c r="R16" i="431"/>
  <c r="R15" i="431"/>
  <c r="S15" i="431"/>
  <c r="R14" i="431"/>
  <c r="S14" i="431"/>
  <c r="S21" i="431"/>
  <c r="R21" i="431"/>
  <c r="S13" i="431"/>
  <c r="R13" i="431"/>
  <c r="S12" i="431"/>
  <c r="R12" i="431"/>
  <c r="S11" i="431"/>
  <c r="R11" i="431"/>
  <c r="G8" i="431"/>
  <c r="P8" i="431"/>
  <c r="K8" i="431"/>
  <c r="D8" i="431"/>
  <c r="H8" i="431"/>
  <c r="E8" i="431"/>
  <c r="F8" i="431"/>
  <c r="Q8" i="431"/>
  <c r="M8" i="431"/>
  <c r="C8" i="431"/>
  <c r="N8" i="431"/>
  <c r="J8" i="431"/>
  <c r="L8" i="431"/>
  <c r="O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13" i="414"/>
  <c r="A14" i="414"/>
  <c r="A4" i="414"/>
  <c r="A6" i="339" l="1"/>
  <c r="A5" i="339"/>
  <c r="D14" i="414"/>
  <c r="C14" i="414"/>
  <c r="C17" i="414"/>
  <c r="D17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1" i="414"/>
  <c r="D21" i="414"/>
  <c r="H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J13" i="339"/>
  <c r="B15" i="339"/>
  <c r="G15" i="339"/>
  <c r="H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<sst xmlns="http://schemas.openxmlformats.org/spreadsheetml/2006/main" count="7886" uniqueCount="1702">
  <si>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</si>
  <si>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</si>
  <si>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</si>
  <si>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</si>
  <si>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</si>
  <si>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</si>
  <si>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</si>
  <si>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</si>
  <si>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</si>
  <si>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</si>
  <si>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</si>
  <si>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</si>
  <si>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</si>
  <si>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</si>
  <si>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</si>
  <si>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</si>
  <si>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</si>
  <si>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</si>
  <si>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</si>
  <si>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</si>
  <si>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</si>
  <si>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</si>
  <si>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</si>
  <si>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</si>
  <si>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</si>
  <si>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</si>
  <si>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</si>
  <si>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</si>
  <si>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</si>
  <si>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</si>
  <si>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</si>
  <si>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</si>
  <si>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</si>
  <si>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</si>
  <si>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</si>
  <si>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</si>
  <si>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</si>
  <si>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</si>
  <si>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</si>
  <si>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</si>
  <si>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</si>
  <si>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</si>
  <si>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</si>
  <si>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</si>
  <si>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</si>
  <si>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</si>
  <si>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</si>
  <si>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</si>
  <si>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</si>
  <si>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</si>
  <si>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</si>
  <si>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</si>
  <si>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</si>
  <si>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</si>
  <si>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</si>
  <si>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</si>
  <si>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</si>
  <si>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</si>
  <si>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</si>
  <si>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</si>
  <si>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</si>
  <si>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</si>
  <si>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</si>
  <si>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</si>
  <si>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</si>
  <si>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</si>
  <si>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</si>
  <si>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</si>
  <si>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</si>
  <si>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</si>
  <si>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</si>
  <si>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</si>
  <si>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</si>
  <si>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</si>
  <si>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</si>
  <si>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</si>
  <si>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</si>
  <si>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</si>
  <si>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</si>
  <si>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</si>
  <si>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</si>
  <si>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</si>
  <si>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</si>
  <si>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</si>
  <si>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</si>
  <si>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</si>
  <si>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</si>
  <si>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</si>
  <si>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</si>
  <si>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</si>
  <si>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</si>
  <si>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</si>
  <si>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</si>
  <si>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</si>
  <si>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</si>
  <si>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</si>
  <si>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</si>
  <si>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</si>
  <si>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</si>
  <si>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</si>
  <si>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</si>
  <si>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</si>
  <si>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</si>
  <si>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</si>
  <si>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</si>
  <si>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</si>
  <si>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</si>
  <si>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</si>
  <si>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</si>
  <si>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</si>
  <si>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</si>
  <si>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</si>
  <si>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</si>
  <si>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</si>
  <si>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</si>
  <si>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</si>
  <si>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</si>
  <si>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</si>
  <si>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</si>
  <si>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</si>
  <si>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</si>
  <si>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</si>
  <si>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</si>
  <si>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</si>
  <si>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</si>
  <si>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</si>
  <si>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</si>
  <si>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</si>
  <si>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</si>
  <si>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</si>
  <si>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</si>
  <si>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</si>
  <si>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</si>
  <si>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</si>
  <si>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</si>
  <si>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</si>
  <si>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</si>
  <si>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</si>
  <si>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</si>
  <si>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</si>
  <si>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</si>
  <si>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</si>
  <si>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</si>
  <si>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</si>
  <si>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</si>
  <si>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</si>
  <si>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</si>
  <si>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</si>
  <si>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</si>
  <si>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</si>
  <si>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</si>
  <si>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</si>
  <si>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</si>
  <si>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</si>
  <si>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</si>
  <si>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</si>
  <si>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</si>
  <si>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</si>
  <si>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</si>
  <si>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</si>
  <si>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</si>
  <si>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</si>
  <si>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</si>
  <si>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</si>
  <si>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</si>
  <si>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</si>
  <si>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</si>
  <si>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</si>
  <si>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</si>
  <si>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</si>
  <si>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</si>
  <si>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</si>
  <si>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</si>
  <si>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</si>
  <si>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</si>
  <si>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</si>
  <si>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</si>
  <si>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</si>
  <si>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</si>
  <si>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</si>
  <si>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</si>
  <si>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</si>
  <si>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</si>
  <si>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</si>
  <si>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</si>
  <si>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</si>
  <si>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</si>
  <si>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</si>
  <si>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</si>
  <si>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</si>
  <si>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</si>
  <si>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</si>
  <si>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</si>
  <si>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</si>
  <si>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</si>
  <si>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</si>
  <si>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</si>
  <si>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</si>
  <si>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</si>
  <si>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</si>
  <si>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</si>
  <si>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</si>
  <si>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</si>
  <si>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</si>
  <si>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</si>
  <si>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</si>
  <si>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</si>
  <si>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</si>
  <si>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</si>
  <si>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</si>
  <si>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</si>
  <si>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</si>
  <si>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</si>
  <si>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</si>
  <si>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</si>
  <si>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</si>
  <si>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</si>
  <si>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</si>
  <si>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</si>
  <si>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</si>
  <si>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</si>
  <si>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</si>
  <si>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</si>
  <si>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</si>
  <si>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</si>
  <si>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</si>
  <si>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</si>
  <si>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</si>
  <si>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</si>
  <si>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</si>
  <si>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</si>
  <si>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</si>
  <si>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</si>
  <si>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</si>
  <si>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</si>
  <si>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</si>
  <si>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</si>
  <si>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</si>
  <si>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</si>
  <si>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</si>
  <si>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</si>
  <si>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</si>
  <si>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</si>
  <si>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</si>
  <si>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</si>
  <si>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</si>
  <si>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</si>
  <si>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</si>
  <si>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</si>
  <si>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</si>
  <si>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</si>
  <si>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</si>
  <si>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</si>
  <si>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</si>
  <si>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</si>
  <si>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</si>
  <si>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</si>
  <si>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</si>
  <si>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</si>
  <si>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</si>
  <si>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</si>
  <si>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</si>
  <si>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</si>
  <si>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</si>
  <si>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</si>
  <si>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</si>
  <si>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</si>
  <si>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</si>
  <si>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</si>
  <si>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</si>
  <si>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</si>
  <si>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</si>
  <si>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</si>
  <si>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</si>
  <si>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</si>
  <si>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</si>
  <si>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</si>
  <si>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</si>
  <si>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</si>
  <si>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</si>
  <si>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</si>
  <si>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</si>
  <si>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</si>
  <si>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</si>
  <si>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</si>
  <si>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</si>
  <si>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</si>
  <si>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</si>
  <si>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</si>
  <si>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</si>
  <si>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</si>
  <si>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</si>
  <si>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</si>
  <si>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</si>
  <si>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</si>
  <si>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</si>
  <si>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</si>
  <si>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</si>
  <si>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</si>
  <si>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</si>
  <si>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</si>
  <si>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</si>
  <si>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</si>
  <si>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</si>
  <si>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</si>
  <si>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</si>
  <si>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</si>
  <si>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</si>
  <si>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</si>
  <si>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</si>
  <si>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</si>
  <si>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</si>
  <si>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</si>
  <si>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</si>
  <si>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</si>
  <si>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</si>
  <si>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</si>
  <si>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</si>
  <si>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</si>
  <si>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</si>
  <si>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</si>
  <si>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</si>
  <si>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</si>
  <si>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</si>
  <si>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</si>
  <si>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</si>
  <si>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</si>
  <si>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</si>
  <si>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</si>
  <si>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</si>
  <si>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</si>
  <si>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</si>
  <si>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</si>
  <si>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</si>
  <si>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</si>
  <si>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</si>
  <si>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</si>
  <si>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</si>
  <si>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</si>
  <si>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</si>
  <si>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</si>
  <si>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</si>
  <si>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</si>
  <si>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</si>
  <si>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</si>
  <si>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</si>
  <si>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</si>
  <si>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</si>
  <si>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</si>
  <si>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</si>
  <si>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</si>
  <si>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</si>
  <si>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</si>
  <si>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</si>
  <si>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</si>
  <si>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</si>
  <si>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</si>
  <si>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</si>
  <si>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</si>
  <si>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</si>
  <si>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</si>
  <si>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</si>
  <si>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</si>
  <si>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</si>
  <si>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</si>
  <si>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</si>
  <si>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</si>
  <si>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</si>
  <si>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</si>
  <si>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</si>
  <si>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</si>
  <si>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</si>
  <si>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</si>
  <si>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</si>
  <si>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</si>
  <si>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</si>
  <si>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</si>
  <si>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</si>
  <si>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</si>
  <si>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</si>
  <si>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</si>
  <si>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</si>
  <si>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</si>
  <si>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</si>
  <si>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</si>
  <si>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</si>
  <si>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</si>
  <si>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</si>
  <si>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</si>
  <si>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</si>
  <si>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</si>
  <si>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</si>
  <si>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</si>
  <si>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</si>
  <si>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</si>
  <si>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</si>
  <si>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</si>
  <si>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</si>
  <si>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</si>
  <si>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</si>
  <si>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</si>
  <si>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</si>
  <si>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</si>
  <si>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</si>
  <si>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</si>
  <si>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</si>
  <si>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</si>
  <si>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</si>
  <si>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</si>
  <si>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</si>
  <si>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</si>
  <si>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</si>
  <si>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</si>
  <si>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</si>
  <si>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</si>
  <si>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</si>
  <si>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</si>
  <si>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</si>
  <si>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</si>
  <si>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</si>
  <si>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</si>
  <si>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</si>
  <si>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</si>
  <si>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</si>
  <si>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</si>
  <si>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</si>
  <si>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</si>
  <si>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</si>
  <si>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</si>
  <si>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</si>
  <si>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</si>
  <si>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</si>
  <si>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</si>
  <si>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</si>
  <si>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</si>
  <si>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</si>
  <si>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</si>
  <si>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</si>
  <si>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</si>
  <si>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</si>
  <si>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</si>
  <si>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</si>
  <si>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</si>
  <si>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</si>
  <si>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</si>
  <si>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</si>
  <si>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</si>
  <si>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</si>
  <si>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</si>
  <si>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</si>
  <si>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</si>
  <si>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</si>
  <si>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</si>
  <si>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</si>
  <si>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</si>
  <si>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</si>
  <si>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</si>
  <si>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</si>
  <si>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</si>
  <si>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</si>
  <si>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GRA 15X100MG(SACKY)</t>
  </si>
  <si>
    <t>BUPIVACAINE GRINDEKS</t>
  </si>
  <si>
    <t>5MG/ML INJ SOL 5X10ML</t>
  </si>
  <si>
    <t>CARBOSORB</t>
  </si>
  <si>
    <t>320MG TBL NOB 20</t>
  </si>
  <si>
    <t>DEGAN</t>
  </si>
  <si>
    <t>TBL 40X10MG</t>
  </si>
  <si>
    <t>DIAZEPAM SLOVAKOFARMA</t>
  </si>
  <si>
    <t>5MG TBL NOB 20(1X20)</t>
  </si>
  <si>
    <t>DOLMINA INJ.</t>
  </si>
  <si>
    <t>INJ 5X3ML/75MG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</si>
  <si>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</si>
  <si>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</si>
  <si>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</si>
  <si>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</si>
  <si>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</si>
  <si>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</si>
  <si>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</si>
  <si>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</si>
  <si>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400</t>
  </si>
  <si>
    <t>400MG TBL FLM 36</t>
  </si>
  <si>
    <t>400MG TBL FLM 24</t>
  </si>
  <si>
    <t>IR  AQUA STERILE OPLACH.1x1000 ml ECOTAINER</t>
  </si>
  <si>
    <t>IR OPLACH</t>
  </si>
  <si>
    <t>KAMISTAD SENZITIV</t>
  </si>
  <si>
    <t>ORM GEL 1X10GM</t>
  </si>
  <si>
    <t>KL BENZINUM 500 ml/330g HVLP</t>
  </si>
  <si>
    <t>KL ETHANOL.C.BENZINO 10G</t>
  </si>
  <si>
    <t>KL ETHANOL.C.BENZINO 75G</t>
  </si>
  <si>
    <t>KL ETHANOLUM BENZ.DENAT. 500ml  /400g/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</si>
  <si>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</si>
  <si>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</si>
  <si>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</si>
  <si>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</si>
  <si>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</si>
  <si>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</si>
  <si>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</si>
  <si>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</si>
  <si>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</si>
  <si>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</si>
  <si>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</si>
  <si>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</si>
  <si>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</si>
  <si>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</si>
  <si>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</si>
  <si>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</si>
  <si>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 G</t>
  </si>
  <si>
    <t>KL SOL.HYD.PEROX.3% 300G v sirokohrdle lahvi</t>
  </si>
  <si>
    <t>KL SOL.METHYLROS.CHL.1% 10G</t>
  </si>
  <si>
    <t>KL SOL.PHENOLI CAMPHOR. 10g</t>
  </si>
  <si>
    <t>KL SOL.ZINCI CHLOR.10% 10 g</t>
  </si>
  <si>
    <t>KL SOL.ZINCI CHLOR.10% 5G</t>
  </si>
  <si>
    <t>KL UNGUENTUM</t>
  </si>
  <si>
    <t>KL VASELINUM ALBUM, 20G</t>
  </si>
  <si>
    <t>KL VASELINUM ALBUM, 50G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</si>
  <si>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</si>
  <si>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</si>
  <si>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</si>
  <si>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</si>
  <si>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</si>
  <si>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</si>
  <si>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</si>
  <si>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</si>
  <si>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</si>
  <si>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</si>
  <si>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</si>
  <si>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MESOCAIN</t>
  </si>
  <si>
    <t>INJ 10X10ML 1%</t>
  </si>
  <si>
    <t>NIMESIL</t>
  </si>
  <si>
    <t>PORGRASUS30X100MG-S</t>
  </si>
  <si>
    <t>OPHTHALMO-SEPTONEX</t>
  </si>
  <si>
    <t>OPH GTT SOL 1X10ML PLAST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</si>
  <si>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</si>
  <si>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</si>
  <si>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</si>
  <si>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</si>
  <si>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</si>
  <si>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</si>
  <si>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SUPRACAIN 4%</t>
  </si>
  <si>
    <t>INJ 10X2ML</t>
  </si>
  <si>
    <t>TANTUM VERDE</t>
  </si>
  <si>
    <t>1,5MG/ML GGR 240 ML</t>
  </si>
  <si>
    <t>P</t>
  </si>
  <si>
    <t>VENTOLIN INHALER N</t>
  </si>
  <si>
    <t>100MCG/DÁV INH SUS PSS 200DÁV</t>
  </si>
  <si>
    <t>VITAMIN B12 LECIVA 1000RG</t>
  </si>
  <si>
    <t>INJ 5X1ML/1000RG</t>
  </si>
  <si>
    <t>léky - antibiotika (LEK)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</si>
  <si>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</si>
  <si>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</si>
  <si>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</si>
  <si>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</si>
  <si>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</si>
  <si>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</si>
  <si>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>2421 - ZUBNI: ambulance</t>
  </si>
  <si>
    <t>R03AC02 - SALBUTAMOL</t>
  </si>
  <si>
    <t>J01CR02 - AMOXICILIN A  INHIBITOR BETA-LAKTAMASY</t>
  </si>
  <si>
    <t>J01CR02</t>
  </si>
  <si>
    <t>5951</t>
  </si>
  <si>
    <t>875MG/125MG TBL FLM 14</t>
  </si>
  <si>
    <t>R03AC02</t>
  </si>
  <si>
    <t>231956</t>
  </si>
  <si>
    <t>Přehled plnění pozitivního listu - spotřeba léčivých přípravků - orientační přehled</t>
  </si>
  <si>
    <t>24 - ZUBNI: Klinika zubního lékařství</t>
  </si>
  <si>
    <t xml:space="preserve">2421 - ZUBNI: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</si>
  <si>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</si>
  <si>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</si>
  <si>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</si>
  <si>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</si>
  <si>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</si>
  <si>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</si>
  <si>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</si>
  <si>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</si>
  <si>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</si>
  <si>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50115050</t>
  </si>
  <si>
    <t>obvazový materiál (Z502)</t>
  </si>
  <si>
    <t>ZA616</t>
  </si>
  <si>
    <t>DrenĂˇĹľ zubnĂ­ sterilnĂ­ 1 x 6 cm 0360</t>
  </si>
  <si>
    <t>ZD740</t>
  </si>
  <si>
    <t>Kompresa gĂˇza sterilkompres 7,5 x 7,5 cm/5 ks, 100% bavlna, sterilnĂ­ 1325019265(1230119225)</t>
  </si>
  <si>
    <t>ZN200</t>
  </si>
  <si>
    <t>KrytĂ­ hemostatickĂ© traumacel new dent kostky bal. Ăˇ 50 ks 10115</t>
  </si>
  <si>
    <t>ZA562</t>
  </si>
  <si>
    <t>NĂˇplast cosmopor i. v. 6 x 8 cm bal. Ăˇ 50 ks 9008054</t>
  </si>
  <si>
    <t>ZB404</t>
  </si>
  <si>
    <t>NĂˇplast cosmos 8 cm x 1 m 5403353</t>
  </si>
  <si>
    <t>ZI599</t>
  </si>
  <si>
    <t>NĂˇplast curapor 10 x   8 cm 32913 ( 22121,  nĂˇhrada za cosmopor )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</si>
  <si>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</si>
  <si>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</si>
  <si>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</si>
  <si>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</si>
  <si>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</si>
  <si>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</si>
  <si>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</si>
  <si>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</si>
  <si>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</si>
  <si>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</si>
  <si>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ZL789</t>
  </si>
  <si>
    <t>Obvaz sterilnĂ­ hotovĂ˝ ÄŤ. 2 A4091360</t>
  </si>
  <si>
    <t>ZA604</t>
  </si>
  <si>
    <t>TyÄŤinka vatovĂˇ sterilnĂ­ jednotlivÄ› balalenĂˇ bal. Ăˇ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</si>
  <si>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</si>
  <si>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</si>
  <si>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</si>
  <si>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</si>
  <si>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</si>
  <si>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</si>
  <si>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</si>
  <si>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</si>
  <si>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</si>
  <si>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</si>
  <si>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</si>
  <si>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</si>
  <si>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ZK979</t>
  </si>
  <si>
    <t>CĂ©vka odsĂˇvacĂ­ CH18 s pĹ™eruĹˇovaÄŤem sĂˇnĂ­, dĂ©lka 50 cm, P01177a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</si>
  <si>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</si>
  <si>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</si>
  <si>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</si>
  <si>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</si>
  <si>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ZH808</t>
  </si>
  <si>
    <t>NĂˇdoba na histologickĂ˝ mat. s pufrovanĂ˝m formalĂ­nem HISTOFOR 20 ml bal. Ăˇ 100 ks BFS-20</t>
  </si>
  <si>
    <t>ZF159</t>
  </si>
  <si>
    <t>NĂˇdoba na kontaminovanĂ˝ odpad 1 l 15-0002</t>
  </si>
  <si>
    <t>ZM705</t>
  </si>
  <si>
    <t>Pinzeta zubnĂ­ s rĂ˝hovanou ÄŤelistĂ­ lomenĂˇ 157 mm 397114500021</t>
  </si>
  <si>
    <t>ZS089</t>
  </si>
  <si>
    <t>Sonda Nabersova 172 mm 397133580230</t>
  </si>
  <si>
    <t>ZB923</t>
  </si>
  <si>
    <t>Sonda parodontologickĂˇ 133500106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</si>
  <si>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</si>
  <si>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</si>
  <si>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</si>
  <si>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</si>
  <si>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</si>
  <si>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</si>
  <si>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ZC705</t>
  </si>
  <si>
    <t>Vzduchovod ĂşstnĂ­ vel. 2 80 mm bal. Ăˇ 10 ks P03050a</t>
  </si>
  <si>
    <t>ZA810</t>
  </si>
  <si>
    <t>Vzduchovod ĂşstnĂ­ vel. 3 90 mm bal. Ăˇ 5 ks P03051a</t>
  </si>
  <si>
    <t>ZI179</t>
  </si>
  <si>
    <t>Zkumavka s mediem+ flovakovanĂ˝ tampon eSwab rĹŻĹľovĂ˝ (nos,krk,vagina,koneÄŤnĂ­k,rĂˇny,fekĂˇlnĂ­ vzo) 490CE.A</t>
  </si>
  <si>
    <t>50115064</t>
  </si>
  <si>
    <t>ZPr - šicí materiál (Z529)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</si>
  <si>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</si>
  <si>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</si>
  <si>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</si>
  <si>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</si>
  <si>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</si>
  <si>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</si>
  <si>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</si>
  <si>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</si>
  <si>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ZO353</t>
  </si>
  <si>
    <t>Ĺ itĂ­ PGA-RESORBA pletenĂ© potahovanĂ© syntetickĂ© vstĹ™ebatelnĂ© vlĂˇkno jehla HR 22 fialovĂˇ 3/0 70cm bal.Ăˇ 24 ks PA10211</t>
  </si>
  <si>
    <t>ZO354</t>
  </si>
  <si>
    <t>Ĺ itĂ­ PGA-RESORBA pletenĂ© potahovanĂ© syntetickĂ© vstĹ™ebatelnĂ© vlĂˇkno jehla HR 22 fialovĂˇ 4/0 70 cm bal. Ăˇ 24 ks PA10210</t>
  </si>
  <si>
    <t>50115065</t>
  </si>
  <si>
    <t>ZPr - vpichovací materiál (Z530)</t>
  </si>
  <si>
    <t>ZC305</t>
  </si>
  <si>
    <t>Jehla injekÄŤnĂ­ 0,4 x 20 mm ĹˇedĂˇ 4657705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</si>
  <si>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</si>
  <si>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</si>
  <si>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</si>
  <si>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</si>
  <si>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</si>
  <si>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</si>
  <si>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ZA360</t>
  </si>
  <si>
    <t>Jehla sterican 0,5 x 25 mm oranĹľovĂˇ 9186158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</si>
  <si>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</si>
  <si>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</si>
  <si>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</si>
  <si>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</si>
  <si>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</si>
  <si>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</si>
  <si>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</si>
  <si>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</si>
  <si>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</si>
  <si>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</si>
  <si>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</si>
  <si>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</si>
  <si>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</si>
  <si>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</si>
  <si>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</si>
  <si>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</si>
  <si>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</si>
  <si>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</si>
  <si>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</si>
  <si>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</si>
  <si>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</si>
  <si>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</si>
  <si>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</si>
  <si>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</si>
  <si>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</si>
  <si>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</si>
  <si>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ZP950</t>
  </si>
  <si>
    <t>Rukavice vyĹˇetĹ™ovacĂ­ nitril basic bez pudru modrĂ© XS bal. Ăˇ 200 ks 44749</t>
  </si>
  <si>
    <t>ZA034</t>
  </si>
  <si>
    <t>Rukavice vyĹˇetĹ™ovacĂ­ nitril bez pudru nesterilnĂ­ sempercare  XS bal. Ăˇ 200 ks 32615</t>
  </si>
  <si>
    <t>ZI758</t>
  </si>
  <si>
    <t>Rukavice vyĹˇetĹ™ovacĂ­ vinyl bez pudru nesterilnĂ­ M Ăˇ 100 ks EFEKTVR03</t>
  </si>
  <si>
    <t>ZB391</t>
  </si>
  <si>
    <t>Rukavice vyĹˇetĹ™ovacĂ­ vinyl CureGuard L bal. Ăˇ 100 ks 4160 COVID 19</t>
  </si>
  <si>
    <t>50115090</t>
  </si>
  <si>
    <t>ZPr - zubolékařský materiál (Z509)</t>
  </si>
  <si>
    <t>ZG556</t>
  </si>
  <si>
    <t>Adhesor carbofine 80 g prĂˇĹˇek 40 g tekutina 4111420</t>
  </si>
  <si>
    <t>ZC307</t>
  </si>
  <si>
    <t>Adhesor orig. 80 G N 2 4111112</t>
  </si>
  <si>
    <t>ZC306</t>
  </si>
  <si>
    <t>Adhesor orig. 80 g N-1 prĂˇĹˇek 55 g tekutina N-1</t>
  </si>
  <si>
    <t>ZL331</t>
  </si>
  <si>
    <t>Adhezivum dentĂˇlnĂ­ single bond universal  kit 9020890</t>
  </si>
  <si>
    <t>ZJ299</t>
  </si>
  <si>
    <t>Adisil Rose 1:1 silikon 2x1 101201</t>
  </si>
  <si>
    <t>ZD415</t>
  </si>
  <si>
    <t>AmalgĂˇm kapslovĂ˝ ÄŤ.2 YDM-I600</t>
  </si>
  <si>
    <t>ZI927</t>
  </si>
  <si>
    <t>AmalgĂˇm YDM ÄŤ.1 ,bal.Ăˇ 50 ks, Ag-43/400 (YDM-I/400)</t>
  </si>
  <si>
    <t>ZB722</t>
  </si>
  <si>
    <t>Amalgam Kit 0990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</si>
  <si>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</si>
  <si>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</si>
  <si>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</si>
  <si>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</si>
  <si>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</si>
  <si>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</si>
  <si>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ZC379</t>
  </si>
  <si>
    <t>Aquasil ultra LV Regular 4 x 50 ml DT678779</t>
  </si>
  <si>
    <t>ZE584</t>
  </si>
  <si>
    <t>Aquasil ultra XLV/regular set 678781</t>
  </si>
  <si>
    <t>ZI895</t>
  </si>
  <si>
    <t>ÄŚep 04 papĂ­rovĂ˝ 25 dentaclean 9019125</t>
  </si>
  <si>
    <t>ZI489</t>
  </si>
  <si>
    <t>ÄŚep 04 papĂ­rovĂ˝ 35 dentaclean 9019127</t>
  </si>
  <si>
    <t>ZI730</t>
  </si>
  <si>
    <t>ÄŚep 04 papĂ­rovĂ˝ 40 dentaclean 9019128</t>
  </si>
  <si>
    <t>ZI514</t>
  </si>
  <si>
    <t>ÄŚep 06 papĂ­rovĂ˝ 15 dentaclean 9019136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</si>
  <si>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</si>
  <si>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</si>
  <si>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</si>
  <si>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</si>
  <si>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</si>
  <si>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</si>
  <si>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ZC253</t>
  </si>
  <si>
    <t>ÄŚep 06 papĂ­rovĂ˝ 35 dentaclean 9019140</t>
  </si>
  <si>
    <t>ZM836</t>
  </si>
  <si>
    <t>ÄŚep 06 papĂ­rovĂ˝ 40 dentacean 9019141</t>
  </si>
  <si>
    <t>ZK681</t>
  </si>
  <si>
    <t>ÄŚep 06 papĂ­rovĂ˝ 50 dentacean 9019143</t>
  </si>
  <si>
    <t>ZK682</t>
  </si>
  <si>
    <t>ÄŚep 06 papĂ­rovĂ˝ 60 dentacean 9019144</t>
  </si>
  <si>
    <t>ZI056</t>
  </si>
  <si>
    <t>ÄŚep gutaperÄŤovĂ˝ 04 vel. 35 dentaclean 9003560</t>
  </si>
  <si>
    <t>ZF372</t>
  </si>
  <si>
    <t>ÄŚep gutaperÄŤovĂ˝ 06 vel. 35 dentaclean 9003561</t>
  </si>
  <si>
    <t>ZM870</t>
  </si>
  <si>
    <t>ÄŚep gutaperÄŤovĂ˝ Dentaclean .06  vel. 15 bal. Ăˇ 60 ks 9003553</t>
  </si>
  <si>
    <t>ZH115</t>
  </si>
  <si>
    <t>ÄŚep gutaperÄŤovĂ˝ ProTaper F3 bal. Ăˇ 60 ks 0488677</t>
  </si>
  <si>
    <t>ZI932</t>
  </si>
  <si>
    <t>ÄŚep gutaperÄŤovĂ˝ ProTaper F4-F5 bal. Ăˇ 60 ks 0488679</t>
  </si>
  <si>
    <t>ZI549</t>
  </si>
  <si>
    <t>ÄŚep papĂ­rovĂ˝ 02% VDW550230</t>
  </si>
  <si>
    <t>ZI091</t>
  </si>
  <si>
    <t>ÄŚep papĂ­rovĂ˝ 04% 258-0606 030 (VDW558030)</t>
  </si>
  <si>
    <t>ZI090</t>
  </si>
  <si>
    <t>ÄŚep papĂ­rovĂ˝ 04% VDW558020 1569321</t>
  </si>
  <si>
    <t>ZI092</t>
  </si>
  <si>
    <t>ÄŚep papĂ­rovĂ˝ 04% VDW558025 258-605 25</t>
  </si>
  <si>
    <t>ZC463</t>
  </si>
  <si>
    <t>ÄŚep papĂ­rovĂ˝ 040 04% 258-691</t>
  </si>
  <si>
    <t>ZD524</t>
  </si>
  <si>
    <t>ÄŚep vodĂ­cĂ­ stĹ™ednĂ­ 302</t>
  </si>
  <si>
    <t>ZC547</t>
  </si>
  <si>
    <t>Bellavest SH 12,8 kg 1BG54252</t>
  </si>
  <si>
    <t>ZN626</t>
  </si>
  <si>
    <t>Brousek diamantovĂ˝ kuliÄŤka 1 mm; RA 8 06.204.001.524.021 397146511010</t>
  </si>
  <si>
    <t>ZN627</t>
  </si>
  <si>
    <t>Brousek diamantovĂ˝ kuliÄŤka 2 mm; RA 8 06.204.001.524.025 397146511020</t>
  </si>
  <si>
    <t>ZN628</t>
  </si>
  <si>
    <t>Brousek diamantovĂ˝ kuliÄŤka 3 mm; RA 8 06.204.001.524.029 397146511030</t>
  </si>
  <si>
    <t>ZS349</t>
  </si>
  <si>
    <t>Brousek diamantovĂ˝ kuliÄŤka FG 8 06.314.001.524.018, bal Ăˇ 5 ks 397146514680</t>
  </si>
  <si>
    <t>ZI121</t>
  </si>
  <si>
    <t>Brousek diamantovĂ˝ ĹˇpiÄŤka FG 8 06.314.160.504.014, bal Ăˇ 5 ks 397146517270</t>
  </si>
  <si>
    <t>ZS351</t>
  </si>
  <si>
    <t>Brousek diamantovĂ˝ ĹˇpiÄŤka FG 8 06.314.160.514.014, bal Ăˇ 5 ks 397146517320</t>
  </si>
  <si>
    <t>ZS352</t>
  </si>
  <si>
    <t>Brousek diamantovĂ˝ vajĂ­ÄŤko FG 8 06.314.277.524.018, bal Ăˇ 5 ks 397146518870</t>
  </si>
  <si>
    <t>ZS353</t>
  </si>
  <si>
    <t>Brousek diamantovĂ˝ vajĂ­ÄŤko FG 8 06.314.277.524.023, bal Ăˇ 5 ks 397146518880</t>
  </si>
  <si>
    <t>ZS350</t>
  </si>
  <si>
    <t>Brousek diamantovĂ˝ zaoblenĂˇ ĹˇpiÄŤka FG 8 06.314.210.534.025, bal Ăˇ 5 ks 397146514450</t>
  </si>
  <si>
    <t>ZR068</t>
  </si>
  <si>
    <t>Brousek karborund kulatĂ˝ medium 050, bal. Ăˇ 5 ks 6030502042B</t>
  </si>
  <si>
    <t>ZD124</t>
  </si>
  <si>
    <t>Caries detector 6 ml 152010</t>
  </si>
  <si>
    <t>ZL574</t>
  </si>
  <si>
    <t>Cement fixaÄŤnĂ­ skloionomernĂ­ 0120164</t>
  </si>
  <si>
    <t>ZR369</t>
  </si>
  <si>
    <t>Cement Light Cure Band Blue  Intro  stĹ™Ă­kaÄŤka 1 x 5g J910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</si>
  <si>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</si>
  <si>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</si>
  <si>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</si>
  <si>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</si>
  <si>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ZE590</t>
  </si>
  <si>
    <t>Dentiplast 20 g SP4232110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</si>
  <si>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</si>
  <si>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</si>
  <si>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</si>
  <si>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</si>
  <si>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ZD525</t>
  </si>
  <si>
    <t>Dia disk FL 365.524.450</t>
  </si>
  <si>
    <t>ZI912</t>
  </si>
  <si>
    <t>Diamant sintrovanĂ˝ Ăˇ 6 ks  ED5000</t>
  </si>
  <si>
    <t>ZC369</t>
  </si>
  <si>
    <t>DrĂˇt kulatĂ˝ pr. 7 mm IN0307</t>
  </si>
  <si>
    <t>ZM837</t>
  </si>
  <si>
    <t>DrĂˇt ligaturovĂ˝ Remaniu, kulatĂ˝, mÄ›kkĂ˝, prĹŻm. 0,25 mm, dĂ©lka 1,160 m) 501-025-00</t>
  </si>
  <si>
    <t>ZS356</t>
  </si>
  <si>
    <t>DrĂˇt LOW Nitanium RCS 018 , bal. Ăˇ 10 ks 100-604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</si>
  <si>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</si>
  <si>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</si>
  <si>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</si>
  <si>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</si>
  <si>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</si>
  <si>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</si>
  <si>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</si>
  <si>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</si>
  <si>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</si>
  <si>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</si>
  <si>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</si>
  <si>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</si>
  <si>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</si>
  <si>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</si>
  <si>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</si>
  <si>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</si>
  <si>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</si>
  <si>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</si>
  <si>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</si>
  <si>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</si>
  <si>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ZH889</t>
  </si>
  <si>
    <t>DrĂˇt NiTi 17 x 25 101-445</t>
  </si>
  <si>
    <t>ZF062</t>
  </si>
  <si>
    <t>DrĂˇt NiTi 19 x 25 101-450</t>
  </si>
  <si>
    <t>ZE675</t>
  </si>
  <si>
    <t>DrĂˇt NiTi 19 x 25 101-451</t>
  </si>
  <si>
    <t>ZJ354</t>
  </si>
  <si>
    <t>DrĂˇt ocelovĂ˝  020 UP SS Oval arch form, bal. Ăˇ 10 ks 101-408</t>
  </si>
  <si>
    <t>ZJ355</t>
  </si>
  <si>
    <t>DrĂˇt ocelovĂ˝ 020 LOW SS Oval arch form, bal. Ăˇ 10 ks 101-409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</si>
  <si>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</si>
  <si>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</si>
  <si>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</si>
  <si>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</si>
  <si>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</si>
  <si>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</si>
  <si>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</si>
  <si>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</si>
  <si>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ZE064</t>
  </si>
  <si>
    <t>DrĂˇt ocelovĂ˝ 18 x 25 WSE7259  (101-418)</t>
  </si>
  <si>
    <t>ZJ564</t>
  </si>
  <si>
    <t>DrĂˇt ocelovĂ˝ 19 x 25 101-420</t>
  </si>
  <si>
    <t>ZF059</t>
  </si>
  <si>
    <t>DrĂˇt ocelovĂ˝ 19 x 25 101-421</t>
  </si>
  <si>
    <t>ZN014</t>
  </si>
  <si>
    <t>DrĂˇt ocelovĂ˝ prut 018 remanium bal. Ăˇ 25 ks 535-045-00</t>
  </si>
  <si>
    <t>ZS357</t>
  </si>
  <si>
    <t>DrĂˇt ocelovĂ˝ UP CNA OVAL ARCH 018 x 0.25, bal. Ăˇ 10 ks 101-518</t>
  </si>
  <si>
    <t>ZL504</t>
  </si>
  <si>
    <t>DrĂˇt retainerovĂ˝  PENTA ONE - pÄ›tiramennĂ˝, pozlacenĂ˝ 24 karat.zlato ZMRW</t>
  </si>
  <si>
    <t>ZG421</t>
  </si>
  <si>
    <t>DrĂˇt tvrdĂ˝ Interdent 0,6 mm, 3 m</t>
  </si>
  <si>
    <t>ZS355</t>
  </si>
  <si>
    <t>DrĂˇt UP Nitanium RCS 016x0.22, bal. Ăˇ 10 ks 100-605</t>
  </si>
  <si>
    <t>ZS354</t>
  </si>
  <si>
    <t>DrĂˇt UP Nitanium RCS 017x0.25, bal. Ăˇ 10 ks 100-607</t>
  </si>
  <si>
    <t>ZC519</t>
  </si>
  <si>
    <t>Elastic cromo 4221305</t>
  </si>
  <si>
    <t>ZR774</t>
  </si>
  <si>
    <t>Equator OT (titanovĂ˝ abutment) kompatibilnĂ­ se vĹˇemi systĂ©my implantĂˇtĹŻ 4.0, 12 mm, L6 993030LB</t>
  </si>
  <si>
    <t>ZP792</t>
  </si>
  <si>
    <t>Equator OT (titanovĂ˝ abutment) kompatibilnĂ­ se vĹˇemi systĂ©my implantĂˇtĹŻ manĹľeta 2 mm 993030/manĹľeta 2 mm</t>
  </si>
  <si>
    <t>ZS123</t>
  </si>
  <si>
    <t>Equator OT (titanovĂ˝ abutment) pro implantĂˇt Lasak 3,7 mm, dĂ©lka 12 mm, vĂ˝Ĺˇka g.m. 5 mm 993030IMP375</t>
  </si>
  <si>
    <t>ZS124</t>
  </si>
  <si>
    <t>Equator OT (titanovĂ˝ abutment) pro implantĂˇt Lasak 3,7 mm, dĂ©lka 12 mm, vĂ˝Ĺˇka g.m. 6 mm 993030IMP376</t>
  </si>
  <si>
    <t>ZS072</t>
  </si>
  <si>
    <t>Equator OT Impladent vĂ˝Ĺˇka 3,7 Rhein</t>
  </si>
  <si>
    <t>ZM736</t>
  </si>
  <si>
    <t>FĂłlie erkoflex 1,0 mm/120 mm ER581210</t>
  </si>
  <si>
    <t>ZE417</t>
  </si>
  <si>
    <t>FĂłlie termopl. Erkodur 1,5/120 mm, bal.Ăˇ 50 ks,  ER524215</t>
  </si>
  <si>
    <t>ZE418</t>
  </si>
  <si>
    <t>FĂłlie termopl. Erkodur 2,0/120 mm, bal.Ăˇ 10 ks, ER52122010</t>
  </si>
  <si>
    <t>ZF135</t>
  </si>
  <si>
    <t>FrĂ©za malĂˇ OWA ( L2116 0001 00BO ) 999-6000/5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</si>
  <si>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</si>
  <si>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</si>
  <si>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</si>
  <si>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</si>
  <si>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</si>
  <si>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</si>
  <si>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</si>
  <si>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</si>
  <si>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ZQ602</t>
  </si>
  <si>
    <t>Guma leĹˇtĂ­cĂ­ CERAGLOSS HP pro opracovĂˇnĂ­ keramiky, dĂ©lka 2,5 mm, prĹŻmÄ›r 150 1/10mm, modrĂˇ ED3042HP</t>
  </si>
  <si>
    <t>ZG949</t>
  </si>
  <si>
    <t>Guma leĹˇtĂ­cĂ­ stargloss pro opracovĂˇnĂ­ keramiky disk modrĂ˝ EDR1520</t>
  </si>
  <si>
    <t>ZF457</t>
  </si>
  <si>
    <t>Guttasolw 15 ml</t>
  </si>
  <si>
    <t>ZD133</t>
  </si>
  <si>
    <t>Hmota otiskovacĂ­ kettenbach 0137221</t>
  </si>
  <si>
    <t>ZB393</t>
  </si>
  <si>
    <t>Hmota otiskovacĂ­ silikonovĂˇ speedex putty 0026292</t>
  </si>
  <si>
    <t>ZK252</t>
  </si>
  <si>
    <t>Hmota otiskovacĂ­ zeta plus 900 ml 003-540107</t>
  </si>
  <si>
    <t>ZD890</t>
  </si>
  <si>
    <t>Hmota zatmelovacĂ­ Shera Cast 20 kg /8x2,5/</t>
  </si>
  <si>
    <t>ZC452</t>
  </si>
  <si>
    <t>Hmota zatmelovacĂ­ sherafina rapid 6 kg 1084SH</t>
  </si>
  <si>
    <t>ZI619</t>
  </si>
  <si>
    <t>ChrĂˇniÄŤ prstu Langenbeck 397136910002</t>
  </si>
  <si>
    <t>ZS218</t>
  </si>
  <si>
    <t>ImplantĂˇt zubnĂ­ Astra Tech Dentsply EV 3,6, pr. 4,0 mm, vĂ˝Ĺˇka 1 mm, doÄŤasnĂ˝ Temp Abutment, purple 26252</t>
  </si>
  <si>
    <t>ZL044</t>
  </si>
  <si>
    <t>ImplantĂˇt zubnĂ­ Astra Tech TX 4.0 S 24941</t>
  </si>
  <si>
    <t>ZL045</t>
  </si>
  <si>
    <t>ImplantĂˇt zubnĂ­ Astra Tech TX 4.0 S 24942</t>
  </si>
  <si>
    <t>ZO871</t>
  </si>
  <si>
    <t>ImplantĂˇt zubnĂ­ Astra Tech TX 5. 0S 24972</t>
  </si>
  <si>
    <t>ZC299</t>
  </si>
  <si>
    <t>Impression Compound, bal. Ăˇ 5 ks, 1DDCEIC</t>
  </si>
  <si>
    <t>ZL180</t>
  </si>
  <si>
    <t>Ingoty LT IPS e-max Press barva A2 bal. Ăˇ 5 ks IV605274</t>
  </si>
  <si>
    <t>ZD118</t>
  </si>
  <si>
    <t>Interim Stand pÄ›n.vloĹľky 0658697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</si>
  <si>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</si>
  <si>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</si>
  <si>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</si>
  <si>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</si>
  <si>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</si>
  <si>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</si>
  <si>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</si>
  <si>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</si>
  <si>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</si>
  <si>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</si>
  <si>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</si>
  <si>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</si>
  <si>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ZH081</t>
  </si>
  <si>
    <t>KamĂ­nek na Zirkonoxid-ĹˇpiÄŤka Z652R</t>
  </si>
  <si>
    <t>ZH082</t>
  </si>
  <si>
    <t>KamĂ­nek na Zirkonoxid-vajĂ­ÄŤko Z660</t>
  </si>
  <si>
    <t>ZH085</t>
  </si>
  <si>
    <t>KamĂ­nek na Zirkonoxid-vysokĂ˝ vĂˇleÄŤek Z732</t>
  </si>
  <si>
    <t>ZS214</t>
  </si>
  <si>
    <t>Kanyla aplikaÄŤnĂ­ nĂˇhradnĂ­ k  materiĂˇlu ApexCal, bal. Ăˇ 15 ks 0091331</t>
  </si>
  <si>
    <t>ZD786</t>
  </si>
  <si>
    <t>Kanyla Ĺľl. mixing tips bal. Ăˇ 40 ks 60578121</t>
  </si>
  <si>
    <t>ZE155</t>
  </si>
  <si>
    <t>Kanyla M+W pro leptacĂ­ gel 0100102</t>
  </si>
  <si>
    <t>ZF632</t>
  </si>
  <si>
    <t>Kanyla NaViTip 0 bal. Ăˇ 20 ks 498581</t>
  </si>
  <si>
    <t>ZK606</t>
  </si>
  <si>
    <t>Kanyla RMO FLI 022, hornĂ­ levĂˇ, 2. molĂˇr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</si>
  <si>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</si>
  <si>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</si>
  <si>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</si>
  <si>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</si>
  <si>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</si>
  <si>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</si>
  <si>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</si>
  <si>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</si>
  <si>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</si>
  <si>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</si>
  <si>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</si>
  <si>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</si>
  <si>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</si>
  <si>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</si>
  <si>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</si>
  <si>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</si>
  <si>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ZC326</t>
  </si>
  <si>
    <t>KartĂˇÄŤek na koĹ™enovĂ© nĂˇstroje 954361 (14360NI)</t>
  </si>
  <si>
    <t>ZC455</t>
  </si>
  <si>
    <t>KartĂˇÄŤek nylon do kolĂ©nka BT260.23N</t>
  </si>
  <si>
    <t>ZC570</t>
  </si>
  <si>
    <t>Kavitan LC A2 12 g prĂˇĹˇku + 5 g tekutiny 4113411</t>
  </si>
  <si>
    <t>ZD448</t>
  </si>
  <si>
    <t>KelĂ­mek odlĂ©v. fornax D5 1205004116</t>
  </si>
  <si>
    <t>ZS025</t>
  </si>
  <si>
    <t>Keramika  IPS InLine Opaquer A-D 3g C4 0141924</t>
  </si>
  <si>
    <t>ZO009</t>
  </si>
  <si>
    <t>Keramika IPS e.max Ceram Build Up Liq. 60 ml 597055</t>
  </si>
  <si>
    <t>ZS091</t>
  </si>
  <si>
    <t>Keramika IPS e.max Ceram Deep Dentin A4 20 g 8942DA4</t>
  </si>
  <si>
    <t>ZS092</t>
  </si>
  <si>
    <t>Keramika IPS e.max Ceram Deep Dentin B1 20 g 8942DB1</t>
  </si>
  <si>
    <t>ZS093</t>
  </si>
  <si>
    <t>Keramika IPS e.max Ceram Deep Dentin B4 20 g 8942DB4</t>
  </si>
  <si>
    <t>ZS094</t>
  </si>
  <si>
    <t>Keramika IPS e.max Ceram Deep Dentin C1 20 g 8942DC1</t>
  </si>
  <si>
    <t>ZS095</t>
  </si>
  <si>
    <t>Keramika IPS e.max Ceram Deep Dentin C2 20 g 8942DC2</t>
  </si>
  <si>
    <t>ZS096</t>
  </si>
  <si>
    <t>Keramika IPS e.max Ceram Deep Dentin C3 20 g 8942DC3</t>
  </si>
  <si>
    <t>ZS097</t>
  </si>
  <si>
    <t>Keramika IPS e.max Ceram Deep Dentin C4 20 g 8942DC4</t>
  </si>
  <si>
    <t>ZS098</t>
  </si>
  <si>
    <t>Keramika IPS e.max Ceram Deep Dentin D2 20 g 8942DD2</t>
  </si>
  <si>
    <t>ZS099</t>
  </si>
  <si>
    <t>Keramika IPS e.max Ceram Deep Dentin D3 20 g 8942DD3</t>
  </si>
  <si>
    <t>ZS100</t>
  </si>
  <si>
    <t>Keramika IPS e.max Ceram Deep Dentin D4 20 g 8942DD4</t>
  </si>
  <si>
    <t>ZS101</t>
  </si>
  <si>
    <t>Keramika IPS e.max Ceram Dentin A4   20 g 8941DA4</t>
  </si>
  <si>
    <t>ZS102</t>
  </si>
  <si>
    <t>Keramika IPS e.max Ceram Dentin B4 20 g 8941DB4</t>
  </si>
  <si>
    <t>ZS103</t>
  </si>
  <si>
    <t>Keramika IPS e.max Ceram Dentin C1 20 g 8941DC1</t>
  </si>
  <si>
    <t>ZS104</t>
  </si>
  <si>
    <t>Keramika IPS e.max Ceram Dentin C2 20 g 8941DC2</t>
  </si>
  <si>
    <t>ZS105</t>
  </si>
  <si>
    <t>Keramika IPS e.max Ceram Dentin C3 20 g 8941DC3</t>
  </si>
  <si>
    <t>ZS106</t>
  </si>
  <si>
    <t>Keramika IPS e.max Ceram Dentin C4 20 g 8941DC4</t>
  </si>
  <si>
    <t>ZS026</t>
  </si>
  <si>
    <t>Keramika IPS InLine Deep Dentin A-D 20g C1 0141987</t>
  </si>
  <si>
    <t>ZS027</t>
  </si>
  <si>
    <t>Keramika IPS InLine Deep Dentin A-D 20g C2 0141988</t>
  </si>
  <si>
    <t>ZS028</t>
  </si>
  <si>
    <t>Keramika IPS InLine Deep Dentin A-D 20g C3 0141989</t>
  </si>
  <si>
    <t>ZS029</t>
  </si>
  <si>
    <t>Keramika IPS InLine Deep Dentin A-D 20g C4 0141990</t>
  </si>
  <si>
    <t>ZS030</t>
  </si>
  <si>
    <t>Keramika IPS InLine Deep Dentin A-D 20g D4 0141992</t>
  </si>
  <si>
    <t>ZS031</t>
  </si>
  <si>
    <t>Keramika IPS InLine Dentin A-D 20g C1 0241914</t>
  </si>
  <si>
    <t>ZS032</t>
  </si>
  <si>
    <t>Keramika IPS InLine Dentin A-D 20g C3 0241916</t>
  </si>
  <si>
    <t>ZS033</t>
  </si>
  <si>
    <t>Keramika IPS InLine Dentin A-D 20g C4 0241917</t>
  </si>
  <si>
    <t>ZS034</t>
  </si>
  <si>
    <t>Keramika IPS InLine Dentin A-D 20g D4 0241920</t>
  </si>
  <si>
    <t>ZS024</t>
  </si>
  <si>
    <t>Keramika IPS InLine Opaquer A-D 3g C1 0141921</t>
  </si>
  <si>
    <t>ZM578</t>
  </si>
  <si>
    <t>Keramika IPS InLine PoM Stains - vanille Ăˇ 1 g IV602375</t>
  </si>
  <si>
    <t>ZM570</t>
  </si>
  <si>
    <t>Keramika IPS InLine Transpa - brown Ăˇ 20 g IV600100</t>
  </si>
  <si>
    <t>ZE586</t>
  </si>
  <si>
    <t>Ketac cem easymix 56900</t>
  </si>
  <si>
    <t>ZI811</t>
  </si>
  <si>
    <t>KlĂ­nek derotaÄŤnĂ­ 400-301</t>
  </si>
  <si>
    <t>ZD420</t>
  </si>
  <si>
    <t>KlĂ­nek dĹ™evÄ›nĂ˝ interdentĂˇlnĂ­, anatomicky tvarovanĂ˝, z javorovĂ©ho dĹ™eva, rĹŻznĂ© vel. rĹŻĹľovĂˇ, modrĂˇ, zelenĂˇ, ĹľlutĂˇ,  bal. Ăˇ 400 ks 9002277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</si>
  <si>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</si>
  <si>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</si>
  <si>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ZD787</t>
  </si>
  <si>
    <t>Koncovka Ĺľl.intra oral tips,na mĂ­chacĂ­ kanylu 0088259</t>
  </si>
  <si>
    <t>ZD581</t>
  </si>
  <si>
    <t>KotouÄŤ HP 22 mm drĂˇtÄ›nĂ˝ nerez BT277.1</t>
  </si>
  <si>
    <t>ZD523</t>
  </si>
  <si>
    <t>KotouÄŤ Ĺ™ezacĂ­ pr.40/0,5 mm, Ăˇ 10 ks, 370000107</t>
  </si>
  <si>
    <t>ZB860</t>
  </si>
  <si>
    <t>KotouÄŤ plĂˇtÄ›nĂ˝ pr.100 mm-neproĹˇĂ­v. IX5001</t>
  </si>
  <si>
    <t>ZC518</t>
  </si>
  <si>
    <t>Kromopan 100 450 g, 1/X2710</t>
  </si>
  <si>
    <t>ZH306</t>
  </si>
  <si>
    <t>Ĺ pendlĂ­k-spona 0,7 mm Ăˇ 100 ks 620-107 00</t>
  </si>
  <si>
    <t>ZH307</t>
  </si>
  <si>
    <t>Ĺ pendlĂ­k-spona 0,8 mm Ăˇ 100 ks 620-108 00</t>
  </si>
  <si>
    <t>ZB044</t>
  </si>
  <si>
    <t>Ĺ roub ortodontickĂ˝ Bertoni 602-606-1</t>
  </si>
  <si>
    <t>ZG393</t>
  </si>
  <si>
    <t>Ĺ roub ortodontickĂ˝ Hyrax Ăˇ 10 ks 602-801-30</t>
  </si>
  <si>
    <t>ZS331</t>
  </si>
  <si>
    <t>Ĺ roubovĂˇk extra krĂˇtkĂ˝ Bioniq , hex 1.25/L17 2404.00</t>
  </si>
  <si>
    <t>ZM662</t>
  </si>
  <si>
    <t>Ĺ roubovĂˇk hex krĂˇtkĂ˝ I.25/L23 2405.00</t>
  </si>
  <si>
    <t>ZB933</t>
  </si>
  <si>
    <t>Ĺ tÄ›teÄŤky aplikaÄŤnĂ­, Ăˇ 400 ks, SD8100123</t>
  </si>
  <si>
    <t>ZL622</t>
  </si>
  <si>
    <t>Ĺ tÄ›teÄŤky jednorĂˇzovĂ© bĂ­lĂ© mÄ›kkĂ©, Ăˇ 50 ks, DC702008</t>
  </si>
  <si>
    <t>ZK532</t>
  </si>
  <si>
    <t>LahviÄŤka na ortocryl 16210000</t>
  </si>
  <si>
    <t>ZK602</t>
  </si>
  <si>
    <t>Lepidlo na perly INO372</t>
  </si>
  <si>
    <t>ZE738</t>
  </si>
  <si>
    <t>ĹetĂ­zek elast. ÄŤirĂ˝-light 400-317LF</t>
  </si>
  <si>
    <t>ZS358</t>
  </si>
  <si>
    <t>Ligatura elastickĂˇ na tyÄŤce vnÄ›jĹˇĂ­ prĹŻmÄ›r 3,07 mm, MINI, ÄŤernĂˇ, bal. 100 tyÄŤek tj. 1000 ligatur J00361</t>
  </si>
  <si>
    <t>ZQ898</t>
  </si>
  <si>
    <t>Ligatura elastickĂˇ na tyÄŤce vnÄ›jĹˇĂ­ prĹŻmÄ›r 3,07 mm, MINI, modrĂˇ, bal. 100 tyÄŤek tj. 1000 ligatur J00351</t>
  </si>
  <si>
    <t>ZS360</t>
  </si>
  <si>
    <t>Ligatura elastickĂˇ na tyÄŤce vnÄ›jĹˇĂ­ prĹŻmÄ›r 3,07 mm, MINI, tmavÄ› modrĂˇ, bal. 100 tyÄŤek tj. 1000 ligatur J00349</t>
  </si>
  <si>
    <t>ZS271</t>
  </si>
  <si>
    <t>Ligatura elastickĂˇ na tyÄŤce vnÄ›jĹˇĂ­ prĹŻmÄ›r 3,07 mm, stĹ™Ă­brnĂˇ, bal. Ăˇ 100 tyÄŤek tj. 1000 ligatur J00359</t>
  </si>
  <si>
    <t>ZR495</t>
  </si>
  <si>
    <t>Ligatura elastickĂˇ na tyÄŤce, MINI, perleĹĄovĂˇ, bal. 100 tyÄŤek tj. 1000 ligatur J00337</t>
  </si>
  <si>
    <t>ZQ167</t>
  </si>
  <si>
    <t>Ligatura prefabrikovanĂˇ krĂˇtkĂˇ Kobayashi Twists 100.014 bal. Ăˇ 100 ks SHK014</t>
  </si>
  <si>
    <t>ZD798</t>
  </si>
  <si>
    <t>Light bond stĹ™Ă­kaÄŤky Ăˇ 4 ks LBPPF</t>
  </si>
  <si>
    <t>ZD089</t>
  </si>
  <si>
    <t>MÄ›Ĺ™Ă­tko koĹ™enovĂ˝ch nĂˇstrojĹŻ 397144510120</t>
  </si>
  <si>
    <t>ZP112</t>
  </si>
  <si>
    <t>MateriĂˇl fotokompozitnĂ­ pro bezkovovĂ© nĂˇhrady Signum ceramis dentin B4 bal. 4g HK66022949</t>
  </si>
  <si>
    <t>ZN884</t>
  </si>
  <si>
    <t>MateriĂˇl fotokompozitnĂ­ pro bezkovovĂ© nĂˇhrady Signum ceramis dentin EL bal. 4g Her66022957</t>
  </si>
  <si>
    <t>ZN781</t>
  </si>
  <si>
    <t>MateriĂˇl fotokompozitnĂ­ pro kovovĂ© i bezkovovĂ© nĂˇhrady Signum Matrix Opal Schneide OS1 bal. 4 g Her66019694</t>
  </si>
  <si>
    <t>ZN786</t>
  </si>
  <si>
    <t>MateriĂˇl fotokompozitnĂ­ pro kovovĂ© i bezkovovĂ© nĂˇhrady Signum Matrix Opal Transparent OTY bal. 4 g Her66019701</t>
  </si>
  <si>
    <t>ZN790</t>
  </si>
  <si>
    <t>MateriĂˇl fotokompozitnĂ­ pro kovovĂ© i bezkovovĂ© nĂˇhrady Signum Matrix SekundĂ¤r Dentin SD1 bal. 4 g Her66019693</t>
  </si>
  <si>
    <t>ZR879</t>
  </si>
  <si>
    <t>MateriĂˇl glazovacĂ­ pro keramiku IPS, IPS Ivocolor mixing liquid Allround Ăˇ 15 ml IVV667694</t>
  </si>
  <si>
    <t>ZQ963</t>
  </si>
  <si>
    <t>MateriĂˇl kompozitnĂ­ bis-akrylĂˇtovĂ˝  pro vĂ˝robu provizor. nĂˇhrad Protemp 4 doplĹ.balenĂ­ A2 (1 x 50ml kartuĹˇe  A2, 16 x mĂ­chacĂ­ kanyly - modrĂ©) 9020139</t>
  </si>
  <si>
    <t>ZL469</t>
  </si>
  <si>
    <t>MateriĂˇl kompozitnĂ­ Filtek Ultimate A2-B 9025146</t>
  </si>
  <si>
    <t>ZL470</t>
  </si>
  <si>
    <t>MateriĂˇl kompozitnĂ­ Filtek ultimate A3-B 9025147</t>
  </si>
  <si>
    <t>ZL575</t>
  </si>
  <si>
    <t>MateriĂˇl kompozitnĂ­ Filtek ultimate Flowable A2  9025772</t>
  </si>
  <si>
    <t>ZH722</t>
  </si>
  <si>
    <t>Matrice Fender Wedge 58122XS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</si>
  <si>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</si>
  <si>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</si>
  <si>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</si>
  <si>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</si>
  <si>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</si>
  <si>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</si>
  <si>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ZC336</t>
  </si>
  <si>
    <t>Matrice Hawe Striproll ĹˇĂ­Ĺ™ka 6 mm dĂ©lka 15 m transparentnĂ­ HW686</t>
  </si>
  <si>
    <t>ZC447</t>
  </si>
  <si>
    <t>Matrice Hawe Striproll ĹˇĂ­Ĺ™ka 8 mm dĂ©lka 15 m transparentnĂ­ HW685</t>
  </si>
  <si>
    <t>ZS021</t>
  </si>
  <si>
    <t>Matrice pĂˇskovĂˇ Matrix Strip ST, 3m v kotouÄŤi, ĹˇĂ­Ĺ™ka 5 mm, tlouĹˇĹĄka 0,03 mm 9005786</t>
  </si>
  <si>
    <t>ZS020</t>
  </si>
  <si>
    <t>Matrice pĂˇskovĂˇ Matrix Strip ST, 3m v kotouÄŤi, ĹˇĂ­Ĺ™ka 6 mm, tlouĹˇĹĄka 0,03 mm 9005787</t>
  </si>
  <si>
    <t>ZS022</t>
  </si>
  <si>
    <t>Matrice pĂˇskovĂˇ Matrix Strip ST, 3m v kotouÄŤi, ĹˇĂ­Ĺ™ka 7 mm, tlouĹˇĹĄka 0,03 mm 9005788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</si>
  <si>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</si>
  <si>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</si>
  <si>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ZQ687</t>
  </si>
  <si>
    <t>MembrĂˇna Bio-Gide Compressed 20x30mm AT500372</t>
  </si>
  <si>
    <t>ZF449</t>
  </si>
  <si>
    <t>MĹ™Ă­Ĺľka tvarovanĂˇ-pozlac.Ăˇ 10 ks DM 318-104</t>
  </si>
  <si>
    <t>ZC403</t>
  </si>
  <si>
    <t>NĂˇstroj na zubnĂ­ kĂˇmen srpkovĂ˝ 0,6 mm 155 mm 397147510030</t>
  </si>
  <si>
    <t>ZC517</t>
  </si>
  <si>
    <t>Nit dentĂˇlnĂ­ BT485</t>
  </si>
  <si>
    <t>ZE685</t>
  </si>
  <si>
    <t>Nit elastickĂˇ ÄŤirĂˇ 18 x 18 ECM0695</t>
  </si>
  <si>
    <t>ZS215</t>
  </si>
  <si>
    <t>Nit zubnĂ­ Miraflos Big, bĂ­lĂˇ, nĂˇhradnĂ­ role, voskovanĂˇ, dĂ©lka 200 m 0122832</t>
  </si>
  <si>
    <t>ZE700</t>
  </si>
  <si>
    <t>Nit zubnĂ­ vosk M+W 15 m 0000877</t>
  </si>
  <si>
    <t>ZC922</t>
  </si>
  <si>
    <t>OÄŤko Opti-MIM 430-005</t>
  </si>
  <si>
    <t>ZF554</t>
  </si>
  <si>
    <t>ObrĂˇzek do ortodontickĂ˝ch aparĂˇtkĹŻ beruĹˇka Ăˇ 20 ks 160-100-05</t>
  </si>
  <si>
    <t>ZC821</t>
  </si>
  <si>
    <t>Occlu spray zelenĂ˝ 75 ml 00093</t>
  </si>
  <si>
    <t>ZG296</t>
  </si>
  <si>
    <t>OptiBond FL 0036191</t>
  </si>
  <si>
    <t>ZC485</t>
  </si>
  <si>
    <t>Oralium 1000 g 1600/0</t>
  </si>
  <si>
    <t>ZD313</t>
  </si>
  <si>
    <t>Oranwash L 140 ml IX2877</t>
  </si>
  <si>
    <t>ZD140</t>
  </si>
  <si>
    <t>PĂˇjka univerzĂˇlnĂ­ stĹ™Ă­brnĂˇ - 700Â°C 380-604-50</t>
  </si>
  <si>
    <t>ZC822</t>
  </si>
  <si>
    <t>PĂˇska brusnĂˇ 50 m zrnitost 120 IN0820</t>
  </si>
  <si>
    <t>ZG569</t>
  </si>
  <si>
    <t>PĂˇska brusnĂˇ 50 m zrnitost 180 IN0821</t>
  </si>
  <si>
    <t>ZS107</t>
  </si>
  <si>
    <t>PĂˇska Sof-Lex dokonÄŤovacĂ­ a leĹˇtĂ­cĂ­ pro leĹˇtÄ›nĂ­ kompozit, kompomerĹŻ a keramiky, pro aproximĂˇlnĂ­ oblasti jemnĂˇ/x-jemnĂˇ, bal. Ăˇ 120 ks 0016802</t>
  </si>
  <si>
    <t>ZS108</t>
  </si>
  <si>
    <t>PĂˇska Sof-Lex dokonÄŤovacĂ­ a leĹˇtĂ­cĂ­ pro leĹˇtÄ›nĂ­ kompozit, kompomerĹŻ a keramiky, pro aproximĂˇlnĂ­ oblastileĹˇtĂ­cĂ­ hrubĂˇ/stĹ™ednĂ­ ĂşzkĂˇ, bal. Ăˇ 100 ks 0016803</t>
  </si>
  <si>
    <t>ZH899</t>
  </si>
  <si>
    <t>PĂˇsky stripovacĂ­ jednostrannĂ© 106-220</t>
  </si>
  <si>
    <t>ZB984</t>
  </si>
  <si>
    <t>PĂˇtradlo zubnĂ­ lomenĂ©-krĂˇtkĂ© 397133510040</t>
  </si>
  <si>
    <t>ZC319</t>
  </si>
  <si>
    <t>PapĂ­r artikulaÄŤnĂ­ modroÄŤerv. l 12 x 10 listĹŻ 102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</si>
  <si>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</si>
  <si>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</si>
  <si>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</si>
  <si>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</si>
  <si>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</si>
  <si>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</si>
  <si>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ZC328</t>
  </si>
  <si>
    <t>pasta Calxyd  2 x 3,5 g 4142120</t>
  </si>
  <si>
    <t>ZC300</t>
  </si>
  <si>
    <t>Pasta Depural Neo 60 g 4816210</t>
  </si>
  <si>
    <t>ZE019</t>
  </si>
  <si>
    <t>Pasta leĹˇtĂ­cĂ­ Opal 35 g 520.0000RE</t>
  </si>
  <si>
    <t>ZJ765</t>
  </si>
  <si>
    <t>Pasta pro vypalovĂˇnĂ­ v keramickĂ© peci Ăˇ 12 g VIEFP12</t>
  </si>
  <si>
    <t>ZD589</t>
  </si>
  <si>
    <t>Pattern Resin-prĂˇĹˇek 100 g GCREPR001</t>
  </si>
  <si>
    <t>ZC477</t>
  </si>
  <si>
    <t>Pemza leĹˇtĂ­cĂ­  5kg 260000013</t>
  </si>
  <si>
    <t>ZG718</t>
  </si>
  <si>
    <t>PilĂ­Ĺ™ attachment locator D3.7/L3 01210</t>
  </si>
  <si>
    <t>ZN212</t>
  </si>
  <si>
    <t>PilĂ­Ĺ™ Attachment LOCATOR IMPLADENT L5, prĹŻmÄ›r 3,7 mm 01212</t>
  </si>
  <si>
    <t>ZP866</t>
  </si>
  <si>
    <t>PilnĂ­k K-File L31 prĹŻmÄ›ry 0,20 - 0,80 mm dĂ©lka 31 mm sada = 6 ks 397144519062</t>
  </si>
  <si>
    <t>ZL713</t>
  </si>
  <si>
    <t>PilnĂ­k K-File L31 prĹŻmÄ›ry 0,30 mm dĂ©lka 31 mm bal. Ăˇ 6 ks  397144519082</t>
  </si>
  <si>
    <t>ZQ672</t>
  </si>
  <si>
    <t>PilnĂ­k K-File prĹŻmÄ›r 0,10 dĂ©lka 31 mm sada = 6 ks 397144519062</t>
  </si>
  <si>
    <t>ZQ674</t>
  </si>
  <si>
    <t>PilnĂ­k K-File prĹŻmÄ›r 0,35 dĂ©lka 31 mm sada = 6 ks 397144519092</t>
  </si>
  <si>
    <t>ZS293</t>
  </si>
  <si>
    <t>PlniÄŤ do kolĂ©nka rotaÄŤnĂ­ Paste Carrier, prĹŻmÄ›r 0,25 mm, dĂ©lka 25 mm, ÄŤervenĂ˝, bal. Ăˇ 4 ks 397144512100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</si>
  <si>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</si>
  <si>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</si>
  <si>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</si>
  <si>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</si>
  <si>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ZQ889</t>
  </si>
  <si>
    <t>PrĂˇĹˇek do pĂ­skovaÄŤe RondoFlex, k air-abrasion oĹˇetĹ™enĂ­, vel. ÄŤĂˇstic  50 Âµm, bal. Ăˇ 1000 g 0182004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</si>
  <si>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</si>
  <si>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</si>
  <si>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</si>
  <si>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</si>
  <si>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</si>
  <si>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</si>
  <si>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</si>
  <si>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</si>
  <si>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</si>
  <si>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</si>
  <si>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ZB277</t>
  </si>
  <si>
    <t>PronikaÄŤ K - File 063025015</t>
  </si>
  <si>
    <t>ZH124</t>
  </si>
  <si>
    <t>PronikaÄŤ K - File VDW063025010</t>
  </si>
  <si>
    <t>ZS332</t>
  </si>
  <si>
    <t>PronikaÄŤ K-Reamer L 31, prĹŻmÄ›r 0,10 mm, dĂ©lka 31 mm , bal. Ăˇ 6 ks 397144517772</t>
  </si>
  <si>
    <t>ZJ756</t>
  </si>
  <si>
    <t>PronikaÄŤ k-reamers 029015</t>
  </si>
  <si>
    <t>ZI095</t>
  </si>
  <si>
    <t>PronikaÄŤ k-reamers 053025010</t>
  </si>
  <si>
    <t>ZA422</t>
  </si>
  <si>
    <t>ProstĹ™edek izolaÄŤnĂ­ picosep Ăˇ 30 ml 1552.0030</t>
  </si>
  <si>
    <t>ZG856</t>
  </si>
  <si>
    <t>ProstĹ™edek na ÄŤiĹˇĹĄ. koĹ™en. kanĂˇlkĹŻ FileCare EDTA/vdw/ stĹ™Ă­kaÄŤky 5 x 3 ml 0858649</t>
  </si>
  <si>
    <t>ZB638</t>
  </si>
  <si>
    <t>ProtahovĂˇÄŤek HedstrĂ©m 073025010</t>
  </si>
  <si>
    <t>ZO132</t>
  </si>
  <si>
    <t>ProtahovĂˇÄŤek h-file 0,08 397144515832</t>
  </si>
  <si>
    <t>ZP364</t>
  </si>
  <si>
    <t>ProtahovĂˇÄŤek H-File 025 dĂ©lka 31 mm ÄŤervenĂ˝ bal. Ăˇ 6 ks 397144515432</t>
  </si>
  <si>
    <t>ZC417</t>
  </si>
  <si>
    <t>Protemp 3 Garant 1 x 50 ml A3</t>
  </si>
  <si>
    <t>ZC921</t>
  </si>
  <si>
    <t>PruĹľina open v cĂ­vce (100-751) F00062</t>
  </si>
  <si>
    <t>ZJ766</t>
  </si>
  <si>
    <t>PryskyĹ™ice LC Block-out resin sada UD240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</si>
  <si>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</si>
  <si>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</si>
  <si>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</si>
  <si>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</si>
  <si>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</si>
  <si>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</si>
  <si>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</si>
  <si>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</si>
  <si>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ZM729</t>
  </si>
  <si>
    <t>Roztok na otiskovacĂ­ hmotu VPS Tray Adhezivum ES7307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</si>
  <si>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</si>
  <si>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</si>
  <si>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</si>
  <si>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</si>
  <si>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</si>
  <si>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</si>
  <si>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</si>
  <si>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</si>
  <si>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</si>
  <si>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</si>
  <si>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</si>
  <si>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</si>
  <si>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ZC949</t>
  </si>
  <si>
    <t>Sada Gingivamoil DC03053</t>
  </si>
  <si>
    <t>ZC561</t>
  </si>
  <si>
    <t>Sada na leĹˇtÄ›nĂ­ amalgam. vĂ˝plnĂ­ (2 ks Amalgam reducerĹŻ, 5 ks Alphaflex hnÄ›dĂ©, 5 ks Alphaflex zelenĂ©) 9000288</t>
  </si>
  <si>
    <t>ZL506</t>
  </si>
  <si>
    <t>Sada na leptĂˇnĂ­ porcelain etch silane 9007952</t>
  </si>
  <si>
    <t>ZG719</t>
  </si>
  <si>
    <t>Sada protetickĂˇ locator Ăˇ 2 ks 08519-2</t>
  </si>
  <si>
    <t>ZQ988</t>
  </si>
  <si>
    <t>Savka M+W pro dÄ›ti, zelenĂˇ, dĂ©lka 10,8 cm, ĹˇĂ­Ĺ™ka 1 cm, spojka o prĹŻmÄ›ru 16 mm, autoklĂˇvovatelnĂˇ, bal. Ăˇ 10 ks 0300612</t>
  </si>
  <si>
    <t>ZQ987</t>
  </si>
  <si>
    <t>Savka M+W pro dospÄ›lĂ©, modrĂˇ, dĂ©lka 12,4 cm, ĹˇĂ­Ĺ™ka 1,5 cm, spojka o prĹŻmÄ›ru 16 mm, autoklĂˇvovatelnĂˇ, bal. Ăˇ 10 ks 0300603</t>
  </si>
  <si>
    <t>ZL468</t>
  </si>
  <si>
    <t>Savka s odnĂ­m.koncovkou - transp. bal.Ăˇ 100 ks,  MSF6007</t>
  </si>
  <si>
    <t>ZD005</t>
  </si>
  <si>
    <t>Separating fluid 500 ml 1/V3651</t>
  </si>
  <si>
    <t>ZD576</t>
  </si>
  <si>
    <t>Signum c+b opaque lig.4 ml HK64714198</t>
  </si>
  <si>
    <t>ZD115</t>
  </si>
  <si>
    <t>Signum Margin Ăˇ 4 g SM4001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</si>
  <si>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</si>
  <si>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</si>
  <si>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</si>
  <si>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</si>
  <si>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</si>
  <si>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</si>
  <si>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</si>
  <si>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</si>
  <si>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</si>
  <si>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</si>
  <si>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</si>
  <si>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</si>
  <si>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</si>
  <si>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</si>
  <si>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</si>
  <si>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</si>
  <si>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</si>
  <si>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</si>
  <si>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ZC373</t>
  </si>
  <si>
    <t>Sprej cognoscin orig. 120 g 1IX1140</t>
  </si>
  <si>
    <t>ZH467</t>
  </si>
  <si>
    <t>Sprej Kavo QUATTROCARE Ăˇ 6 ks (6 lahvĂ­) KaVo QUATTROcare spreje a 500 ml 1.011.5720</t>
  </si>
  <si>
    <t>ZC359</t>
  </si>
  <si>
    <t>Stomaflex lak 140 g 600056</t>
  </si>
  <si>
    <t>ZC304</t>
  </si>
  <si>
    <t>Stomaflex varnish (lak) 140 g 4817330</t>
  </si>
  <si>
    <t>ZC439</t>
  </si>
  <si>
    <t>Superacryl plus 0  a 500 gr pl 4328411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</si>
  <si>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</si>
  <si>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</si>
  <si>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</si>
  <si>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</si>
  <si>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</si>
  <si>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</si>
  <si>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</si>
  <si>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</si>
  <si>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</si>
  <si>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SystĂ©m adhezivnĂ­ F-Splint-Aid (1x lahviÄŤka s pĂˇskou a bondem ĹˇĂ­Ĺ™ka 4 mm, dĂ©lka 12 cm + 5x aplikaÄŤnĂ­ svorka)</t>
  </si>
  <si>
    <t>ZF481</t>
  </si>
  <si>
    <t>Tah gumovĂ˝ intraor.-medium 1/4" 407-041S</t>
  </si>
  <si>
    <t>ZF689</t>
  </si>
  <si>
    <t>Tahy gumovĂ© intraor.-medium 1/8" 407-021S</t>
  </si>
  <si>
    <t>ZD390</t>
  </si>
  <si>
    <t>Tahy gumovĂ© intraor.-medium 3/16" 407-031S</t>
  </si>
  <si>
    <t>ZD095</t>
  </si>
  <si>
    <t>Tekutina expanznĂ­ sheraifina 1l 1501SH</t>
  </si>
  <si>
    <t>ZD290</t>
  </si>
  <si>
    <t>Tetric Evo 2g Flow A2</t>
  </si>
  <si>
    <t>ZC563</t>
  </si>
  <si>
    <t>Tokuso rebase 1/X7045</t>
  </si>
  <si>
    <t>ZI924</t>
  </si>
  <si>
    <t>Tryska rozpraĹˇovacĂ­ na Orthocryl 162-751-00</t>
  </si>
  <si>
    <t>ZB842</t>
  </si>
  <si>
    <t>UpravovaÄŤ voskovĂ˝ch valĹŻ (9102607) 69600010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</si>
  <si>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</si>
  <si>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</si>
  <si>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</si>
  <si>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</si>
  <si>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ZC577</t>
  </si>
  <si>
    <t>VlĂˇkno retraÄŤnĂ­ Ultrapak ÄŤ.000 UD9331</t>
  </si>
  <si>
    <t>ZC952</t>
  </si>
  <si>
    <t>VlĂˇkno retrakÄŤnĂ­ Ultrapack 1 UD9334</t>
  </si>
  <si>
    <t>ZI732</t>
  </si>
  <si>
    <t>VlĂˇkno retrakÄŤnĂ­ Ultrapak ÄŤ.00 dĂ©lka vlĂˇkna v lahviÄŤce 244 cm ĹľlutĂ© UD9332</t>
  </si>
  <si>
    <t>ZC850</t>
  </si>
  <si>
    <t>VlĂˇkno Ultrapak ÄŤ. 0 509333</t>
  </si>
  <si>
    <t>ZG158</t>
  </si>
  <si>
    <t>VlĂˇkno wedjets na kofferdam 2,1 m barva ĹľlutĂˇ 0035117</t>
  </si>
  <si>
    <t>ZN191</t>
  </si>
  <si>
    <t>VlĂˇkno zubnĂ­ Mira floss bĂ­lĂ© voskovanĂ© nĂˇhradnĂ­ role 0122833</t>
  </si>
  <si>
    <t>ZN018</t>
  </si>
  <si>
    <t>VlĂˇkno zubnĂ­ Mira floss zĂˇsobnĂ­k Big 605735</t>
  </si>
  <si>
    <t>ZL943</t>
  </si>
  <si>
    <t>VlĂˇkno zubnĂ­ super floss 0098890</t>
  </si>
  <si>
    <t>ZG568</t>
  </si>
  <si>
    <t>Vosk cervikĂˇlnĂ­ fialovĂ˝, tvrdĂ˝ Ăˇ 50 g IN0291</t>
  </si>
  <si>
    <t>ZC448</t>
  </si>
  <si>
    <t>Vosk korunkovĂ˝ - sl. kost 50 g IN0286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</si>
  <si>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</si>
  <si>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</si>
  <si>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</si>
  <si>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</si>
  <si>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ZP247</t>
  </si>
  <si>
    <t>VrtĂˇÄŤek tvrdokovovĂ˝ bal. Ăˇ 5 ks HM1SQ016314BB</t>
  </si>
  <si>
    <t>ZG444</t>
  </si>
  <si>
    <t>VrtĂˇÄŤek tvrdokovovĂ˝ HM1018316C</t>
  </si>
  <si>
    <t>ZR987</t>
  </si>
  <si>
    <t>VrtĂˇÄŤek tvrdokovovĂ˝ kuliÄŤka  RA 500.204.0 01.102.021 bal. Ăˇ 5 ks 397142518253</t>
  </si>
  <si>
    <t>ZR986</t>
  </si>
  <si>
    <t>VrtĂˇÄŤek tvrdokovovĂ˝ kuliÄŤka RA 500.204.0 01.102.023 bal. Ăˇ 5 ks 397142518263</t>
  </si>
  <si>
    <t>ZR984</t>
  </si>
  <si>
    <t>VrtĂˇÄŤek tvrdokovovĂ˝ kuliÄŤka RA US7 500.2 04.001.001.021 bal. Ăˇ 5 ks 397142511083</t>
  </si>
  <si>
    <t>ZR985</t>
  </si>
  <si>
    <t>VrtĂˇÄŤek tvrdokovovĂ˝ kuliÄŤka RA US8 500.2 04.001.001.023 bal. Ăˇ 5 ks 397142511093</t>
  </si>
  <si>
    <t>ZD292</t>
  </si>
  <si>
    <t>VzornĂ­k Vitapan VIB027C (pĹŻv.k.ÄŤ. VI9970)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</si>
  <si>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</si>
  <si>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</si>
  <si>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</si>
  <si>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</si>
  <si>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</si>
  <si>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</si>
  <si>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</si>
  <si>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</si>
  <si>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</si>
  <si>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</si>
  <si>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</si>
  <si>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</si>
  <si>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</si>
  <si>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</si>
  <si>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</si>
  <si>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</si>
  <si>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</si>
  <si>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</si>
  <si>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</si>
  <si>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</si>
  <si>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</si>
  <si>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</si>
  <si>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</si>
  <si>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</si>
  <si>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</si>
  <si>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</si>
  <si>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</si>
  <si>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</si>
  <si>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</si>
  <si>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</si>
  <si>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</si>
  <si>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</si>
  <si>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</si>
  <si>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</si>
  <si>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</si>
  <si>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</si>
  <si>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</si>
  <si>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</si>
  <si>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</si>
  <si>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</si>
  <si>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</si>
  <si>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</si>
  <si>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</si>
  <si>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</si>
  <si>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</si>
  <si>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</si>
  <si>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</si>
  <si>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</si>
  <si>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</si>
  <si>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</si>
  <si>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</si>
  <si>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</si>
  <si>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</si>
  <si>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</si>
  <si>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</si>
  <si>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</si>
  <si>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</si>
  <si>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</si>
  <si>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</si>
  <si>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</si>
  <si>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</si>
  <si>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</si>
  <si>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</si>
  <si>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</si>
  <si>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</si>
  <si>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</si>
  <si>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</si>
  <si>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</si>
  <si>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</si>
  <si>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</si>
  <si>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</si>
  <si>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</si>
  <si>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</si>
  <si>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</si>
  <si>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</si>
  <si>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</si>
  <si>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</si>
  <si>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</si>
  <si>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</si>
  <si>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</si>
  <si>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</si>
  <si>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</si>
  <si>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</si>
  <si>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</si>
  <si>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</si>
  <si>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</si>
  <si>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</si>
  <si>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</si>
  <si>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</si>
  <si>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</si>
  <si>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</si>
  <si>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</si>
  <si>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</si>
  <si>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</si>
  <si>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</si>
  <si>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</si>
  <si>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</si>
  <si>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</si>
  <si>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</si>
  <si>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</si>
  <si>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</si>
  <si>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0081411</t>
  </si>
  <si>
    <t>0071102</t>
  </si>
  <si>
    <t>0082205</t>
  </si>
  <si>
    <t>0171132</t>
  </si>
  <si>
    <t>0081261</t>
  </si>
  <si>
    <t>0081401</t>
  </si>
  <si>
    <t>0081521</t>
  </si>
  <si>
    <t>0081212</t>
  </si>
  <si>
    <t>0181203</t>
  </si>
  <si>
    <t>0081201</t>
  </si>
  <si>
    <t>0082021</t>
  </si>
  <si>
    <t>0081041</t>
  </si>
  <si>
    <t>0082104</t>
  </si>
  <si>
    <t>0081072</t>
  </si>
  <si>
    <t>0081101</t>
  </si>
  <si>
    <t>0082106</t>
  </si>
  <si>
    <t>0060060</t>
  </si>
  <si>
    <t>0082351</t>
  </si>
  <si>
    <t>0082214</t>
  </si>
  <si>
    <t>0082203</t>
  </si>
  <si>
    <t>0082352</t>
  </si>
  <si>
    <t>0081253</t>
  </si>
  <si>
    <t>0082022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</si>
  <si>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</si>
  <si>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</si>
  <si>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</si>
  <si>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</si>
  <si>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</si>
  <si>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</si>
  <si>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</si>
  <si>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</si>
  <si>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</si>
  <si>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</si>
  <si>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</si>
  <si>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</si>
  <si>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</si>
  <si>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00921</t>
  </si>
  <si>
    <t>OŠETŘENÍ STÁLÉHO ZUBU PLASTICKOU VÝPLNÍ</t>
  </si>
  <si>
    <t>00925</t>
  </si>
  <si>
    <t>ENDODONTICKÉ OŠETŘENÍ - STÁLÝ ZUB - V ROZSAHU ŘEZÁ</t>
  </si>
  <si>
    <t>00931</t>
  </si>
  <si>
    <t>KOMPLEXNÍ LÉČBA CHRONICKÝCH ONEMOCNĚNÍ PARODONTU V</t>
  </si>
  <si>
    <t>00935</t>
  </si>
  <si>
    <t>SUBGINGIVÁLNÍ OŠETŘENÍ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</si>
  <si>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</si>
  <si>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</si>
  <si>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</si>
  <si>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</si>
  <si>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</si>
  <si>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</si>
  <si>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</si>
  <si>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</si>
  <si>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</si>
  <si>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</si>
  <si>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</si>
  <si>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</si>
  <si>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</si>
  <si>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</si>
  <si>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</si>
  <si>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</si>
  <si>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</si>
  <si>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</si>
  <si>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</si>
  <si>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</si>
  <si>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</si>
  <si>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</si>
  <si>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</si>
  <si>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</si>
  <si>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</si>
  <si>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</si>
  <si>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</si>
  <si>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</si>
  <si>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</si>
  <si>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</si>
  <si>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</si>
  <si>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</si>
  <si>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</si>
  <si>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00923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</si>
  <si>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</si>
  <si>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</si>
  <si>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</si>
  <si>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</si>
  <si>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</si>
  <si>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</si>
  <si>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</si>
  <si>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</si>
  <si>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</si>
  <si>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</si>
  <si>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</si>
  <si>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</si>
  <si>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</si>
  <si>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</si>
  <si>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</si>
  <si>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</si>
  <si>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</si>
  <si>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</si>
  <si>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</si>
  <si>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</si>
  <si>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</si>
  <si>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</si>
  <si>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00920</t>
  </si>
  <si>
    <t>OŠETŘENÍ STÁLÉHO ZUBU FOTOKOMPOZITNÍ VÝPLNÍ</t>
  </si>
  <si>
    <t>00945</t>
  </si>
  <si>
    <t>09547</t>
  </si>
  <si>
    <t>(VZP) SIGNÁLNÍ VÝKON REGULAČNÍ POPLATEK - POJIŠTĚN</t>
  </si>
  <si>
    <t>00949</t>
  </si>
  <si>
    <t>BĚŽNÁ EXTRAKCE DOČASNÉHO ZUBU</t>
  </si>
  <si>
    <t>00933</t>
  </si>
  <si>
    <t>CHIRURGICKÁ LÉČBA ONEMOCNĚNÍ PARODONTU MALÉHO ROZS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</si>
  <si>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</si>
  <si>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</si>
  <si>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</si>
  <si>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</si>
  <si>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</si>
  <si>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00924</t>
  </si>
  <si>
    <t>ENDODONTICKÉ OŠETŘENÍ - DOČASNÝ ZUB</t>
  </si>
  <si>
    <t>00926</t>
  </si>
  <si>
    <t>ENDODONTICKÉ OŠETŘENÍ - STÁLÝ ZUB - V ROZSAHU MOLÁ</t>
  </si>
  <si>
    <t>0072001</t>
  </si>
  <si>
    <t>0072041</t>
  </si>
  <si>
    <t>0070011</t>
  </si>
  <si>
    <t>0071111</t>
  </si>
  <si>
    <t>00940</t>
  </si>
  <si>
    <t>KOMPLEXNÍ VYŠETŘENÍ A NÁVRH LÉČBY ONEMOCNĚNÍ ÚSTNÍ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</si>
  <si>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</si>
  <si>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</si>
  <si>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</si>
  <si>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</si>
  <si>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</si>
  <si>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</si>
  <si>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</si>
  <si>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00979</t>
  </si>
  <si>
    <t>SEDACE NEZLETILÉHO POJIŠTĚNCE OXIDEM DUSNÝM PŘI AM</t>
  </si>
  <si>
    <t>00977</t>
  </si>
  <si>
    <t>APLIKACE PREFABRIKOVANÉ KORUNKY NA DOČASNÝ ZUB</t>
  </si>
  <si>
    <t>00936</t>
  </si>
  <si>
    <t>ODEBRÁNÍ A ZAJIŠTĚNÍ PŘENOSU TRANSPLANTÁTU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</si>
  <si>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</si>
  <si>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</si>
  <si>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</si>
  <si>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</si>
  <si>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</si>
  <si>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</si>
  <si>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</si>
  <si>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</si>
  <si>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</si>
  <si>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</si>
  <si>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</si>
  <si>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</si>
  <si>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</si>
  <si>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</si>
  <si>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</si>
  <si>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</si>
  <si>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</si>
  <si>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</si>
  <si>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</si>
  <si>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</si>
  <si>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</si>
  <si>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</si>
  <si>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</si>
  <si>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</si>
  <si>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</si>
  <si>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</si>
  <si>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</si>
  <si>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</si>
  <si>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</si>
  <si>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</si>
  <si>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</si>
  <si>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0086081</t>
  </si>
  <si>
    <t>0086070</t>
  </si>
  <si>
    <t>0086030</t>
  </si>
  <si>
    <t>0070002</t>
  </si>
  <si>
    <t>0070004</t>
  </si>
  <si>
    <t>0084034</t>
  </si>
  <si>
    <t>0074034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</si>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</sst>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0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0.60466738120317365</c:v>
                </c:pt>
                <c:pt idx="1">
                  <c:v>0.56151762782591519</c:v>
                </c:pt>
                <c:pt idx="2">
                  <c:v>0.47561565177001641</c:v>
                </c:pt>
                <c:pt idx="3">
                  <c:v>0.40574435740255266</c:v>
                </c:pt>
                <c:pt idx="4">
                  <c:v>0.4059707220915475</c:v>
                </c:pt>
                <c:pt idx="5">
                  <c:v>0.41211895567427709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9" tableBorderDxfId="78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9" totalsRowShown="0">
  <autoFilter ref="C3:S8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7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8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562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1410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1433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1442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1700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1701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B3F8A3D4-B35B-41E5-89EC-1A8E969FF82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562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163.51</v>
      </c>
      <c r="K3" s="44">
        <f>IF(M3=0,0,J3/M3)</f>
        <v>1</v>
      </c>
      <c r="L3" s="43">
        <f>SUBTOTAL(9,L6:L1048576)</f>
        <v>2</v>
      </c>
      <c r="M3" s="45">
        <f>SUBTOTAL(9,M6:M1048576)</f>
        <v>163.51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5" t="s">
        <v>111</v>
      </c>
      <c r="C5" s="475" t="s">
        <v>57</v>
      </c>
      <c r="D5" s="475" t="s">
        <v>112</v>
      </c>
      <c r="E5" s="475" t="s">
        <v>113</v>
      </c>
      <c r="F5" s="476" t="s">
        <v>15</v>
      </c>
      <c r="G5" s="476" t="s">
        <v>14</v>
      </c>
      <c r="H5" s="457" t="s">
        <v>114</v>
      </c>
      <c r="I5" s="456" t="s">
        <v>15</v>
      </c>
      <c r="J5" s="476" t="s">
        <v>14</v>
      </c>
      <c r="K5" s="457" t="s">
        <v>114</v>
      </c>
      <c r="L5" s="456" t="s">
        <v>15</v>
      </c>
      <c r="M5" s="477" t="s">
        <v>14</v>
      </c>
    </row>
    <row r="6" spans="1:13" ht="14.45" customHeight="1" x14ac:dyDescent="0.2">
      <c r="A6" s="434" t="s">
        <v>439</v>
      </c>
      <c r="B6" s="435" t="s">
        <v>557</v>
      </c>
      <c r="C6" s="435" t="s">
        <v>558</v>
      </c>
      <c r="D6" s="435" t="s">
        <v>548</v>
      </c>
      <c r="E6" s="435" t="s">
        <v>559</v>
      </c>
      <c r="F6" s="439"/>
      <c r="G6" s="439"/>
      <c r="H6" s="460">
        <v>0</v>
      </c>
      <c r="I6" s="439">
        <v>1</v>
      </c>
      <c r="J6" s="439">
        <v>113.75</v>
      </c>
      <c r="K6" s="460">
        <v>1</v>
      </c>
      <c r="L6" s="439">
        <v>1</v>
      </c>
      <c r="M6" s="440">
        <v>113.75</v>
      </c>
    </row>
    <row r="7" spans="1:13" ht="14.45" customHeight="1" thickBot="1" x14ac:dyDescent="0.25">
      <c r="A7" s="448" t="s">
        <v>439</v>
      </c>
      <c r="B7" s="449" t="s">
        <v>560</v>
      </c>
      <c r="C7" s="449" t="s">
        <v>561</v>
      </c>
      <c r="D7" s="449" t="s">
        <v>543</v>
      </c>
      <c r="E7" s="449" t="s">
        <v>544</v>
      </c>
      <c r="F7" s="453"/>
      <c r="G7" s="453"/>
      <c r="H7" s="461">
        <v>0</v>
      </c>
      <c r="I7" s="453">
        <v>1</v>
      </c>
      <c r="J7" s="453">
        <v>49.76</v>
      </c>
      <c r="K7" s="461">
        <v>1</v>
      </c>
      <c r="L7" s="453">
        <v>1</v>
      </c>
      <c r="M7" s="454">
        <v>49.76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3D8443B9-D848-49C8-AEA7-0FE96D4D717F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7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467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85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8" t="s">
        <v>169</v>
      </c>
      <c r="B5" s="479" t="s">
        <v>171</v>
      </c>
      <c r="C5" s="479" t="s">
        <v>172</v>
      </c>
      <c r="D5" s="479" t="s">
        <v>173</v>
      </c>
      <c r="E5" s="480" t="s">
        <v>174</v>
      </c>
      <c r="F5" s="481" t="s">
        <v>171</v>
      </c>
      <c r="G5" s="482" t="s">
        <v>172</v>
      </c>
      <c r="H5" s="482" t="s">
        <v>173</v>
      </c>
      <c r="I5" s="483" t="s">
        <v>174</v>
      </c>
      <c r="J5" s="479" t="s">
        <v>171</v>
      </c>
      <c r="K5" s="479" t="s">
        <v>172</v>
      </c>
      <c r="L5" s="479" t="s">
        <v>173</v>
      </c>
      <c r="M5" s="480" t="s">
        <v>174</v>
      </c>
      <c r="N5" s="481" t="s">
        <v>171</v>
      </c>
      <c r="O5" s="482" t="s">
        <v>172</v>
      </c>
      <c r="P5" s="482" t="s">
        <v>173</v>
      </c>
      <c r="Q5" s="483" t="s">
        <v>174</v>
      </c>
    </row>
    <row r="6" spans="1:17" ht="14.45" customHeight="1" x14ac:dyDescent="0.2">
      <c r="A6" s="486" t="s">
        <v>563</v>
      </c>
      <c r="B6" s="490"/>
      <c r="C6" s="439"/>
      <c r="D6" s="439"/>
      <c r="E6" s="440"/>
      <c r="F6" s="488"/>
      <c r="G6" s="460"/>
      <c r="H6" s="460"/>
      <c r="I6" s="492"/>
      <c r="J6" s="490"/>
      <c r="K6" s="439"/>
      <c r="L6" s="439"/>
      <c r="M6" s="440"/>
      <c r="N6" s="488"/>
      <c r="O6" s="460"/>
      <c r="P6" s="460"/>
      <c r="Q6" s="484"/>
    </row>
    <row r="7" spans="1:17" ht="14.45" customHeight="1" thickBot="1" x14ac:dyDescent="0.25">
      <c r="A7" s="487" t="s">
        <v>564</v>
      </c>
      <c r="B7" s="491">
        <v>467</v>
      </c>
      <c r="C7" s="453"/>
      <c r="D7" s="453"/>
      <c r="E7" s="454"/>
      <c r="F7" s="489">
        <v>1</v>
      </c>
      <c r="G7" s="461">
        <v>0</v>
      </c>
      <c r="H7" s="461">
        <v>0</v>
      </c>
      <c r="I7" s="493">
        <v>0</v>
      </c>
      <c r="J7" s="491">
        <v>85</v>
      </c>
      <c r="K7" s="453"/>
      <c r="L7" s="453"/>
      <c r="M7" s="454"/>
      <c r="N7" s="489">
        <v>1</v>
      </c>
      <c r="O7" s="461">
        <v>0</v>
      </c>
      <c r="P7" s="461">
        <v>0</v>
      </c>
      <c r="Q7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0936AFC8-C88B-4AC8-89C3-3AC67BC2AC0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432</v>
      </c>
      <c r="B5" s="422" t="s">
        <v>433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432</v>
      </c>
      <c r="B6" s="422" t="s">
        <v>565</v>
      </c>
      <c r="C6" s="423">
        <v>0</v>
      </c>
      <c r="D6" s="423">
        <v>0.24137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432</v>
      </c>
      <c r="B7" s="422" t="s">
        <v>566</v>
      </c>
      <c r="C7" s="423">
        <v>0.50301000000000007</v>
      </c>
      <c r="D7" s="423">
        <v>0</v>
      </c>
      <c r="E7" s="423"/>
      <c r="F7" s="423">
        <v>0</v>
      </c>
      <c r="G7" s="423">
        <v>0</v>
      </c>
      <c r="H7" s="423">
        <v>0</v>
      </c>
      <c r="I7" s="424" t="s">
        <v>243</v>
      </c>
      <c r="J7" s="425" t="s">
        <v>1</v>
      </c>
    </row>
    <row r="8" spans="1:10" ht="14.45" customHeight="1" x14ac:dyDescent="0.2">
      <c r="A8" s="421" t="s">
        <v>432</v>
      </c>
      <c r="B8" s="422" t="s">
        <v>567</v>
      </c>
      <c r="C8" s="423">
        <v>18.944149999999997</v>
      </c>
      <c r="D8" s="423">
        <v>14.784600000000003</v>
      </c>
      <c r="E8" s="423"/>
      <c r="F8" s="423">
        <v>14.532170000000002</v>
      </c>
      <c r="G8" s="423">
        <v>0</v>
      </c>
      <c r="H8" s="423">
        <v>14.532170000000002</v>
      </c>
      <c r="I8" s="424" t="s">
        <v>243</v>
      </c>
      <c r="J8" s="425" t="s">
        <v>1</v>
      </c>
    </row>
    <row r="9" spans="1:10" ht="14.45" customHeight="1" x14ac:dyDescent="0.2">
      <c r="A9" s="421" t="s">
        <v>432</v>
      </c>
      <c r="B9" s="422" t="s">
        <v>568</v>
      </c>
      <c r="C9" s="423">
        <v>49.191249999999982</v>
      </c>
      <c r="D9" s="423">
        <v>28.902609999999999</v>
      </c>
      <c r="E9" s="423"/>
      <c r="F9" s="423">
        <v>24.358340000000002</v>
      </c>
      <c r="G9" s="423">
        <v>0</v>
      </c>
      <c r="H9" s="423">
        <v>24.358340000000002</v>
      </c>
      <c r="I9" s="424" t="s">
        <v>243</v>
      </c>
      <c r="J9" s="425" t="s">
        <v>1</v>
      </c>
    </row>
    <row r="10" spans="1:10" ht="14.45" customHeight="1" x14ac:dyDescent="0.2">
      <c r="A10" s="421" t="s">
        <v>432</v>
      </c>
      <c r="B10" s="422" t="s">
        <v>569</v>
      </c>
      <c r="C10" s="423">
        <v>22.693200000000004</v>
      </c>
      <c r="D10" s="423">
        <v>36.146700000000003</v>
      </c>
      <c r="E10" s="423"/>
      <c r="F10" s="423">
        <v>23.521260000000002</v>
      </c>
      <c r="G10" s="423">
        <v>0</v>
      </c>
      <c r="H10" s="423">
        <v>23.521260000000002</v>
      </c>
      <c r="I10" s="424" t="s">
        <v>243</v>
      </c>
      <c r="J10" s="425" t="s">
        <v>1</v>
      </c>
    </row>
    <row r="11" spans="1:10" ht="14.45" customHeight="1" x14ac:dyDescent="0.2">
      <c r="A11" s="421" t="s">
        <v>432</v>
      </c>
      <c r="B11" s="422" t="s">
        <v>570</v>
      </c>
      <c r="C11" s="423">
        <v>6.024</v>
      </c>
      <c r="D11" s="423">
        <v>6.5752600000000001</v>
      </c>
      <c r="E11" s="423"/>
      <c r="F11" s="423">
        <v>5.1943899999999994</v>
      </c>
      <c r="G11" s="423">
        <v>0</v>
      </c>
      <c r="H11" s="423">
        <v>5.1943899999999994</v>
      </c>
      <c r="I11" s="424" t="s">
        <v>243</v>
      </c>
      <c r="J11" s="425" t="s">
        <v>1</v>
      </c>
    </row>
    <row r="12" spans="1:10" ht="14.45" customHeight="1" x14ac:dyDescent="0.2">
      <c r="A12" s="421" t="s">
        <v>432</v>
      </c>
      <c r="B12" s="422" t="s">
        <v>571</v>
      </c>
      <c r="C12" s="423">
        <v>80.866849999999999</v>
      </c>
      <c r="D12" s="423">
        <v>75.929609999999983</v>
      </c>
      <c r="E12" s="423"/>
      <c r="F12" s="423">
        <v>65.561820000000012</v>
      </c>
      <c r="G12" s="423">
        <v>0</v>
      </c>
      <c r="H12" s="423">
        <v>65.561820000000012</v>
      </c>
      <c r="I12" s="424" t="s">
        <v>243</v>
      </c>
      <c r="J12" s="425" t="s">
        <v>1</v>
      </c>
    </row>
    <row r="13" spans="1:10" ht="14.45" customHeight="1" x14ac:dyDescent="0.2">
      <c r="A13" s="421" t="s">
        <v>432</v>
      </c>
      <c r="B13" s="422" t="s">
        <v>572</v>
      </c>
      <c r="C13" s="423">
        <v>0.84596000000000005</v>
      </c>
      <c r="D13" s="423">
        <v>0</v>
      </c>
      <c r="E13" s="423"/>
      <c r="F13" s="423">
        <v>0</v>
      </c>
      <c r="G13" s="423">
        <v>0</v>
      </c>
      <c r="H13" s="423">
        <v>0</v>
      </c>
      <c r="I13" s="424" t="s">
        <v>243</v>
      </c>
      <c r="J13" s="425" t="s">
        <v>1</v>
      </c>
    </row>
    <row r="14" spans="1:10" ht="14.45" customHeight="1" x14ac:dyDescent="0.2">
      <c r="A14" s="421" t="s">
        <v>432</v>
      </c>
      <c r="B14" s="422" t="s">
        <v>573</v>
      </c>
      <c r="C14" s="423">
        <v>1575.7985000000003</v>
      </c>
      <c r="D14" s="423">
        <v>1323.1679900000001</v>
      </c>
      <c r="E14" s="423"/>
      <c r="F14" s="423">
        <v>1042.3620799999997</v>
      </c>
      <c r="G14" s="423">
        <v>0</v>
      </c>
      <c r="H14" s="423">
        <v>1042.3620799999997</v>
      </c>
      <c r="I14" s="424" t="s">
        <v>243</v>
      </c>
      <c r="J14" s="425" t="s">
        <v>1</v>
      </c>
    </row>
    <row r="15" spans="1:10" ht="14.45" customHeight="1" x14ac:dyDescent="0.2">
      <c r="A15" s="421" t="s">
        <v>432</v>
      </c>
      <c r="B15" s="422" t="s">
        <v>437</v>
      </c>
      <c r="C15" s="423">
        <v>1754.8669200000004</v>
      </c>
      <c r="D15" s="423">
        <v>1485.7481400000001</v>
      </c>
      <c r="E15" s="423"/>
      <c r="F15" s="423">
        <v>1175.5300599999996</v>
      </c>
      <c r="G15" s="423">
        <v>0</v>
      </c>
      <c r="H15" s="423">
        <v>1175.5300599999996</v>
      </c>
      <c r="I15" s="424" t="s">
        <v>243</v>
      </c>
      <c r="J15" s="425" t="s">
        <v>438</v>
      </c>
    </row>
    <row r="17" spans="1:10" ht="14.45" customHeight="1" x14ac:dyDescent="0.2">
      <c r="A17" s="421" t="s">
        <v>432</v>
      </c>
      <c r="B17" s="422" t="s">
        <v>433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55</v>
      </c>
    </row>
    <row r="18" spans="1:10" ht="14.45" customHeight="1" x14ac:dyDescent="0.2">
      <c r="A18" s="421" t="s">
        <v>439</v>
      </c>
      <c r="B18" s="422" t="s">
        <v>440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0</v>
      </c>
    </row>
    <row r="19" spans="1:10" ht="14.45" customHeight="1" x14ac:dyDescent="0.2">
      <c r="A19" s="421" t="s">
        <v>439</v>
      </c>
      <c r="B19" s="422" t="s">
        <v>565</v>
      </c>
      <c r="C19" s="423">
        <v>0</v>
      </c>
      <c r="D19" s="423">
        <v>0.24137</v>
      </c>
      <c r="E19" s="423"/>
      <c r="F19" s="423">
        <v>0</v>
      </c>
      <c r="G19" s="423">
        <v>0</v>
      </c>
      <c r="H19" s="423">
        <v>0</v>
      </c>
      <c r="I19" s="424" t="s">
        <v>243</v>
      </c>
      <c r="J19" s="425" t="s">
        <v>1</v>
      </c>
    </row>
    <row r="20" spans="1:10" ht="14.45" customHeight="1" x14ac:dyDescent="0.2">
      <c r="A20" s="421" t="s">
        <v>439</v>
      </c>
      <c r="B20" s="422" t="s">
        <v>566</v>
      </c>
      <c r="C20" s="423">
        <v>0.50301000000000007</v>
      </c>
      <c r="D20" s="423">
        <v>0</v>
      </c>
      <c r="E20" s="423"/>
      <c r="F20" s="423">
        <v>0</v>
      </c>
      <c r="G20" s="423">
        <v>0</v>
      </c>
      <c r="H20" s="423">
        <v>0</v>
      </c>
      <c r="I20" s="424" t="s">
        <v>243</v>
      </c>
      <c r="J20" s="425" t="s">
        <v>1</v>
      </c>
    </row>
    <row r="21" spans="1:10" ht="14.45" customHeight="1" x14ac:dyDescent="0.2">
      <c r="A21" s="421" t="s">
        <v>439</v>
      </c>
      <c r="B21" s="422" t="s">
        <v>567</v>
      </c>
      <c r="C21" s="423">
        <v>18.944149999999997</v>
      </c>
      <c r="D21" s="423">
        <v>14.784600000000003</v>
      </c>
      <c r="E21" s="423"/>
      <c r="F21" s="423">
        <v>14.532170000000002</v>
      </c>
      <c r="G21" s="423">
        <v>0</v>
      </c>
      <c r="H21" s="423">
        <v>14.532170000000002</v>
      </c>
      <c r="I21" s="424" t="s">
        <v>243</v>
      </c>
      <c r="J21" s="425" t="s">
        <v>1</v>
      </c>
    </row>
    <row r="22" spans="1:10" ht="14.45" customHeight="1" x14ac:dyDescent="0.2">
      <c r="A22" s="421" t="s">
        <v>439</v>
      </c>
      <c r="B22" s="422" t="s">
        <v>568</v>
      </c>
      <c r="C22" s="423">
        <v>49.191249999999982</v>
      </c>
      <c r="D22" s="423">
        <v>28.902609999999999</v>
      </c>
      <c r="E22" s="423"/>
      <c r="F22" s="423">
        <v>24.358340000000002</v>
      </c>
      <c r="G22" s="423">
        <v>0</v>
      </c>
      <c r="H22" s="423">
        <v>24.358340000000002</v>
      </c>
      <c r="I22" s="424" t="s">
        <v>243</v>
      </c>
      <c r="J22" s="425" t="s">
        <v>1</v>
      </c>
    </row>
    <row r="23" spans="1:10" ht="14.45" customHeight="1" x14ac:dyDescent="0.2">
      <c r="A23" s="421" t="s">
        <v>439</v>
      </c>
      <c r="B23" s="422" t="s">
        <v>569</v>
      </c>
      <c r="C23" s="423">
        <v>22.693200000000004</v>
      </c>
      <c r="D23" s="423">
        <v>36.146700000000003</v>
      </c>
      <c r="E23" s="423"/>
      <c r="F23" s="423">
        <v>23.521260000000002</v>
      </c>
      <c r="G23" s="423">
        <v>0</v>
      </c>
      <c r="H23" s="423">
        <v>23.521260000000002</v>
      </c>
      <c r="I23" s="424" t="s">
        <v>243</v>
      </c>
      <c r="J23" s="425" t="s">
        <v>1</v>
      </c>
    </row>
    <row r="24" spans="1:10" ht="14.45" customHeight="1" x14ac:dyDescent="0.2">
      <c r="A24" s="421" t="s">
        <v>439</v>
      </c>
      <c r="B24" s="422" t="s">
        <v>570</v>
      </c>
      <c r="C24" s="423">
        <v>6.024</v>
      </c>
      <c r="D24" s="423">
        <v>6.5752600000000001</v>
      </c>
      <c r="E24" s="423"/>
      <c r="F24" s="423">
        <v>5.1943899999999994</v>
      </c>
      <c r="G24" s="423">
        <v>0</v>
      </c>
      <c r="H24" s="423">
        <v>5.1943899999999994</v>
      </c>
      <c r="I24" s="424" t="s">
        <v>243</v>
      </c>
      <c r="J24" s="425" t="s">
        <v>1</v>
      </c>
    </row>
    <row r="25" spans="1:10" ht="14.45" customHeight="1" x14ac:dyDescent="0.2">
      <c r="A25" s="421" t="s">
        <v>439</v>
      </c>
      <c r="B25" s="422" t="s">
        <v>571</v>
      </c>
      <c r="C25" s="423">
        <v>80.866849999999999</v>
      </c>
      <c r="D25" s="423">
        <v>75.929609999999983</v>
      </c>
      <c r="E25" s="423"/>
      <c r="F25" s="423">
        <v>65.561820000000012</v>
      </c>
      <c r="G25" s="423">
        <v>0</v>
      </c>
      <c r="H25" s="423">
        <v>65.561820000000012</v>
      </c>
      <c r="I25" s="424" t="s">
        <v>243</v>
      </c>
      <c r="J25" s="425" t="s">
        <v>1</v>
      </c>
    </row>
    <row r="26" spans="1:10" ht="14.45" customHeight="1" x14ac:dyDescent="0.2">
      <c r="A26" s="421" t="s">
        <v>439</v>
      </c>
      <c r="B26" s="422" t="s">
        <v>572</v>
      </c>
      <c r="C26" s="423">
        <v>0.84596000000000005</v>
      </c>
      <c r="D26" s="423">
        <v>0</v>
      </c>
      <c r="E26" s="423"/>
      <c r="F26" s="423">
        <v>0</v>
      </c>
      <c r="G26" s="423">
        <v>0</v>
      </c>
      <c r="H26" s="423">
        <v>0</v>
      </c>
      <c r="I26" s="424" t="s">
        <v>243</v>
      </c>
      <c r="J26" s="425" t="s">
        <v>1</v>
      </c>
    </row>
    <row r="27" spans="1:10" ht="14.45" customHeight="1" x14ac:dyDescent="0.2">
      <c r="A27" s="421" t="s">
        <v>439</v>
      </c>
      <c r="B27" s="422" t="s">
        <v>573</v>
      </c>
      <c r="C27" s="423">
        <v>1575.7985000000003</v>
      </c>
      <c r="D27" s="423">
        <v>1323.1679900000001</v>
      </c>
      <c r="E27" s="423"/>
      <c r="F27" s="423">
        <v>1042.3620799999997</v>
      </c>
      <c r="G27" s="423">
        <v>0</v>
      </c>
      <c r="H27" s="423">
        <v>1042.3620799999997</v>
      </c>
      <c r="I27" s="424" t="s">
        <v>243</v>
      </c>
      <c r="J27" s="425" t="s">
        <v>1</v>
      </c>
    </row>
    <row r="28" spans="1:10" ht="14.45" customHeight="1" x14ac:dyDescent="0.2">
      <c r="A28" s="421" t="s">
        <v>439</v>
      </c>
      <c r="B28" s="422" t="s">
        <v>441</v>
      </c>
      <c r="C28" s="423">
        <v>1754.8669200000004</v>
      </c>
      <c r="D28" s="423">
        <v>1485.7481400000001</v>
      </c>
      <c r="E28" s="423"/>
      <c r="F28" s="423">
        <v>1175.5300599999996</v>
      </c>
      <c r="G28" s="423">
        <v>0</v>
      </c>
      <c r="H28" s="423">
        <v>1175.5300599999996</v>
      </c>
      <c r="I28" s="424" t="s">
        <v>243</v>
      </c>
      <c r="J28" s="425" t="s">
        <v>442</v>
      </c>
    </row>
    <row r="29" spans="1:10" ht="14.45" customHeight="1" x14ac:dyDescent="0.2">
      <c r="A29" s="421" t="s">
        <v>243</v>
      </c>
      <c r="B29" s="422" t="s">
        <v>243</v>
      </c>
      <c r="C29" s="423" t="s">
        <v>243</v>
      </c>
      <c r="D29" s="423" t="s">
        <v>243</v>
      </c>
      <c r="E29" s="423"/>
      <c r="F29" s="423" t="s">
        <v>243</v>
      </c>
      <c r="G29" s="423" t="s">
        <v>243</v>
      </c>
      <c r="H29" s="423" t="s">
        <v>243</v>
      </c>
      <c r="I29" s="424" t="s">
        <v>243</v>
      </c>
      <c r="J29" s="425" t="s">
        <v>443</v>
      </c>
    </row>
    <row r="30" spans="1:10" ht="14.45" customHeight="1" x14ac:dyDescent="0.2">
      <c r="A30" s="421" t="s">
        <v>432</v>
      </c>
      <c r="B30" s="422" t="s">
        <v>437</v>
      </c>
      <c r="C30" s="423">
        <v>1754.8669200000004</v>
      </c>
      <c r="D30" s="423">
        <v>1485.7481400000001</v>
      </c>
      <c r="E30" s="423"/>
      <c r="F30" s="423">
        <v>1175.5300599999996</v>
      </c>
      <c r="G30" s="423">
        <v>0</v>
      </c>
      <c r="H30" s="423">
        <v>1175.5300599999996</v>
      </c>
      <c r="I30" s="424" t="s">
        <v>243</v>
      </c>
      <c r="J30" s="425" t="s">
        <v>438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8A98ACD6-DFF5-4DDF-9577-E528C57B2D6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1410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7.3120109434043039</v>
      </c>
      <c r="J3" s="84">
        <f>SUBTOTAL(9,J5:J1048576)</f>
        <v>160767</v>
      </c>
      <c r="K3" s="85">
        <f>SUBTOTAL(9,K5:K1048576)</f>
        <v>1175530.0633382797</v>
      </c>
    </row>
    <row r="4" spans="1:11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432</v>
      </c>
      <c r="B5" s="435" t="s">
        <v>433</v>
      </c>
      <c r="C5" s="436" t="s">
        <v>439</v>
      </c>
      <c r="D5" s="437" t="s">
        <v>440</v>
      </c>
      <c r="E5" s="436" t="s">
        <v>574</v>
      </c>
      <c r="F5" s="437" t="s">
        <v>575</v>
      </c>
      <c r="G5" s="436" t="s">
        <v>576</v>
      </c>
      <c r="H5" s="436" t="s">
        <v>577</v>
      </c>
      <c r="I5" s="439">
        <v>7.9250000715255737</v>
      </c>
      <c r="J5" s="439">
        <v>200</v>
      </c>
      <c r="K5" s="440">
        <v>1585.4199829101563</v>
      </c>
    </row>
    <row r="6" spans="1:11" ht="14.45" customHeight="1" x14ac:dyDescent="0.2">
      <c r="A6" s="441" t="s">
        <v>432</v>
      </c>
      <c r="B6" s="442" t="s">
        <v>433</v>
      </c>
      <c r="C6" s="443" t="s">
        <v>439</v>
      </c>
      <c r="D6" s="444" t="s">
        <v>440</v>
      </c>
      <c r="E6" s="443" t="s">
        <v>574</v>
      </c>
      <c r="F6" s="444" t="s">
        <v>575</v>
      </c>
      <c r="G6" s="443" t="s">
        <v>578</v>
      </c>
      <c r="H6" s="443" t="s">
        <v>579</v>
      </c>
      <c r="I6" s="446">
        <v>0.59333332379659021</v>
      </c>
      <c r="J6" s="446">
        <v>7500</v>
      </c>
      <c r="K6" s="447">
        <v>4450</v>
      </c>
    </row>
    <row r="7" spans="1:11" ht="14.45" customHeight="1" x14ac:dyDescent="0.2">
      <c r="A7" s="441" t="s">
        <v>432</v>
      </c>
      <c r="B7" s="442" t="s">
        <v>433</v>
      </c>
      <c r="C7" s="443" t="s">
        <v>439</v>
      </c>
      <c r="D7" s="444" t="s">
        <v>440</v>
      </c>
      <c r="E7" s="443" t="s">
        <v>574</v>
      </c>
      <c r="F7" s="444" t="s">
        <v>575</v>
      </c>
      <c r="G7" s="443" t="s">
        <v>580</v>
      </c>
      <c r="H7" s="443" t="s">
        <v>581</v>
      </c>
      <c r="I7" s="446">
        <v>18.399999618530273</v>
      </c>
      <c r="J7" s="446">
        <v>250</v>
      </c>
      <c r="K7" s="447">
        <v>4600</v>
      </c>
    </row>
    <row r="8" spans="1:11" ht="14.45" customHeight="1" x14ac:dyDescent="0.2">
      <c r="A8" s="441" t="s">
        <v>432</v>
      </c>
      <c r="B8" s="442" t="s">
        <v>433</v>
      </c>
      <c r="C8" s="443" t="s">
        <v>439</v>
      </c>
      <c r="D8" s="444" t="s">
        <v>440</v>
      </c>
      <c r="E8" s="443" t="s">
        <v>574</v>
      </c>
      <c r="F8" s="444" t="s">
        <v>575</v>
      </c>
      <c r="G8" s="443" t="s">
        <v>582</v>
      </c>
      <c r="H8" s="443" t="s">
        <v>583</v>
      </c>
      <c r="I8" s="446">
        <v>1.3799999952316284</v>
      </c>
      <c r="J8" s="446">
        <v>120</v>
      </c>
      <c r="K8" s="447">
        <v>165.60000038146973</v>
      </c>
    </row>
    <row r="9" spans="1:11" ht="14.45" customHeight="1" x14ac:dyDescent="0.2">
      <c r="A9" s="441" t="s">
        <v>432</v>
      </c>
      <c r="B9" s="442" t="s">
        <v>433</v>
      </c>
      <c r="C9" s="443" t="s">
        <v>439</v>
      </c>
      <c r="D9" s="444" t="s">
        <v>440</v>
      </c>
      <c r="E9" s="443" t="s">
        <v>574</v>
      </c>
      <c r="F9" s="444" t="s">
        <v>575</v>
      </c>
      <c r="G9" s="443" t="s">
        <v>584</v>
      </c>
      <c r="H9" s="443" t="s">
        <v>585</v>
      </c>
      <c r="I9" s="446">
        <v>13.015000343322754</v>
      </c>
      <c r="J9" s="446">
        <v>10</v>
      </c>
      <c r="K9" s="447">
        <v>130.15000152587891</v>
      </c>
    </row>
    <row r="10" spans="1:11" ht="14.45" customHeight="1" x14ac:dyDescent="0.2">
      <c r="A10" s="441" t="s">
        <v>432</v>
      </c>
      <c r="B10" s="442" t="s">
        <v>433</v>
      </c>
      <c r="C10" s="443" t="s">
        <v>439</v>
      </c>
      <c r="D10" s="444" t="s">
        <v>440</v>
      </c>
      <c r="E10" s="443" t="s">
        <v>574</v>
      </c>
      <c r="F10" s="444" t="s">
        <v>575</v>
      </c>
      <c r="G10" s="443" t="s">
        <v>586</v>
      </c>
      <c r="H10" s="443" t="s">
        <v>587</v>
      </c>
      <c r="I10" s="446">
        <v>1.5199999809265137</v>
      </c>
      <c r="J10" s="446">
        <v>6</v>
      </c>
      <c r="K10" s="447">
        <v>9.119999885559082</v>
      </c>
    </row>
    <row r="11" spans="1:11" ht="14.45" customHeight="1" x14ac:dyDescent="0.2">
      <c r="A11" s="441" t="s">
        <v>432</v>
      </c>
      <c r="B11" s="442" t="s">
        <v>433</v>
      </c>
      <c r="C11" s="443" t="s">
        <v>439</v>
      </c>
      <c r="D11" s="444" t="s">
        <v>440</v>
      </c>
      <c r="E11" s="443" t="s">
        <v>574</v>
      </c>
      <c r="F11" s="444" t="s">
        <v>575</v>
      </c>
      <c r="G11" s="443" t="s">
        <v>588</v>
      </c>
      <c r="H11" s="443" t="s">
        <v>589</v>
      </c>
      <c r="I11" s="446">
        <v>46.319999694824219</v>
      </c>
      <c r="J11" s="446">
        <v>12</v>
      </c>
      <c r="K11" s="447">
        <v>555.84002685546875</v>
      </c>
    </row>
    <row r="12" spans="1:11" ht="14.45" customHeight="1" x14ac:dyDescent="0.2">
      <c r="A12" s="441" t="s">
        <v>432</v>
      </c>
      <c r="B12" s="442" t="s">
        <v>433</v>
      </c>
      <c r="C12" s="443" t="s">
        <v>439</v>
      </c>
      <c r="D12" s="444" t="s">
        <v>440</v>
      </c>
      <c r="E12" s="443" t="s">
        <v>574</v>
      </c>
      <c r="F12" s="444" t="s">
        <v>575</v>
      </c>
      <c r="G12" s="443" t="s">
        <v>590</v>
      </c>
      <c r="H12" s="443" t="s">
        <v>591</v>
      </c>
      <c r="I12" s="446">
        <v>0.37999999523162842</v>
      </c>
      <c r="J12" s="446">
        <v>50</v>
      </c>
      <c r="K12" s="447">
        <v>19</v>
      </c>
    </row>
    <row r="13" spans="1:11" ht="14.45" customHeight="1" x14ac:dyDescent="0.2">
      <c r="A13" s="441" t="s">
        <v>432</v>
      </c>
      <c r="B13" s="442" t="s">
        <v>433</v>
      </c>
      <c r="C13" s="443" t="s">
        <v>439</v>
      </c>
      <c r="D13" s="444" t="s">
        <v>440</v>
      </c>
      <c r="E13" s="443" t="s">
        <v>574</v>
      </c>
      <c r="F13" s="444" t="s">
        <v>575</v>
      </c>
      <c r="G13" s="443" t="s">
        <v>592</v>
      </c>
      <c r="H13" s="443" t="s">
        <v>593</v>
      </c>
      <c r="I13" s="446">
        <v>7.5900001525878906</v>
      </c>
      <c r="J13" s="446">
        <v>3</v>
      </c>
      <c r="K13" s="447">
        <v>22.770000457763672</v>
      </c>
    </row>
    <row r="14" spans="1:11" ht="14.45" customHeight="1" x14ac:dyDescent="0.2">
      <c r="A14" s="441" t="s">
        <v>432</v>
      </c>
      <c r="B14" s="442" t="s">
        <v>433</v>
      </c>
      <c r="C14" s="443" t="s">
        <v>439</v>
      </c>
      <c r="D14" s="444" t="s">
        <v>440</v>
      </c>
      <c r="E14" s="443" t="s">
        <v>574</v>
      </c>
      <c r="F14" s="444" t="s">
        <v>575</v>
      </c>
      <c r="G14" s="443" t="s">
        <v>594</v>
      </c>
      <c r="H14" s="443" t="s">
        <v>595</v>
      </c>
      <c r="I14" s="446">
        <v>7.0900001525878906</v>
      </c>
      <c r="J14" s="446">
        <v>4</v>
      </c>
      <c r="K14" s="447">
        <v>28.340000152587891</v>
      </c>
    </row>
    <row r="15" spans="1:11" ht="14.45" customHeight="1" x14ac:dyDescent="0.2">
      <c r="A15" s="441" t="s">
        <v>432</v>
      </c>
      <c r="B15" s="442" t="s">
        <v>433</v>
      </c>
      <c r="C15" s="443" t="s">
        <v>439</v>
      </c>
      <c r="D15" s="444" t="s">
        <v>440</v>
      </c>
      <c r="E15" s="443" t="s">
        <v>574</v>
      </c>
      <c r="F15" s="444" t="s">
        <v>575</v>
      </c>
      <c r="G15" s="443" t="s">
        <v>596</v>
      </c>
      <c r="H15" s="443" t="s">
        <v>597</v>
      </c>
      <c r="I15" s="446">
        <v>9.5900001525878906</v>
      </c>
      <c r="J15" s="446">
        <v>2</v>
      </c>
      <c r="K15" s="447">
        <v>19.180000305175781</v>
      </c>
    </row>
    <row r="16" spans="1:11" ht="14.45" customHeight="1" x14ac:dyDescent="0.2">
      <c r="A16" s="441" t="s">
        <v>432</v>
      </c>
      <c r="B16" s="442" t="s">
        <v>433</v>
      </c>
      <c r="C16" s="443" t="s">
        <v>439</v>
      </c>
      <c r="D16" s="444" t="s">
        <v>440</v>
      </c>
      <c r="E16" s="443" t="s">
        <v>574</v>
      </c>
      <c r="F16" s="444" t="s">
        <v>575</v>
      </c>
      <c r="G16" s="443" t="s">
        <v>598</v>
      </c>
      <c r="H16" s="443" t="s">
        <v>599</v>
      </c>
      <c r="I16" s="446">
        <v>19.969999313354492</v>
      </c>
      <c r="J16" s="446">
        <v>2</v>
      </c>
      <c r="K16" s="447">
        <v>39.939998626708984</v>
      </c>
    </row>
    <row r="17" spans="1:11" ht="14.45" customHeight="1" x14ac:dyDescent="0.2">
      <c r="A17" s="441" t="s">
        <v>432</v>
      </c>
      <c r="B17" s="442" t="s">
        <v>433</v>
      </c>
      <c r="C17" s="443" t="s">
        <v>439</v>
      </c>
      <c r="D17" s="444" t="s">
        <v>440</v>
      </c>
      <c r="E17" s="443" t="s">
        <v>574</v>
      </c>
      <c r="F17" s="444" t="s">
        <v>575</v>
      </c>
      <c r="G17" s="443" t="s">
        <v>600</v>
      </c>
      <c r="H17" s="443" t="s">
        <v>601</v>
      </c>
      <c r="I17" s="446">
        <v>1.2100000381469727</v>
      </c>
      <c r="J17" s="446">
        <v>2000</v>
      </c>
      <c r="K17" s="447">
        <v>2420</v>
      </c>
    </row>
    <row r="18" spans="1:11" ht="14.45" customHeight="1" x14ac:dyDescent="0.2">
      <c r="A18" s="441" t="s">
        <v>432</v>
      </c>
      <c r="B18" s="442" t="s">
        <v>433</v>
      </c>
      <c r="C18" s="443" t="s">
        <v>439</v>
      </c>
      <c r="D18" s="444" t="s">
        <v>440</v>
      </c>
      <c r="E18" s="443" t="s">
        <v>574</v>
      </c>
      <c r="F18" s="444" t="s">
        <v>575</v>
      </c>
      <c r="G18" s="443" t="s">
        <v>602</v>
      </c>
      <c r="H18" s="443" t="s">
        <v>603</v>
      </c>
      <c r="I18" s="446">
        <v>30.510000228881836</v>
      </c>
      <c r="J18" s="446">
        <v>12</v>
      </c>
      <c r="K18" s="447">
        <v>366.1199951171875</v>
      </c>
    </row>
    <row r="19" spans="1:11" ht="14.45" customHeight="1" x14ac:dyDescent="0.2">
      <c r="A19" s="441" t="s">
        <v>432</v>
      </c>
      <c r="B19" s="442" t="s">
        <v>433</v>
      </c>
      <c r="C19" s="443" t="s">
        <v>439</v>
      </c>
      <c r="D19" s="444" t="s">
        <v>440</v>
      </c>
      <c r="E19" s="443" t="s">
        <v>574</v>
      </c>
      <c r="F19" s="444" t="s">
        <v>575</v>
      </c>
      <c r="G19" s="443" t="s">
        <v>604</v>
      </c>
      <c r="H19" s="443" t="s">
        <v>605</v>
      </c>
      <c r="I19" s="446">
        <v>29.879999160766602</v>
      </c>
      <c r="J19" s="446">
        <v>3</v>
      </c>
      <c r="K19" s="447">
        <v>89.639999389648438</v>
      </c>
    </row>
    <row r="20" spans="1:11" ht="14.45" customHeight="1" x14ac:dyDescent="0.2">
      <c r="A20" s="441" t="s">
        <v>432</v>
      </c>
      <c r="B20" s="442" t="s">
        <v>433</v>
      </c>
      <c r="C20" s="443" t="s">
        <v>439</v>
      </c>
      <c r="D20" s="444" t="s">
        <v>440</v>
      </c>
      <c r="E20" s="443" t="s">
        <v>574</v>
      </c>
      <c r="F20" s="444" t="s">
        <v>575</v>
      </c>
      <c r="G20" s="443" t="s">
        <v>606</v>
      </c>
      <c r="H20" s="443" t="s">
        <v>607</v>
      </c>
      <c r="I20" s="446">
        <v>10.350000381469727</v>
      </c>
      <c r="J20" s="446">
        <v>3</v>
      </c>
      <c r="K20" s="447">
        <v>31.049999237060547</v>
      </c>
    </row>
    <row r="21" spans="1:11" ht="14.45" customHeight="1" x14ac:dyDescent="0.2">
      <c r="A21" s="441" t="s">
        <v>432</v>
      </c>
      <c r="B21" s="442" t="s">
        <v>433</v>
      </c>
      <c r="C21" s="443" t="s">
        <v>439</v>
      </c>
      <c r="D21" s="444" t="s">
        <v>440</v>
      </c>
      <c r="E21" s="443" t="s">
        <v>608</v>
      </c>
      <c r="F21" s="444" t="s">
        <v>609</v>
      </c>
      <c r="G21" s="443" t="s">
        <v>610</v>
      </c>
      <c r="H21" s="443" t="s">
        <v>611</v>
      </c>
      <c r="I21" s="446">
        <v>2.9000000953674316</v>
      </c>
      <c r="J21" s="446">
        <v>100</v>
      </c>
      <c r="K21" s="447">
        <v>290.39999389648438</v>
      </c>
    </row>
    <row r="22" spans="1:11" ht="14.45" customHeight="1" x14ac:dyDescent="0.2">
      <c r="A22" s="441" t="s">
        <v>432</v>
      </c>
      <c r="B22" s="442" t="s">
        <v>433</v>
      </c>
      <c r="C22" s="443" t="s">
        <v>439</v>
      </c>
      <c r="D22" s="444" t="s">
        <v>440</v>
      </c>
      <c r="E22" s="443" t="s">
        <v>608</v>
      </c>
      <c r="F22" s="444" t="s">
        <v>609</v>
      </c>
      <c r="G22" s="443" t="s">
        <v>612</v>
      </c>
      <c r="H22" s="443" t="s">
        <v>613</v>
      </c>
      <c r="I22" s="446">
        <v>2.9060000896453859</v>
      </c>
      <c r="J22" s="446">
        <v>600</v>
      </c>
      <c r="K22" s="447">
        <v>1744</v>
      </c>
    </row>
    <row r="23" spans="1:11" ht="14.45" customHeight="1" x14ac:dyDescent="0.2">
      <c r="A23" s="441" t="s">
        <v>432</v>
      </c>
      <c r="B23" s="442" t="s">
        <v>433</v>
      </c>
      <c r="C23" s="443" t="s">
        <v>439</v>
      </c>
      <c r="D23" s="444" t="s">
        <v>440</v>
      </c>
      <c r="E23" s="443" t="s">
        <v>608</v>
      </c>
      <c r="F23" s="444" t="s">
        <v>609</v>
      </c>
      <c r="G23" s="443" t="s">
        <v>614</v>
      </c>
      <c r="H23" s="443" t="s">
        <v>615</v>
      </c>
      <c r="I23" s="446">
        <v>2.3599998950958252</v>
      </c>
      <c r="J23" s="446">
        <v>12</v>
      </c>
      <c r="K23" s="447">
        <v>28.320000648498535</v>
      </c>
    </row>
    <row r="24" spans="1:11" ht="14.45" customHeight="1" x14ac:dyDescent="0.2">
      <c r="A24" s="441" t="s">
        <v>432</v>
      </c>
      <c r="B24" s="442" t="s">
        <v>433</v>
      </c>
      <c r="C24" s="443" t="s">
        <v>439</v>
      </c>
      <c r="D24" s="444" t="s">
        <v>440</v>
      </c>
      <c r="E24" s="443" t="s">
        <v>608</v>
      </c>
      <c r="F24" s="444" t="s">
        <v>609</v>
      </c>
      <c r="G24" s="443" t="s">
        <v>616</v>
      </c>
      <c r="H24" s="443" t="s">
        <v>617</v>
      </c>
      <c r="I24" s="446">
        <v>0.25</v>
      </c>
      <c r="J24" s="446">
        <v>100</v>
      </c>
      <c r="K24" s="447">
        <v>25</v>
      </c>
    </row>
    <row r="25" spans="1:11" ht="14.45" customHeight="1" x14ac:dyDescent="0.2">
      <c r="A25" s="441" t="s">
        <v>432</v>
      </c>
      <c r="B25" s="442" t="s">
        <v>433</v>
      </c>
      <c r="C25" s="443" t="s">
        <v>439</v>
      </c>
      <c r="D25" s="444" t="s">
        <v>440</v>
      </c>
      <c r="E25" s="443" t="s">
        <v>608</v>
      </c>
      <c r="F25" s="444" t="s">
        <v>609</v>
      </c>
      <c r="G25" s="443" t="s">
        <v>618</v>
      </c>
      <c r="H25" s="443" t="s">
        <v>619</v>
      </c>
      <c r="I25" s="446">
        <v>66.550003051757813</v>
      </c>
      <c r="J25" s="446">
        <v>75</v>
      </c>
      <c r="K25" s="447">
        <v>4991.25</v>
      </c>
    </row>
    <row r="26" spans="1:11" ht="14.45" customHeight="1" x14ac:dyDescent="0.2">
      <c r="A26" s="441" t="s">
        <v>432</v>
      </c>
      <c r="B26" s="442" t="s">
        <v>433</v>
      </c>
      <c r="C26" s="443" t="s">
        <v>439</v>
      </c>
      <c r="D26" s="444" t="s">
        <v>440</v>
      </c>
      <c r="E26" s="443" t="s">
        <v>608</v>
      </c>
      <c r="F26" s="444" t="s">
        <v>609</v>
      </c>
      <c r="G26" s="443" t="s">
        <v>620</v>
      </c>
      <c r="H26" s="443" t="s">
        <v>621</v>
      </c>
      <c r="I26" s="446">
        <v>6.1999998092651367</v>
      </c>
      <c r="J26" s="446">
        <v>100</v>
      </c>
      <c r="K26" s="447">
        <v>620</v>
      </c>
    </row>
    <row r="27" spans="1:11" ht="14.45" customHeight="1" x14ac:dyDescent="0.2">
      <c r="A27" s="441" t="s">
        <v>432</v>
      </c>
      <c r="B27" s="442" t="s">
        <v>433</v>
      </c>
      <c r="C27" s="443" t="s">
        <v>439</v>
      </c>
      <c r="D27" s="444" t="s">
        <v>440</v>
      </c>
      <c r="E27" s="443" t="s">
        <v>608</v>
      </c>
      <c r="F27" s="444" t="s">
        <v>609</v>
      </c>
      <c r="G27" s="443" t="s">
        <v>622</v>
      </c>
      <c r="H27" s="443" t="s">
        <v>623</v>
      </c>
      <c r="I27" s="446">
        <v>11.736666361490885</v>
      </c>
      <c r="J27" s="446">
        <v>52</v>
      </c>
      <c r="K27" s="447">
        <v>610.32001113891602</v>
      </c>
    </row>
    <row r="28" spans="1:11" ht="14.45" customHeight="1" x14ac:dyDescent="0.2">
      <c r="A28" s="441" t="s">
        <v>432</v>
      </c>
      <c r="B28" s="442" t="s">
        <v>433</v>
      </c>
      <c r="C28" s="443" t="s">
        <v>439</v>
      </c>
      <c r="D28" s="444" t="s">
        <v>440</v>
      </c>
      <c r="E28" s="443" t="s">
        <v>608</v>
      </c>
      <c r="F28" s="444" t="s">
        <v>609</v>
      </c>
      <c r="G28" s="443" t="s">
        <v>624</v>
      </c>
      <c r="H28" s="443" t="s">
        <v>625</v>
      </c>
      <c r="I28" s="446">
        <v>356.95001220703125</v>
      </c>
      <c r="J28" s="446">
        <v>10</v>
      </c>
      <c r="K28" s="447">
        <v>3569.5</v>
      </c>
    </row>
    <row r="29" spans="1:11" ht="14.45" customHeight="1" x14ac:dyDescent="0.2">
      <c r="A29" s="441" t="s">
        <v>432</v>
      </c>
      <c r="B29" s="442" t="s">
        <v>433</v>
      </c>
      <c r="C29" s="443" t="s">
        <v>439</v>
      </c>
      <c r="D29" s="444" t="s">
        <v>440</v>
      </c>
      <c r="E29" s="443" t="s">
        <v>608</v>
      </c>
      <c r="F29" s="444" t="s">
        <v>609</v>
      </c>
      <c r="G29" s="443" t="s">
        <v>626</v>
      </c>
      <c r="H29" s="443" t="s">
        <v>627</v>
      </c>
      <c r="I29" s="446">
        <v>726</v>
      </c>
      <c r="J29" s="446">
        <v>2</v>
      </c>
      <c r="K29" s="447">
        <v>1452</v>
      </c>
    </row>
    <row r="30" spans="1:11" ht="14.45" customHeight="1" x14ac:dyDescent="0.2">
      <c r="A30" s="441" t="s">
        <v>432</v>
      </c>
      <c r="B30" s="442" t="s">
        <v>433</v>
      </c>
      <c r="C30" s="443" t="s">
        <v>439</v>
      </c>
      <c r="D30" s="444" t="s">
        <v>440</v>
      </c>
      <c r="E30" s="443" t="s">
        <v>608</v>
      </c>
      <c r="F30" s="444" t="s">
        <v>609</v>
      </c>
      <c r="G30" s="443" t="s">
        <v>628</v>
      </c>
      <c r="H30" s="443" t="s">
        <v>629</v>
      </c>
      <c r="I30" s="446">
        <v>442.739990234375</v>
      </c>
      <c r="J30" s="446">
        <v>10</v>
      </c>
      <c r="K30" s="447">
        <v>4427.39990234375</v>
      </c>
    </row>
    <row r="31" spans="1:11" ht="14.45" customHeight="1" x14ac:dyDescent="0.2">
      <c r="A31" s="441" t="s">
        <v>432</v>
      </c>
      <c r="B31" s="442" t="s">
        <v>433</v>
      </c>
      <c r="C31" s="443" t="s">
        <v>439</v>
      </c>
      <c r="D31" s="444" t="s">
        <v>440</v>
      </c>
      <c r="E31" s="443" t="s">
        <v>608</v>
      </c>
      <c r="F31" s="444" t="s">
        <v>609</v>
      </c>
      <c r="G31" s="443" t="s">
        <v>630</v>
      </c>
      <c r="H31" s="443" t="s">
        <v>631</v>
      </c>
      <c r="I31" s="446">
        <v>1.0800000429153442</v>
      </c>
      <c r="J31" s="446">
        <v>100</v>
      </c>
      <c r="K31" s="447">
        <v>108</v>
      </c>
    </row>
    <row r="32" spans="1:11" ht="14.45" customHeight="1" x14ac:dyDescent="0.2">
      <c r="A32" s="441" t="s">
        <v>432</v>
      </c>
      <c r="B32" s="442" t="s">
        <v>433</v>
      </c>
      <c r="C32" s="443" t="s">
        <v>439</v>
      </c>
      <c r="D32" s="444" t="s">
        <v>440</v>
      </c>
      <c r="E32" s="443" t="s">
        <v>608</v>
      </c>
      <c r="F32" s="444" t="s">
        <v>609</v>
      </c>
      <c r="G32" s="443" t="s">
        <v>632</v>
      </c>
      <c r="H32" s="443" t="s">
        <v>633</v>
      </c>
      <c r="I32" s="446">
        <v>0.43500000238418579</v>
      </c>
      <c r="J32" s="446">
        <v>2600</v>
      </c>
      <c r="K32" s="447">
        <v>1131</v>
      </c>
    </row>
    <row r="33" spans="1:11" ht="14.45" customHeight="1" x14ac:dyDescent="0.2">
      <c r="A33" s="441" t="s">
        <v>432</v>
      </c>
      <c r="B33" s="442" t="s">
        <v>433</v>
      </c>
      <c r="C33" s="443" t="s">
        <v>439</v>
      </c>
      <c r="D33" s="444" t="s">
        <v>440</v>
      </c>
      <c r="E33" s="443" t="s">
        <v>608</v>
      </c>
      <c r="F33" s="444" t="s">
        <v>609</v>
      </c>
      <c r="G33" s="443" t="s">
        <v>634</v>
      </c>
      <c r="H33" s="443" t="s">
        <v>635</v>
      </c>
      <c r="I33" s="446">
        <v>0.58142855337687904</v>
      </c>
      <c r="J33" s="446">
        <v>4600</v>
      </c>
      <c r="K33" s="447">
        <v>2675</v>
      </c>
    </row>
    <row r="34" spans="1:11" ht="14.45" customHeight="1" x14ac:dyDescent="0.2">
      <c r="A34" s="441" t="s">
        <v>432</v>
      </c>
      <c r="B34" s="442" t="s">
        <v>433</v>
      </c>
      <c r="C34" s="443" t="s">
        <v>439</v>
      </c>
      <c r="D34" s="444" t="s">
        <v>440</v>
      </c>
      <c r="E34" s="443" t="s">
        <v>608</v>
      </c>
      <c r="F34" s="444" t="s">
        <v>609</v>
      </c>
      <c r="G34" s="443" t="s">
        <v>636</v>
      </c>
      <c r="H34" s="443" t="s">
        <v>637</v>
      </c>
      <c r="I34" s="446">
        <v>37.509998321533203</v>
      </c>
      <c r="J34" s="446">
        <v>10</v>
      </c>
      <c r="K34" s="447">
        <v>375.10000610351563</v>
      </c>
    </row>
    <row r="35" spans="1:11" ht="14.45" customHeight="1" x14ac:dyDescent="0.2">
      <c r="A35" s="441" t="s">
        <v>432</v>
      </c>
      <c r="B35" s="442" t="s">
        <v>433</v>
      </c>
      <c r="C35" s="443" t="s">
        <v>439</v>
      </c>
      <c r="D35" s="444" t="s">
        <v>440</v>
      </c>
      <c r="E35" s="443" t="s">
        <v>608</v>
      </c>
      <c r="F35" s="444" t="s">
        <v>609</v>
      </c>
      <c r="G35" s="443" t="s">
        <v>638</v>
      </c>
      <c r="H35" s="443" t="s">
        <v>639</v>
      </c>
      <c r="I35" s="446">
        <v>37.509998321533203</v>
      </c>
      <c r="J35" s="446">
        <v>5</v>
      </c>
      <c r="K35" s="447">
        <v>187.55000305175781</v>
      </c>
    </row>
    <row r="36" spans="1:11" ht="14.45" customHeight="1" x14ac:dyDescent="0.2">
      <c r="A36" s="441" t="s">
        <v>432</v>
      </c>
      <c r="B36" s="442" t="s">
        <v>433</v>
      </c>
      <c r="C36" s="443" t="s">
        <v>439</v>
      </c>
      <c r="D36" s="444" t="s">
        <v>440</v>
      </c>
      <c r="E36" s="443" t="s">
        <v>608</v>
      </c>
      <c r="F36" s="444" t="s">
        <v>609</v>
      </c>
      <c r="G36" s="443" t="s">
        <v>640</v>
      </c>
      <c r="H36" s="443" t="s">
        <v>641</v>
      </c>
      <c r="I36" s="446">
        <v>21.234999656677246</v>
      </c>
      <c r="J36" s="446">
        <v>100</v>
      </c>
      <c r="K36" s="447">
        <v>2123.5</v>
      </c>
    </row>
    <row r="37" spans="1:11" ht="14.45" customHeight="1" x14ac:dyDescent="0.2">
      <c r="A37" s="441" t="s">
        <v>432</v>
      </c>
      <c r="B37" s="442" t="s">
        <v>433</v>
      </c>
      <c r="C37" s="443" t="s">
        <v>439</v>
      </c>
      <c r="D37" s="444" t="s">
        <v>440</v>
      </c>
      <c r="E37" s="443" t="s">
        <v>642</v>
      </c>
      <c r="F37" s="444" t="s">
        <v>643</v>
      </c>
      <c r="G37" s="443" t="s">
        <v>644</v>
      </c>
      <c r="H37" s="443" t="s">
        <v>645</v>
      </c>
      <c r="I37" s="446">
        <v>37.720001220703125</v>
      </c>
      <c r="J37" s="446">
        <v>108</v>
      </c>
      <c r="K37" s="447">
        <v>4073.7601318359375</v>
      </c>
    </row>
    <row r="38" spans="1:11" ht="14.45" customHeight="1" x14ac:dyDescent="0.2">
      <c r="A38" s="441" t="s">
        <v>432</v>
      </c>
      <c r="B38" s="442" t="s">
        <v>433</v>
      </c>
      <c r="C38" s="443" t="s">
        <v>439</v>
      </c>
      <c r="D38" s="444" t="s">
        <v>440</v>
      </c>
      <c r="E38" s="443" t="s">
        <v>642</v>
      </c>
      <c r="F38" s="444" t="s">
        <v>643</v>
      </c>
      <c r="G38" s="443" t="s">
        <v>646</v>
      </c>
      <c r="H38" s="443" t="s">
        <v>647</v>
      </c>
      <c r="I38" s="446">
        <v>95.129997253417969</v>
      </c>
      <c r="J38" s="446">
        <v>24</v>
      </c>
      <c r="K38" s="447">
        <v>2283</v>
      </c>
    </row>
    <row r="39" spans="1:11" ht="14.45" customHeight="1" x14ac:dyDescent="0.2">
      <c r="A39" s="441" t="s">
        <v>432</v>
      </c>
      <c r="B39" s="442" t="s">
        <v>433</v>
      </c>
      <c r="C39" s="443" t="s">
        <v>439</v>
      </c>
      <c r="D39" s="444" t="s">
        <v>440</v>
      </c>
      <c r="E39" s="443" t="s">
        <v>642</v>
      </c>
      <c r="F39" s="444" t="s">
        <v>643</v>
      </c>
      <c r="G39" s="443" t="s">
        <v>648</v>
      </c>
      <c r="H39" s="443" t="s">
        <v>649</v>
      </c>
      <c r="I39" s="446">
        <v>96.30999755859375</v>
      </c>
      <c r="J39" s="446">
        <v>72</v>
      </c>
      <c r="K39" s="447">
        <v>6934.5</v>
      </c>
    </row>
    <row r="40" spans="1:11" ht="14.45" customHeight="1" x14ac:dyDescent="0.2">
      <c r="A40" s="441" t="s">
        <v>432</v>
      </c>
      <c r="B40" s="442" t="s">
        <v>433</v>
      </c>
      <c r="C40" s="443" t="s">
        <v>439</v>
      </c>
      <c r="D40" s="444" t="s">
        <v>440</v>
      </c>
      <c r="E40" s="443" t="s">
        <v>642</v>
      </c>
      <c r="F40" s="444" t="s">
        <v>643</v>
      </c>
      <c r="G40" s="443" t="s">
        <v>650</v>
      </c>
      <c r="H40" s="443" t="s">
        <v>651</v>
      </c>
      <c r="I40" s="446">
        <v>113.08000183105469</v>
      </c>
      <c r="J40" s="446">
        <v>36</v>
      </c>
      <c r="K40" s="447">
        <v>4071</v>
      </c>
    </row>
    <row r="41" spans="1:11" ht="14.45" customHeight="1" x14ac:dyDescent="0.2">
      <c r="A41" s="441" t="s">
        <v>432</v>
      </c>
      <c r="B41" s="442" t="s">
        <v>433</v>
      </c>
      <c r="C41" s="443" t="s">
        <v>439</v>
      </c>
      <c r="D41" s="444" t="s">
        <v>440</v>
      </c>
      <c r="E41" s="443" t="s">
        <v>642</v>
      </c>
      <c r="F41" s="444" t="s">
        <v>643</v>
      </c>
      <c r="G41" s="443" t="s">
        <v>652</v>
      </c>
      <c r="H41" s="443" t="s">
        <v>653</v>
      </c>
      <c r="I41" s="446">
        <v>64.579999287923172</v>
      </c>
      <c r="J41" s="446">
        <v>72</v>
      </c>
      <c r="K41" s="447">
        <v>4649.5</v>
      </c>
    </row>
    <row r="42" spans="1:11" ht="14.45" customHeight="1" x14ac:dyDescent="0.2">
      <c r="A42" s="441" t="s">
        <v>432</v>
      </c>
      <c r="B42" s="442" t="s">
        <v>433</v>
      </c>
      <c r="C42" s="443" t="s">
        <v>439</v>
      </c>
      <c r="D42" s="444" t="s">
        <v>440</v>
      </c>
      <c r="E42" s="443" t="s">
        <v>642</v>
      </c>
      <c r="F42" s="444" t="s">
        <v>643</v>
      </c>
      <c r="G42" s="443" t="s">
        <v>654</v>
      </c>
      <c r="H42" s="443" t="s">
        <v>655</v>
      </c>
      <c r="I42" s="446">
        <v>62.900001525878906</v>
      </c>
      <c r="J42" s="446">
        <v>24</v>
      </c>
      <c r="K42" s="447">
        <v>1509.5</v>
      </c>
    </row>
    <row r="43" spans="1:11" ht="14.45" customHeight="1" x14ac:dyDescent="0.2">
      <c r="A43" s="441" t="s">
        <v>432</v>
      </c>
      <c r="B43" s="442" t="s">
        <v>433</v>
      </c>
      <c r="C43" s="443" t="s">
        <v>439</v>
      </c>
      <c r="D43" s="444" t="s">
        <v>440</v>
      </c>
      <c r="E43" s="443" t="s">
        <v>656</v>
      </c>
      <c r="F43" s="444" t="s">
        <v>657</v>
      </c>
      <c r="G43" s="443" t="s">
        <v>658</v>
      </c>
      <c r="H43" s="443" t="s">
        <v>659</v>
      </c>
      <c r="I43" s="446">
        <v>0.47999998927116394</v>
      </c>
      <c r="J43" s="446">
        <v>300</v>
      </c>
      <c r="K43" s="447">
        <v>144</v>
      </c>
    </row>
    <row r="44" spans="1:11" ht="14.45" customHeight="1" x14ac:dyDescent="0.2">
      <c r="A44" s="441" t="s">
        <v>432</v>
      </c>
      <c r="B44" s="442" t="s">
        <v>433</v>
      </c>
      <c r="C44" s="443" t="s">
        <v>439</v>
      </c>
      <c r="D44" s="444" t="s">
        <v>440</v>
      </c>
      <c r="E44" s="443" t="s">
        <v>656</v>
      </c>
      <c r="F44" s="444" t="s">
        <v>657</v>
      </c>
      <c r="G44" s="443" t="s">
        <v>660</v>
      </c>
      <c r="H44" s="443" t="s">
        <v>661</v>
      </c>
      <c r="I44" s="446">
        <v>0.30000001192092896</v>
      </c>
      <c r="J44" s="446">
        <v>1300</v>
      </c>
      <c r="K44" s="447">
        <v>390</v>
      </c>
    </row>
    <row r="45" spans="1:11" ht="14.45" customHeight="1" x14ac:dyDescent="0.2">
      <c r="A45" s="441" t="s">
        <v>432</v>
      </c>
      <c r="B45" s="442" t="s">
        <v>433</v>
      </c>
      <c r="C45" s="443" t="s">
        <v>439</v>
      </c>
      <c r="D45" s="444" t="s">
        <v>440</v>
      </c>
      <c r="E45" s="443" t="s">
        <v>656</v>
      </c>
      <c r="F45" s="444" t="s">
        <v>657</v>
      </c>
      <c r="G45" s="443" t="s">
        <v>662</v>
      </c>
      <c r="H45" s="443" t="s">
        <v>663</v>
      </c>
      <c r="I45" s="446">
        <v>0.30750000476837158</v>
      </c>
      <c r="J45" s="446">
        <v>1900</v>
      </c>
      <c r="K45" s="447">
        <v>584</v>
      </c>
    </row>
    <row r="46" spans="1:11" ht="14.45" customHeight="1" x14ac:dyDescent="0.2">
      <c r="A46" s="441" t="s">
        <v>432</v>
      </c>
      <c r="B46" s="442" t="s">
        <v>433</v>
      </c>
      <c r="C46" s="443" t="s">
        <v>439</v>
      </c>
      <c r="D46" s="444" t="s">
        <v>440</v>
      </c>
      <c r="E46" s="443" t="s">
        <v>656</v>
      </c>
      <c r="F46" s="444" t="s">
        <v>657</v>
      </c>
      <c r="G46" s="443" t="s">
        <v>664</v>
      </c>
      <c r="H46" s="443" t="s">
        <v>665</v>
      </c>
      <c r="I46" s="446">
        <v>3.6600000858306885</v>
      </c>
      <c r="J46" s="446">
        <v>400</v>
      </c>
      <c r="K46" s="447">
        <v>1464.3900146484375</v>
      </c>
    </row>
    <row r="47" spans="1:11" ht="14.45" customHeight="1" x14ac:dyDescent="0.2">
      <c r="A47" s="441" t="s">
        <v>432</v>
      </c>
      <c r="B47" s="442" t="s">
        <v>433</v>
      </c>
      <c r="C47" s="443" t="s">
        <v>439</v>
      </c>
      <c r="D47" s="444" t="s">
        <v>440</v>
      </c>
      <c r="E47" s="443" t="s">
        <v>656</v>
      </c>
      <c r="F47" s="444" t="s">
        <v>657</v>
      </c>
      <c r="G47" s="443" t="s">
        <v>666</v>
      </c>
      <c r="H47" s="443" t="s">
        <v>667</v>
      </c>
      <c r="I47" s="446">
        <v>0.96666667858759558</v>
      </c>
      <c r="J47" s="446">
        <v>2700</v>
      </c>
      <c r="K47" s="447">
        <v>2612</v>
      </c>
    </row>
    <row r="48" spans="1:11" ht="14.45" customHeight="1" x14ac:dyDescent="0.2">
      <c r="A48" s="441" t="s">
        <v>432</v>
      </c>
      <c r="B48" s="442" t="s">
        <v>433</v>
      </c>
      <c r="C48" s="443" t="s">
        <v>439</v>
      </c>
      <c r="D48" s="444" t="s">
        <v>440</v>
      </c>
      <c r="E48" s="443" t="s">
        <v>668</v>
      </c>
      <c r="F48" s="444" t="s">
        <v>669</v>
      </c>
      <c r="G48" s="443" t="s">
        <v>670</v>
      </c>
      <c r="H48" s="443" t="s">
        <v>671</v>
      </c>
      <c r="I48" s="446">
        <v>7.0100002288818359</v>
      </c>
      <c r="J48" s="446">
        <v>50</v>
      </c>
      <c r="K48" s="447">
        <v>350.5</v>
      </c>
    </row>
    <row r="49" spans="1:11" ht="14.45" customHeight="1" x14ac:dyDescent="0.2">
      <c r="A49" s="441" t="s">
        <v>432</v>
      </c>
      <c r="B49" s="442" t="s">
        <v>433</v>
      </c>
      <c r="C49" s="443" t="s">
        <v>439</v>
      </c>
      <c r="D49" s="444" t="s">
        <v>440</v>
      </c>
      <c r="E49" s="443" t="s">
        <v>668</v>
      </c>
      <c r="F49" s="444" t="s">
        <v>669</v>
      </c>
      <c r="G49" s="443" t="s">
        <v>672</v>
      </c>
      <c r="H49" s="443" t="s">
        <v>673</v>
      </c>
      <c r="I49" s="446">
        <v>7.0199999809265137</v>
      </c>
      <c r="J49" s="446">
        <v>50</v>
      </c>
      <c r="K49" s="447">
        <v>351</v>
      </c>
    </row>
    <row r="50" spans="1:11" ht="14.45" customHeight="1" x14ac:dyDescent="0.2">
      <c r="A50" s="441" t="s">
        <v>432</v>
      </c>
      <c r="B50" s="442" t="s">
        <v>433</v>
      </c>
      <c r="C50" s="443" t="s">
        <v>439</v>
      </c>
      <c r="D50" s="444" t="s">
        <v>440</v>
      </c>
      <c r="E50" s="443" t="s">
        <v>668</v>
      </c>
      <c r="F50" s="444" t="s">
        <v>669</v>
      </c>
      <c r="G50" s="443" t="s">
        <v>674</v>
      </c>
      <c r="H50" s="443" t="s">
        <v>675</v>
      </c>
      <c r="I50" s="446">
        <v>7.0199999809265137</v>
      </c>
      <c r="J50" s="446">
        <v>50</v>
      </c>
      <c r="K50" s="447">
        <v>351</v>
      </c>
    </row>
    <row r="51" spans="1:11" ht="14.45" customHeight="1" x14ac:dyDescent="0.2">
      <c r="A51" s="441" t="s">
        <v>432</v>
      </c>
      <c r="B51" s="442" t="s">
        <v>433</v>
      </c>
      <c r="C51" s="443" t="s">
        <v>439</v>
      </c>
      <c r="D51" s="444" t="s">
        <v>440</v>
      </c>
      <c r="E51" s="443" t="s">
        <v>668</v>
      </c>
      <c r="F51" s="444" t="s">
        <v>669</v>
      </c>
      <c r="G51" s="443" t="s">
        <v>676</v>
      </c>
      <c r="H51" s="443" t="s">
        <v>677</v>
      </c>
      <c r="I51" s="446">
        <v>1.2200000286102295</v>
      </c>
      <c r="J51" s="446">
        <v>1000</v>
      </c>
      <c r="K51" s="447">
        <v>1219.1099853515625</v>
      </c>
    </row>
    <row r="52" spans="1:11" ht="14.45" customHeight="1" x14ac:dyDescent="0.2">
      <c r="A52" s="441" t="s">
        <v>432</v>
      </c>
      <c r="B52" s="442" t="s">
        <v>433</v>
      </c>
      <c r="C52" s="443" t="s">
        <v>439</v>
      </c>
      <c r="D52" s="444" t="s">
        <v>440</v>
      </c>
      <c r="E52" s="443" t="s">
        <v>668</v>
      </c>
      <c r="F52" s="444" t="s">
        <v>669</v>
      </c>
      <c r="G52" s="443" t="s">
        <v>678</v>
      </c>
      <c r="H52" s="443" t="s">
        <v>679</v>
      </c>
      <c r="I52" s="446">
        <v>0.93999999761581421</v>
      </c>
      <c r="J52" s="446">
        <v>1000</v>
      </c>
      <c r="K52" s="447">
        <v>937.75</v>
      </c>
    </row>
    <row r="53" spans="1:11" ht="14.45" customHeight="1" x14ac:dyDescent="0.2">
      <c r="A53" s="441" t="s">
        <v>432</v>
      </c>
      <c r="B53" s="442" t="s">
        <v>433</v>
      </c>
      <c r="C53" s="443" t="s">
        <v>439</v>
      </c>
      <c r="D53" s="444" t="s">
        <v>440</v>
      </c>
      <c r="E53" s="443" t="s">
        <v>668</v>
      </c>
      <c r="F53" s="444" t="s">
        <v>669</v>
      </c>
      <c r="G53" s="443" t="s">
        <v>680</v>
      </c>
      <c r="H53" s="443" t="s">
        <v>681</v>
      </c>
      <c r="I53" s="446">
        <v>1.2200000286102295</v>
      </c>
      <c r="J53" s="446">
        <v>1000</v>
      </c>
      <c r="K53" s="447">
        <v>1218.0400390625</v>
      </c>
    </row>
    <row r="54" spans="1:11" ht="14.45" customHeight="1" x14ac:dyDescent="0.2">
      <c r="A54" s="441" t="s">
        <v>432</v>
      </c>
      <c r="B54" s="442" t="s">
        <v>433</v>
      </c>
      <c r="C54" s="443" t="s">
        <v>439</v>
      </c>
      <c r="D54" s="444" t="s">
        <v>440</v>
      </c>
      <c r="E54" s="443" t="s">
        <v>668</v>
      </c>
      <c r="F54" s="444" t="s">
        <v>669</v>
      </c>
      <c r="G54" s="443" t="s">
        <v>682</v>
      </c>
      <c r="H54" s="443" t="s">
        <v>683</v>
      </c>
      <c r="I54" s="446">
        <v>0.81999999284744263</v>
      </c>
      <c r="J54" s="446">
        <v>7000</v>
      </c>
      <c r="K54" s="447">
        <v>5756.7999877929688</v>
      </c>
    </row>
    <row r="55" spans="1:11" ht="14.45" customHeight="1" x14ac:dyDescent="0.2">
      <c r="A55" s="441" t="s">
        <v>432</v>
      </c>
      <c r="B55" s="442" t="s">
        <v>433</v>
      </c>
      <c r="C55" s="443" t="s">
        <v>439</v>
      </c>
      <c r="D55" s="444" t="s">
        <v>440</v>
      </c>
      <c r="E55" s="443" t="s">
        <v>668</v>
      </c>
      <c r="F55" s="444" t="s">
        <v>669</v>
      </c>
      <c r="G55" s="443" t="s">
        <v>684</v>
      </c>
      <c r="H55" s="443" t="s">
        <v>685</v>
      </c>
      <c r="I55" s="446">
        <v>0.81999999284744263</v>
      </c>
      <c r="J55" s="446">
        <v>2000</v>
      </c>
      <c r="K55" s="447">
        <v>1645.5999755859375</v>
      </c>
    </row>
    <row r="56" spans="1:11" ht="14.45" customHeight="1" x14ac:dyDescent="0.2">
      <c r="A56" s="441" t="s">
        <v>432</v>
      </c>
      <c r="B56" s="442" t="s">
        <v>433</v>
      </c>
      <c r="C56" s="443" t="s">
        <v>439</v>
      </c>
      <c r="D56" s="444" t="s">
        <v>440</v>
      </c>
      <c r="E56" s="443" t="s">
        <v>668</v>
      </c>
      <c r="F56" s="444" t="s">
        <v>669</v>
      </c>
      <c r="G56" s="443" t="s">
        <v>686</v>
      </c>
      <c r="H56" s="443" t="s">
        <v>687</v>
      </c>
      <c r="I56" s="446">
        <v>0.67999999523162846</v>
      </c>
      <c r="J56" s="446">
        <v>15000</v>
      </c>
      <c r="K56" s="447">
        <v>10150</v>
      </c>
    </row>
    <row r="57" spans="1:11" ht="14.45" customHeight="1" x14ac:dyDescent="0.2">
      <c r="A57" s="441" t="s">
        <v>432</v>
      </c>
      <c r="B57" s="442" t="s">
        <v>433</v>
      </c>
      <c r="C57" s="443" t="s">
        <v>439</v>
      </c>
      <c r="D57" s="444" t="s">
        <v>440</v>
      </c>
      <c r="E57" s="443" t="s">
        <v>668</v>
      </c>
      <c r="F57" s="444" t="s">
        <v>669</v>
      </c>
      <c r="G57" s="443" t="s">
        <v>688</v>
      </c>
      <c r="H57" s="443" t="s">
        <v>689</v>
      </c>
      <c r="I57" s="446">
        <v>0.67500000198682153</v>
      </c>
      <c r="J57" s="446">
        <v>32000</v>
      </c>
      <c r="K57" s="447">
        <v>21560</v>
      </c>
    </row>
    <row r="58" spans="1:11" ht="14.45" customHeight="1" x14ac:dyDescent="0.2">
      <c r="A58" s="441" t="s">
        <v>432</v>
      </c>
      <c r="B58" s="442" t="s">
        <v>433</v>
      </c>
      <c r="C58" s="443" t="s">
        <v>439</v>
      </c>
      <c r="D58" s="444" t="s">
        <v>440</v>
      </c>
      <c r="E58" s="443" t="s">
        <v>668</v>
      </c>
      <c r="F58" s="444" t="s">
        <v>669</v>
      </c>
      <c r="G58" s="443" t="s">
        <v>690</v>
      </c>
      <c r="H58" s="443" t="s">
        <v>691</v>
      </c>
      <c r="I58" s="446">
        <v>0.67399998903274538</v>
      </c>
      <c r="J58" s="446">
        <v>20000</v>
      </c>
      <c r="K58" s="447">
        <v>13340</v>
      </c>
    </row>
    <row r="59" spans="1:11" ht="14.45" customHeight="1" x14ac:dyDescent="0.2">
      <c r="A59" s="441" t="s">
        <v>432</v>
      </c>
      <c r="B59" s="442" t="s">
        <v>433</v>
      </c>
      <c r="C59" s="443" t="s">
        <v>439</v>
      </c>
      <c r="D59" s="444" t="s">
        <v>440</v>
      </c>
      <c r="E59" s="443" t="s">
        <v>668</v>
      </c>
      <c r="F59" s="444" t="s">
        <v>669</v>
      </c>
      <c r="G59" s="443" t="s">
        <v>692</v>
      </c>
      <c r="H59" s="443" t="s">
        <v>693</v>
      </c>
      <c r="I59" s="446">
        <v>0.62999999523162842</v>
      </c>
      <c r="J59" s="446">
        <v>4420</v>
      </c>
      <c r="K59" s="447">
        <v>2784.5999755859375</v>
      </c>
    </row>
    <row r="60" spans="1:11" ht="14.45" customHeight="1" x14ac:dyDescent="0.2">
      <c r="A60" s="441" t="s">
        <v>432</v>
      </c>
      <c r="B60" s="442" t="s">
        <v>433</v>
      </c>
      <c r="C60" s="443" t="s">
        <v>439</v>
      </c>
      <c r="D60" s="444" t="s">
        <v>440</v>
      </c>
      <c r="E60" s="443" t="s">
        <v>668</v>
      </c>
      <c r="F60" s="444" t="s">
        <v>669</v>
      </c>
      <c r="G60" s="443" t="s">
        <v>694</v>
      </c>
      <c r="H60" s="443" t="s">
        <v>695</v>
      </c>
      <c r="I60" s="446">
        <v>0.63999998569488525</v>
      </c>
      <c r="J60" s="446">
        <v>2000</v>
      </c>
      <c r="K60" s="447">
        <v>1282.5999755859375</v>
      </c>
    </row>
    <row r="61" spans="1:11" ht="14.45" customHeight="1" x14ac:dyDescent="0.2">
      <c r="A61" s="441" t="s">
        <v>432</v>
      </c>
      <c r="B61" s="442" t="s">
        <v>433</v>
      </c>
      <c r="C61" s="443" t="s">
        <v>439</v>
      </c>
      <c r="D61" s="444" t="s">
        <v>440</v>
      </c>
      <c r="E61" s="443" t="s">
        <v>668</v>
      </c>
      <c r="F61" s="444" t="s">
        <v>669</v>
      </c>
      <c r="G61" s="443" t="s">
        <v>696</v>
      </c>
      <c r="H61" s="443" t="s">
        <v>697</v>
      </c>
      <c r="I61" s="446">
        <v>0.74500000476837158</v>
      </c>
      <c r="J61" s="446">
        <v>3400</v>
      </c>
      <c r="K61" s="447">
        <v>2519.2200317382813</v>
      </c>
    </row>
    <row r="62" spans="1:11" ht="14.45" customHeight="1" x14ac:dyDescent="0.2">
      <c r="A62" s="441" t="s">
        <v>432</v>
      </c>
      <c r="B62" s="442" t="s">
        <v>433</v>
      </c>
      <c r="C62" s="443" t="s">
        <v>439</v>
      </c>
      <c r="D62" s="444" t="s">
        <v>440</v>
      </c>
      <c r="E62" s="443" t="s">
        <v>668</v>
      </c>
      <c r="F62" s="444" t="s">
        <v>669</v>
      </c>
      <c r="G62" s="443" t="s">
        <v>698</v>
      </c>
      <c r="H62" s="443" t="s">
        <v>699</v>
      </c>
      <c r="I62" s="446">
        <v>0.73000001907348633</v>
      </c>
      <c r="J62" s="446">
        <v>600</v>
      </c>
      <c r="K62" s="447">
        <v>435.60000610351563</v>
      </c>
    </row>
    <row r="63" spans="1:11" ht="14.45" customHeight="1" x14ac:dyDescent="0.2">
      <c r="A63" s="441" t="s">
        <v>432</v>
      </c>
      <c r="B63" s="442" t="s">
        <v>433</v>
      </c>
      <c r="C63" s="443" t="s">
        <v>439</v>
      </c>
      <c r="D63" s="444" t="s">
        <v>440</v>
      </c>
      <c r="E63" s="443" t="s">
        <v>668</v>
      </c>
      <c r="F63" s="444" t="s">
        <v>669</v>
      </c>
      <c r="G63" s="443" t="s">
        <v>700</v>
      </c>
      <c r="H63" s="443" t="s">
        <v>701</v>
      </c>
      <c r="I63" s="446">
        <v>0.82999998331069946</v>
      </c>
      <c r="J63" s="446">
        <v>2000</v>
      </c>
      <c r="K63" s="447">
        <v>1660</v>
      </c>
    </row>
    <row r="64" spans="1:11" ht="14.45" customHeight="1" x14ac:dyDescent="0.2">
      <c r="A64" s="441" t="s">
        <v>432</v>
      </c>
      <c r="B64" s="442" t="s">
        <v>433</v>
      </c>
      <c r="C64" s="443" t="s">
        <v>439</v>
      </c>
      <c r="D64" s="444" t="s">
        <v>440</v>
      </c>
      <c r="E64" s="443" t="s">
        <v>702</v>
      </c>
      <c r="F64" s="444" t="s">
        <v>703</v>
      </c>
      <c r="G64" s="443" t="s">
        <v>704</v>
      </c>
      <c r="H64" s="443" t="s">
        <v>705</v>
      </c>
      <c r="I64" s="446">
        <v>335.41000366210938</v>
      </c>
      <c r="J64" s="446">
        <v>1</v>
      </c>
      <c r="K64" s="447">
        <v>335.41000366210938</v>
      </c>
    </row>
    <row r="65" spans="1:11" ht="14.45" customHeight="1" x14ac:dyDescent="0.2">
      <c r="A65" s="441" t="s">
        <v>432</v>
      </c>
      <c r="B65" s="442" t="s">
        <v>433</v>
      </c>
      <c r="C65" s="443" t="s">
        <v>439</v>
      </c>
      <c r="D65" s="444" t="s">
        <v>440</v>
      </c>
      <c r="E65" s="443" t="s">
        <v>702</v>
      </c>
      <c r="F65" s="444" t="s">
        <v>703</v>
      </c>
      <c r="G65" s="443" t="s">
        <v>706</v>
      </c>
      <c r="H65" s="443" t="s">
        <v>707</v>
      </c>
      <c r="I65" s="446">
        <v>278.60000610351563</v>
      </c>
      <c r="J65" s="446">
        <v>1</v>
      </c>
      <c r="K65" s="447">
        <v>278.60000610351563</v>
      </c>
    </row>
    <row r="66" spans="1:11" ht="14.45" customHeight="1" x14ac:dyDescent="0.2">
      <c r="A66" s="441" t="s">
        <v>432</v>
      </c>
      <c r="B66" s="442" t="s">
        <v>433</v>
      </c>
      <c r="C66" s="443" t="s">
        <v>439</v>
      </c>
      <c r="D66" s="444" t="s">
        <v>440</v>
      </c>
      <c r="E66" s="443" t="s">
        <v>702</v>
      </c>
      <c r="F66" s="444" t="s">
        <v>703</v>
      </c>
      <c r="G66" s="443" t="s">
        <v>708</v>
      </c>
      <c r="H66" s="443" t="s">
        <v>709</v>
      </c>
      <c r="I66" s="446">
        <v>278.60000610351563</v>
      </c>
      <c r="J66" s="446">
        <v>1</v>
      </c>
      <c r="K66" s="447">
        <v>278.60000610351563</v>
      </c>
    </row>
    <row r="67" spans="1:11" ht="14.45" customHeight="1" x14ac:dyDescent="0.2">
      <c r="A67" s="441" t="s">
        <v>432</v>
      </c>
      <c r="B67" s="442" t="s">
        <v>433</v>
      </c>
      <c r="C67" s="443" t="s">
        <v>439</v>
      </c>
      <c r="D67" s="444" t="s">
        <v>440</v>
      </c>
      <c r="E67" s="443" t="s">
        <v>702</v>
      </c>
      <c r="F67" s="444" t="s">
        <v>703</v>
      </c>
      <c r="G67" s="443" t="s">
        <v>710</v>
      </c>
      <c r="H67" s="443" t="s">
        <v>711</v>
      </c>
      <c r="I67" s="446">
        <v>2705.2833658854165</v>
      </c>
      <c r="J67" s="446">
        <v>4</v>
      </c>
      <c r="K67" s="447">
        <v>10821.130126953125</v>
      </c>
    </row>
    <row r="68" spans="1:11" ht="14.45" customHeight="1" x14ac:dyDescent="0.2">
      <c r="A68" s="441" t="s">
        <v>432</v>
      </c>
      <c r="B68" s="442" t="s">
        <v>433</v>
      </c>
      <c r="C68" s="443" t="s">
        <v>439</v>
      </c>
      <c r="D68" s="444" t="s">
        <v>440</v>
      </c>
      <c r="E68" s="443" t="s">
        <v>702</v>
      </c>
      <c r="F68" s="444" t="s">
        <v>703</v>
      </c>
      <c r="G68" s="443" t="s">
        <v>712</v>
      </c>
      <c r="H68" s="443" t="s">
        <v>713</v>
      </c>
      <c r="I68" s="446">
        <v>1935.9175109863281</v>
      </c>
      <c r="J68" s="446">
        <v>4</v>
      </c>
      <c r="K68" s="447">
        <v>7743.6700439453125</v>
      </c>
    </row>
    <row r="69" spans="1:11" ht="14.45" customHeight="1" x14ac:dyDescent="0.2">
      <c r="A69" s="441" t="s">
        <v>432</v>
      </c>
      <c r="B69" s="442" t="s">
        <v>433</v>
      </c>
      <c r="C69" s="443" t="s">
        <v>439</v>
      </c>
      <c r="D69" s="444" t="s">
        <v>440</v>
      </c>
      <c r="E69" s="443" t="s">
        <v>702</v>
      </c>
      <c r="F69" s="444" t="s">
        <v>703</v>
      </c>
      <c r="G69" s="443" t="s">
        <v>714</v>
      </c>
      <c r="H69" s="443" t="s">
        <v>715</v>
      </c>
      <c r="I69" s="446">
        <v>1401.1433512369792</v>
      </c>
      <c r="J69" s="446">
        <v>6</v>
      </c>
      <c r="K69" s="447">
        <v>8157.1300048828125</v>
      </c>
    </row>
    <row r="70" spans="1:11" ht="14.45" customHeight="1" x14ac:dyDescent="0.2">
      <c r="A70" s="441" t="s">
        <v>432</v>
      </c>
      <c r="B70" s="442" t="s">
        <v>433</v>
      </c>
      <c r="C70" s="443" t="s">
        <v>439</v>
      </c>
      <c r="D70" s="444" t="s">
        <v>440</v>
      </c>
      <c r="E70" s="443" t="s">
        <v>702</v>
      </c>
      <c r="F70" s="444" t="s">
        <v>703</v>
      </c>
      <c r="G70" s="443" t="s">
        <v>716</v>
      </c>
      <c r="H70" s="443" t="s">
        <v>717</v>
      </c>
      <c r="I70" s="446">
        <v>924.83999633789063</v>
      </c>
      <c r="J70" s="446">
        <v>3</v>
      </c>
      <c r="K70" s="447">
        <v>2873.1799926757813</v>
      </c>
    </row>
    <row r="71" spans="1:11" ht="14.45" customHeight="1" x14ac:dyDescent="0.2">
      <c r="A71" s="441" t="s">
        <v>432</v>
      </c>
      <c r="B71" s="442" t="s">
        <v>433</v>
      </c>
      <c r="C71" s="443" t="s">
        <v>439</v>
      </c>
      <c r="D71" s="444" t="s">
        <v>440</v>
      </c>
      <c r="E71" s="443" t="s">
        <v>702</v>
      </c>
      <c r="F71" s="444" t="s">
        <v>703</v>
      </c>
      <c r="G71" s="443" t="s">
        <v>718</v>
      </c>
      <c r="H71" s="443" t="s">
        <v>719</v>
      </c>
      <c r="I71" s="446">
        <v>590.44000244140625</v>
      </c>
      <c r="J71" s="446">
        <v>1</v>
      </c>
      <c r="K71" s="447">
        <v>590.44000244140625</v>
      </c>
    </row>
    <row r="72" spans="1:11" ht="14.45" customHeight="1" x14ac:dyDescent="0.2">
      <c r="A72" s="441" t="s">
        <v>432</v>
      </c>
      <c r="B72" s="442" t="s">
        <v>433</v>
      </c>
      <c r="C72" s="443" t="s">
        <v>439</v>
      </c>
      <c r="D72" s="444" t="s">
        <v>440</v>
      </c>
      <c r="E72" s="443" t="s">
        <v>702</v>
      </c>
      <c r="F72" s="444" t="s">
        <v>703</v>
      </c>
      <c r="G72" s="443" t="s">
        <v>720</v>
      </c>
      <c r="H72" s="443" t="s">
        <v>721</v>
      </c>
      <c r="I72" s="446">
        <v>203.98833465576172</v>
      </c>
      <c r="J72" s="446">
        <v>29</v>
      </c>
      <c r="K72" s="447">
        <v>5939.5599365234375</v>
      </c>
    </row>
    <row r="73" spans="1:11" ht="14.45" customHeight="1" x14ac:dyDescent="0.2">
      <c r="A73" s="441" t="s">
        <v>432</v>
      </c>
      <c r="B73" s="442" t="s">
        <v>433</v>
      </c>
      <c r="C73" s="443" t="s">
        <v>439</v>
      </c>
      <c r="D73" s="444" t="s">
        <v>440</v>
      </c>
      <c r="E73" s="443" t="s">
        <v>702</v>
      </c>
      <c r="F73" s="444" t="s">
        <v>703</v>
      </c>
      <c r="G73" s="443" t="s">
        <v>722</v>
      </c>
      <c r="H73" s="443" t="s">
        <v>723</v>
      </c>
      <c r="I73" s="446">
        <v>191.79400024414062</v>
      </c>
      <c r="J73" s="446">
        <v>29</v>
      </c>
      <c r="K73" s="447">
        <v>5292.8499755859375</v>
      </c>
    </row>
    <row r="74" spans="1:11" ht="14.45" customHeight="1" x14ac:dyDescent="0.2">
      <c r="A74" s="441" t="s">
        <v>432</v>
      </c>
      <c r="B74" s="442" t="s">
        <v>433</v>
      </c>
      <c r="C74" s="443" t="s">
        <v>439</v>
      </c>
      <c r="D74" s="444" t="s">
        <v>440</v>
      </c>
      <c r="E74" s="443" t="s">
        <v>702</v>
      </c>
      <c r="F74" s="444" t="s">
        <v>703</v>
      </c>
      <c r="G74" s="443" t="s">
        <v>724</v>
      </c>
      <c r="H74" s="443" t="s">
        <v>725</v>
      </c>
      <c r="I74" s="446">
        <v>2369.06005859375</v>
      </c>
      <c r="J74" s="446">
        <v>4</v>
      </c>
      <c r="K74" s="447">
        <v>9637.18017578125</v>
      </c>
    </row>
    <row r="75" spans="1:11" ht="14.45" customHeight="1" x14ac:dyDescent="0.2">
      <c r="A75" s="441" t="s">
        <v>432</v>
      </c>
      <c r="B75" s="442" t="s">
        <v>433</v>
      </c>
      <c r="C75" s="443" t="s">
        <v>439</v>
      </c>
      <c r="D75" s="444" t="s">
        <v>440</v>
      </c>
      <c r="E75" s="443" t="s">
        <v>702</v>
      </c>
      <c r="F75" s="444" t="s">
        <v>703</v>
      </c>
      <c r="G75" s="443" t="s">
        <v>726</v>
      </c>
      <c r="H75" s="443" t="s">
        <v>727</v>
      </c>
      <c r="I75" s="446">
        <v>1839.199951171875</v>
      </c>
      <c r="J75" s="446">
        <v>2</v>
      </c>
      <c r="K75" s="447">
        <v>3678.39990234375</v>
      </c>
    </row>
    <row r="76" spans="1:11" ht="14.45" customHeight="1" x14ac:dyDescent="0.2">
      <c r="A76" s="441" t="s">
        <v>432</v>
      </c>
      <c r="B76" s="442" t="s">
        <v>433</v>
      </c>
      <c r="C76" s="443" t="s">
        <v>439</v>
      </c>
      <c r="D76" s="444" t="s">
        <v>440</v>
      </c>
      <c r="E76" s="443" t="s">
        <v>702</v>
      </c>
      <c r="F76" s="444" t="s">
        <v>703</v>
      </c>
      <c r="G76" s="443" t="s">
        <v>728</v>
      </c>
      <c r="H76" s="443" t="s">
        <v>729</v>
      </c>
      <c r="I76" s="446">
        <v>1875.5</v>
      </c>
      <c r="J76" s="446">
        <v>2</v>
      </c>
      <c r="K76" s="447">
        <v>3751</v>
      </c>
    </row>
    <row r="77" spans="1:11" ht="14.45" customHeight="1" x14ac:dyDescent="0.2">
      <c r="A77" s="441" t="s">
        <v>432</v>
      </c>
      <c r="B77" s="442" t="s">
        <v>433</v>
      </c>
      <c r="C77" s="443" t="s">
        <v>439</v>
      </c>
      <c r="D77" s="444" t="s">
        <v>440</v>
      </c>
      <c r="E77" s="443" t="s">
        <v>702</v>
      </c>
      <c r="F77" s="444" t="s">
        <v>703</v>
      </c>
      <c r="G77" s="443" t="s">
        <v>730</v>
      </c>
      <c r="H77" s="443" t="s">
        <v>731</v>
      </c>
      <c r="I77" s="446">
        <v>1.3700000047683716</v>
      </c>
      <c r="J77" s="446">
        <v>200</v>
      </c>
      <c r="K77" s="447">
        <v>273.95999145507813</v>
      </c>
    </row>
    <row r="78" spans="1:11" ht="14.45" customHeight="1" x14ac:dyDescent="0.2">
      <c r="A78" s="441" t="s">
        <v>432</v>
      </c>
      <c r="B78" s="442" t="s">
        <v>433</v>
      </c>
      <c r="C78" s="443" t="s">
        <v>439</v>
      </c>
      <c r="D78" s="444" t="s">
        <v>440</v>
      </c>
      <c r="E78" s="443" t="s">
        <v>702</v>
      </c>
      <c r="F78" s="444" t="s">
        <v>703</v>
      </c>
      <c r="G78" s="443" t="s">
        <v>732</v>
      </c>
      <c r="H78" s="443" t="s">
        <v>733</v>
      </c>
      <c r="I78" s="446">
        <v>1.3700000047683716</v>
      </c>
      <c r="J78" s="446">
        <v>200</v>
      </c>
      <c r="K78" s="447">
        <v>273.989990234375</v>
      </c>
    </row>
    <row r="79" spans="1:11" ht="14.45" customHeight="1" x14ac:dyDescent="0.2">
      <c r="A79" s="441" t="s">
        <v>432</v>
      </c>
      <c r="B79" s="442" t="s">
        <v>433</v>
      </c>
      <c r="C79" s="443" t="s">
        <v>439</v>
      </c>
      <c r="D79" s="444" t="s">
        <v>440</v>
      </c>
      <c r="E79" s="443" t="s">
        <v>702</v>
      </c>
      <c r="F79" s="444" t="s">
        <v>703</v>
      </c>
      <c r="G79" s="443" t="s">
        <v>734</v>
      </c>
      <c r="H79" s="443" t="s">
        <v>735</v>
      </c>
      <c r="I79" s="446">
        <v>1.3700000047683716</v>
      </c>
      <c r="J79" s="446">
        <v>200</v>
      </c>
      <c r="K79" s="447">
        <v>273.95999145507813</v>
      </c>
    </row>
    <row r="80" spans="1:11" ht="14.45" customHeight="1" x14ac:dyDescent="0.2">
      <c r="A80" s="441" t="s">
        <v>432</v>
      </c>
      <c r="B80" s="442" t="s">
        <v>433</v>
      </c>
      <c r="C80" s="443" t="s">
        <v>439</v>
      </c>
      <c r="D80" s="444" t="s">
        <v>440</v>
      </c>
      <c r="E80" s="443" t="s">
        <v>702</v>
      </c>
      <c r="F80" s="444" t="s">
        <v>703</v>
      </c>
      <c r="G80" s="443" t="s">
        <v>736</v>
      </c>
      <c r="H80" s="443" t="s">
        <v>737</v>
      </c>
      <c r="I80" s="446">
        <v>1.3700000047683716</v>
      </c>
      <c r="J80" s="446">
        <v>300</v>
      </c>
      <c r="K80" s="447">
        <v>411.1099853515625</v>
      </c>
    </row>
    <row r="81" spans="1:11" ht="14.45" customHeight="1" x14ac:dyDescent="0.2">
      <c r="A81" s="441" t="s">
        <v>432</v>
      </c>
      <c r="B81" s="442" t="s">
        <v>433</v>
      </c>
      <c r="C81" s="443" t="s">
        <v>439</v>
      </c>
      <c r="D81" s="444" t="s">
        <v>440</v>
      </c>
      <c r="E81" s="443" t="s">
        <v>702</v>
      </c>
      <c r="F81" s="444" t="s">
        <v>703</v>
      </c>
      <c r="G81" s="443" t="s">
        <v>738</v>
      </c>
      <c r="H81" s="443" t="s">
        <v>739</v>
      </c>
      <c r="I81" s="446">
        <v>1.3700000047683716</v>
      </c>
      <c r="J81" s="446">
        <v>400</v>
      </c>
      <c r="K81" s="447">
        <v>547.97998046875</v>
      </c>
    </row>
    <row r="82" spans="1:11" ht="14.45" customHeight="1" x14ac:dyDescent="0.2">
      <c r="A82" s="441" t="s">
        <v>432</v>
      </c>
      <c r="B82" s="442" t="s">
        <v>433</v>
      </c>
      <c r="C82" s="443" t="s">
        <v>439</v>
      </c>
      <c r="D82" s="444" t="s">
        <v>440</v>
      </c>
      <c r="E82" s="443" t="s">
        <v>702</v>
      </c>
      <c r="F82" s="444" t="s">
        <v>703</v>
      </c>
      <c r="G82" s="443" t="s">
        <v>740</v>
      </c>
      <c r="H82" s="443" t="s">
        <v>741</v>
      </c>
      <c r="I82" s="446">
        <v>1.3700000047683716</v>
      </c>
      <c r="J82" s="446">
        <v>700</v>
      </c>
      <c r="K82" s="447">
        <v>958.97998046875</v>
      </c>
    </row>
    <row r="83" spans="1:11" ht="14.45" customHeight="1" x14ac:dyDescent="0.2">
      <c r="A83" s="441" t="s">
        <v>432</v>
      </c>
      <c r="B83" s="442" t="s">
        <v>433</v>
      </c>
      <c r="C83" s="443" t="s">
        <v>439</v>
      </c>
      <c r="D83" s="444" t="s">
        <v>440</v>
      </c>
      <c r="E83" s="443" t="s">
        <v>702</v>
      </c>
      <c r="F83" s="444" t="s">
        <v>703</v>
      </c>
      <c r="G83" s="443" t="s">
        <v>742</v>
      </c>
      <c r="H83" s="443" t="s">
        <v>743</v>
      </c>
      <c r="I83" s="446">
        <v>1.3700000047683716</v>
      </c>
      <c r="J83" s="446">
        <v>600</v>
      </c>
      <c r="K83" s="447">
        <v>821.97000122070313</v>
      </c>
    </row>
    <row r="84" spans="1:11" ht="14.45" customHeight="1" x14ac:dyDescent="0.2">
      <c r="A84" s="441" t="s">
        <v>432</v>
      </c>
      <c r="B84" s="442" t="s">
        <v>433</v>
      </c>
      <c r="C84" s="443" t="s">
        <v>439</v>
      </c>
      <c r="D84" s="444" t="s">
        <v>440</v>
      </c>
      <c r="E84" s="443" t="s">
        <v>702</v>
      </c>
      <c r="F84" s="444" t="s">
        <v>703</v>
      </c>
      <c r="G84" s="443" t="s">
        <v>744</v>
      </c>
      <c r="H84" s="443" t="s">
        <v>745</v>
      </c>
      <c r="I84" s="446">
        <v>1.3700000047683716</v>
      </c>
      <c r="J84" s="446">
        <v>600</v>
      </c>
      <c r="K84" s="447">
        <v>821.97000122070313</v>
      </c>
    </row>
    <row r="85" spans="1:11" ht="14.45" customHeight="1" x14ac:dyDescent="0.2">
      <c r="A85" s="441" t="s">
        <v>432</v>
      </c>
      <c r="B85" s="442" t="s">
        <v>433</v>
      </c>
      <c r="C85" s="443" t="s">
        <v>439</v>
      </c>
      <c r="D85" s="444" t="s">
        <v>440</v>
      </c>
      <c r="E85" s="443" t="s">
        <v>702</v>
      </c>
      <c r="F85" s="444" t="s">
        <v>703</v>
      </c>
      <c r="G85" s="443" t="s">
        <v>746</v>
      </c>
      <c r="H85" s="443" t="s">
        <v>747</v>
      </c>
      <c r="I85" s="446">
        <v>1.3700000047683716</v>
      </c>
      <c r="J85" s="446">
        <v>700</v>
      </c>
      <c r="K85" s="447">
        <v>958.91000366210938</v>
      </c>
    </row>
    <row r="86" spans="1:11" ht="14.45" customHeight="1" x14ac:dyDescent="0.2">
      <c r="A86" s="441" t="s">
        <v>432</v>
      </c>
      <c r="B86" s="442" t="s">
        <v>433</v>
      </c>
      <c r="C86" s="443" t="s">
        <v>439</v>
      </c>
      <c r="D86" s="444" t="s">
        <v>440</v>
      </c>
      <c r="E86" s="443" t="s">
        <v>702</v>
      </c>
      <c r="F86" s="444" t="s">
        <v>703</v>
      </c>
      <c r="G86" s="443" t="s">
        <v>748</v>
      </c>
      <c r="H86" s="443" t="s">
        <v>749</v>
      </c>
      <c r="I86" s="446">
        <v>1.3700000047683716</v>
      </c>
      <c r="J86" s="446">
        <v>100</v>
      </c>
      <c r="K86" s="447">
        <v>137</v>
      </c>
    </row>
    <row r="87" spans="1:11" ht="14.45" customHeight="1" x14ac:dyDescent="0.2">
      <c r="A87" s="441" t="s">
        <v>432</v>
      </c>
      <c r="B87" s="442" t="s">
        <v>433</v>
      </c>
      <c r="C87" s="443" t="s">
        <v>439</v>
      </c>
      <c r="D87" s="444" t="s">
        <v>440</v>
      </c>
      <c r="E87" s="443" t="s">
        <v>702</v>
      </c>
      <c r="F87" s="444" t="s">
        <v>703</v>
      </c>
      <c r="G87" s="443" t="s">
        <v>750</v>
      </c>
      <c r="H87" s="443" t="s">
        <v>751</v>
      </c>
      <c r="I87" s="446">
        <v>1.3700000047683716</v>
      </c>
      <c r="J87" s="446">
        <v>100</v>
      </c>
      <c r="K87" s="447">
        <v>137</v>
      </c>
    </row>
    <row r="88" spans="1:11" ht="14.45" customHeight="1" x14ac:dyDescent="0.2">
      <c r="A88" s="441" t="s">
        <v>432</v>
      </c>
      <c r="B88" s="442" t="s">
        <v>433</v>
      </c>
      <c r="C88" s="443" t="s">
        <v>439</v>
      </c>
      <c r="D88" s="444" t="s">
        <v>440</v>
      </c>
      <c r="E88" s="443" t="s">
        <v>702</v>
      </c>
      <c r="F88" s="444" t="s">
        <v>703</v>
      </c>
      <c r="G88" s="443" t="s">
        <v>752</v>
      </c>
      <c r="H88" s="443" t="s">
        <v>753</v>
      </c>
      <c r="I88" s="446">
        <v>2.619999885559082</v>
      </c>
      <c r="J88" s="446">
        <v>180</v>
      </c>
      <c r="K88" s="447">
        <v>471</v>
      </c>
    </row>
    <row r="89" spans="1:11" ht="14.45" customHeight="1" x14ac:dyDescent="0.2">
      <c r="A89" s="441" t="s">
        <v>432</v>
      </c>
      <c r="B89" s="442" t="s">
        <v>433</v>
      </c>
      <c r="C89" s="443" t="s">
        <v>439</v>
      </c>
      <c r="D89" s="444" t="s">
        <v>440</v>
      </c>
      <c r="E89" s="443" t="s">
        <v>702</v>
      </c>
      <c r="F89" s="444" t="s">
        <v>703</v>
      </c>
      <c r="G89" s="443" t="s">
        <v>754</v>
      </c>
      <c r="H89" s="443" t="s">
        <v>755</v>
      </c>
      <c r="I89" s="446">
        <v>2.619999885559082</v>
      </c>
      <c r="J89" s="446">
        <v>180</v>
      </c>
      <c r="K89" s="447">
        <v>470.989990234375</v>
      </c>
    </row>
    <row r="90" spans="1:11" ht="14.45" customHeight="1" x14ac:dyDescent="0.2">
      <c r="A90" s="441" t="s">
        <v>432</v>
      </c>
      <c r="B90" s="442" t="s">
        <v>433</v>
      </c>
      <c r="C90" s="443" t="s">
        <v>439</v>
      </c>
      <c r="D90" s="444" t="s">
        <v>440</v>
      </c>
      <c r="E90" s="443" t="s">
        <v>702</v>
      </c>
      <c r="F90" s="444" t="s">
        <v>703</v>
      </c>
      <c r="G90" s="443" t="s">
        <v>756</v>
      </c>
      <c r="H90" s="443" t="s">
        <v>757</v>
      </c>
      <c r="I90" s="446">
        <v>2.619999885559082</v>
      </c>
      <c r="J90" s="446">
        <v>60</v>
      </c>
      <c r="K90" s="447">
        <v>157.08999633789063</v>
      </c>
    </row>
    <row r="91" spans="1:11" ht="14.45" customHeight="1" x14ac:dyDescent="0.2">
      <c r="A91" s="441" t="s">
        <v>432</v>
      </c>
      <c r="B91" s="442" t="s">
        <v>433</v>
      </c>
      <c r="C91" s="443" t="s">
        <v>439</v>
      </c>
      <c r="D91" s="444" t="s">
        <v>440</v>
      </c>
      <c r="E91" s="443" t="s">
        <v>702</v>
      </c>
      <c r="F91" s="444" t="s">
        <v>703</v>
      </c>
      <c r="G91" s="443" t="s">
        <v>758</v>
      </c>
      <c r="H91" s="443" t="s">
        <v>759</v>
      </c>
      <c r="I91" s="446">
        <v>12.909999847412109</v>
      </c>
      <c r="J91" s="446">
        <v>120</v>
      </c>
      <c r="K91" s="447">
        <v>1549.4000244140625</v>
      </c>
    </row>
    <row r="92" spans="1:11" ht="14.45" customHeight="1" x14ac:dyDescent="0.2">
      <c r="A92" s="441" t="s">
        <v>432</v>
      </c>
      <c r="B92" s="442" t="s">
        <v>433</v>
      </c>
      <c r="C92" s="443" t="s">
        <v>439</v>
      </c>
      <c r="D92" s="444" t="s">
        <v>440</v>
      </c>
      <c r="E92" s="443" t="s">
        <v>702</v>
      </c>
      <c r="F92" s="444" t="s">
        <v>703</v>
      </c>
      <c r="G92" s="443" t="s">
        <v>760</v>
      </c>
      <c r="H92" s="443" t="s">
        <v>761</v>
      </c>
      <c r="I92" s="446">
        <v>506.8800048828125</v>
      </c>
      <c r="J92" s="446">
        <v>3</v>
      </c>
      <c r="K92" s="447">
        <v>1520.6500244140625</v>
      </c>
    </row>
    <row r="93" spans="1:11" ht="14.45" customHeight="1" x14ac:dyDescent="0.2">
      <c r="A93" s="441" t="s">
        <v>432</v>
      </c>
      <c r="B93" s="442" t="s">
        <v>433</v>
      </c>
      <c r="C93" s="443" t="s">
        <v>439</v>
      </c>
      <c r="D93" s="444" t="s">
        <v>440</v>
      </c>
      <c r="E93" s="443" t="s">
        <v>702</v>
      </c>
      <c r="F93" s="444" t="s">
        <v>703</v>
      </c>
      <c r="G93" s="443" t="s">
        <v>762</v>
      </c>
      <c r="H93" s="443" t="s">
        <v>763</v>
      </c>
      <c r="I93" s="446">
        <v>228.70500183105469</v>
      </c>
      <c r="J93" s="446">
        <v>2</v>
      </c>
      <c r="K93" s="447">
        <v>457.41000366210938</v>
      </c>
    </row>
    <row r="94" spans="1:11" ht="14.45" customHeight="1" x14ac:dyDescent="0.2">
      <c r="A94" s="441" t="s">
        <v>432</v>
      </c>
      <c r="B94" s="442" t="s">
        <v>433</v>
      </c>
      <c r="C94" s="443" t="s">
        <v>439</v>
      </c>
      <c r="D94" s="444" t="s">
        <v>440</v>
      </c>
      <c r="E94" s="443" t="s">
        <v>702</v>
      </c>
      <c r="F94" s="444" t="s">
        <v>703</v>
      </c>
      <c r="G94" s="443" t="s">
        <v>764</v>
      </c>
      <c r="H94" s="443" t="s">
        <v>765</v>
      </c>
      <c r="I94" s="446">
        <v>228.69000244140625</v>
      </c>
      <c r="J94" s="446">
        <v>2</v>
      </c>
      <c r="K94" s="447">
        <v>457.3800048828125</v>
      </c>
    </row>
    <row r="95" spans="1:11" ht="14.45" customHeight="1" x14ac:dyDescent="0.2">
      <c r="A95" s="441" t="s">
        <v>432</v>
      </c>
      <c r="B95" s="442" t="s">
        <v>433</v>
      </c>
      <c r="C95" s="443" t="s">
        <v>439</v>
      </c>
      <c r="D95" s="444" t="s">
        <v>440</v>
      </c>
      <c r="E95" s="443" t="s">
        <v>702</v>
      </c>
      <c r="F95" s="444" t="s">
        <v>703</v>
      </c>
      <c r="G95" s="443" t="s">
        <v>766</v>
      </c>
      <c r="H95" s="443" t="s">
        <v>767</v>
      </c>
      <c r="I95" s="446">
        <v>228.69000244140625</v>
      </c>
      <c r="J95" s="446">
        <v>2</v>
      </c>
      <c r="K95" s="447">
        <v>457.3800048828125</v>
      </c>
    </row>
    <row r="96" spans="1:11" ht="14.45" customHeight="1" x14ac:dyDescent="0.2">
      <c r="A96" s="441" t="s">
        <v>432</v>
      </c>
      <c r="B96" s="442" t="s">
        <v>433</v>
      </c>
      <c r="C96" s="443" t="s">
        <v>439</v>
      </c>
      <c r="D96" s="444" t="s">
        <v>440</v>
      </c>
      <c r="E96" s="443" t="s">
        <v>702</v>
      </c>
      <c r="F96" s="444" t="s">
        <v>703</v>
      </c>
      <c r="G96" s="443" t="s">
        <v>768</v>
      </c>
      <c r="H96" s="443" t="s">
        <v>769</v>
      </c>
      <c r="I96" s="446">
        <v>228.69000244140625</v>
      </c>
      <c r="J96" s="446">
        <v>2</v>
      </c>
      <c r="K96" s="447">
        <v>457.3800048828125</v>
      </c>
    </row>
    <row r="97" spans="1:11" ht="14.45" customHeight="1" x14ac:dyDescent="0.2">
      <c r="A97" s="441" t="s">
        <v>432</v>
      </c>
      <c r="B97" s="442" t="s">
        <v>433</v>
      </c>
      <c r="C97" s="443" t="s">
        <v>439</v>
      </c>
      <c r="D97" s="444" t="s">
        <v>440</v>
      </c>
      <c r="E97" s="443" t="s">
        <v>702</v>
      </c>
      <c r="F97" s="444" t="s">
        <v>703</v>
      </c>
      <c r="G97" s="443" t="s">
        <v>770</v>
      </c>
      <c r="H97" s="443" t="s">
        <v>771</v>
      </c>
      <c r="I97" s="446">
        <v>228.69000244140625</v>
      </c>
      <c r="J97" s="446">
        <v>2</v>
      </c>
      <c r="K97" s="447">
        <v>457.3800048828125</v>
      </c>
    </row>
    <row r="98" spans="1:11" ht="14.45" customHeight="1" x14ac:dyDescent="0.2">
      <c r="A98" s="441" t="s">
        <v>432</v>
      </c>
      <c r="B98" s="442" t="s">
        <v>433</v>
      </c>
      <c r="C98" s="443" t="s">
        <v>439</v>
      </c>
      <c r="D98" s="444" t="s">
        <v>440</v>
      </c>
      <c r="E98" s="443" t="s">
        <v>702</v>
      </c>
      <c r="F98" s="444" t="s">
        <v>703</v>
      </c>
      <c r="G98" s="443" t="s">
        <v>772</v>
      </c>
      <c r="H98" s="443" t="s">
        <v>773</v>
      </c>
      <c r="I98" s="446">
        <v>2.380000114440918</v>
      </c>
      <c r="J98" s="446">
        <v>500</v>
      </c>
      <c r="K98" s="447">
        <v>1191.8000030517578</v>
      </c>
    </row>
    <row r="99" spans="1:11" ht="14.45" customHeight="1" x14ac:dyDescent="0.2">
      <c r="A99" s="441" t="s">
        <v>432</v>
      </c>
      <c r="B99" s="442" t="s">
        <v>433</v>
      </c>
      <c r="C99" s="443" t="s">
        <v>439</v>
      </c>
      <c r="D99" s="444" t="s">
        <v>440</v>
      </c>
      <c r="E99" s="443" t="s">
        <v>702</v>
      </c>
      <c r="F99" s="444" t="s">
        <v>703</v>
      </c>
      <c r="G99" s="443" t="s">
        <v>774</v>
      </c>
      <c r="H99" s="443" t="s">
        <v>775</v>
      </c>
      <c r="I99" s="446">
        <v>3254.719970703125</v>
      </c>
      <c r="J99" s="446">
        <v>2</v>
      </c>
      <c r="K99" s="447">
        <v>6509.43994140625</v>
      </c>
    </row>
    <row r="100" spans="1:11" ht="14.45" customHeight="1" x14ac:dyDescent="0.2">
      <c r="A100" s="441" t="s">
        <v>432</v>
      </c>
      <c r="B100" s="442" t="s">
        <v>433</v>
      </c>
      <c r="C100" s="443" t="s">
        <v>439</v>
      </c>
      <c r="D100" s="444" t="s">
        <v>440</v>
      </c>
      <c r="E100" s="443" t="s">
        <v>702</v>
      </c>
      <c r="F100" s="444" t="s">
        <v>703</v>
      </c>
      <c r="G100" s="443" t="s">
        <v>776</v>
      </c>
      <c r="H100" s="443" t="s">
        <v>777</v>
      </c>
      <c r="I100" s="446">
        <v>76.230003356933594</v>
      </c>
      <c r="J100" s="446">
        <v>5</v>
      </c>
      <c r="K100" s="447">
        <v>381.14999389648438</v>
      </c>
    </row>
    <row r="101" spans="1:11" ht="14.45" customHeight="1" x14ac:dyDescent="0.2">
      <c r="A101" s="441" t="s">
        <v>432</v>
      </c>
      <c r="B101" s="442" t="s">
        <v>433</v>
      </c>
      <c r="C101" s="443" t="s">
        <v>439</v>
      </c>
      <c r="D101" s="444" t="s">
        <v>440</v>
      </c>
      <c r="E101" s="443" t="s">
        <v>702</v>
      </c>
      <c r="F101" s="444" t="s">
        <v>703</v>
      </c>
      <c r="G101" s="443" t="s">
        <v>778</v>
      </c>
      <c r="H101" s="443" t="s">
        <v>779</v>
      </c>
      <c r="I101" s="446">
        <v>76.230003356933594</v>
      </c>
      <c r="J101" s="446">
        <v>5</v>
      </c>
      <c r="K101" s="447">
        <v>381.14999389648438</v>
      </c>
    </row>
    <row r="102" spans="1:11" ht="14.45" customHeight="1" x14ac:dyDescent="0.2">
      <c r="A102" s="441" t="s">
        <v>432</v>
      </c>
      <c r="B102" s="442" t="s">
        <v>433</v>
      </c>
      <c r="C102" s="443" t="s">
        <v>439</v>
      </c>
      <c r="D102" s="444" t="s">
        <v>440</v>
      </c>
      <c r="E102" s="443" t="s">
        <v>702</v>
      </c>
      <c r="F102" s="444" t="s">
        <v>703</v>
      </c>
      <c r="G102" s="443" t="s">
        <v>780</v>
      </c>
      <c r="H102" s="443" t="s">
        <v>781</v>
      </c>
      <c r="I102" s="446">
        <v>76.230003356933594</v>
      </c>
      <c r="J102" s="446">
        <v>5</v>
      </c>
      <c r="K102" s="447">
        <v>381.14999389648438</v>
      </c>
    </row>
    <row r="103" spans="1:11" ht="14.45" customHeight="1" x14ac:dyDescent="0.2">
      <c r="A103" s="441" t="s">
        <v>432</v>
      </c>
      <c r="B103" s="442" t="s">
        <v>433</v>
      </c>
      <c r="C103" s="443" t="s">
        <v>439</v>
      </c>
      <c r="D103" s="444" t="s">
        <v>440</v>
      </c>
      <c r="E103" s="443" t="s">
        <v>702</v>
      </c>
      <c r="F103" s="444" t="s">
        <v>703</v>
      </c>
      <c r="G103" s="443" t="s">
        <v>782</v>
      </c>
      <c r="H103" s="443" t="s">
        <v>783</v>
      </c>
      <c r="I103" s="446">
        <v>76.230003356933594</v>
      </c>
      <c r="J103" s="446">
        <v>5</v>
      </c>
      <c r="K103" s="447">
        <v>381.14999389648438</v>
      </c>
    </row>
    <row r="104" spans="1:11" ht="14.45" customHeight="1" x14ac:dyDescent="0.2">
      <c r="A104" s="441" t="s">
        <v>432</v>
      </c>
      <c r="B104" s="442" t="s">
        <v>433</v>
      </c>
      <c r="C104" s="443" t="s">
        <v>439</v>
      </c>
      <c r="D104" s="444" t="s">
        <v>440</v>
      </c>
      <c r="E104" s="443" t="s">
        <v>702</v>
      </c>
      <c r="F104" s="444" t="s">
        <v>703</v>
      </c>
      <c r="G104" s="443" t="s">
        <v>784</v>
      </c>
      <c r="H104" s="443" t="s">
        <v>785</v>
      </c>
      <c r="I104" s="446">
        <v>76.230003356933594</v>
      </c>
      <c r="J104" s="446">
        <v>5</v>
      </c>
      <c r="K104" s="447">
        <v>381.14999389648438</v>
      </c>
    </row>
    <row r="105" spans="1:11" ht="14.45" customHeight="1" x14ac:dyDescent="0.2">
      <c r="A105" s="441" t="s">
        <v>432</v>
      </c>
      <c r="B105" s="442" t="s">
        <v>433</v>
      </c>
      <c r="C105" s="443" t="s">
        <v>439</v>
      </c>
      <c r="D105" s="444" t="s">
        <v>440</v>
      </c>
      <c r="E105" s="443" t="s">
        <v>702</v>
      </c>
      <c r="F105" s="444" t="s">
        <v>703</v>
      </c>
      <c r="G105" s="443" t="s">
        <v>786</v>
      </c>
      <c r="H105" s="443" t="s">
        <v>787</v>
      </c>
      <c r="I105" s="446">
        <v>76.230003356933594</v>
      </c>
      <c r="J105" s="446">
        <v>5</v>
      </c>
      <c r="K105" s="447">
        <v>381.14999389648438</v>
      </c>
    </row>
    <row r="106" spans="1:11" ht="14.45" customHeight="1" x14ac:dyDescent="0.2">
      <c r="A106" s="441" t="s">
        <v>432</v>
      </c>
      <c r="B106" s="442" t="s">
        <v>433</v>
      </c>
      <c r="C106" s="443" t="s">
        <v>439</v>
      </c>
      <c r="D106" s="444" t="s">
        <v>440</v>
      </c>
      <c r="E106" s="443" t="s">
        <v>702</v>
      </c>
      <c r="F106" s="444" t="s">
        <v>703</v>
      </c>
      <c r="G106" s="443" t="s">
        <v>788</v>
      </c>
      <c r="H106" s="443" t="s">
        <v>789</v>
      </c>
      <c r="I106" s="446">
        <v>76.230003356933594</v>
      </c>
      <c r="J106" s="446">
        <v>5</v>
      </c>
      <c r="K106" s="447">
        <v>381.14999389648438</v>
      </c>
    </row>
    <row r="107" spans="1:11" ht="14.45" customHeight="1" x14ac:dyDescent="0.2">
      <c r="A107" s="441" t="s">
        <v>432</v>
      </c>
      <c r="B107" s="442" t="s">
        <v>433</v>
      </c>
      <c r="C107" s="443" t="s">
        <v>439</v>
      </c>
      <c r="D107" s="444" t="s">
        <v>440</v>
      </c>
      <c r="E107" s="443" t="s">
        <v>702</v>
      </c>
      <c r="F107" s="444" t="s">
        <v>703</v>
      </c>
      <c r="G107" s="443" t="s">
        <v>790</v>
      </c>
      <c r="H107" s="443" t="s">
        <v>791</v>
      </c>
      <c r="I107" s="446">
        <v>76.230003356933594</v>
      </c>
      <c r="J107" s="446">
        <v>5</v>
      </c>
      <c r="K107" s="447">
        <v>381.14999389648438</v>
      </c>
    </row>
    <row r="108" spans="1:11" ht="14.45" customHeight="1" x14ac:dyDescent="0.2">
      <c r="A108" s="441" t="s">
        <v>432</v>
      </c>
      <c r="B108" s="442" t="s">
        <v>433</v>
      </c>
      <c r="C108" s="443" t="s">
        <v>439</v>
      </c>
      <c r="D108" s="444" t="s">
        <v>440</v>
      </c>
      <c r="E108" s="443" t="s">
        <v>702</v>
      </c>
      <c r="F108" s="444" t="s">
        <v>703</v>
      </c>
      <c r="G108" s="443" t="s">
        <v>792</v>
      </c>
      <c r="H108" s="443" t="s">
        <v>793</v>
      </c>
      <c r="I108" s="446">
        <v>128.25999450683594</v>
      </c>
      <c r="J108" s="446">
        <v>5</v>
      </c>
      <c r="K108" s="447">
        <v>641.29998779296875</v>
      </c>
    </row>
    <row r="109" spans="1:11" ht="14.45" customHeight="1" x14ac:dyDescent="0.2">
      <c r="A109" s="441" t="s">
        <v>432</v>
      </c>
      <c r="B109" s="442" t="s">
        <v>433</v>
      </c>
      <c r="C109" s="443" t="s">
        <v>439</v>
      </c>
      <c r="D109" s="444" t="s">
        <v>440</v>
      </c>
      <c r="E109" s="443" t="s">
        <v>702</v>
      </c>
      <c r="F109" s="444" t="s">
        <v>703</v>
      </c>
      <c r="G109" s="443" t="s">
        <v>794</v>
      </c>
      <c r="H109" s="443" t="s">
        <v>795</v>
      </c>
      <c r="I109" s="446">
        <v>95.589996337890625</v>
      </c>
      <c r="J109" s="446">
        <v>20</v>
      </c>
      <c r="K109" s="447">
        <v>1911.800048828125</v>
      </c>
    </row>
    <row r="110" spans="1:11" ht="14.45" customHeight="1" x14ac:dyDescent="0.2">
      <c r="A110" s="441" t="s">
        <v>432</v>
      </c>
      <c r="B110" s="442" t="s">
        <v>433</v>
      </c>
      <c r="C110" s="443" t="s">
        <v>439</v>
      </c>
      <c r="D110" s="444" t="s">
        <v>440</v>
      </c>
      <c r="E110" s="443" t="s">
        <v>702</v>
      </c>
      <c r="F110" s="444" t="s">
        <v>703</v>
      </c>
      <c r="G110" s="443" t="s">
        <v>796</v>
      </c>
      <c r="H110" s="443" t="s">
        <v>797</v>
      </c>
      <c r="I110" s="446">
        <v>1427.719970703125</v>
      </c>
      <c r="J110" s="446">
        <v>2</v>
      </c>
      <c r="K110" s="447">
        <v>2855.429931640625</v>
      </c>
    </row>
    <row r="111" spans="1:11" ht="14.45" customHeight="1" x14ac:dyDescent="0.2">
      <c r="A111" s="441" t="s">
        <v>432</v>
      </c>
      <c r="B111" s="442" t="s">
        <v>433</v>
      </c>
      <c r="C111" s="443" t="s">
        <v>439</v>
      </c>
      <c r="D111" s="444" t="s">
        <v>440</v>
      </c>
      <c r="E111" s="443" t="s">
        <v>702</v>
      </c>
      <c r="F111" s="444" t="s">
        <v>703</v>
      </c>
      <c r="G111" s="443" t="s">
        <v>798</v>
      </c>
      <c r="H111" s="443" t="s">
        <v>799</v>
      </c>
      <c r="I111" s="446">
        <v>3664.330078125</v>
      </c>
      <c r="J111" s="446">
        <v>1</v>
      </c>
      <c r="K111" s="447">
        <v>3664.330078125</v>
      </c>
    </row>
    <row r="112" spans="1:11" ht="14.45" customHeight="1" x14ac:dyDescent="0.2">
      <c r="A112" s="441" t="s">
        <v>432</v>
      </c>
      <c r="B112" s="442" t="s">
        <v>433</v>
      </c>
      <c r="C112" s="443" t="s">
        <v>439</v>
      </c>
      <c r="D112" s="444" t="s">
        <v>440</v>
      </c>
      <c r="E112" s="443" t="s">
        <v>702</v>
      </c>
      <c r="F112" s="444" t="s">
        <v>703</v>
      </c>
      <c r="G112" s="443" t="s">
        <v>800</v>
      </c>
      <c r="H112" s="443" t="s">
        <v>801</v>
      </c>
      <c r="I112" s="446">
        <v>590</v>
      </c>
      <c r="J112" s="446">
        <v>6</v>
      </c>
      <c r="K112" s="447">
        <v>3539.97998046875</v>
      </c>
    </row>
    <row r="113" spans="1:11" ht="14.45" customHeight="1" x14ac:dyDescent="0.2">
      <c r="A113" s="441" t="s">
        <v>432</v>
      </c>
      <c r="B113" s="442" t="s">
        <v>433</v>
      </c>
      <c r="C113" s="443" t="s">
        <v>439</v>
      </c>
      <c r="D113" s="444" t="s">
        <v>440</v>
      </c>
      <c r="E113" s="443" t="s">
        <v>702</v>
      </c>
      <c r="F113" s="444" t="s">
        <v>703</v>
      </c>
      <c r="G113" s="443" t="s">
        <v>802</v>
      </c>
      <c r="H113" s="443" t="s">
        <v>803</v>
      </c>
      <c r="I113" s="446">
        <v>160.55000305175781</v>
      </c>
      <c r="J113" s="446">
        <v>2</v>
      </c>
      <c r="K113" s="447">
        <v>321.10000610351563</v>
      </c>
    </row>
    <row r="114" spans="1:11" ht="14.45" customHeight="1" x14ac:dyDescent="0.2">
      <c r="A114" s="441" t="s">
        <v>432</v>
      </c>
      <c r="B114" s="442" t="s">
        <v>433</v>
      </c>
      <c r="C114" s="443" t="s">
        <v>439</v>
      </c>
      <c r="D114" s="444" t="s">
        <v>440</v>
      </c>
      <c r="E114" s="443" t="s">
        <v>702</v>
      </c>
      <c r="F114" s="444" t="s">
        <v>703</v>
      </c>
      <c r="G114" s="443" t="s">
        <v>804</v>
      </c>
      <c r="H114" s="443" t="s">
        <v>805</v>
      </c>
      <c r="I114" s="446">
        <v>1435.2000122070313</v>
      </c>
      <c r="J114" s="446">
        <v>2</v>
      </c>
      <c r="K114" s="447">
        <v>2870.4000244140625</v>
      </c>
    </row>
    <row r="115" spans="1:11" ht="14.45" customHeight="1" x14ac:dyDescent="0.2">
      <c r="A115" s="441" t="s">
        <v>432</v>
      </c>
      <c r="B115" s="442" t="s">
        <v>433</v>
      </c>
      <c r="C115" s="443" t="s">
        <v>439</v>
      </c>
      <c r="D115" s="444" t="s">
        <v>440</v>
      </c>
      <c r="E115" s="443" t="s">
        <v>702</v>
      </c>
      <c r="F115" s="444" t="s">
        <v>703</v>
      </c>
      <c r="G115" s="443" t="s">
        <v>806</v>
      </c>
      <c r="H115" s="443" t="s">
        <v>807</v>
      </c>
      <c r="I115" s="446">
        <v>98.860000610351563</v>
      </c>
      <c r="J115" s="446">
        <v>20</v>
      </c>
      <c r="K115" s="447">
        <v>1977.1399993896484</v>
      </c>
    </row>
    <row r="116" spans="1:11" ht="14.45" customHeight="1" x14ac:dyDescent="0.2">
      <c r="A116" s="441" t="s">
        <v>432</v>
      </c>
      <c r="B116" s="442" t="s">
        <v>433</v>
      </c>
      <c r="C116" s="443" t="s">
        <v>439</v>
      </c>
      <c r="D116" s="444" t="s">
        <v>440</v>
      </c>
      <c r="E116" s="443" t="s">
        <v>702</v>
      </c>
      <c r="F116" s="444" t="s">
        <v>703</v>
      </c>
      <c r="G116" s="443" t="s">
        <v>808</v>
      </c>
      <c r="H116" s="443" t="s">
        <v>809</v>
      </c>
      <c r="I116" s="446">
        <v>21.130000114440918</v>
      </c>
      <c r="J116" s="446">
        <v>200</v>
      </c>
      <c r="K116" s="447">
        <v>4226.43994140625</v>
      </c>
    </row>
    <row r="117" spans="1:11" ht="14.45" customHeight="1" x14ac:dyDescent="0.2">
      <c r="A117" s="441" t="s">
        <v>432</v>
      </c>
      <c r="B117" s="442" t="s">
        <v>433</v>
      </c>
      <c r="C117" s="443" t="s">
        <v>439</v>
      </c>
      <c r="D117" s="444" t="s">
        <v>440</v>
      </c>
      <c r="E117" s="443" t="s">
        <v>702</v>
      </c>
      <c r="F117" s="444" t="s">
        <v>703</v>
      </c>
      <c r="G117" s="443" t="s">
        <v>810</v>
      </c>
      <c r="H117" s="443" t="s">
        <v>811</v>
      </c>
      <c r="I117" s="446">
        <v>21.130000114440918</v>
      </c>
      <c r="J117" s="446">
        <v>350</v>
      </c>
      <c r="K117" s="447">
        <v>7452.889892578125</v>
      </c>
    </row>
    <row r="118" spans="1:11" ht="14.45" customHeight="1" x14ac:dyDescent="0.2">
      <c r="A118" s="441" t="s">
        <v>432</v>
      </c>
      <c r="B118" s="442" t="s">
        <v>433</v>
      </c>
      <c r="C118" s="443" t="s">
        <v>439</v>
      </c>
      <c r="D118" s="444" t="s">
        <v>440</v>
      </c>
      <c r="E118" s="443" t="s">
        <v>702</v>
      </c>
      <c r="F118" s="444" t="s">
        <v>703</v>
      </c>
      <c r="G118" s="443" t="s">
        <v>812</v>
      </c>
      <c r="H118" s="443" t="s">
        <v>813</v>
      </c>
      <c r="I118" s="446">
        <v>1311.47998046875</v>
      </c>
      <c r="J118" s="446">
        <v>1</v>
      </c>
      <c r="K118" s="447">
        <v>1311.47998046875</v>
      </c>
    </row>
    <row r="119" spans="1:11" ht="14.45" customHeight="1" x14ac:dyDescent="0.2">
      <c r="A119" s="441" t="s">
        <v>432</v>
      </c>
      <c r="B119" s="442" t="s">
        <v>433</v>
      </c>
      <c r="C119" s="443" t="s">
        <v>439</v>
      </c>
      <c r="D119" s="444" t="s">
        <v>440</v>
      </c>
      <c r="E119" s="443" t="s">
        <v>702</v>
      </c>
      <c r="F119" s="444" t="s">
        <v>703</v>
      </c>
      <c r="G119" s="443" t="s">
        <v>814</v>
      </c>
      <c r="H119" s="443" t="s">
        <v>815</v>
      </c>
      <c r="I119" s="446">
        <v>625.16998291015625</v>
      </c>
      <c r="J119" s="446">
        <v>6</v>
      </c>
      <c r="K119" s="447">
        <v>3751</v>
      </c>
    </row>
    <row r="120" spans="1:11" ht="14.45" customHeight="1" x14ac:dyDescent="0.2">
      <c r="A120" s="441" t="s">
        <v>432</v>
      </c>
      <c r="B120" s="442" t="s">
        <v>433</v>
      </c>
      <c r="C120" s="443" t="s">
        <v>439</v>
      </c>
      <c r="D120" s="444" t="s">
        <v>440</v>
      </c>
      <c r="E120" s="443" t="s">
        <v>702</v>
      </c>
      <c r="F120" s="444" t="s">
        <v>703</v>
      </c>
      <c r="G120" s="443" t="s">
        <v>816</v>
      </c>
      <c r="H120" s="443" t="s">
        <v>817</v>
      </c>
      <c r="I120" s="446">
        <v>141.55999755859375</v>
      </c>
      <c r="J120" s="446">
        <v>10</v>
      </c>
      <c r="K120" s="447">
        <v>1415.5799865722656</v>
      </c>
    </row>
    <row r="121" spans="1:11" ht="14.45" customHeight="1" x14ac:dyDescent="0.2">
      <c r="A121" s="441" t="s">
        <v>432</v>
      </c>
      <c r="B121" s="442" t="s">
        <v>433</v>
      </c>
      <c r="C121" s="443" t="s">
        <v>439</v>
      </c>
      <c r="D121" s="444" t="s">
        <v>440</v>
      </c>
      <c r="E121" s="443" t="s">
        <v>702</v>
      </c>
      <c r="F121" s="444" t="s">
        <v>703</v>
      </c>
      <c r="G121" s="443" t="s">
        <v>818</v>
      </c>
      <c r="H121" s="443" t="s">
        <v>819</v>
      </c>
      <c r="I121" s="446">
        <v>2691</v>
      </c>
      <c r="J121" s="446">
        <v>1</v>
      </c>
      <c r="K121" s="447">
        <v>2691</v>
      </c>
    </row>
    <row r="122" spans="1:11" ht="14.45" customHeight="1" x14ac:dyDescent="0.2">
      <c r="A122" s="441" t="s">
        <v>432</v>
      </c>
      <c r="B122" s="442" t="s">
        <v>433</v>
      </c>
      <c r="C122" s="443" t="s">
        <v>439</v>
      </c>
      <c r="D122" s="444" t="s">
        <v>440</v>
      </c>
      <c r="E122" s="443" t="s">
        <v>702</v>
      </c>
      <c r="F122" s="444" t="s">
        <v>703</v>
      </c>
      <c r="G122" s="443" t="s">
        <v>820</v>
      </c>
      <c r="H122" s="443" t="s">
        <v>821</v>
      </c>
      <c r="I122" s="446">
        <v>110</v>
      </c>
      <c r="J122" s="446">
        <v>10</v>
      </c>
      <c r="K122" s="447">
        <v>1100</v>
      </c>
    </row>
    <row r="123" spans="1:11" ht="14.45" customHeight="1" x14ac:dyDescent="0.2">
      <c r="A123" s="441" t="s">
        <v>432</v>
      </c>
      <c r="B123" s="442" t="s">
        <v>433</v>
      </c>
      <c r="C123" s="443" t="s">
        <v>439</v>
      </c>
      <c r="D123" s="444" t="s">
        <v>440</v>
      </c>
      <c r="E123" s="443" t="s">
        <v>702</v>
      </c>
      <c r="F123" s="444" t="s">
        <v>703</v>
      </c>
      <c r="G123" s="443" t="s">
        <v>822</v>
      </c>
      <c r="H123" s="443" t="s">
        <v>823</v>
      </c>
      <c r="I123" s="446">
        <v>49.30000114440918</v>
      </c>
      <c r="J123" s="446">
        <v>50</v>
      </c>
      <c r="K123" s="447">
        <v>2494.010009765625</v>
      </c>
    </row>
    <row r="124" spans="1:11" ht="14.45" customHeight="1" x14ac:dyDescent="0.2">
      <c r="A124" s="441" t="s">
        <v>432</v>
      </c>
      <c r="B124" s="442" t="s">
        <v>433</v>
      </c>
      <c r="C124" s="443" t="s">
        <v>439</v>
      </c>
      <c r="D124" s="444" t="s">
        <v>440</v>
      </c>
      <c r="E124" s="443" t="s">
        <v>702</v>
      </c>
      <c r="F124" s="444" t="s">
        <v>703</v>
      </c>
      <c r="G124" s="443" t="s">
        <v>824</v>
      </c>
      <c r="H124" s="443" t="s">
        <v>825</v>
      </c>
      <c r="I124" s="446">
        <v>50.75</v>
      </c>
      <c r="J124" s="446">
        <v>30</v>
      </c>
      <c r="K124" s="447">
        <v>1566</v>
      </c>
    </row>
    <row r="125" spans="1:11" ht="14.45" customHeight="1" x14ac:dyDescent="0.2">
      <c r="A125" s="441" t="s">
        <v>432</v>
      </c>
      <c r="B125" s="442" t="s">
        <v>433</v>
      </c>
      <c r="C125" s="443" t="s">
        <v>439</v>
      </c>
      <c r="D125" s="444" t="s">
        <v>440</v>
      </c>
      <c r="E125" s="443" t="s">
        <v>702</v>
      </c>
      <c r="F125" s="444" t="s">
        <v>703</v>
      </c>
      <c r="G125" s="443" t="s">
        <v>826</v>
      </c>
      <c r="H125" s="443" t="s">
        <v>827</v>
      </c>
      <c r="I125" s="446">
        <v>52.925000190734863</v>
      </c>
      <c r="J125" s="446">
        <v>100</v>
      </c>
      <c r="K125" s="447">
        <v>5017.030029296875</v>
      </c>
    </row>
    <row r="126" spans="1:11" ht="14.45" customHeight="1" x14ac:dyDescent="0.2">
      <c r="A126" s="441" t="s">
        <v>432</v>
      </c>
      <c r="B126" s="442" t="s">
        <v>433</v>
      </c>
      <c r="C126" s="443" t="s">
        <v>439</v>
      </c>
      <c r="D126" s="444" t="s">
        <v>440</v>
      </c>
      <c r="E126" s="443" t="s">
        <v>702</v>
      </c>
      <c r="F126" s="444" t="s">
        <v>703</v>
      </c>
      <c r="G126" s="443" t="s">
        <v>828</v>
      </c>
      <c r="H126" s="443" t="s">
        <v>829</v>
      </c>
      <c r="I126" s="446">
        <v>52.200000762939453</v>
      </c>
      <c r="J126" s="446">
        <v>90</v>
      </c>
      <c r="K126" s="447">
        <v>4466.030029296875</v>
      </c>
    </row>
    <row r="127" spans="1:11" ht="14.45" customHeight="1" x14ac:dyDescent="0.2">
      <c r="A127" s="441" t="s">
        <v>432</v>
      </c>
      <c r="B127" s="442" t="s">
        <v>433</v>
      </c>
      <c r="C127" s="443" t="s">
        <v>439</v>
      </c>
      <c r="D127" s="444" t="s">
        <v>440</v>
      </c>
      <c r="E127" s="443" t="s">
        <v>702</v>
      </c>
      <c r="F127" s="444" t="s">
        <v>703</v>
      </c>
      <c r="G127" s="443" t="s">
        <v>830</v>
      </c>
      <c r="H127" s="443" t="s">
        <v>831</v>
      </c>
      <c r="I127" s="446">
        <v>55.099998474121094</v>
      </c>
      <c r="J127" s="446">
        <v>40</v>
      </c>
      <c r="K127" s="447">
        <v>2204.010009765625</v>
      </c>
    </row>
    <row r="128" spans="1:11" ht="14.45" customHeight="1" x14ac:dyDescent="0.2">
      <c r="A128" s="441" t="s">
        <v>432</v>
      </c>
      <c r="B128" s="442" t="s">
        <v>433</v>
      </c>
      <c r="C128" s="443" t="s">
        <v>439</v>
      </c>
      <c r="D128" s="444" t="s">
        <v>440</v>
      </c>
      <c r="E128" s="443" t="s">
        <v>702</v>
      </c>
      <c r="F128" s="444" t="s">
        <v>703</v>
      </c>
      <c r="G128" s="443" t="s">
        <v>832</v>
      </c>
      <c r="H128" s="443" t="s">
        <v>833</v>
      </c>
      <c r="I128" s="446">
        <v>55.09999942779541</v>
      </c>
      <c r="J128" s="446">
        <v>60</v>
      </c>
      <c r="K128" s="447">
        <v>3335.030029296875</v>
      </c>
    </row>
    <row r="129" spans="1:11" ht="14.45" customHeight="1" x14ac:dyDescent="0.2">
      <c r="A129" s="441" t="s">
        <v>432</v>
      </c>
      <c r="B129" s="442" t="s">
        <v>433</v>
      </c>
      <c r="C129" s="443" t="s">
        <v>439</v>
      </c>
      <c r="D129" s="444" t="s">
        <v>440</v>
      </c>
      <c r="E129" s="443" t="s">
        <v>702</v>
      </c>
      <c r="F129" s="444" t="s">
        <v>703</v>
      </c>
      <c r="G129" s="443" t="s">
        <v>834</v>
      </c>
      <c r="H129" s="443" t="s">
        <v>835</v>
      </c>
      <c r="I129" s="446">
        <v>51.233333587646484</v>
      </c>
      <c r="J129" s="446">
        <v>50</v>
      </c>
      <c r="K129" s="447">
        <v>2552.010009765625</v>
      </c>
    </row>
    <row r="130" spans="1:11" ht="14.45" customHeight="1" x14ac:dyDescent="0.2">
      <c r="A130" s="441" t="s">
        <v>432</v>
      </c>
      <c r="B130" s="442" t="s">
        <v>433</v>
      </c>
      <c r="C130" s="443" t="s">
        <v>439</v>
      </c>
      <c r="D130" s="444" t="s">
        <v>440</v>
      </c>
      <c r="E130" s="443" t="s">
        <v>702</v>
      </c>
      <c r="F130" s="444" t="s">
        <v>703</v>
      </c>
      <c r="G130" s="443" t="s">
        <v>836</v>
      </c>
      <c r="H130" s="443" t="s">
        <v>837</v>
      </c>
      <c r="I130" s="446">
        <v>50.75</v>
      </c>
      <c r="J130" s="446">
        <v>60</v>
      </c>
      <c r="K130" s="447">
        <v>2958.010009765625</v>
      </c>
    </row>
    <row r="131" spans="1:11" ht="14.45" customHeight="1" x14ac:dyDescent="0.2">
      <c r="A131" s="441" t="s">
        <v>432</v>
      </c>
      <c r="B131" s="442" t="s">
        <v>433</v>
      </c>
      <c r="C131" s="443" t="s">
        <v>439</v>
      </c>
      <c r="D131" s="444" t="s">
        <v>440</v>
      </c>
      <c r="E131" s="443" t="s">
        <v>702</v>
      </c>
      <c r="F131" s="444" t="s">
        <v>703</v>
      </c>
      <c r="G131" s="443" t="s">
        <v>838</v>
      </c>
      <c r="H131" s="443" t="s">
        <v>839</v>
      </c>
      <c r="I131" s="446">
        <v>76.5</v>
      </c>
      <c r="J131" s="446">
        <v>50</v>
      </c>
      <c r="K131" s="447">
        <v>3870.02001953125</v>
      </c>
    </row>
    <row r="132" spans="1:11" ht="14.45" customHeight="1" x14ac:dyDescent="0.2">
      <c r="A132" s="441" t="s">
        <v>432</v>
      </c>
      <c r="B132" s="442" t="s">
        <v>433</v>
      </c>
      <c r="C132" s="443" t="s">
        <v>439</v>
      </c>
      <c r="D132" s="444" t="s">
        <v>440</v>
      </c>
      <c r="E132" s="443" t="s">
        <v>702</v>
      </c>
      <c r="F132" s="444" t="s">
        <v>703</v>
      </c>
      <c r="G132" s="443" t="s">
        <v>840</v>
      </c>
      <c r="H132" s="443" t="s">
        <v>841</v>
      </c>
      <c r="I132" s="446">
        <v>81</v>
      </c>
      <c r="J132" s="446">
        <v>20</v>
      </c>
      <c r="K132" s="447">
        <v>1620</v>
      </c>
    </row>
    <row r="133" spans="1:11" ht="14.45" customHeight="1" x14ac:dyDescent="0.2">
      <c r="A133" s="441" t="s">
        <v>432</v>
      </c>
      <c r="B133" s="442" t="s">
        <v>433</v>
      </c>
      <c r="C133" s="443" t="s">
        <v>439</v>
      </c>
      <c r="D133" s="444" t="s">
        <v>440</v>
      </c>
      <c r="E133" s="443" t="s">
        <v>702</v>
      </c>
      <c r="F133" s="444" t="s">
        <v>703</v>
      </c>
      <c r="G133" s="443" t="s">
        <v>842</v>
      </c>
      <c r="H133" s="443" t="s">
        <v>843</v>
      </c>
      <c r="I133" s="446">
        <v>81</v>
      </c>
      <c r="J133" s="446">
        <v>10</v>
      </c>
      <c r="K133" s="447">
        <v>810</v>
      </c>
    </row>
    <row r="134" spans="1:11" ht="14.45" customHeight="1" x14ac:dyDescent="0.2">
      <c r="A134" s="441" t="s">
        <v>432</v>
      </c>
      <c r="B134" s="442" t="s">
        <v>433</v>
      </c>
      <c r="C134" s="443" t="s">
        <v>439</v>
      </c>
      <c r="D134" s="444" t="s">
        <v>440</v>
      </c>
      <c r="E134" s="443" t="s">
        <v>702</v>
      </c>
      <c r="F134" s="444" t="s">
        <v>703</v>
      </c>
      <c r="G134" s="443" t="s">
        <v>844</v>
      </c>
      <c r="H134" s="443" t="s">
        <v>845</v>
      </c>
      <c r="I134" s="446">
        <v>81</v>
      </c>
      <c r="J134" s="446">
        <v>10</v>
      </c>
      <c r="K134" s="447">
        <v>810</v>
      </c>
    </row>
    <row r="135" spans="1:11" ht="14.45" customHeight="1" x14ac:dyDescent="0.2">
      <c r="A135" s="441" t="s">
        <v>432</v>
      </c>
      <c r="B135" s="442" t="s">
        <v>433</v>
      </c>
      <c r="C135" s="443" t="s">
        <v>439</v>
      </c>
      <c r="D135" s="444" t="s">
        <v>440</v>
      </c>
      <c r="E135" s="443" t="s">
        <v>702</v>
      </c>
      <c r="F135" s="444" t="s">
        <v>703</v>
      </c>
      <c r="G135" s="443" t="s">
        <v>846</v>
      </c>
      <c r="H135" s="443" t="s">
        <v>847</v>
      </c>
      <c r="I135" s="446">
        <v>81</v>
      </c>
      <c r="J135" s="446">
        <v>10</v>
      </c>
      <c r="K135" s="447">
        <v>810</v>
      </c>
    </row>
    <row r="136" spans="1:11" ht="14.45" customHeight="1" x14ac:dyDescent="0.2">
      <c r="A136" s="441" t="s">
        <v>432</v>
      </c>
      <c r="B136" s="442" t="s">
        <v>433</v>
      </c>
      <c r="C136" s="443" t="s">
        <v>439</v>
      </c>
      <c r="D136" s="444" t="s">
        <v>440</v>
      </c>
      <c r="E136" s="443" t="s">
        <v>702</v>
      </c>
      <c r="F136" s="444" t="s">
        <v>703</v>
      </c>
      <c r="G136" s="443" t="s">
        <v>848</v>
      </c>
      <c r="H136" s="443" t="s">
        <v>849</v>
      </c>
      <c r="I136" s="446">
        <v>14.449999809265137</v>
      </c>
      <c r="J136" s="446">
        <v>150</v>
      </c>
      <c r="K136" s="447">
        <v>2167.550048828125</v>
      </c>
    </row>
    <row r="137" spans="1:11" ht="14.45" customHeight="1" x14ac:dyDescent="0.2">
      <c r="A137" s="441" t="s">
        <v>432</v>
      </c>
      <c r="B137" s="442" t="s">
        <v>433</v>
      </c>
      <c r="C137" s="443" t="s">
        <v>439</v>
      </c>
      <c r="D137" s="444" t="s">
        <v>440</v>
      </c>
      <c r="E137" s="443" t="s">
        <v>702</v>
      </c>
      <c r="F137" s="444" t="s">
        <v>703</v>
      </c>
      <c r="G137" s="443" t="s">
        <v>850</v>
      </c>
      <c r="H137" s="443" t="s">
        <v>851</v>
      </c>
      <c r="I137" s="446">
        <v>14.449999809265137</v>
      </c>
      <c r="J137" s="446">
        <v>200</v>
      </c>
      <c r="K137" s="447">
        <v>2890.080078125</v>
      </c>
    </row>
    <row r="138" spans="1:11" ht="14.45" customHeight="1" x14ac:dyDescent="0.2">
      <c r="A138" s="441" t="s">
        <v>432</v>
      </c>
      <c r="B138" s="442" t="s">
        <v>433</v>
      </c>
      <c r="C138" s="443" t="s">
        <v>439</v>
      </c>
      <c r="D138" s="444" t="s">
        <v>440</v>
      </c>
      <c r="E138" s="443" t="s">
        <v>702</v>
      </c>
      <c r="F138" s="444" t="s">
        <v>703</v>
      </c>
      <c r="G138" s="443" t="s">
        <v>852</v>
      </c>
      <c r="H138" s="443" t="s">
        <v>853</v>
      </c>
      <c r="I138" s="446">
        <v>17</v>
      </c>
      <c r="J138" s="446">
        <v>50</v>
      </c>
      <c r="K138" s="447">
        <v>879.989990234375</v>
      </c>
    </row>
    <row r="139" spans="1:11" ht="14.45" customHeight="1" x14ac:dyDescent="0.2">
      <c r="A139" s="441" t="s">
        <v>432</v>
      </c>
      <c r="B139" s="442" t="s">
        <v>433</v>
      </c>
      <c r="C139" s="443" t="s">
        <v>439</v>
      </c>
      <c r="D139" s="444" t="s">
        <v>440</v>
      </c>
      <c r="E139" s="443" t="s">
        <v>702</v>
      </c>
      <c r="F139" s="444" t="s">
        <v>703</v>
      </c>
      <c r="G139" s="443" t="s">
        <v>854</v>
      </c>
      <c r="H139" s="443" t="s">
        <v>855</v>
      </c>
      <c r="I139" s="446">
        <v>18</v>
      </c>
      <c r="J139" s="446">
        <v>60</v>
      </c>
      <c r="K139" s="447">
        <v>1079.9200439453125</v>
      </c>
    </row>
    <row r="140" spans="1:11" ht="14.45" customHeight="1" x14ac:dyDescent="0.2">
      <c r="A140" s="441" t="s">
        <v>432</v>
      </c>
      <c r="B140" s="442" t="s">
        <v>433</v>
      </c>
      <c r="C140" s="443" t="s">
        <v>439</v>
      </c>
      <c r="D140" s="444" t="s">
        <v>440</v>
      </c>
      <c r="E140" s="443" t="s">
        <v>702</v>
      </c>
      <c r="F140" s="444" t="s">
        <v>703</v>
      </c>
      <c r="G140" s="443" t="s">
        <v>856</v>
      </c>
      <c r="H140" s="443" t="s">
        <v>857</v>
      </c>
      <c r="I140" s="446">
        <v>17.666666666666668</v>
      </c>
      <c r="J140" s="446">
        <v>80</v>
      </c>
      <c r="K140" s="447">
        <v>1409.989990234375</v>
      </c>
    </row>
    <row r="141" spans="1:11" ht="14.45" customHeight="1" x14ac:dyDescent="0.2">
      <c r="A141" s="441" t="s">
        <v>432</v>
      </c>
      <c r="B141" s="442" t="s">
        <v>433</v>
      </c>
      <c r="C141" s="443" t="s">
        <v>439</v>
      </c>
      <c r="D141" s="444" t="s">
        <v>440</v>
      </c>
      <c r="E141" s="443" t="s">
        <v>702</v>
      </c>
      <c r="F141" s="444" t="s">
        <v>703</v>
      </c>
      <c r="G141" s="443" t="s">
        <v>858</v>
      </c>
      <c r="H141" s="443" t="s">
        <v>859</v>
      </c>
      <c r="I141" s="446">
        <v>19</v>
      </c>
      <c r="J141" s="446">
        <v>70</v>
      </c>
      <c r="K141" s="447">
        <v>1289.9799957275391</v>
      </c>
    </row>
    <row r="142" spans="1:11" ht="14.45" customHeight="1" x14ac:dyDescent="0.2">
      <c r="A142" s="441" t="s">
        <v>432</v>
      </c>
      <c r="B142" s="442" t="s">
        <v>433</v>
      </c>
      <c r="C142" s="443" t="s">
        <v>439</v>
      </c>
      <c r="D142" s="444" t="s">
        <v>440</v>
      </c>
      <c r="E142" s="443" t="s">
        <v>702</v>
      </c>
      <c r="F142" s="444" t="s">
        <v>703</v>
      </c>
      <c r="G142" s="443" t="s">
        <v>860</v>
      </c>
      <c r="H142" s="443" t="s">
        <v>861</v>
      </c>
      <c r="I142" s="446">
        <v>16.200000762939453</v>
      </c>
      <c r="J142" s="446">
        <v>10</v>
      </c>
      <c r="K142" s="447">
        <v>162</v>
      </c>
    </row>
    <row r="143" spans="1:11" ht="14.45" customHeight="1" x14ac:dyDescent="0.2">
      <c r="A143" s="441" t="s">
        <v>432</v>
      </c>
      <c r="B143" s="442" t="s">
        <v>433</v>
      </c>
      <c r="C143" s="443" t="s">
        <v>439</v>
      </c>
      <c r="D143" s="444" t="s">
        <v>440</v>
      </c>
      <c r="E143" s="443" t="s">
        <v>702</v>
      </c>
      <c r="F143" s="444" t="s">
        <v>703</v>
      </c>
      <c r="G143" s="443" t="s">
        <v>862</v>
      </c>
      <c r="H143" s="443" t="s">
        <v>863</v>
      </c>
      <c r="I143" s="446">
        <v>19</v>
      </c>
      <c r="J143" s="446">
        <v>10</v>
      </c>
      <c r="K143" s="447">
        <v>190</v>
      </c>
    </row>
    <row r="144" spans="1:11" ht="14.45" customHeight="1" x14ac:dyDescent="0.2">
      <c r="A144" s="441" t="s">
        <v>432</v>
      </c>
      <c r="B144" s="442" t="s">
        <v>433</v>
      </c>
      <c r="C144" s="443" t="s">
        <v>439</v>
      </c>
      <c r="D144" s="444" t="s">
        <v>440</v>
      </c>
      <c r="E144" s="443" t="s">
        <v>702</v>
      </c>
      <c r="F144" s="444" t="s">
        <v>703</v>
      </c>
      <c r="G144" s="443" t="s">
        <v>864</v>
      </c>
      <c r="H144" s="443" t="s">
        <v>865</v>
      </c>
      <c r="I144" s="446">
        <v>19</v>
      </c>
      <c r="J144" s="446">
        <v>10</v>
      </c>
      <c r="K144" s="447">
        <v>190</v>
      </c>
    </row>
    <row r="145" spans="1:11" ht="14.45" customHeight="1" x14ac:dyDescent="0.2">
      <c r="A145" s="441" t="s">
        <v>432</v>
      </c>
      <c r="B145" s="442" t="s">
        <v>433</v>
      </c>
      <c r="C145" s="443" t="s">
        <v>439</v>
      </c>
      <c r="D145" s="444" t="s">
        <v>440</v>
      </c>
      <c r="E145" s="443" t="s">
        <v>702</v>
      </c>
      <c r="F145" s="444" t="s">
        <v>703</v>
      </c>
      <c r="G145" s="443" t="s">
        <v>866</v>
      </c>
      <c r="H145" s="443" t="s">
        <v>867</v>
      </c>
      <c r="I145" s="446">
        <v>25.719999313354492</v>
      </c>
      <c r="J145" s="446">
        <v>75</v>
      </c>
      <c r="K145" s="447">
        <v>1929</v>
      </c>
    </row>
    <row r="146" spans="1:11" ht="14.45" customHeight="1" x14ac:dyDescent="0.2">
      <c r="A146" s="441" t="s">
        <v>432</v>
      </c>
      <c r="B146" s="442" t="s">
        <v>433</v>
      </c>
      <c r="C146" s="443" t="s">
        <v>439</v>
      </c>
      <c r="D146" s="444" t="s">
        <v>440</v>
      </c>
      <c r="E146" s="443" t="s">
        <v>702</v>
      </c>
      <c r="F146" s="444" t="s">
        <v>703</v>
      </c>
      <c r="G146" s="443" t="s">
        <v>868</v>
      </c>
      <c r="H146" s="443" t="s">
        <v>869</v>
      </c>
      <c r="I146" s="446">
        <v>136</v>
      </c>
      <c r="J146" s="446">
        <v>10</v>
      </c>
      <c r="K146" s="447">
        <v>1359.989990234375</v>
      </c>
    </row>
    <row r="147" spans="1:11" ht="14.45" customHeight="1" x14ac:dyDescent="0.2">
      <c r="A147" s="441" t="s">
        <v>432</v>
      </c>
      <c r="B147" s="442" t="s">
        <v>433</v>
      </c>
      <c r="C147" s="443" t="s">
        <v>439</v>
      </c>
      <c r="D147" s="444" t="s">
        <v>440</v>
      </c>
      <c r="E147" s="443" t="s">
        <v>702</v>
      </c>
      <c r="F147" s="444" t="s">
        <v>703</v>
      </c>
      <c r="G147" s="443" t="s">
        <v>870</v>
      </c>
      <c r="H147" s="443" t="s">
        <v>871</v>
      </c>
      <c r="I147" s="446">
        <v>519</v>
      </c>
      <c r="J147" s="446">
        <v>5</v>
      </c>
      <c r="K147" s="447">
        <v>2595</v>
      </c>
    </row>
    <row r="148" spans="1:11" ht="14.45" customHeight="1" x14ac:dyDescent="0.2">
      <c r="A148" s="441" t="s">
        <v>432</v>
      </c>
      <c r="B148" s="442" t="s">
        <v>433</v>
      </c>
      <c r="C148" s="443" t="s">
        <v>439</v>
      </c>
      <c r="D148" s="444" t="s">
        <v>440</v>
      </c>
      <c r="E148" s="443" t="s">
        <v>702</v>
      </c>
      <c r="F148" s="444" t="s">
        <v>703</v>
      </c>
      <c r="G148" s="443" t="s">
        <v>872</v>
      </c>
      <c r="H148" s="443" t="s">
        <v>873</v>
      </c>
      <c r="I148" s="446">
        <v>129.46000671386719</v>
      </c>
      <c r="J148" s="446">
        <v>5</v>
      </c>
      <c r="K148" s="447">
        <v>647.28997802734375</v>
      </c>
    </row>
    <row r="149" spans="1:11" ht="14.45" customHeight="1" x14ac:dyDescent="0.2">
      <c r="A149" s="441" t="s">
        <v>432</v>
      </c>
      <c r="B149" s="442" t="s">
        <v>433</v>
      </c>
      <c r="C149" s="443" t="s">
        <v>439</v>
      </c>
      <c r="D149" s="444" t="s">
        <v>440</v>
      </c>
      <c r="E149" s="443" t="s">
        <v>702</v>
      </c>
      <c r="F149" s="444" t="s">
        <v>703</v>
      </c>
      <c r="G149" s="443" t="s">
        <v>874</v>
      </c>
      <c r="H149" s="443" t="s">
        <v>875</v>
      </c>
      <c r="I149" s="446">
        <v>120</v>
      </c>
      <c r="J149" s="446">
        <v>10</v>
      </c>
      <c r="K149" s="447">
        <v>1200</v>
      </c>
    </row>
    <row r="150" spans="1:11" ht="14.45" customHeight="1" x14ac:dyDescent="0.2">
      <c r="A150" s="441" t="s">
        <v>432</v>
      </c>
      <c r="B150" s="442" t="s">
        <v>433</v>
      </c>
      <c r="C150" s="443" t="s">
        <v>439</v>
      </c>
      <c r="D150" s="444" t="s">
        <v>440</v>
      </c>
      <c r="E150" s="443" t="s">
        <v>702</v>
      </c>
      <c r="F150" s="444" t="s">
        <v>703</v>
      </c>
      <c r="G150" s="443" t="s">
        <v>876</v>
      </c>
      <c r="H150" s="443" t="s">
        <v>877</v>
      </c>
      <c r="I150" s="446">
        <v>120</v>
      </c>
      <c r="J150" s="446">
        <v>10</v>
      </c>
      <c r="K150" s="447">
        <v>1200</v>
      </c>
    </row>
    <row r="151" spans="1:11" ht="14.45" customHeight="1" x14ac:dyDescent="0.2">
      <c r="A151" s="441" t="s">
        <v>432</v>
      </c>
      <c r="B151" s="442" t="s">
        <v>433</v>
      </c>
      <c r="C151" s="443" t="s">
        <v>439</v>
      </c>
      <c r="D151" s="444" t="s">
        <v>440</v>
      </c>
      <c r="E151" s="443" t="s">
        <v>702</v>
      </c>
      <c r="F151" s="444" t="s">
        <v>703</v>
      </c>
      <c r="G151" s="443" t="s">
        <v>878</v>
      </c>
      <c r="H151" s="443" t="s">
        <v>879</v>
      </c>
      <c r="I151" s="446">
        <v>169.39999389648438</v>
      </c>
      <c r="J151" s="446">
        <v>5</v>
      </c>
      <c r="K151" s="447">
        <v>847</v>
      </c>
    </row>
    <row r="152" spans="1:11" ht="14.45" customHeight="1" x14ac:dyDescent="0.2">
      <c r="A152" s="441" t="s">
        <v>432</v>
      </c>
      <c r="B152" s="442" t="s">
        <v>433</v>
      </c>
      <c r="C152" s="443" t="s">
        <v>439</v>
      </c>
      <c r="D152" s="444" t="s">
        <v>440</v>
      </c>
      <c r="E152" s="443" t="s">
        <v>702</v>
      </c>
      <c r="F152" s="444" t="s">
        <v>703</v>
      </c>
      <c r="G152" s="443" t="s">
        <v>880</v>
      </c>
      <c r="H152" s="443" t="s">
        <v>881</v>
      </c>
      <c r="I152" s="446">
        <v>2990</v>
      </c>
      <c r="J152" s="446">
        <v>1</v>
      </c>
      <c r="K152" s="447">
        <v>2990</v>
      </c>
    </row>
    <row r="153" spans="1:11" ht="14.45" customHeight="1" x14ac:dyDescent="0.2">
      <c r="A153" s="441" t="s">
        <v>432</v>
      </c>
      <c r="B153" s="442" t="s">
        <v>433</v>
      </c>
      <c r="C153" s="443" t="s">
        <v>439</v>
      </c>
      <c r="D153" s="444" t="s">
        <v>440</v>
      </c>
      <c r="E153" s="443" t="s">
        <v>702</v>
      </c>
      <c r="F153" s="444" t="s">
        <v>703</v>
      </c>
      <c r="G153" s="443" t="s">
        <v>882</v>
      </c>
      <c r="H153" s="443" t="s">
        <v>883</v>
      </c>
      <c r="I153" s="446">
        <v>2989.989990234375</v>
      </c>
      <c r="J153" s="446">
        <v>1</v>
      </c>
      <c r="K153" s="447">
        <v>2989.989990234375</v>
      </c>
    </row>
    <row r="154" spans="1:11" ht="14.45" customHeight="1" x14ac:dyDescent="0.2">
      <c r="A154" s="441" t="s">
        <v>432</v>
      </c>
      <c r="B154" s="442" t="s">
        <v>433</v>
      </c>
      <c r="C154" s="443" t="s">
        <v>439</v>
      </c>
      <c r="D154" s="444" t="s">
        <v>440</v>
      </c>
      <c r="E154" s="443" t="s">
        <v>702</v>
      </c>
      <c r="F154" s="444" t="s">
        <v>703</v>
      </c>
      <c r="G154" s="443" t="s">
        <v>884</v>
      </c>
      <c r="H154" s="443" t="s">
        <v>885</v>
      </c>
      <c r="I154" s="446">
        <v>2989.989990234375</v>
      </c>
      <c r="J154" s="446">
        <v>1</v>
      </c>
      <c r="K154" s="447">
        <v>2989.989990234375</v>
      </c>
    </row>
    <row r="155" spans="1:11" ht="14.45" customHeight="1" x14ac:dyDescent="0.2">
      <c r="A155" s="441" t="s">
        <v>432</v>
      </c>
      <c r="B155" s="442" t="s">
        <v>433</v>
      </c>
      <c r="C155" s="443" t="s">
        <v>439</v>
      </c>
      <c r="D155" s="444" t="s">
        <v>440</v>
      </c>
      <c r="E155" s="443" t="s">
        <v>702</v>
      </c>
      <c r="F155" s="444" t="s">
        <v>703</v>
      </c>
      <c r="G155" s="443" t="s">
        <v>886</v>
      </c>
      <c r="H155" s="443" t="s">
        <v>887</v>
      </c>
      <c r="I155" s="446">
        <v>2990</v>
      </c>
      <c r="J155" s="446">
        <v>1</v>
      </c>
      <c r="K155" s="447">
        <v>2990</v>
      </c>
    </row>
    <row r="156" spans="1:11" ht="14.45" customHeight="1" x14ac:dyDescent="0.2">
      <c r="A156" s="441" t="s">
        <v>432</v>
      </c>
      <c r="B156" s="442" t="s">
        <v>433</v>
      </c>
      <c r="C156" s="443" t="s">
        <v>439</v>
      </c>
      <c r="D156" s="444" t="s">
        <v>440</v>
      </c>
      <c r="E156" s="443" t="s">
        <v>702</v>
      </c>
      <c r="F156" s="444" t="s">
        <v>703</v>
      </c>
      <c r="G156" s="443" t="s">
        <v>888</v>
      </c>
      <c r="H156" s="443" t="s">
        <v>889</v>
      </c>
      <c r="I156" s="446">
        <v>2990</v>
      </c>
      <c r="J156" s="446">
        <v>4</v>
      </c>
      <c r="K156" s="447">
        <v>11960</v>
      </c>
    </row>
    <row r="157" spans="1:11" ht="14.45" customHeight="1" x14ac:dyDescent="0.2">
      <c r="A157" s="441" t="s">
        <v>432</v>
      </c>
      <c r="B157" s="442" t="s">
        <v>433</v>
      </c>
      <c r="C157" s="443" t="s">
        <v>439</v>
      </c>
      <c r="D157" s="444" t="s">
        <v>440</v>
      </c>
      <c r="E157" s="443" t="s">
        <v>702</v>
      </c>
      <c r="F157" s="444" t="s">
        <v>703</v>
      </c>
      <c r="G157" s="443" t="s">
        <v>890</v>
      </c>
      <c r="H157" s="443" t="s">
        <v>891</v>
      </c>
      <c r="I157" s="446">
        <v>41.740001678466797</v>
      </c>
      <c r="J157" s="446">
        <v>20</v>
      </c>
      <c r="K157" s="447">
        <v>834.8499755859375</v>
      </c>
    </row>
    <row r="158" spans="1:11" ht="14.45" customHeight="1" x14ac:dyDescent="0.2">
      <c r="A158" s="441" t="s">
        <v>432</v>
      </c>
      <c r="B158" s="442" t="s">
        <v>433</v>
      </c>
      <c r="C158" s="443" t="s">
        <v>439</v>
      </c>
      <c r="D158" s="444" t="s">
        <v>440</v>
      </c>
      <c r="E158" s="443" t="s">
        <v>702</v>
      </c>
      <c r="F158" s="444" t="s">
        <v>703</v>
      </c>
      <c r="G158" s="443" t="s">
        <v>892</v>
      </c>
      <c r="H158" s="443" t="s">
        <v>893</v>
      </c>
      <c r="I158" s="446">
        <v>2722.340087890625</v>
      </c>
      <c r="J158" s="446">
        <v>2</v>
      </c>
      <c r="K158" s="447">
        <v>5444.68017578125</v>
      </c>
    </row>
    <row r="159" spans="1:11" ht="14.45" customHeight="1" x14ac:dyDescent="0.2">
      <c r="A159" s="441" t="s">
        <v>432</v>
      </c>
      <c r="B159" s="442" t="s">
        <v>433</v>
      </c>
      <c r="C159" s="443" t="s">
        <v>439</v>
      </c>
      <c r="D159" s="444" t="s">
        <v>440</v>
      </c>
      <c r="E159" s="443" t="s">
        <v>702</v>
      </c>
      <c r="F159" s="444" t="s">
        <v>703</v>
      </c>
      <c r="G159" s="443" t="s">
        <v>894</v>
      </c>
      <c r="H159" s="443" t="s">
        <v>895</v>
      </c>
      <c r="I159" s="446">
        <v>80.580001831054688</v>
      </c>
      <c r="J159" s="446">
        <v>10</v>
      </c>
      <c r="K159" s="447">
        <v>805.82000732421875</v>
      </c>
    </row>
    <row r="160" spans="1:11" ht="14.45" customHeight="1" x14ac:dyDescent="0.2">
      <c r="A160" s="441" t="s">
        <v>432</v>
      </c>
      <c r="B160" s="442" t="s">
        <v>433</v>
      </c>
      <c r="C160" s="443" t="s">
        <v>439</v>
      </c>
      <c r="D160" s="444" t="s">
        <v>440</v>
      </c>
      <c r="E160" s="443" t="s">
        <v>702</v>
      </c>
      <c r="F160" s="444" t="s">
        <v>703</v>
      </c>
      <c r="G160" s="443" t="s">
        <v>896</v>
      </c>
      <c r="H160" s="443" t="s">
        <v>897</v>
      </c>
      <c r="I160" s="446">
        <v>284.05000305175781</v>
      </c>
      <c r="J160" s="446">
        <v>25</v>
      </c>
      <c r="K160" s="447">
        <v>7325.500244140625</v>
      </c>
    </row>
    <row r="161" spans="1:11" ht="14.45" customHeight="1" x14ac:dyDescent="0.2">
      <c r="A161" s="441" t="s">
        <v>432</v>
      </c>
      <c r="B161" s="442" t="s">
        <v>433</v>
      </c>
      <c r="C161" s="443" t="s">
        <v>439</v>
      </c>
      <c r="D161" s="444" t="s">
        <v>440</v>
      </c>
      <c r="E161" s="443" t="s">
        <v>702</v>
      </c>
      <c r="F161" s="444" t="s">
        <v>703</v>
      </c>
      <c r="G161" s="443" t="s">
        <v>898</v>
      </c>
      <c r="H161" s="443" t="s">
        <v>899</v>
      </c>
      <c r="I161" s="446">
        <v>953.29998779296875</v>
      </c>
      <c r="J161" s="446">
        <v>2</v>
      </c>
      <c r="K161" s="447">
        <v>1906.5999755859375</v>
      </c>
    </row>
    <row r="162" spans="1:11" ht="14.45" customHeight="1" x14ac:dyDescent="0.2">
      <c r="A162" s="441" t="s">
        <v>432</v>
      </c>
      <c r="B162" s="442" t="s">
        <v>433</v>
      </c>
      <c r="C162" s="443" t="s">
        <v>439</v>
      </c>
      <c r="D162" s="444" t="s">
        <v>440</v>
      </c>
      <c r="E162" s="443" t="s">
        <v>702</v>
      </c>
      <c r="F162" s="444" t="s">
        <v>703</v>
      </c>
      <c r="G162" s="443" t="s">
        <v>900</v>
      </c>
      <c r="H162" s="443" t="s">
        <v>901</v>
      </c>
      <c r="I162" s="446">
        <v>1524.4200439453125</v>
      </c>
      <c r="J162" s="446">
        <v>1</v>
      </c>
      <c r="K162" s="447">
        <v>1524.4200439453125</v>
      </c>
    </row>
    <row r="163" spans="1:11" ht="14.45" customHeight="1" x14ac:dyDescent="0.2">
      <c r="A163" s="441" t="s">
        <v>432</v>
      </c>
      <c r="B163" s="442" t="s">
        <v>433</v>
      </c>
      <c r="C163" s="443" t="s">
        <v>439</v>
      </c>
      <c r="D163" s="444" t="s">
        <v>440</v>
      </c>
      <c r="E163" s="443" t="s">
        <v>702</v>
      </c>
      <c r="F163" s="444" t="s">
        <v>703</v>
      </c>
      <c r="G163" s="443" t="s">
        <v>902</v>
      </c>
      <c r="H163" s="443" t="s">
        <v>903</v>
      </c>
      <c r="I163" s="446">
        <v>1454.239990234375</v>
      </c>
      <c r="J163" s="446">
        <v>1</v>
      </c>
      <c r="K163" s="447">
        <v>1454.239990234375</v>
      </c>
    </row>
    <row r="164" spans="1:11" ht="14.45" customHeight="1" x14ac:dyDescent="0.2">
      <c r="A164" s="441" t="s">
        <v>432</v>
      </c>
      <c r="B164" s="442" t="s">
        <v>433</v>
      </c>
      <c r="C164" s="443" t="s">
        <v>439</v>
      </c>
      <c r="D164" s="444" t="s">
        <v>440</v>
      </c>
      <c r="E164" s="443" t="s">
        <v>702</v>
      </c>
      <c r="F164" s="444" t="s">
        <v>703</v>
      </c>
      <c r="G164" s="443" t="s">
        <v>904</v>
      </c>
      <c r="H164" s="443" t="s">
        <v>905</v>
      </c>
      <c r="I164" s="446">
        <v>320.70999145507813</v>
      </c>
      <c r="J164" s="446">
        <v>13</v>
      </c>
      <c r="K164" s="447">
        <v>4169.22998046875</v>
      </c>
    </row>
    <row r="165" spans="1:11" ht="14.45" customHeight="1" x14ac:dyDescent="0.2">
      <c r="A165" s="441" t="s">
        <v>432</v>
      </c>
      <c r="B165" s="442" t="s">
        <v>433</v>
      </c>
      <c r="C165" s="443" t="s">
        <v>439</v>
      </c>
      <c r="D165" s="444" t="s">
        <v>440</v>
      </c>
      <c r="E165" s="443" t="s">
        <v>702</v>
      </c>
      <c r="F165" s="444" t="s">
        <v>703</v>
      </c>
      <c r="G165" s="443" t="s">
        <v>906</v>
      </c>
      <c r="H165" s="443" t="s">
        <v>907</v>
      </c>
      <c r="I165" s="446">
        <v>747.83502197265625</v>
      </c>
      <c r="J165" s="446">
        <v>6</v>
      </c>
      <c r="K165" s="447">
        <v>4487</v>
      </c>
    </row>
    <row r="166" spans="1:11" ht="14.45" customHeight="1" x14ac:dyDescent="0.2">
      <c r="A166" s="441" t="s">
        <v>432</v>
      </c>
      <c r="B166" s="442" t="s">
        <v>433</v>
      </c>
      <c r="C166" s="443" t="s">
        <v>439</v>
      </c>
      <c r="D166" s="444" t="s">
        <v>440</v>
      </c>
      <c r="E166" s="443" t="s">
        <v>702</v>
      </c>
      <c r="F166" s="444" t="s">
        <v>703</v>
      </c>
      <c r="G166" s="443" t="s">
        <v>908</v>
      </c>
      <c r="H166" s="443" t="s">
        <v>909</v>
      </c>
      <c r="I166" s="446">
        <v>973.989990234375</v>
      </c>
      <c r="J166" s="446">
        <v>2</v>
      </c>
      <c r="K166" s="447">
        <v>1947.97998046875</v>
      </c>
    </row>
    <row r="167" spans="1:11" ht="14.45" customHeight="1" x14ac:dyDescent="0.2">
      <c r="A167" s="441" t="s">
        <v>432</v>
      </c>
      <c r="B167" s="442" t="s">
        <v>433</v>
      </c>
      <c r="C167" s="443" t="s">
        <v>439</v>
      </c>
      <c r="D167" s="444" t="s">
        <v>440</v>
      </c>
      <c r="E167" s="443" t="s">
        <v>702</v>
      </c>
      <c r="F167" s="444" t="s">
        <v>703</v>
      </c>
      <c r="G167" s="443" t="s">
        <v>910</v>
      </c>
      <c r="H167" s="443" t="s">
        <v>911</v>
      </c>
      <c r="I167" s="446">
        <v>1451.9200439453125</v>
      </c>
      <c r="J167" s="446">
        <v>1</v>
      </c>
      <c r="K167" s="447">
        <v>1451.9200439453125</v>
      </c>
    </row>
    <row r="168" spans="1:11" ht="14.45" customHeight="1" x14ac:dyDescent="0.2">
      <c r="A168" s="441" t="s">
        <v>432</v>
      </c>
      <c r="B168" s="442" t="s">
        <v>433</v>
      </c>
      <c r="C168" s="443" t="s">
        <v>439</v>
      </c>
      <c r="D168" s="444" t="s">
        <v>440</v>
      </c>
      <c r="E168" s="443" t="s">
        <v>702</v>
      </c>
      <c r="F168" s="444" t="s">
        <v>703</v>
      </c>
      <c r="G168" s="443" t="s">
        <v>912</v>
      </c>
      <c r="H168" s="443" t="s">
        <v>913</v>
      </c>
      <c r="I168" s="446">
        <v>1349.760009765625</v>
      </c>
      <c r="J168" s="446">
        <v>5</v>
      </c>
      <c r="K168" s="447">
        <v>6748.780029296875</v>
      </c>
    </row>
    <row r="169" spans="1:11" ht="14.45" customHeight="1" x14ac:dyDescent="0.2">
      <c r="A169" s="441" t="s">
        <v>432</v>
      </c>
      <c r="B169" s="442" t="s">
        <v>433</v>
      </c>
      <c r="C169" s="443" t="s">
        <v>439</v>
      </c>
      <c r="D169" s="444" t="s">
        <v>440</v>
      </c>
      <c r="E169" s="443" t="s">
        <v>702</v>
      </c>
      <c r="F169" s="444" t="s">
        <v>703</v>
      </c>
      <c r="G169" s="443" t="s">
        <v>914</v>
      </c>
      <c r="H169" s="443" t="s">
        <v>915</v>
      </c>
      <c r="I169" s="446">
        <v>1199.0433756510417</v>
      </c>
      <c r="J169" s="446">
        <v>6</v>
      </c>
      <c r="K169" s="447">
        <v>7194.240234375</v>
      </c>
    </row>
    <row r="170" spans="1:11" ht="14.45" customHeight="1" x14ac:dyDescent="0.2">
      <c r="A170" s="441" t="s">
        <v>432</v>
      </c>
      <c r="B170" s="442" t="s">
        <v>433</v>
      </c>
      <c r="C170" s="443" t="s">
        <v>439</v>
      </c>
      <c r="D170" s="444" t="s">
        <v>440</v>
      </c>
      <c r="E170" s="443" t="s">
        <v>702</v>
      </c>
      <c r="F170" s="444" t="s">
        <v>703</v>
      </c>
      <c r="G170" s="443" t="s">
        <v>916</v>
      </c>
      <c r="H170" s="443" t="s">
        <v>917</v>
      </c>
      <c r="I170" s="446">
        <v>1040.5999755859375</v>
      </c>
      <c r="J170" s="446">
        <v>1</v>
      </c>
      <c r="K170" s="447">
        <v>1040.5999755859375</v>
      </c>
    </row>
    <row r="171" spans="1:11" ht="14.45" customHeight="1" x14ac:dyDescent="0.2">
      <c r="A171" s="441" t="s">
        <v>432</v>
      </c>
      <c r="B171" s="442" t="s">
        <v>433</v>
      </c>
      <c r="C171" s="443" t="s">
        <v>439</v>
      </c>
      <c r="D171" s="444" t="s">
        <v>440</v>
      </c>
      <c r="E171" s="443" t="s">
        <v>702</v>
      </c>
      <c r="F171" s="444" t="s">
        <v>703</v>
      </c>
      <c r="G171" s="443" t="s">
        <v>918</v>
      </c>
      <c r="H171" s="443" t="s">
        <v>919</v>
      </c>
      <c r="I171" s="446">
        <v>124.625</v>
      </c>
      <c r="J171" s="446">
        <v>20</v>
      </c>
      <c r="K171" s="447">
        <v>2492.449951171875</v>
      </c>
    </row>
    <row r="172" spans="1:11" ht="14.45" customHeight="1" x14ac:dyDescent="0.2">
      <c r="A172" s="441" t="s">
        <v>432</v>
      </c>
      <c r="B172" s="442" t="s">
        <v>433</v>
      </c>
      <c r="C172" s="443" t="s">
        <v>439</v>
      </c>
      <c r="D172" s="444" t="s">
        <v>440</v>
      </c>
      <c r="E172" s="443" t="s">
        <v>702</v>
      </c>
      <c r="F172" s="444" t="s">
        <v>703</v>
      </c>
      <c r="G172" s="443" t="s">
        <v>920</v>
      </c>
      <c r="H172" s="443" t="s">
        <v>921</v>
      </c>
      <c r="I172" s="446">
        <v>483.97000122070313</v>
      </c>
      <c r="J172" s="446">
        <v>6</v>
      </c>
      <c r="K172" s="447">
        <v>2903.840087890625</v>
      </c>
    </row>
    <row r="173" spans="1:11" ht="14.45" customHeight="1" x14ac:dyDescent="0.2">
      <c r="A173" s="441" t="s">
        <v>432</v>
      </c>
      <c r="B173" s="442" t="s">
        <v>433</v>
      </c>
      <c r="C173" s="443" t="s">
        <v>439</v>
      </c>
      <c r="D173" s="444" t="s">
        <v>440</v>
      </c>
      <c r="E173" s="443" t="s">
        <v>702</v>
      </c>
      <c r="F173" s="444" t="s">
        <v>703</v>
      </c>
      <c r="G173" s="443" t="s">
        <v>922</v>
      </c>
      <c r="H173" s="443" t="s">
        <v>923</v>
      </c>
      <c r="I173" s="446">
        <v>1337.050048828125</v>
      </c>
      <c r="J173" s="446">
        <v>1</v>
      </c>
      <c r="K173" s="447">
        <v>1337.050048828125</v>
      </c>
    </row>
    <row r="174" spans="1:11" ht="14.45" customHeight="1" x14ac:dyDescent="0.2">
      <c r="A174" s="441" t="s">
        <v>432</v>
      </c>
      <c r="B174" s="442" t="s">
        <v>433</v>
      </c>
      <c r="C174" s="443" t="s">
        <v>439</v>
      </c>
      <c r="D174" s="444" t="s">
        <v>440</v>
      </c>
      <c r="E174" s="443" t="s">
        <v>702</v>
      </c>
      <c r="F174" s="444" t="s">
        <v>703</v>
      </c>
      <c r="G174" s="443" t="s">
        <v>924</v>
      </c>
      <c r="H174" s="443" t="s">
        <v>925</v>
      </c>
      <c r="I174" s="446">
        <v>978</v>
      </c>
      <c r="J174" s="446">
        <v>1</v>
      </c>
      <c r="K174" s="447">
        <v>978</v>
      </c>
    </row>
    <row r="175" spans="1:11" ht="14.45" customHeight="1" x14ac:dyDescent="0.2">
      <c r="A175" s="441" t="s">
        <v>432</v>
      </c>
      <c r="B175" s="442" t="s">
        <v>433</v>
      </c>
      <c r="C175" s="443" t="s">
        <v>439</v>
      </c>
      <c r="D175" s="444" t="s">
        <v>440</v>
      </c>
      <c r="E175" s="443" t="s">
        <v>702</v>
      </c>
      <c r="F175" s="444" t="s">
        <v>703</v>
      </c>
      <c r="G175" s="443" t="s">
        <v>926</v>
      </c>
      <c r="H175" s="443" t="s">
        <v>927</v>
      </c>
      <c r="I175" s="446">
        <v>6785</v>
      </c>
      <c r="J175" s="446">
        <v>2</v>
      </c>
      <c r="K175" s="447">
        <v>13570</v>
      </c>
    </row>
    <row r="176" spans="1:11" ht="14.45" customHeight="1" x14ac:dyDescent="0.2">
      <c r="A176" s="441" t="s">
        <v>432</v>
      </c>
      <c r="B176" s="442" t="s">
        <v>433</v>
      </c>
      <c r="C176" s="443" t="s">
        <v>439</v>
      </c>
      <c r="D176" s="444" t="s">
        <v>440</v>
      </c>
      <c r="E176" s="443" t="s">
        <v>702</v>
      </c>
      <c r="F176" s="444" t="s">
        <v>703</v>
      </c>
      <c r="G176" s="443" t="s">
        <v>928</v>
      </c>
      <c r="H176" s="443" t="s">
        <v>929</v>
      </c>
      <c r="I176" s="446">
        <v>6785</v>
      </c>
      <c r="J176" s="446">
        <v>1</v>
      </c>
      <c r="K176" s="447">
        <v>6785</v>
      </c>
    </row>
    <row r="177" spans="1:11" ht="14.45" customHeight="1" x14ac:dyDescent="0.2">
      <c r="A177" s="441" t="s">
        <v>432</v>
      </c>
      <c r="B177" s="442" t="s">
        <v>433</v>
      </c>
      <c r="C177" s="443" t="s">
        <v>439</v>
      </c>
      <c r="D177" s="444" t="s">
        <v>440</v>
      </c>
      <c r="E177" s="443" t="s">
        <v>702</v>
      </c>
      <c r="F177" s="444" t="s">
        <v>703</v>
      </c>
      <c r="G177" s="443" t="s">
        <v>930</v>
      </c>
      <c r="H177" s="443" t="s">
        <v>931</v>
      </c>
      <c r="I177" s="446">
        <v>6785</v>
      </c>
      <c r="J177" s="446">
        <v>1</v>
      </c>
      <c r="K177" s="447">
        <v>6785</v>
      </c>
    </row>
    <row r="178" spans="1:11" ht="14.45" customHeight="1" x14ac:dyDescent="0.2">
      <c r="A178" s="441" t="s">
        <v>432</v>
      </c>
      <c r="B178" s="442" t="s">
        <v>433</v>
      </c>
      <c r="C178" s="443" t="s">
        <v>439</v>
      </c>
      <c r="D178" s="444" t="s">
        <v>440</v>
      </c>
      <c r="E178" s="443" t="s">
        <v>702</v>
      </c>
      <c r="F178" s="444" t="s">
        <v>703</v>
      </c>
      <c r="G178" s="443" t="s">
        <v>932</v>
      </c>
      <c r="H178" s="443" t="s">
        <v>933</v>
      </c>
      <c r="I178" s="446">
        <v>734.06667073567712</v>
      </c>
      <c r="J178" s="446">
        <v>3</v>
      </c>
      <c r="K178" s="447">
        <v>2202.2000122070313</v>
      </c>
    </row>
    <row r="179" spans="1:11" ht="14.45" customHeight="1" x14ac:dyDescent="0.2">
      <c r="A179" s="441" t="s">
        <v>432</v>
      </c>
      <c r="B179" s="442" t="s">
        <v>433</v>
      </c>
      <c r="C179" s="443" t="s">
        <v>439</v>
      </c>
      <c r="D179" s="444" t="s">
        <v>440</v>
      </c>
      <c r="E179" s="443" t="s">
        <v>702</v>
      </c>
      <c r="F179" s="444" t="s">
        <v>703</v>
      </c>
      <c r="G179" s="443" t="s">
        <v>934</v>
      </c>
      <c r="H179" s="443" t="s">
        <v>935</v>
      </c>
      <c r="I179" s="446">
        <v>2843.340087890625</v>
      </c>
      <c r="J179" s="446">
        <v>2</v>
      </c>
      <c r="K179" s="447">
        <v>5686.68017578125</v>
      </c>
    </row>
    <row r="180" spans="1:11" ht="14.45" customHeight="1" x14ac:dyDescent="0.2">
      <c r="A180" s="441" t="s">
        <v>432</v>
      </c>
      <c r="B180" s="442" t="s">
        <v>433</v>
      </c>
      <c r="C180" s="443" t="s">
        <v>439</v>
      </c>
      <c r="D180" s="444" t="s">
        <v>440</v>
      </c>
      <c r="E180" s="443" t="s">
        <v>702</v>
      </c>
      <c r="F180" s="444" t="s">
        <v>703</v>
      </c>
      <c r="G180" s="443" t="s">
        <v>936</v>
      </c>
      <c r="H180" s="443" t="s">
        <v>937</v>
      </c>
      <c r="I180" s="446">
        <v>435.57998657226563</v>
      </c>
      <c r="J180" s="446">
        <v>3</v>
      </c>
      <c r="K180" s="447">
        <v>1306.72998046875</v>
      </c>
    </row>
    <row r="181" spans="1:11" ht="14.45" customHeight="1" x14ac:dyDescent="0.2">
      <c r="A181" s="441" t="s">
        <v>432</v>
      </c>
      <c r="B181" s="442" t="s">
        <v>433</v>
      </c>
      <c r="C181" s="443" t="s">
        <v>439</v>
      </c>
      <c r="D181" s="444" t="s">
        <v>440</v>
      </c>
      <c r="E181" s="443" t="s">
        <v>702</v>
      </c>
      <c r="F181" s="444" t="s">
        <v>703</v>
      </c>
      <c r="G181" s="443" t="s">
        <v>938</v>
      </c>
      <c r="H181" s="443" t="s">
        <v>939</v>
      </c>
      <c r="I181" s="446">
        <v>6648.56982421875</v>
      </c>
      <c r="J181" s="446">
        <v>1</v>
      </c>
      <c r="K181" s="447">
        <v>6648.56982421875</v>
      </c>
    </row>
    <row r="182" spans="1:11" ht="14.45" customHeight="1" x14ac:dyDescent="0.2">
      <c r="A182" s="441" t="s">
        <v>432</v>
      </c>
      <c r="B182" s="442" t="s">
        <v>433</v>
      </c>
      <c r="C182" s="443" t="s">
        <v>439</v>
      </c>
      <c r="D182" s="444" t="s">
        <v>440</v>
      </c>
      <c r="E182" s="443" t="s">
        <v>702</v>
      </c>
      <c r="F182" s="444" t="s">
        <v>703</v>
      </c>
      <c r="G182" s="443" t="s">
        <v>940</v>
      </c>
      <c r="H182" s="443" t="s">
        <v>941</v>
      </c>
      <c r="I182" s="446">
        <v>1300.6800537109375</v>
      </c>
      <c r="J182" s="446">
        <v>1</v>
      </c>
      <c r="K182" s="447">
        <v>1300.6800537109375</v>
      </c>
    </row>
    <row r="183" spans="1:11" ht="14.45" customHeight="1" x14ac:dyDescent="0.2">
      <c r="A183" s="441" t="s">
        <v>432</v>
      </c>
      <c r="B183" s="442" t="s">
        <v>433</v>
      </c>
      <c r="C183" s="443" t="s">
        <v>439</v>
      </c>
      <c r="D183" s="444" t="s">
        <v>440</v>
      </c>
      <c r="E183" s="443" t="s">
        <v>702</v>
      </c>
      <c r="F183" s="444" t="s">
        <v>703</v>
      </c>
      <c r="G183" s="443" t="s">
        <v>942</v>
      </c>
      <c r="H183" s="443" t="s">
        <v>943</v>
      </c>
      <c r="I183" s="446">
        <v>3.2899999618530273</v>
      </c>
      <c r="J183" s="446">
        <v>400</v>
      </c>
      <c r="K183" s="447">
        <v>1316</v>
      </c>
    </row>
    <row r="184" spans="1:11" ht="14.45" customHeight="1" x14ac:dyDescent="0.2">
      <c r="A184" s="441" t="s">
        <v>432</v>
      </c>
      <c r="B184" s="442" t="s">
        <v>433</v>
      </c>
      <c r="C184" s="443" t="s">
        <v>439</v>
      </c>
      <c r="D184" s="444" t="s">
        <v>440</v>
      </c>
      <c r="E184" s="443" t="s">
        <v>702</v>
      </c>
      <c r="F184" s="444" t="s">
        <v>703</v>
      </c>
      <c r="G184" s="443" t="s">
        <v>944</v>
      </c>
      <c r="H184" s="443" t="s">
        <v>945</v>
      </c>
      <c r="I184" s="446">
        <v>843.3699951171875</v>
      </c>
      <c r="J184" s="446">
        <v>3</v>
      </c>
      <c r="K184" s="447">
        <v>2530.1099853515625</v>
      </c>
    </row>
    <row r="185" spans="1:11" ht="14.45" customHeight="1" x14ac:dyDescent="0.2">
      <c r="A185" s="441" t="s">
        <v>432</v>
      </c>
      <c r="B185" s="442" t="s">
        <v>433</v>
      </c>
      <c r="C185" s="443" t="s">
        <v>439</v>
      </c>
      <c r="D185" s="444" t="s">
        <v>440</v>
      </c>
      <c r="E185" s="443" t="s">
        <v>702</v>
      </c>
      <c r="F185" s="444" t="s">
        <v>703</v>
      </c>
      <c r="G185" s="443" t="s">
        <v>946</v>
      </c>
      <c r="H185" s="443" t="s">
        <v>947</v>
      </c>
      <c r="I185" s="446">
        <v>843.3699951171875</v>
      </c>
      <c r="J185" s="446">
        <v>1</v>
      </c>
      <c r="K185" s="447">
        <v>843.3699951171875</v>
      </c>
    </row>
    <row r="186" spans="1:11" ht="14.45" customHeight="1" x14ac:dyDescent="0.2">
      <c r="A186" s="441" t="s">
        <v>432</v>
      </c>
      <c r="B186" s="442" t="s">
        <v>433</v>
      </c>
      <c r="C186" s="443" t="s">
        <v>439</v>
      </c>
      <c r="D186" s="444" t="s">
        <v>440</v>
      </c>
      <c r="E186" s="443" t="s">
        <v>702</v>
      </c>
      <c r="F186" s="444" t="s">
        <v>703</v>
      </c>
      <c r="G186" s="443" t="s">
        <v>948</v>
      </c>
      <c r="H186" s="443" t="s">
        <v>949</v>
      </c>
      <c r="I186" s="446">
        <v>748.989990234375</v>
      </c>
      <c r="J186" s="446">
        <v>1</v>
      </c>
      <c r="K186" s="447">
        <v>748.989990234375</v>
      </c>
    </row>
    <row r="187" spans="1:11" ht="14.45" customHeight="1" x14ac:dyDescent="0.2">
      <c r="A187" s="441" t="s">
        <v>432</v>
      </c>
      <c r="B187" s="442" t="s">
        <v>433</v>
      </c>
      <c r="C187" s="443" t="s">
        <v>439</v>
      </c>
      <c r="D187" s="444" t="s">
        <v>440</v>
      </c>
      <c r="E187" s="443" t="s">
        <v>702</v>
      </c>
      <c r="F187" s="444" t="s">
        <v>703</v>
      </c>
      <c r="G187" s="443" t="s">
        <v>950</v>
      </c>
      <c r="H187" s="443" t="s">
        <v>951</v>
      </c>
      <c r="I187" s="446">
        <v>843.3699951171875</v>
      </c>
      <c r="J187" s="446">
        <v>3</v>
      </c>
      <c r="K187" s="447">
        <v>2530.1099853515625</v>
      </c>
    </row>
    <row r="188" spans="1:11" ht="14.45" customHeight="1" x14ac:dyDescent="0.2">
      <c r="A188" s="441" t="s">
        <v>432</v>
      </c>
      <c r="B188" s="442" t="s">
        <v>433</v>
      </c>
      <c r="C188" s="443" t="s">
        <v>439</v>
      </c>
      <c r="D188" s="444" t="s">
        <v>440</v>
      </c>
      <c r="E188" s="443" t="s">
        <v>702</v>
      </c>
      <c r="F188" s="444" t="s">
        <v>703</v>
      </c>
      <c r="G188" s="443" t="s">
        <v>952</v>
      </c>
      <c r="H188" s="443" t="s">
        <v>953</v>
      </c>
      <c r="I188" s="446">
        <v>843.3699951171875</v>
      </c>
      <c r="J188" s="446">
        <v>1</v>
      </c>
      <c r="K188" s="447">
        <v>843.3699951171875</v>
      </c>
    </row>
    <row r="189" spans="1:11" ht="14.45" customHeight="1" x14ac:dyDescent="0.2">
      <c r="A189" s="441" t="s">
        <v>432</v>
      </c>
      <c r="B189" s="442" t="s">
        <v>433</v>
      </c>
      <c r="C189" s="443" t="s">
        <v>439</v>
      </c>
      <c r="D189" s="444" t="s">
        <v>440</v>
      </c>
      <c r="E189" s="443" t="s">
        <v>702</v>
      </c>
      <c r="F189" s="444" t="s">
        <v>703</v>
      </c>
      <c r="G189" s="443" t="s">
        <v>954</v>
      </c>
      <c r="H189" s="443" t="s">
        <v>955</v>
      </c>
      <c r="I189" s="446">
        <v>843.3699951171875</v>
      </c>
      <c r="J189" s="446">
        <v>1</v>
      </c>
      <c r="K189" s="447">
        <v>843.3699951171875</v>
      </c>
    </row>
    <row r="190" spans="1:11" ht="14.45" customHeight="1" x14ac:dyDescent="0.2">
      <c r="A190" s="441" t="s">
        <v>432</v>
      </c>
      <c r="B190" s="442" t="s">
        <v>433</v>
      </c>
      <c r="C190" s="443" t="s">
        <v>439</v>
      </c>
      <c r="D190" s="444" t="s">
        <v>440</v>
      </c>
      <c r="E190" s="443" t="s">
        <v>702</v>
      </c>
      <c r="F190" s="444" t="s">
        <v>703</v>
      </c>
      <c r="G190" s="443" t="s">
        <v>956</v>
      </c>
      <c r="H190" s="443" t="s">
        <v>957</v>
      </c>
      <c r="I190" s="446">
        <v>15.270000457763672</v>
      </c>
      <c r="J190" s="446">
        <v>60</v>
      </c>
      <c r="K190" s="447">
        <v>916.010009765625</v>
      </c>
    </row>
    <row r="191" spans="1:11" ht="14.45" customHeight="1" x14ac:dyDescent="0.2">
      <c r="A191" s="441" t="s">
        <v>432</v>
      </c>
      <c r="B191" s="442" t="s">
        <v>433</v>
      </c>
      <c r="C191" s="443" t="s">
        <v>439</v>
      </c>
      <c r="D191" s="444" t="s">
        <v>440</v>
      </c>
      <c r="E191" s="443" t="s">
        <v>702</v>
      </c>
      <c r="F191" s="444" t="s">
        <v>703</v>
      </c>
      <c r="G191" s="443" t="s">
        <v>958</v>
      </c>
      <c r="H191" s="443" t="s">
        <v>959</v>
      </c>
      <c r="I191" s="446">
        <v>28.459999084472656</v>
      </c>
      <c r="J191" s="446">
        <v>40</v>
      </c>
      <c r="K191" s="447">
        <v>1138.56005859375</v>
      </c>
    </row>
    <row r="192" spans="1:11" ht="14.45" customHeight="1" x14ac:dyDescent="0.2">
      <c r="A192" s="441" t="s">
        <v>432</v>
      </c>
      <c r="B192" s="442" t="s">
        <v>433</v>
      </c>
      <c r="C192" s="443" t="s">
        <v>439</v>
      </c>
      <c r="D192" s="444" t="s">
        <v>440</v>
      </c>
      <c r="E192" s="443" t="s">
        <v>702</v>
      </c>
      <c r="F192" s="444" t="s">
        <v>703</v>
      </c>
      <c r="G192" s="443" t="s">
        <v>960</v>
      </c>
      <c r="H192" s="443" t="s">
        <v>961</v>
      </c>
      <c r="I192" s="446">
        <v>262.08999633789063</v>
      </c>
      <c r="J192" s="446">
        <v>20</v>
      </c>
      <c r="K192" s="447">
        <v>5241.7200927734375</v>
      </c>
    </row>
    <row r="193" spans="1:11" ht="14.45" customHeight="1" x14ac:dyDescent="0.2">
      <c r="A193" s="441" t="s">
        <v>432</v>
      </c>
      <c r="B193" s="442" t="s">
        <v>433</v>
      </c>
      <c r="C193" s="443" t="s">
        <v>439</v>
      </c>
      <c r="D193" s="444" t="s">
        <v>440</v>
      </c>
      <c r="E193" s="443" t="s">
        <v>702</v>
      </c>
      <c r="F193" s="444" t="s">
        <v>703</v>
      </c>
      <c r="G193" s="443" t="s">
        <v>962</v>
      </c>
      <c r="H193" s="443" t="s">
        <v>963</v>
      </c>
      <c r="I193" s="446">
        <v>72.480003356933594</v>
      </c>
      <c r="J193" s="446">
        <v>120</v>
      </c>
      <c r="K193" s="447">
        <v>8697.60986328125</v>
      </c>
    </row>
    <row r="194" spans="1:11" ht="14.45" customHeight="1" x14ac:dyDescent="0.2">
      <c r="A194" s="441" t="s">
        <v>432</v>
      </c>
      <c r="B194" s="442" t="s">
        <v>433</v>
      </c>
      <c r="C194" s="443" t="s">
        <v>439</v>
      </c>
      <c r="D194" s="444" t="s">
        <v>440</v>
      </c>
      <c r="E194" s="443" t="s">
        <v>702</v>
      </c>
      <c r="F194" s="444" t="s">
        <v>703</v>
      </c>
      <c r="G194" s="443" t="s">
        <v>964</v>
      </c>
      <c r="H194" s="443" t="s">
        <v>965</v>
      </c>
      <c r="I194" s="446">
        <v>120</v>
      </c>
      <c r="J194" s="446">
        <v>5</v>
      </c>
      <c r="K194" s="447">
        <v>600</v>
      </c>
    </row>
    <row r="195" spans="1:11" ht="14.45" customHeight="1" x14ac:dyDescent="0.2">
      <c r="A195" s="441" t="s">
        <v>432</v>
      </c>
      <c r="B195" s="442" t="s">
        <v>433</v>
      </c>
      <c r="C195" s="443" t="s">
        <v>439</v>
      </c>
      <c r="D195" s="444" t="s">
        <v>440</v>
      </c>
      <c r="E195" s="443" t="s">
        <v>702</v>
      </c>
      <c r="F195" s="444" t="s">
        <v>703</v>
      </c>
      <c r="G195" s="443" t="s">
        <v>966</v>
      </c>
      <c r="H195" s="443" t="s">
        <v>967</v>
      </c>
      <c r="I195" s="446">
        <v>120</v>
      </c>
      <c r="J195" s="446">
        <v>5</v>
      </c>
      <c r="K195" s="447">
        <v>600</v>
      </c>
    </row>
    <row r="196" spans="1:11" ht="14.45" customHeight="1" x14ac:dyDescent="0.2">
      <c r="A196" s="441" t="s">
        <v>432</v>
      </c>
      <c r="B196" s="442" t="s">
        <v>433</v>
      </c>
      <c r="C196" s="443" t="s">
        <v>439</v>
      </c>
      <c r="D196" s="444" t="s">
        <v>440</v>
      </c>
      <c r="E196" s="443" t="s">
        <v>702</v>
      </c>
      <c r="F196" s="444" t="s">
        <v>703</v>
      </c>
      <c r="G196" s="443" t="s">
        <v>968</v>
      </c>
      <c r="H196" s="443" t="s">
        <v>969</v>
      </c>
      <c r="I196" s="446">
        <v>120</v>
      </c>
      <c r="J196" s="446">
        <v>5</v>
      </c>
      <c r="K196" s="447">
        <v>600</v>
      </c>
    </row>
    <row r="197" spans="1:11" ht="14.45" customHeight="1" x14ac:dyDescent="0.2">
      <c r="A197" s="441" t="s">
        <v>432</v>
      </c>
      <c r="B197" s="442" t="s">
        <v>433</v>
      </c>
      <c r="C197" s="443" t="s">
        <v>439</v>
      </c>
      <c r="D197" s="444" t="s">
        <v>440</v>
      </c>
      <c r="E197" s="443" t="s">
        <v>702</v>
      </c>
      <c r="F197" s="444" t="s">
        <v>703</v>
      </c>
      <c r="G197" s="443" t="s">
        <v>970</v>
      </c>
      <c r="H197" s="443" t="s">
        <v>971</v>
      </c>
      <c r="I197" s="446">
        <v>120</v>
      </c>
      <c r="J197" s="446">
        <v>5</v>
      </c>
      <c r="K197" s="447">
        <v>600</v>
      </c>
    </row>
    <row r="198" spans="1:11" ht="14.45" customHeight="1" x14ac:dyDescent="0.2">
      <c r="A198" s="441" t="s">
        <v>432</v>
      </c>
      <c r="B198" s="442" t="s">
        <v>433</v>
      </c>
      <c r="C198" s="443" t="s">
        <v>439</v>
      </c>
      <c r="D198" s="444" t="s">
        <v>440</v>
      </c>
      <c r="E198" s="443" t="s">
        <v>702</v>
      </c>
      <c r="F198" s="444" t="s">
        <v>703</v>
      </c>
      <c r="G198" s="443" t="s">
        <v>972</v>
      </c>
      <c r="H198" s="443" t="s">
        <v>973</v>
      </c>
      <c r="I198" s="446">
        <v>120</v>
      </c>
      <c r="J198" s="446">
        <v>15</v>
      </c>
      <c r="K198" s="447">
        <v>1799.989990234375</v>
      </c>
    </row>
    <row r="199" spans="1:11" ht="14.45" customHeight="1" x14ac:dyDescent="0.2">
      <c r="A199" s="441" t="s">
        <v>432</v>
      </c>
      <c r="B199" s="442" t="s">
        <v>433</v>
      </c>
      <c r="C199" s="443" t="s">
        <v>439</v>
      </c>
      <c r="D199" s="444" t="s">
        <v>440</v>
      </c>
      <c r="E199" s="443" t="s">
        <v>702</v>
      </c>
      <c r="F199" s="444" t="s">
        <v>703</v>
      </c>
      <c r="G199" s="443" t="s">
        <v>974</v>
      </c>
      <c r="H199" s="443" t="s">
        <v>975</v>
      </c>
      <c r="I199" s="446">
        <v>120</v>
      </c>
      <c r="J199" s="446">
        <v>15</v>
      </c>
      <c r="K199" s="447">
        <v>1799.989990234375</v>
      </c>
    </row>
    <row r="200" spans="1:11" ht="14.45" customHeight="1" x14ac:dyDescent="0.2">
      <c r="A200" s="441" t="s">
        <v>432</v>
      </c>
      <c r="B200" s="442" t="s">
        <v>433</v>
      </c>
      <c r="C200" s="443" t="s">
        <v>439</v>
      </c>
      <c r="D200" s="444" t="s">
        <v>440</v>
      </c>
      <c r="E200" s="443" t="s">
        <v>702</v>
      </c>
      <c r="F200" s="444" t="s">
        <v>703</v>
      </c>
      <c r="G200" s="443" t="s">
        <v>976</v>
      </c>
      <c r="H200" s="443" t="s">
        <v>977</v>
      </c>
      <c r="I200" s="446">
        <v>120</v>
      </c>
      <c r="J200" s="446">
        <v>15</v>
      </c>
      <c r="K200" s="447">
        <v>1799.989990234375</v>
      </c>
    </row>
    <row r="201" spans="1:11" ht="14.45" customHeight="1" x14ac:dyDescent="0.2">
      <c r="A201" s="441" t="s">
        <v>432</v>
      </c>
      <c r="B201" s="442" t="s">
        <v>433</v>
      </c>
      <c r="C201" s="443" t="s">
        <v>439</v>
      </c>
      <c r="D201" s="444" t="s">
        <v>440</v>
      </c>
      <c r="E201" s="443" t="s">
        <v>702</v>
      </c>
      <c r="F201" s="444" t="s">
        <v>703</v>
      </c>
      <c r="G201" s="443" t="s">
        <v>978</v>
      </c>
      <c r="H201" s="443" t="s">
        <v>979</v>
      </c>
      <c r="I201" s="446">
        <v>120</v>
      </c>
      <c r="J201" s="446">
        <v>15</v>
      </c>
      <c r="K201" s="447">
        <v>1799.989990234375</v>
      </c>
    </row>
    <row r="202" spans="1:11" ht="14.45" customHeight="1" x14ac:dyDescent="0.2">
      <c r="A202" s="441" t="s">
        <v>432</v>
      </c>
      <c r="B202" s="442" t="s">
        <v>433</v>
      </c>
      <c r="C202" s="443" t="s">
        <v>439</v>
      </c>
      <c r="D202" s="444" t="s">
        <v>440</v>
      </c>
      <c r="E202" s="443" t="s">
        <v>702</v>
      </c>
      <c r="F202" s="444" t="s">
        <v>703</v>
      </c>
      <c r="G202" s="443" t="s">
        <v>980</v>
      </c>
      <c r="H202" s="443" t="s">
        <v>981</v>
      </c>
      <c r="I202" s="446">
        <v>92.419998168945313</v>
      </c>
      <c r="J202" s="446">
        <v>1</v>
      </c>
      <c r="K202" s="447">
        <v>92.419998168945313</v>
      </c>
    </row>
    <row r="203" spans="1:11" ht="14.45" customHeight="1" x14ac:dyDescent="0.2">
      <c r="A203" s="441" t="s">
        <v>432</v>
      </c>
      <c r="B203" s="442" t="s">
        <v>433</v>
      </c>
      <c r="C203" s="443" t="s">
        <v>439</v>
      </c>
      <c r="D203" s="444" t="s">
        <v>440</v>
      </c>
      <c r="E203" s="443" t="s">
        <v>702</v>
      </c>
      <c r="F203" s="444" t="s">
        <v>703</v>
      </c>
      <c r="G203" s="443" t="s">
        <v>982</v>
      </c>
      <c r="H203" s="443" t="s">
        <v>983</v>
      </c>
      <c r="I203" s="446">
        <v>69.989997863769531</v>
      </c>
      <c r="J203" s="446">
        <v>1</v>
      </c>
      <c r="K203" s="447">
        <v>69.989997863769531</v>
      </c>
    </row>
    <row r="204" spans="1:11" ht="14.45" customHeight="1" x14ac:dyDescent="0.2">
      <c r="A204" s="441" t="s">
        <v>432</v>
      </c>
      <c r="B204" s="442" t="s">
        <v>433</v>
      </c>
      <c r="C204" s="443" t="s">
        <v>439</v>
      </c>
      <c r="D204" s="444" t="s">
        <v>440</v>
      </c>
      <c r="E204" s="443" t="s">
        <v>702</v>
      </c>
      <c r="F204" s="444" t="s">
        <v>703</v>
      </c>
      <c r="G204" s="443" t="s">
        <v>984</v>
      </c>
      <c r="H204" s="443" t="s">
        <v>985</v>
      </c>
      <c r="I204" s="446">
        <v>26.020000457763672</v>
      </c>
      <c r="J204" s="446">
        <v>15</v>
      </c>
      <c r="K204" s="447">
        <v>390.23001098632813</v>
      </c>
    </row>
    <row r="205" spans="1:11" ht="14.45" customHeight="1" x14ac:dyDescent="0.2">
      <c r="A205" s="441" t="s">
        <v>432</v>
      </c>
      <c r="B205" s="442" t="s">
        <v>433</v>
      </c>
      <c r="C205" s="443" t="s">
        <v>439</v>
      </c>
      <c r="D205" s="444" t="s">
        <v>440</v>
      </c>
      <c r="E205" s="443" t="s">
        <v>702</v>
      </c>
      <c r="F205" s="444" t="s">
        <v>703</v>
      </c>
      <c r="G205" s="443" t="s">
        <v>986</v>
      </c>
      <c r="H205" s="443" t="s">
        <v>987</v>
      </c>
      <c r="I205" s="446">
        <v>1380.9788682725693</v>
      </c>
      <c r="J205" s="446">
        <v>29</v>
      </c>
      <c r="K205" s="447">
        <v>40048.350830078125</v>
      </c>
    </row>
    <row r="206" spans="1:11" ht="14.45" customHeight="1" x14ac:dyDescent="0.2">
      <c r="A206" s="441" t="s">
        <v>432</v>
      </c>
      <c r="B206" s="442" t="s">
        <v>433</v>
      </c>
      <c r="C206" s="443" t="s">
        <v>439</v>
      </c>
      <c r="D206" s="444" t="s">
        <v>440</v>
      </c>
      <c r="E206" s="443" t="s">
        <v>702</v>
      </c>
      <c r="F206" s="444" t="s">
        <v>703</v>
      </c>
      <c r="G206" s="443" t="s">
        <v>988</v>
      </c>
      <c r="H206" s="443" t="s">
        <v>989</v>
      </c>
      <c r="I206" s="446">
        <v>452.489990234375</v>
      </c>
      <c r="J206" s="446">
        <v>6</v>
      </c>
      <c r="K206" s="447">
        <v>2714.949951171875</v>
      </c>
    </row>
    <row r="207" spans="1:11" ht="14.45" customHeight="1" x14ac:dyDescent="0.2">
      <c r="A207" s="441" t="s">
        <v>432</v>
      </c>
      <c r="B207" s="442" t="s">
        <v>433</v>
      </c>
      <c r="C207" s="443" t="s">
        <v>439</v>
      </c>
      <c r="D207" s="444" t="s">
        <v>440</v>
      </c>
      <c r="E207" s="443" t="s">
        <v>702</v>
      </c>
      <c r="F207" s="444" t="s">
        <v>703</v>
      </c>
      <c r="G207" s="443" t="s">
        <v>990</v>
      </c>
      <c r="H207" s="443" t="s">
        <v>991</v>
      </c>
      <c r="I207" s="446">
        <v>692</v>
      </c>
      <c r="J207" s="446">
        <v>1</v>
      </c>
      <c r="K207" s="447">
        <v>692</v>
      </c>
    </row>
    <row r="208" spans="1:11" ht="14.45" customHeight="1" x14ac:dyDescent="0.2">
      <c r="A208" s="441" t="s">
        <v>432</v>
      </c>
      <c r="B208" s="442" t="s">
        <v>433</v>
      </c>
      <c r="C208" s="443" t="s">
        <v>439</v>
      </c>
      <c r="D208" s="444" t="s">
        <v>440</v>
      </c>
      <c r="E208" s="443" t="s">
        <v>702</v>
      </c>
      <c r="F208" s="444" t="s">
        <v>703</v>
      </c>
      <c r="G208" s="443" t="s">
        <v>992</v>
      </c>
      <c r="H208" s="443" t="s">
        <v>993</v>
      </c>
      <c r="I208" s="446">
        <v>686.4000244140625</v>
      </c>
      <c r="J208" s="446">
        <v>2</v>
      </c>
      <c r="K208" s="447">
        <v>1372.800048828125</v>
      </c>
    </row>
    <row r="209" spans="1:11" ht="14.45" customHeight="1" x14ac:dyDescent="0.2">
      <c r="A209" s="441" t="s">
        <v>432</v>
      </c>
      <c r="B209" s="442" t="s">
        <v>433</v>
      </c>
      <c r="C209" s="443" t="s">
        <v>439</v>
      </c>
      <c r="D209" s="444" t="s">
        <v>440</v>
      </c>
      <c r="E209" s="443" t="s">
        <v>702</v>
      </c>
      <c r="F209" s="444" t="s">
        <v>703</v>
      </c>
      <c r="G209" s="443" t="s">
        <v>994</v>
      </c>
      <c r="H209" s="443" t="s">
        <v>995</v>
      </c>
      <c r="I209" s="446">
        <v>1049</v>
      </c>
      <c r="J209" s="446">
        <v>1</v>
      </c>
      <c r="K209" s="447">
        <v>1049</v>
      </c>
    </row>
    <row r="210" spans="1:11" ht="14.45" customHeight="1" x14ac:dyDescent="0.2">
      <c r="A210" s="441" t="s">
        <v>432</v>
      </c>
      <c r="B210" s="442" t="s">
        <v>433</v>
      </c>
      <c r="C210" s="443" t="s">
        <v>439</v>
      </c>
      <c r="D210" s="444" t="s">
        <v>440</v>
      </c>
      <c r="E210" s="443" t="s">
        <v>702</v>
      </c>
      <c r="F210" s="444" t="s">
        <v>703</v>
      </c>
      <c r="G210" s="443" t="s">
        <v>996</v>
      </c>
      <c r="H210" s="443" t="s">
        <v>997</v>
      </c>
      <c r="I210" s="446">
        <v>1049</v>
      </c>
      <c r="J210" s="446">
        <v>1</v>
      </c>
      <c r="K210" s="447">
        <v>1049</v>
      </c>
    </row>
    <row r="211" spans="1:11" ht="14.45" customHeight="1" x14ac:dyDescent="0.2">
      <c r="A211" s="441" t="s">
        <v>432</v>
      </c>
      <c r="B211" s="442" t="s">
        <v>433</v>
      </c>
      <c r="C211" s="443" t="s">
        <v>439</v>
      </c>
      <c r="D211" s="444" t="s">
        <v>440</v>
      </c>
      <c r="E211" s="443" t="s">
        <v>702</v>
      </c>
      <c r="F211" s="444" t="s">
        <v>703</v>
      </c>
      <c r="G211" s="443" t="s">
        <v>998</v>
      </c>
      <c r="H211" s="443" t="s">
        <v>999</v>
      </c>
      <c r="I211" s="446">
        <v>1049</v>
      </c>
      <c r="J211" s="446">
        <v>1</v>
      </c>
      <c r="K211" s="447">
        <v>1049</v>
      </c>
    </row>
    <row r="212" spans="1:11" ht="14.45" customHeight="1" x14ac:dyDescent="0.2">
      <c r="A212" s="441" t="s">
        <v>432</v>
      </c>
      <c r="B212" s="442" t="s">
        <v>433</v>
      </c>
      <c r="C212" s="443" t="s">
        <v>439</v>
      </c>
      <c r="D212" s="444" t="s">
        <v>440</v>
      </c>
      <c r="E212" s="443" t="s">
        <v>702</v>
      </c>
      <c r="F212" s="444" t="s">
        <v>703</v>
      </c>
      <c r="G212" s="443" t="s">
        <v>1000</v>
      </c>
      <c r="H212" s="443" t="s">
        <v>1001</v>
      </c>
      <c r="I212" s="446">
        <v>1049</v>
      </c>
      <c r="J212" s="446">
        <v>1</v>
      </c>
      <c r="K212" s="447">
        <v>1049</v>
      </c>
    </row>
    <row r="213" spans="1:11" ht="14.45" customHeight="1" x14ac:dyDescent="0.2">
      <c r="A213" s="441" t="s">
        <v>432</v>
      </c>
      <c r="B213" s="442" t="s">
        <v>433</v>
      </c>
      <c r="C213" s="443" t="s">
        <v>439</v>
      </c>
      <c r="D213" s="444" t="s">
        <v>440</v>
      </c>
      <c r="E213" s="443" t="s">
        <v>702</v>
      </c>
      <c r="F213" s="444" t="s">
        <v>703</v>
      </c>
      <c r="G213" s="443" t="s">
        <v>1002</v>
      </c>
      <c r="H213" s="443" t="s">
        <v>1003</v>
      </c>
      <c r="I213" s="446">
        <v>1049</v>
      </c>
      <c r="J213" s="446">
        <v>1</v>
      </c>
      <c r="K213" s="447">
        <v>1049</v>
      </c>
    </row>
    <row r="214" spans="1:11" ht="14.45" customHeight="1" x14ac:dyDescent="0.2">
      <c r="A214" s="441" t="s">
        <v>432</v>
      </c>
      <c r="B214" s="442" t="s">
        <v>433</v>
      </c>
      <c r="C214" s="443" t="s">
        <v>439</v>
      </c>
      <c r="D214" s="444" t="s">
        <v>440</v>
      </c>
      <c r="E214" s="443" t="s">
        <v>702</v>
      </c>
      <c r="F214" s="444" t="s">
        <v>703</v>
      </c>
      <c r="G214" s="443" t="s">
        <v>1004</v>
      </c>
      <c r="H214" s="443" t="s">
        <v>1005</v>
      </c>
      <c r="I214" s="446">
        <v>1049</v>
      </c>
      <c r="J214" s="446">
        <v>1</v>
      </c>
      <c r="K214" s="447">
        <v>1049</v>
      </c>
    </row>
    <row r="215" spans="1:11" ht="14.45" customHeight="1" x14ac:dyDescent="0.2">
      <c r="A215" s="441" t="s">
        <v>432</v>
      </c>
      <c r="B215" s="442" t="s">
        <v>433</v>
      </c>
      <c r="C215" s="443" t="s">
        <v>439</v>
      </c>
      <c r="D215" s="444" t="s">
        <v>440</v>
      </c>
      <c r="E215" s="443" t="s">
        <v>702</v>
      </c>
      <c r="F215" s="444" t="s">
        <v>703</v>
      </c>
      <c r="G215" s="443" t="s">
        <v>1006</v>
      </c>
      <c r="H215" s="443" t="s">
        <v>1007</v>
      </c>
      <c r="I215" s="446">
        <v>1049</v>
      </c>
      <c r="J215" s="446">
        <v>1</v>
      </c>
      <c r="K215" s="447">
        <v>1049</v>
      </c>
    </row>
    <row r="216" spans="1:11" ht="14.45" customHeight="1" x14ac:dyDescent="0.2">
      <c r="A216" s="441" t="s">
        <v>432</v>
      </c>
      <c r="B216" s="442" t="s">
        <v>433</v>
      </c>
      <c r="C216" s="443" t="s">
        <v>439</v>
      </c>
      <c r="D216" s="444" t="s">
        <v>440</v>
      </c>
      <c r="E216" s="443" t="s">
        <v>702</v>
      </c>
      <c r="F216" s="444" t="s">
        <v>703</v>
      </c>
      <c r="G216" s="443" t="s">
        <v>1008</v>
      </c>
      <c r="H216" s="443" t="s">
        <v>1009</v>
      </c>
      <c r="I216" s="446">
        <v>1049</v>
      </c>
      <c r="J216" s="446">
        <v>1</v>
      </c>
      <c r="K216" s="447">
        <v>1049</v>
      </c>
    </row>
    <row r="217" spans="1:11" ht="14.45" customHeight="1" x14ac:dyDescent="0.2">
      <c r="A217" s="441" t="s">
        <v>432</v>
      </c>
      <c r="B217" s="442" t="s">
        <v>433</v>
      </c>
      <c r="C217" s="443" t="s">
        <v>439</v>
      </c>
      <c r="D217" s="444" t="s">
        <v>440</v>
      </c>
      <c r="E217" s="443" t="s">
        <v>702</v>
      </c>
      <c r="F217" s="444" t="s">
        <v>703</v>
      </c>
      <c r="G217" s="443" t="s">
        <v>1010</v>
      </c>
      <c r="H217" s="443" t="s">
        <v>1011</v>
      </c>
      <c r="I217" s="446">
        <v>1049</v>
      </c>
      <c r="J217" s="446">
        <v>1</v>
      </c>
      <c r="K217" s="447">
        <v>1049</v>
      </c>
    </row>
    <row r="218" spans="1:11" ht="14.45" customHeight="1" x14ac:dyDescent="0.2">
      <c r="A218" s="441" t="s">
        <v>432</v>
      </c>
      <c r="B218" s="442" t="s">
        <v>433</v>
      </c>
      <c r="C218" s="443" t="s">
        <v>439</v>
      </c>
      <c r="D218" s="444" t="s">
        <v>440</v>
      </c>
      <c r="E218" s="443" t="s">
        <v>702</v>
      </c>
      <c r="F218" s="444" t="s">
        <v>703</v>
      </c>
      <c r="G218" s="443" t="s">
        <v>1012</v>
      </c>
      <c r="H218" s="443" t="s">
        <v>1013</v>
      </c>
      <c r="I218" s="446">
        <v>1049</v>
      </c>
      <c r="J218" s="446">
        <v>1</v>
      </c>
      <c r="K218" s="447">
        <v>1049</v>
      </c>
    </row>
    <row r="219" spans="1:11" ht="14.45" customHeight="1" x14ac:dyDescent="0.2">
      <c r="A219" s="441" t="s">
        <v>432</v>
      </c>
      <c r="B219" s="442" t="s">
        <v>433</v>
      </c>
      <c r="C219" s="443" t="s">
        <v>439</v>
      </c>
      <c r="D219" s="444" t="s">
        <v>440</v>
      </c>
      <c r="E219" s="443" t="s">
        <v>702</v>
      </c>
      <c r="F219" s="444" t="s">
        <v>703</v>
      </c>
      <c r="G219" s="443" t="s">
        <v>1014</v>
      </c>
      <c r="H219" s="443" t="s">
        <v>1015</v>
      </c>
      <c r="I219" s="446">
        <v>949</v>
      </c>
      <c r="J219" s="446">
        <v>1</v>
      </c>
      <c r="K219" s="447">
        <v>949</v>
      </c>
    </row>
    <row r="220" spans="1:11" ht="14.45" customHeight="1" x14ac:dyDescent="0.2">
      <c r="A220" s="441" t="s">
        <v>432</v>
      </c>
      <c r="B220" s="442" t="s">
        <v>433</v>
      </c>
      <c r="C220" s="443" t="s">
        <v>439</v>
      </c>
      <c r="D220" s="444" t="s">
        <v>440</v>
      </c>
      <c r="E220" s="443" t="s">
        <v>702</v>
      </c>
      <c r="F220" s="444" t="s">
        <v>703</v>
      </c>
      <c r="G220" s="443" t="s">
        <v>1016</v>
      </c>
      <c r="H220" s="443" t="s">
        <v>1017</v>
      </c>
      <c r="I220" s="446">
        <v>949</v>
      </c>
      <c r="J220" s="446">
        <v>1</v>
      </c>
      <c r="K220" s="447">
        <v>949</v>
      </c>
    </row>
    <row r="221" spans="1:11" ht="14.45" customHeight="1" x14ac:dyDescent="0.2">
      <c r="A221" s="441" t="s">
        <v>432</v>
      </c>
      <c r="B221" s="442" t="s">
        <v>433</v>
      </c>
      <c r="C221" s="443" t="s">
        <v>439</v>
      </c>
      <c r="D221" s="444" t="s">
        <v>440</v>
      </c>
      <c r="E221" s="443" t="s">
        <v>702</v>
      </c>
      <c r="F221" s="444" t="s">
        <v>703</v>
      </c>
      <c r="G221" s="443" t="s">
        <v>1018</v>
      </c>
      <c r="H221" s="443" t="s">
        <v>1019</v>
      </c>
      <c r="I221" s="446">
        <v>949</v>
      </c>
      <c r="J221" s="446">
        <v>1</v>
      </c>
      <c r="K221" s="447">
        <v>949</v>
      </c>
    </row>
    <row r="222" spans="1:11" ht="14.45" customHeight="1" x14ac:dyDescent="0.2">
      <c r="A222" s="441" t="s">
        <v>432</v>
      </c>
      <c r="B222" s="442" t="s">
        <v>433</v>
      </c>
      <c r="C222" s="443" t="s">
        <v>439</v>
      </c>
      <c r="D222" s="444" t="s">
        <v>440</v>
      </c>
      <c r="E222" s="443" t="s">
        <v>702</v>
      </c>
      <c r="F222" s="444" t="s">
        <v>703</v>
      </c>
      <c r="G222" s="443" t="s">
        <v>1020</v>
      </c>
      <c r="H222" s="443" t="s">
        <v>1021</v>
      </c>
      <c r="I222" s="446">
        <v>949</v>
      </c>
      <c r="J222" s="446">
        <v>1</v>
      </c>
      <c r="K222" s="447">
        <v>949</v>
      </c>
    </row>
    <row r="223" spans="1:11" ht="14.45" customHeight="1" x14ac:dyDescent="0.2">
      <c r="A223" s="441" t="s">
        <v>432</v>
      </c>
      <c r="B223" s="442" t="s">
        <v>433</v>
      </c>
      <c r="C223" s="443" t="s">
        <v>439</v>
      </c>
      <c r="D223" s="444" t="s">
        <v>440</v>
      </c>
      <c r="E223" s="443" t="s">
        <v>702</v>
      </c>
      <c r="F223" s="444" t="s">
        <v>703</v>
      </c>
      <c r="G223" s="443" t="s">
        <v>1022</v>
      </c>
      <c r="H223" s="443" t="s">
        <v>1023</v>
      </c>
      <c r="I223" s="446">
        <v>949</v>
      </c>
      <c r="J223" s="446">
        <v>1</v>
      </c>
      <c r="K223" s="447">
        <v>949</v>
      </c>
    </row>
    <row r="224" spans="1:11" ht="14.45" customHeight="1" x14ac:dyDescent="0.2">
      <c r="A224" s="441" t="s">
        <v>432</v>
      </c>
      <c r="B224" s="442" t="s">
        <v>433</v>
      </c>
      <c r="C224" s="443" t="s">
        <v>439</v>
      </c>
      <c r="D224" s="444" t="s">
        <v>440</v>
      </c>
      <c r="E224" s="443" t="s">
        <v>702</v>
      </c>
      <c r="F224" s="444" t="s">
        <v>703</v>
      </c>
      <c r="G224" s="443" t="s">
        <v>1024</v>
      </c>
      <c r="H224" s="443" t="s">
        <v>1025</v>
      </c>
      <c r="I224" s="446">
        <v>949</v>
      </c>
      <c r="J224" s="446">
        <v>1</v>
      </c>
      <c r="K224" s="447">
        <v>949</v>
      </c>
    </row>
    <row r="225" spans="1:11" ht="14.45" customHeight="1" x14ac:dyDescent="0.2">
      <c r="A225" s="441" t="s">
        <v>432</v>
      </c>
      <c r="B225" s="442" t="s">
        <v>433</v>
      </c>
      <c r="C225" s="443" t="s">
        <v>439</v>
      </c>
      <c r="D225" s="444" t="s">
        <v>440</v>
      </c>
      <c r="E225" s="443" t="s">
        <v>702</v>
      </c>
      <c r="F225" s="444" t="s">
        <v>703</v>
      </c>
      <c r="G225" s="443" t="s">
        <v>1026</v>
      </c>
      <c r="H225" s="443" t="s">
        <v>1027</v>
      </c>
      <c r="I225" s="446">
        <v>709</v>
      </c>
      <c r="J225" s="446">
        <v>1</v>
      </c>
      <c r="K225" s="447">
        <v>709</v>
      </c>
    </row>
    <row r="226" spans="1:11" ht="14.45" customHeight="1" x14ac:dyDescent="0.2">
      <c r="A226" s="441" t="s">
        <v>432</v>
      </c>
      <c r="B226" s="442" t="s">
        <v>433</v>
      </c>
      <c r="C226" s="443" t="s">
        <v>439</v>
      </c>
      <c r="D226" s="444" t="s">
        <v>440</v>
      </c>
      <c r="E226" s="443" t="s">
        <v>702</v>
      </c>
      <c r="F226" s="444" t="s">
        <v>703</v>
      </c>
      <c r="G226" s="443" t="s">
        <v>1028</v>
      </c>
      <c r="H226" s="443" t="s">
        <v>1029</v>
      </c>
      <c r="I226" s="446">
        <v>709</v>
      </c>
      <c r="J226" s="446">
        <v>1</v>
      </c>
      <c r="K226" s="447">
        <v>709</v>
      </c>
    </row>
    <row r="227" spans="1:11" ht="14.45" customHeight="1" x14ac:dyDescent="0.2">
      <c r="A227" s="441" t="s">
        <v>432</v>
      </c>
      <c r="B227" s="442" t="s">
        <v>433</v>
      </c>
      <c r="C227" s="443" t="s">
        <v>439</v>
      </c>
      <c r="D227" s="444" t="s">
        <v>440</v>
      </c>
      <c r="E227" s="443" t="s">
        <v>702</v>
      </c>
      <c r="F227" s="444" t="s">
        <v>703</v>
      </c>
      <c r="G227" s="443" t="s">
        <v>1030</v>
      </c>
      <c r="H227" s="443" t="s">
        <v>1031</v>
      </c>
      <c r="I227" s="446">
        <v>709</v>
      </c>
      <c r="J227" s="446">
        <v>1</v>
      </c>
      <c r="K227" s="447">
        <v>709</v>
      </c>
    </row>
    <row r="228" spans="1:11" ht="14.45" customHeight="1" x14ac:dyDescent="0.2">
      <c r="A228" s="441" t="s">
        <v>432</v>
      </c>
      <c r="B228" s="442" t="s">
        <v>433</v>
      </c>
      <c r="C228" s="443" t="s">
        <v>439</v>
      </c>
      <c r="D228" s="444" t="s">
        <v>440</v>
      </c>
      <c r="E228" s="443" t="s">
        <v>702</v>
      </c>
      <c r="F228" s="444" t="s">
        <v>703</v>
      </c>
      <c r="G228" s="443" t="s">
        <v>1032</v>
      </c>
      <c r="H228" s="443" t="s">
        <v>1033</v>
      </c>
      <c r="I228" s="446">
        <v>709</v>
      </c>
      <c r="J228" s="446">
        <v>1</v>
      </c>
      <c r="K228" s="447">
        <v>709</v>
      </c>
    </row>
    <row r="229" spans="1:11" ht="14.45" customHeight="1" x14ac:dyDescent="0.2">
      <c r="A229" s="441" t="s">
        <v>432</v>
      </c>
      <c r="B229" s="442" t="s">
        <v>433</v>
      </c>
      <c r="C229" s="443" t="s">
        <v>439</v>
      </c>
      <c r="D229" s="444" t="s">
        <v>440</v>
      </c>
      <c r="E229" s="443" t="s">
        <v>702</v>
      </c>
      <c r="F229" s="444" t="s">
        <v>703</v>
      </c>
      <c r="G229" s="443" t="s">
        <v>1034</v>
      </c>
      <c r="H229" s="443" t="s">
        <v>1035</v>
      </c>
      <c r="I229" s="446">
        <v>709</v>
      </c>
      <c r="J229" s="446">
        <v>1</v>
      </c>
      <c r="K229" s="447">
        <v>709</v>
      </c>
    </row>
    <row r="230" spans="1:11" ht="14.45" customHeight="1" x14ac:dyDescent="0.2">
      <c r="A230" s="441" t="s">
        <v>432</v>
      </c>
      <c r="B230" s="442" t="s">
        <v>433</v>
      </c>
      <c r="C230" s="443" t="s">
        <v>439</v>
      </c>
      <c r="D230" s="444" t="s">
        <v>440</v>
      </c>
      <c r="E230" s="443" t="s">
        <v>702</v>
      </c>
      <c r="F230" s="444" t="s">
        <v>703</v>
      </c>
      <c r="G230" s="443" t="s">
        <v>1036</v>
      </c>
      <c r="H230" s="443" t="s">
        <v>1037</v>
      </c>
      <c r="I230" s="446">
        <v>619</v>
      </c>
      <c r="J230" s="446">
        <v>1</v>
      </c>
      <c r="K230" s="447">
        <v>619</v>
      </c>
    </row>
    <row r="231" spans="1:11" ht="14.45" customHeight="1" x14ac:dyDescent="0.2">
      <c r="A231" s="441" t="s">
        <v>432</v>
      </c>
      <c r="B231" s="442" t="s">
        <v>433</v>
      </c>
      <c r="C231" s="443" t="s">
        <v>439</v>
      </c>
      <c r="D231" s="444" t="s">
        <v>440</v>
      </c>
      <c r="E231" s="443" t="s">
        <v>702</v>
      </c>
      <c r="F231" s="444" t="s">
        <v>703</v>
      </c>
      <c r="G231" s="443" t="s">
        <v>1038</v>
      </c>
      <c r="H231" s="443" t="s">
        <v>1039</v>
      </c>
      <c r="I231" s="446">
        <v>619</v>
      </c>
      <c r="J231" s="446">
        <v>1</v>
      </c>
      <c r="K231" s="447">
        <v>619</v>
      </c>
    </row>
    <row r="232" spans="1:11" ht="14.45" customHeight="1" x14ac:dyDescent="0.2">
      <c r="A232" s="441" t="s">
        <v>432</v>
      </c>
      <c r="B232" s="442" t="s">
        <v>433</v>
      </c>
      <c r="C232" s="443" t="s">
        <v>439</v>
      </c>
      <c r="D232" s="444" t="s">
        <v>440</v>
      </c>
      <c r="E232" s="443" t="s">
        <v>702</v>
      </c>
      <c r="F232" s="444" t="s">
        <v>703</v>
      </c>
      <c r="G232" s="443" t="s">
        <v>1040</v>
      </c>
      <c r="H232" s="443" t="s">
        <v>1041</v>
      </c>
      <c r="I232" s="446">
        <v>619</v>
      </c>
      <c r="J232" s="446">
        <v>1</v>
      </c>
      <c r="K232" s="447">
        <v>619</v>
      </c>
    </row>
    <row r="233" spans="1:11" ht="14.45" customHeight="1" x14ac:dyDescent="0.2">
      <c r="A233" s="441" t="s">
        <v>432</v>
      </c>
      <c r="B233" s="442" t="s">
        <v>433</v>
      </c>
      <c r="C233" s="443" t="s">
        <v>439</v>
      </c>
      <c r="D233" s="444" t="s">
        <v>440</v>
      </c>
      <c r="E233" s="443" t="s">
        <v>702</v>
      </c>
      <c r="F233" s="444" t="s">
        <v>703</v>
      </c>
      <c r="G233" s="443" t="s">
        <v>1042</v>
      </c>
      <c r="H233" s="443" t="s">
        <v>1043</v>
      </c>
      <c r="I233" s="446">
        <v>619</v>
      </c>
      <c r="J233" s="446">
        <v>1</v>
      </c>
      <c r="K233" s="447">
        <v>619</v>
      </c>
    </row>
    <row r="234" spans="1:11" ht="14.45" customHeight="1" x14ac:dyDescent="0.2">
      <c r="A234" s="441" t="s">
        <v>432</v>
      </c>
      <c r="B234" s="442" t="s">
        <v>433</v>
      </c>
      <c r="C234" s="443" t="s">
        <v>439</v>
      </c>
      <c r="D234" s="444" t="s">
        <v>440</v>
      </c>
      <c r="E234" s="443" t="s">
        <v>702</v>
      </c>
      <c r="F234" s="444" t="s">
        <v>703</v>
      </c>
      <c r="G234" s="443" t="s">
        <v>1044</v>
      </c>
      <c r="H234" s="443" t="s">
        <v>1045</v>
      </c>
      <c r="I234" s="446">
        <v>692</v>
      </c>
      <c r="J234" s="446">
        <v>1</v>
      </c>
      <c r="K234" s="447">
        <v>692</v>
      </c>
    </row>
    <row r="235" spans="1:11" ht="14.45" customHeight="1" x14ac:dyDescent="0.2">
      <c r="A235" s="441" t="s">
        <v>432</v>
      </c>
      <c r="B235" s="442" t="s">
        <v>433</v>
      </c>
      <c r="C235" s="443" t="s">
        <v>439</v>
      </c>
      <c r="D235" s="444" t="s">
        <v>440</v>
      </c>
      <c r="E235" s="443" t="s">
        <v>702</v>
      </c>
      <c r="F235" s="444" t="s">
        <v>703</v>
      </c>
      <c r="G235" s="443" t="s">
        <v>1046</v>
      </c>
      <c r="H235" s="443" t="s">
        <v>1047</v>
      </c>
      <c r="I235" s="446">
        <v>544.5</v>
      </c>
      <c r="J235" s="446">
        <v>2</v>
      </c>
      <c r="K235" s="447">
        <v>1089</v>
      </c>
    </row>
    <row r="236" spans="1:11" ht="14.45" customHeight="1" x14ac:dyDescent="0.2">
      <c r="A236" s="441" t="s">
        <v>432</v>
      </c>
      <c r="B236" s="442" t="s">
        <v>433</v>
      </c>
      <c r="C236" s="443" t="s">
        <v>439</v>
      </c>
      <c r="D236" s="444" t="s">
        <v>440</v>
      </c>
      <c r="E236" s="443" t="s">
        <v>702</v>
      </c>
      <c r="F236" s="444" t="s">
        <v>703</v>
      </c>
      <c r="G236" s="443" t="s">
        <v>1048</v>
      </c>
      <c r="H236" s="443" t="s">
        <v>1049</v>
      </c>
      <c r="I236" s="446">
        <v>814.77001953125</v>
      </c>
      <c r="J236" s="446">
        <v>1</v>
      </c>
      <c r="K236" s="447">
        <v>814.77001953125</v>
      </c>
    </row>
    <row r="237" spans="1:11" ht="14.45" customHeight="1" x14ac:dyDescent="0.2">
      <c r="A237" s="441" t="s">
        <v>432</v>
      </c>
      <c r="B237" s="442" t="s">
        <v>433</v>
      </c>
      <c r="C237" s="443" t="s">
        <v>439</v>
      </c>
      <c r="D237" s="444" t="s">
        <v>440</v>
      </c>
      <c r="E237" s="443" t="s">
        <v>702</v>
      </c>
      <c r="F237" s="444" t="s">
        <v>703</v>
      </c>
      <c r="G237" s="443" t="s">
        <v>1050</v>
      </c>
      <c r="H237" s="443" t="s">
        <v>1051</v>
      </c>
      <c r="I237" s="446">
        <v>2390</v>
      </c>
      <c r="J237" s="446">
        <v>1</v>
      </c>
      <c r="K237" s="447">
        <v>2390</v>
      </c>
    </row>
    <row r="238" spans="1:11" ht="14.45" customHeight="1" x14ac:dyDescent="0.2">
      <c r="A238" s="441" t="s">
        <v>432</v>
      </c>
      <c r="B238" s="442" t="s">
        <v>433</v>
      </c>
      <c r="C238" s="443" t="s">
        <v>439</v>
      </c>
      <c r="D238" s="444" t="s">
        <v>440</v>
      </c>
      <c r="E238" s="443" t="s">
        <v>702</v>
      </c>
      <c r="F238" s="444" t="s">
        <v>703</v>
      </c>
      <c r="G238" s="443" t="s">
        <v>1052</v>
      </c>
      <c r="H238" s="443" t="s">
        <v>1053</v>
      </c>
      <c r="I238" s="446">
        <v>5.6999998092651367</v>
      </c>
      <c r="J238" s="446">
        <v>100</v>
      </c>
      <c r="K238" s="447">
        <v>569.99998760223389</v>
      </c>
    </row>
    <row r="239" spans="1:11" ht="14.45" customHeight="1" x14ac:dyDescent="0.2">
      <c r="A239" s="441" t="s">
        <v>432</v>
      </c>
      <c r="B239" s="442" t="s">
        <v>433</v>
      </c>
      <c r="C239" s="443" t="s">
        <v>439</v>
      </c>
      <c r="D239" s="444" t="s">
        <v>440</v>
      </c>
      <c r="E239" s="443" t="s">
        <v>702</v>
      </c>
      <c r="F239" s="444" t="s">
        <v>703</v>
      </c>
      <c r="G239" s="443" t="s">
        <v>1054</v>
      </c>
      <c r="H239" s="443" t="s">
        <v>1055</v>
      </c>
      <c r="I239" s="446">
        <v>2.619999885559082</v>
      </c>
      <c r="J239" s="446">
        <v>800</v>
      </c>
      <c r="K239" s="447">
        <v>2098</v>
      </c>
    </row>
    <row r="240" spans="1:11" ht="14.45" customHeight="1" x14ac:dyDescent="0.2">
      <c r="A240" s="441" t="s">
        <v>432</v>
      </c>
      <c r="B240" s="442" t="s">
        <v>433</v>
      </c>
      <c r="C240" s="443" t="s">
        <v>439</v>
      </c>
      <c r="D240" s="444" t="s">
        <v>440</v>
      </c>
      <c r="E240" s="443" t="s">
        <v>702</v>
      </c>
      <c r="F240" s="444" t="s">
        <v>703</v>
      </c>
      <c r="G240" s="443" t="s">
        <v>1056</v>
      </c>
      <c r="H240" s="443" t="s">
        <v>1057</v>
      </c>
      <c r="I240" s="446">
        <v>255</v>
      </c>
      <c r="J240" s="446">
        <v>15</v>
      </c>
      <c r="K240" s="447">
        <v>3825</v>
      </c>
    </row>
    <row r="241" spans="1:11" ht="14.45" customHeight="1" x14ac:dyDescent="0.2">
      <c r="A241" s="441" t="s">
        <v>432</v>
      </c>
      <c r="B241" s="442" t="s">
        <v>433</v>
      </c>
      <c r="C241" s="443" t="s">
        <v>439</v>
      </c>
      <c r="D241" s="444" t="s">
        <v>440</v>
      </c>
      <c r="E241" s="443" t="s">
        <v>702</v>
      </c>
      <c r="F241" s="444" t="s">
        <v>703</v>
      </c>
      <c r="G241" s="443" t="s">
        <v>1058</v>
      </c>
      <c r="H241" s="443" t="s">
        <v>1059</v>
      </c>
      <c r="I241" s="446">
        <v>887.0419799804688</v>
      </c>
      <c r="J241" s="446">
        <v>7</v>
      </c>
      <c r="K241" s="447">
        <v>6209.2898559570313</v>
      </c>
    </row>
    <row r="242" spans="1:11" ht="14.45" customHeight="1" x14ac:dyDescent="0.2">
      <c r="A242" s="441" t="s">
        <v>432</v>
      </c>
      <c r="B242" s="442" t="s">
        <v>433</v>
      </c>
      <c r="C242" s="443" t="s">
        <v>439</v>
      </c>
      <c r="D242" s="444" t="s">
        <v>440</v>
      </c>
      <c r="E242" s="443" t="s">
        <v>702</v>
      </c>
      <c r="F242" s="444" t="s">
        <v>703</v>
      </c>
      <c r="G242" s="443" t="s">
        <v>1060</v>
      </c>
      <c r="H242" s="443" t="s">
        <v>1061</v>
      </c>
      <c r="I242" s="446">
        <v>62.060001373291016</v>
      </c>
      <c r="J242" s="446">
        <v>12</v>
      </c>
      <c r="K242" s="447">
        <v>744.739990234375</v>
      </c>
    </row>
    <row r="243" spans="1:11" ht="14.45" customHeight="1" x14ac:dyDescent="0.2">
      <c r="A243" s="441" t="s">
        <v>432</v>
      </c>
      <c r="B243" s="442" t="s">
        <v>433</v>
      </c>
      <c r="C243" s="443" t="s">
        <v>439</v>
      </c>
      <c r="D243" s="444" t="s">
        <v>440</v>
      </c>
      <c r="E243" s="443" t="s">
        <v>702</v>
      </c>
      <c r="F243" s="444" t="s">
        <v>703</v>
      </c>
      <c r="G243" s="443" t="s">
        <v>1062</v>
      </c>
      <c r="H243" s="443" t="s">
        <v>1063</v>
      </c>
      <c r="I243" s="446">
        <v>59.840000152587891</v>
      </c>
      <c r="J243" s="446">
        <v>30</v>
      </c>
      <c r="K243" s="447">
        <v>1795.0699462890625</v>
      </c>
    </row>
    <row r="244" spans="1:11" ht="14.45" customHeight="1" x14ac:dyDescent="0.2">
      <c r="A244" s="441" t="s">
        <v>432</v>
      </c>
      <c r="B244" s="442" t="s">
        <v>433</v>
      </c>
      <c r="C244" s="443" t="s">
        <v>439</v>
      </c>
      <c r="D244" s="444" t="s">
        <v>440</v>
      </c>
      <c r="E244" s="443" t="s">
        <v>702</v>
      </c>
      <c r="F244" s="444" t="s">
        <v>703</v>
      </c>
      <c r="G244" s="443" t="s">
        <v>1064</v>
      </c>
      <c r="H244" s="443" t="s">
        <v>1065</v>
      </c>
      <c r="I244" s="446">
        <v>53.240001678466797</v>
      </c>
      <c r="J244" s="446">
        <v>30</v>
      </c>
      <c r="K244" s="447">
        <v>1597.2000732421875</v>
      </c>
    </row>
    <row r="245" spans="1:11" ht="14.45" customHeight="1" x14ac:dyDescent="0.2">
      <c r="A245" s="441" t="s">
        <v>432</v>
      </c>
      <c r="B245" s="442" t="s">
        <v>433</v>
      </c>
      <c r="C245" s="443" t="s">
        <v>439</v>
      </c>
      <c r="D245" s="444" t="s">
        <v>440</v>
      </c>
      <c r="E245" s="443" t="s">
        <v>702</v>
      </c>
      <c r="F245" s="444" t="s">
        <v>703</v>
      </c>
      <c r="G245" s="443" t="s">
        <v>1066</v>
      </c>
      <c r="H245" s="443" t="s">
        <v>1067</v>
      </c>
      <c r="I245" s="446">
        <v>180.27999877929688</v>
      </c>
      <c r="J245" s="446">
        <v>63</v>
      </c>
      <c r="K245" s="447">
        <v>11357.519989013672</v>
      </c>
    </row>
    <row r="246" spans="1:11" ht="14.45" customHeight="1" x14ac:dyDescent="0.2">
      <c r="A246" s="441" t="s">
        <v>432</v>
      </c>
      <c r="B246" s="442" t="s">
        <v>433</v>
      </c>
      <c r="C246" s="443" t="s">
        <v>439</v>
      </c>
      <c r="D246" s="444" t="s">
        <v>440</v>
      </c>
      <c r="E246" s="443" t="s">
        <v>702</v>
      </c>
      <c r="F246" s="444" t="s">
        <v>703</v>
      </c>
      <c r="G246" s="443" t="s">
        <v>1068</v>
      </c>
      <c r="H246" s="443" t="s">
        <v>1069</v>
      </c>
      <c r="I246" s="446">
        <v>14.880000114440918</v>
      </c>
      <c r="J246" s="446">
        <v>200</v>
      </c>
      <c r="K246" s="447">
        <v>2976.3900146484375</v>
      </c>
    </row>
    <row r="247" spans="1:11" ht="14.45" customHeight="1" x14ac:dyDescent="0.2">
      <c r="A247" s="441" t="s">
        <v>432</v>
      </c>
      <c r="B247" s="442" t="s">
        <v>433</v>
      </c>
      <c r="C247" s="443" t="s">
        <v>439</v>
      </c>
      <c r="D247" s="444" t="s">
        <v>440</v>
      </c>
      <c r="E247" s="443" t="s">
        <v>702</v>
      </c>
      <c r="F247" s="444" t="s">
        <v>703</v>
      </c>
      <c r="G247" s="443" t="s">
        <v>1070</v>
      </c>
      <c r="H247" s="443" t="s">
        <v>1071</v>
      </c>
      <c r="I247" s="446">
        <v>14.880000114440918</v>
      </c>
      <c r="J247" s="446">
        <v>100</v>
      </c>
      <c r="K247" s="447">
        <v>1488.219970703125</v>
      </c>
    </row>
    <row r="248" spans="1:11" ht="14.45" customHeight="1" x14ac:dyDescent="0.2">
      <c r="A248" s="441" t="s">
        <v>432</v>
      </c>
      <c r="B248" s="442" t="s">
        <v>433</v>
      </c>
      <c r="C248" s="443" t="s">
        <v>439</v>
      </c>
      <c r="D248" s="444" t="s">
        <v>440</v>
      </c>
      <c r="E248" s="443" t="s">
        <v>702</v>
      </c>
      <c r="F248" s="444" t="s">
        <v>703</v>
      </c>
      <c r="G248" s="443" t="s">
        <v>1072</v>
      </c>
      <c r="H248" s="443" t="s">
        <v>1073</v>
      </c>
      <c r="I248" s="446">
        <v>617.05999755859375</v>
      </c>
      <c r="J248" s="446">
        <v>15</v>
      </c>
      <c r="K248" s="447">
        <v>9255.9599609375</v>
      </c>
    </row>
    <row r="249" spans="1:11" ht="14.45" customHeight="1" x14ac:dyDescent="0.2">
      <c r="A249" s="441" t="s">
        <v>432</v>
      </c>
      <c r="B249" s="442" t="s">
        <v>433</v>
      </c>
      <c r="C249" s="443" t="s">
        <v>439</v>
      </c>
      <c r="D249" s="444" t="s">
        <v>440</v>
      </c>
      <c r="E249" s="443" t="s">
        <v>702</v>
      </c>
      <c r="F249" s="444" t="s">
        <v>703</v>
      </c>
      <c r="G249" s="443" t="s">
        <v>1074</v>
      </c>
      <c r="H249" s="443" t="s">
        <v>1075</v>
      </c>
      <c r="I249" s="446">
        <v>751.19000244140625</v>
      </c>
      <c r="J249" s="446">
        <v>10</v>
      </c>
      <c r="K249" s="447">
        <v>7511.919921875</v>
      </c>
    </row>
    <row r="250" spans="1:11" ht="14.45" customHeight="1" x14ac:dyDescent="0.2">
      <c r="A250" s="441" t="s">
        <v>432</v>
      </c>
      <c r="B250" s="442" t="s">
        <v>433</v>
      </c>
      <c r="C250" s="443" t="s">
        <v>439</v>
      </c>
      <c r="D250" s="444" t="s">
        <v>440</v>
      </c>
      <c r="E250" s="443" t="s">
        <v>702</v>
      </c>
      <c r="F250" s="444" t="s">
        <v>703</v>
      </c>
      <c r="G250" s="443" t="s">
        <v>1076</v>
      </c>
      <c r="H250" s="443" t="s">
        <v>1077</v>
      </c>
      <c r="I250" s="446">
        <v>1003.010009765625</v>
      </c>
      <c r="J250" s="446">
        <v>1</v>
      </c>
      <c r="K250" s="447">
        <v>1003.010009765625</v>
      </c>
    </row>
    <row r="251" spans="1:11" ht="14.45" customHeight="1" x14ac:dyDescent="0.2">
      <c r="A251" s="441" t="s">
        <v>432</v>
      </c>
      <c r="B251" s="442" t="s">
        <v>433</v>
      </c>
      <c r="C251" s="443" t="s">
        <v>439</v>
      </c>
      <c r="D251" s="444" t="s">
        <v>440</v>
      </c>
      <c r="E251" s="443" t="s">
        <v>702</v>
      </c>
      <c r="F251" s="444" t="s">
        <v>703</v>
      </c>
      <c r="G251" s="443" t="s">
        <v>1078</v>
      </c>
      <c r="H251" s="443" t="s">
        <v>1079</v>
      </c>
      <c r="I251" s="446">
        <v>1087.7099609375</v>
      </c>
      <c r="J251" s="446">
        <v>1</v>
      </c>
      <c r="K251" s="447">
        <v>1087.7099609375</v>
      </c>
    </row>
    <row r="252" spans="1:11" ht="14.45" customHeight="1" x14ac:dyDescent="0.2">
      <c r="A252" s="441" t="s">
        <v>432</v>
      </c>
      <c r="B252" s="442" t="s">
        <v>433</v>
      </c>
      <c r="C252" s="443" t="s">
        <v>439</v>
      </c>
      <c r="D252" s="444" t="s">
        <v>440</v>
      </c>
      <c r="E252" s="443" t="s">
        <v>702</v>
      </c>
      <c r="F252" s="444" t="s">
        <v>703</v>
      </c>
      <c r="G252" s="443" t="s">
        <v>1080</v>
      </c>
      <c r="H252" s="443" t="s">
        <v>1081</v>
      </c>
      <c r="I252" s="446">
        <v>2.5699999332427979</v>
      </c>
      <c r="J252" s="446">
        <v>2000</v>
      </c>
      <c r="K252" s="447">
        <v>5142.19970703125</v>
      </c>
    </row>
    <row r="253" spans="1:11" ht="14.45" customHeight="1" x14ac:dyDescent="0.2">
      <c r="A253" s="441" t="s">
        <v>432</v>
      </c>
      <c r="B253" s="442" t="s">
        <v>433</v>
      </c>
      <c r="C253" s="443" t="s">
        <v>439</v>
      </c>
      <c r="D253" s="444" t="s">
        <v>440</v>
      </c>
      <c r="E253" s="443" t="s">
        <v>702</v>
      </c>
      <c r="F253" s="444" t="s">
        <v>703</v>
      </c>
      <c r="G253" s="443" t="s">
        <v>1082</v>
      </c>
      <c r="H253" s="443" t="s">
        <v>1083</v>
      </c>
      <c r="I253" s="446">
        <v>3.309999942779541</v>
      </c>
      <c r="J253" s="446">
        <v>50</v>
      </c>
      <c r="K253" s="447">
        <v>165.3699951171875</v>
      </c>
    </row>
    <row r="254" spans="1:11" ht="14.45" customHeight="1" x14ac:dyDescent="0.2">
      <c r="A254" s="441" t="s">
        <v>432</v>
      </c>
      <c r="B254" s="442" t="s">
        <v>433</v>
      </c>
      <c r="C254" s="443" t="s">
        <v>439</v>
      </c>
      <c r="D254" s="444" t="s">
        <v>440</v>
      </c>
      <c r="E254" s="443" t="s">
        <v>702</v>
      </c>
      <c r="F254" s="444" t="s">
        <v>703</v>
      </c>
      <c r="G254" s="443" t="s">
        <v>1084</v>
      </c>
      <c r="H254" s="443" t="s">
        <v>1085</v>
      </c>
      <c r="I254" s="446">
        <v>133.08999633789063</v>
      </c>
      <c r="J254" s="446">
        <v>10</v>
      </c>
      <c r="K254" s="447">
        <v>1330.8800048828125</v>
      </c>
    </row>
    <row r="255" spans="1:11" ht="14.45" customHeight="1" x14ac:dyDescent="0.2">
      <c r="A255" s="441" t="s">
        <v>432</v>
      </c>
      <c r="B255" s="442" t="s">
        <v>433</v>
      </c>
      <c r="C255" s="443" t="s">
        <v>439</v>
      </c>
      <c r="D255" s="444" t="s">
        <v>440</v>
      </c>
      <c r="E255" s="443" t="s">
        <v>702</v>
      </c>
      <c r="F255" s="444" t="s">
        <v>703</v>
      </c>
      <c r="G255" s="443" t="s">
        <v>1086</v>
      </c>
      <c r="H255" s="443" t="s">
        <v>1087</v>
      </c>
      <c r="I255" s="446">
        <v>194.80999755859375</v>
      </c>
      <c r="J255" s="446">
        <v>1</v>
      </c>
      <c r="K255" s="447">
        <v>194.80999755859375</v>
      </c>
    </row>
    <row r="256" spans="1:11" ht="14.45" customHeight="1" x14ac:dyDescent="0.2">
      <c r="A256" s="441" t="s">
        <v>432</v>
      </c>
      <c r="B256" s="442" t="s">
        <v>433</v>
      </c>
      <c r="C256" s="443" t="s">
        <v>439</v>
      </c>
      <c r="D256" s="444" t="s">
        <v>440</v>
      </c>
      <c r="E256" s="443" t="s">
        <v>702</v>
      </c>
      <c r="F256" s="444" t="s">
        <v>703</v>
      </c>
      <c r="G256" s="443" t="s">
        <v>1088</v>
      </c>
      <c r="H256" s="443" t="s">
        <v>1089</v>
      </c>
      <c r="I256" s="446">
        <v>612</v>
      </c>
      <c r="J256" s="446">
        <v>6</v>
      </c>
      <c r="K256" s="447">
        <v>3672</v>
      </c>
    </row>
    <row r="257" spans="1:11" ht="14.45" customHeight="1" x14ac:dyDescent="0.2">
      <c r="A257" s="441" t="s">
        <v>432</v>
      </c>
      <c r="B257" s="442" t="s">
        <v>433</v>
      </c>
      <c r="C257" s="443" t="s">
        <v>439</v>
      </c>
      <c r="D257" s="444" t="s">
        <v>440</v>
      </c>
      <c r="E257" s="443" t="s">
        <v>702</v>
      </c>
      <c r="F257" s="444" t="s">
        <v>703</v>
      </c>
      <c r="G257" s="443" t="s">
        <v>1090</v>
      </c>
      <c r="H257" s="443" t="s">
        <v>1091</v>
      </c>
      <c r="I257" s="446">
        <v>0.69999998807907104</v>
      </c>
      <c r="J257" s="446">
        <v>1000</v>
      </c>
      <c r="K257" s="447">
        <v>699.8900146484375</v>
      </c>
    </row>
    <row r="258" spans="1:11" ht="14.45" customHeight="1" x14ac:dyDescent="0.2">
      <c r="A258" s="441" t="s">
        <v>432</v>
      </c>
      <c r="B258" s="442" t="s">
        <v>433</v>
      </c>
      <c r="C258" s="443" t="s">
        <v>439</v>
      </c>
      <c r="D258" s="444" t="s">
        <v>440</v>
      </c>
      <c r="E258" s="443" t="s">
        <v>702</v>
      </c>
      <c r="F258" s="444" t="s">
        <v>703</v>
      </c>
      <c r="G258" s="443" t="s">
        <v>1092</v>
      </c>
      <c r="H258" s="443" t="s">
        <v>1093</v>
      </c>
      <c r="I258" s="446">
        <v>0.69999998807907104</v>
      </c>
      <c r="J258" s="446">
        <v>1000</v>
      </c>
      <c r="K258" s="447">
        <v>699.8900146484375</v>
      </c>
    </row>
    <row r="259" spans="1:11" ht="14.45" customHeight="1" x14ac:dyDescent="0.2">
      <c r="A259" s="441" t="s">
        <v>432</v>
      </c>
      <c r="B259" s="442" t="s">
        <v>433</v>
      </c>
      <c r="C259" s="443" t="s">
        <v>439</v>
      </c>
      <c r="D259" s="444" t="s">
        <v>440</v>
      </c>
      <c r="E259" s="443" t="s">
        <v>702</v>
      </c>
      <c r="F259" s="444" t="s">
        <v>703</v>
      </c>
      <c r="G259" s="443" t="s">
        <v>1094</v>
      </c>
      <c r="H259" s="443" t="s">
        <v>1095</v>
      </c>
      <c r="I259" s="446">
        <v>0.69999998807907104</v>
      </c>
      <c r="J259" s="446">
        <v>1000</v>
      </c>
      <c r="K259" s="447">
        <v>699.8900146484375</v>
      </c>
    </row>
    <row r="260" spans="1:11" ht="14.45" customHeight="1" x14ac:dyDescent="0.2">
      <c r="A260" s="441" t="s">
        <v>432</v>
      </c>
      <c r="B260" s="442" t="s">
        <v>433</v>
      </c>
      <c r="C260" s="443" t="s">
        <v>439</v>
      </c>
      <c r="D260" s="444" t="s">
        <v>440</v>
      </c>
      <c r="E260" s="443" t="s">
        <v>702</v>
      </c>
      <c r="F260" s="444" t="s">
        <v>703</v>
      </c>
      <c r="G260" s="443" t="s">
        <v>1096</v>
      </c>
      <c r="H260" s="443" t="s">
        <v>1097</v>
      </c>
      <c r="I260" s="446">
        <v>7</v>
      </c>
      <c r="J260" s="446">
        <v>100</v>
      </c>
      <c r="K260" s="447">
        <v>699.8900146484375</v>
      </c>
    </row>
    <row r="261" spans="1:11" ht="14.45" customHeight="1" x14ac:dyDescent="0.2">
      <c r="A261" s="441" t="s">
        <v>432</v>
      </c>
      <c r="B261" s="442" t="s">
        <v>433</v>
      </c>
      <c r="C261" s="443" t="s">
        <v>439</v>
      </c>
      <c r="D261" s="444" t="s">
        <v>440</v>
      </c>
      <c r="E261" s="443" t="s">
        <v>702</v>
      </c>
      <c r="F261" s="444" t="s">
        <v>703</v>
      </c>
      <c r="G261" s="443" t="s">
        <v>1098</v>
      </c>
      <c r="H261" s="443" t="s">
        <v>1099</v>
      </c>
      <c r="I261" s="446">
        <v>0.69999998807907104</v>
      </c>
      <c r="J261" s="446">
        <v>1000</v>
      </c>
      <c r="K261" s="447">
        <v>699.8900146484375</v>
      </c>
    </row>
    <row r="262" spans="1:11" ht="14.45" customHeight="1" x14ac:dyDescent="0.2">
      <c r="A262" s="441" t="s">
        <v>432</v>
      </c>
      <c r="B262" s="442" t="s">
        <v>433</v>
      </c>
      <c r="C262" s="443" t="s">
        <v>439</v>
      </c>
      <c r="D262" s="444" t="s">
        <v>440</v>
      </c>
      <c r="E262" s="443" t="s">
        <v>702</v>
      </c>
      <c r="F262" s="444" t="s">
        <v>703</v>
      </c>
      <c r="G262" s="443" t="s">
        <v>1100</v>
      </c>
      <c r="H262" s="443" t="s">
        <v>1101</v>
      </c>
      <c r="I262" s="446">
        <v>6.8400001525878906</v>
      </c>
      <c r="J262" s="446">
        <v>100</v>
      </c>
      <c r="K262" s="447">
        <v>684.02001953125</v>
      </c>
    </row>
    <row r="263" spans="1:11" ht="14.45" customHeight="1" x14ac:dyDescent="0.2">
      <c r="A263" s="441" t="s">
        <v>432</v>
      </c>
      <c r="B263" s="442" t="s">
        <v>433</v>
      </c>
      <c r="C263" s="443" t="s">
        <v>439</v>
      </c>
      <c r="D263" s="444" t="s">
        <v>440</v>
      </c>
      <c r="E263" s="443" t="s">
        <v>702</v>
      </c>
      <c r="F263" s="444" t="s">
        <v>703</v>
      </c>
      <c r="G263" s="443" t="s">
        <v>1102</v>
      </c>
      <c r="H263" s="443" t="s">
        <v>1103</v>
      </c>
      <c r="I263" s="446">
        <v>671.5</v>
      </c>
      <c r="J263" s="446">
        <v>12</v>
      </c>
      <c r="K263" s="447">
        <v>8648.490234375</v>
      </c>
    </row>
    <row r="264" spans="1:11" ht="14.45" customHeight="1" x14ac:dyDescent="0.2">
      <c r="A264" s="441" t="s">
        <v>432</v>
      </c>
      <c r="B264" s="442" t="s">
        <v>433</v>
      </c>
      <c r="C264" s="443" t="s">
        <v>439</v>
      </c>
      <c r="D264" s="444" t="s">
        <v>440</v>
      </c>
      <c r="E264" s="443" t="s">
        <v>702</v>
      </c>
      <c r="F264" s="444" t="s">
        <v>703</v>
      </c>
      <c r="G264" s="443" t="s">
        <v>1104</v>
      </c>
      <c r="H264" s="443" t="s">
        <v>1105</v>
      </c>
      <c r="I264" s="446">
        <v>296.45001220703125</v>
      </c>
      <c r="J264" s="446">
        <v>2</v>
      </c>
      <c r="K264" s="447">
        <v>592.9000244140625</v>
      </c>
    </row>
    <row r="265" spans="1:11" ht="14.45" customHeight="1" x14ac:dyDescent="0.2">
      <c r="A265" s="441" t="s">
        <v>432</v>
      </c>
      <c r="B265" s="442" t="s">
        <v>433</v>
      </c>
      <c r="C265" s="443" t="s">
        <v>439</v>
      </c>
      <c r="D265" s="444" t="s">
        <v>440</v>
      </c>
      <c r="E265" s="443" t="s">
        <v>702</v>
      </c>
      <c r="F265" s="444" t="s">
        <v>703</v>
      </c>
      <c r="G265" s="443" t="s">
        <v>1106</v>
      </c>
      <c r="H265" s="443" t="s">
        <v>1107</v>
      </c>
      <c r="I265" s="446">
        <v>598.40997314453125</v>
      </c>
      <c r="J265" s="446">
        <v>1</v>
      </c>
      <c r="K265" s="447">
        <v>598.40997314453125</v>
      </c>
    </row>
    <row r="266" spans="1:11" ht="14.45" customHeight="1" x14ac:dyDescent="0.2">
      <c r="A266" s="441" t="s">
        <v>432</v>
      </c>
      <c r="B266" s="442" t="s">
        <v>433</v>
      </c>
      <c r="C266" s="443" t="s">
        <v>439</v>
      </c>
      <c r="D266" s="444" t="s">
        <v>440</v>
      </c>
      <c r="E266" s="443" t="s">
        <v>702</v>
      </c>
      <c r="F266" s="444" t="s">
        <v>703</v>
      </c>
      <c r="G266" s="443" t="s">
        <v>1108</v>
      </c>
      <c r="H266" s="443" t="s">
        <v>1109</v>
      </c>
      <c r="I266" s="446">
        <v>970</v>
      </c>
      <c r="J266" s="446">
        <v>1</v>
      </c>
      <c r="K266" s="447">
        <v>970</v>
      </c>
    </row>
    <row r="267" spans="1:11" ht="14.45" customHeight="1" x14ac:dyDescent="0.2">
      <c r="A267" s="441" t="s">
        <v>432</v>
      </c>
      <c r="B267" s="442" t="s">
        <v>433</v>
      </c>
      <c r="C267" s="443" t="s">
        <v>439</v>
      </c>
      <c r="D267" s="444" t="s">
        <v>440</v>
      </c>
      <c r="E267" s="443" t="s">
        <v>702</v>
      </c>
      <c r="F267" s="444" t="s">
        <v>703</v>
      </c>
      <c r="G267" s="443" t="s">
        <v>1110</v>
      </c>
      <c r="H267" s="443" t="s">
        <v>1111</v>
      </c>
      <c r="I267" s="446">
        <v>645.989990234375</v>
      </c>
      <c r="J267" s="446">
        <v>1</v>
      </c>
      <c r="K267" s="447">
        <v>645.989990234375</v>
      </c>
    </row>
    <row r="268" spans="1:11" ht="14.45" customHeight="1" x14ac:dyDescent="0.2">
      <c r="A268" s="441" t="s">
        <v>432</v>
      </c>
      <c r="B268" s="442" t="s">
        <v>433</v>
      </c>
      <c r="C268" s="443" t="s">
        <v>439</v>
      </c>
      <c r="D268" s="444" t="s">
        <v>440</v>
      </c>
      <c r="E268" s="443" t="s">
        <v>702</v>
      </c>
      <c r="F268" s="444" t="s">
        <v>703</v>
      </c>
      <c r="G268" s="443" t="s">
        <v>1112</v>
      </c>
      <c r="H268" s="443" t="s">
        <v>1113</v>
      </c>
      <c r="I268" s="446">
        <v>824.489990234375</v>
      </c>
      <c r="J268" s="446">
        <v>1</v>
      </c>
      <c r="K268" s="447">
        <v>824.489990234375</v>
      </c>
    </row>
    <row r="269" spans="1:11" ht="14.45" customHeight="1" x14ac:dyDescent="0.2">
      <c r="A269" s="441" t="s">
        <v>432</v>
      </c>
      <c r="B269" s="442" t="s">
        <v>433</v>
      </c>
      <c r="C269" s="443" t="s">
        <v>439</v>
      </c>
      <c r="D269" s="444" t="s">
        <v>440</v>
      </c>
      <c r="E269" s="443" t="s">
        <v>702</v>
      </c>
      <c r="F269" s="444" t="s">
        <v>703</v>
      </c>
      <c r="G269" s="443" t="s">
        <v>1114</v>
      </c>
      <c r="H269" s="443" t="s">
        <v>1115</v>
      </c>
      <c r="I269" s="446">
        <v>824.489990234375</v>
      </c>
      <c r="J269" s="446">
        <v>1</v>
      </c>
      <c r="K269" s="447">
        <v>824.489990234375</v>
      </c>
    </row>
    <row r="270" spans="1:11" ht="14.45" customHeight="1" x14ac:dyDescent="0.2">
      <c r="A270" s="441" t="s">
        <v>432</v>
      </c>
      <c r="B270" s="442" t="s">
        <v>433</v>
      </c>
      <c r="C270" s="443" t="s">
        <v>439</v>
      </c>
      <c r="D270" s="444" t="s">
        <v>440</v>
      </c>
      <c r="E270" s="443" t="s">
        <v>702</v>
      </c>
      <c r="F270" s="444" t="s">
        <v>703</v>
      </c>
      <c r="G270" s="443" t="s">
        <v>1116</v>
      </c>
      <c r="H270" s="443" t="s">
        <v>1117</v>
      </c>
      <c r="I270" s="446">
        <v>730.010009765625</v>
      </c>
      <c r="J270" s="446">
        <v>1</v>
      </c>
      <c r="K270" s="447">
        <v>730.010009765625</v>
      </c>
    </row>
    <row r="271" spans="1:11" ht="14.45" customHeight="1" x14ac:dyDescent="0.2">
      <c r="A271" s="441" t="s">
        <v>432</v>
      </c>
      <c r="B271" s="442" t="s">
        <v>433</v>
      </c>
      <c r="C271" s="443" t="s">
        <v>439</v>
      </c>
      <c r="D271" s="444" t="s">
        <v>440</v>
      </c>
      <c r="E271" s="443" t="s">
        <v>702</v>
      </c>
      <c r="F271" s="444" t="s">
        <v>703</v>
      </c>
      <c r="G271" s="443" t="s">
        <v>1118</v>
      </c>
      <c r="H271" s="443" t="s">
        <v>1119</v>
      </c>
      <c r="I271" s="446">
        <v>2362</v>
      </c>
      <c r="J271" s="446">
        <v>3</v>
      </c>
      <c r="K271" s="447">
        <v>7086</v>
      </c>
    </row>
    <row r="272" spans="1:11" ht="14.45" customHeight="1" x14ac:dyDescent="0.2">
      <c r="A272" s="441" t="s">
        <v>432</v>
      </c>
      <c r="B272" s="442" t="s">
        <v>433</v>
      </c>
      <c r="C272" s="443" t="s">
        <v>439</v>
      </c>
      <c r="D272" s="444" t="s">
        <v>440</v>
      </c>
      <c r="E272" s="443" t="s">
        <v>702</v>
      </c>
      <c r="F272" s="444" t="s">
        <v>703</v>
      </c>
      <c r="G272" s="443" t="s">
        <v>1120</v>
      </c>
      <c r="H272" s="443" t="s">
        <v>1121</v>
      </c>
      <c r="I272" s="446">
        <v>1096</v>
      </c>
      <c r="J272" s="446">
        <v>4</v>
      </c>
      <c r="K272" s="447">
        <v>4383.989990234375</v>
      </c>
    </row>
    <row r="273" spans="1:11" ht="14.45" customHeight="1" x14ac:dyDescent="0.2">
      <c r="A273" s="441" t="s">
        <v>432</v>
      </c>
      <c r="B273" s="442" t="s">
        <v>433</v>
      </c>
      <c r="C273" s="443" t="s">
        <v>439</v>
      </c>
      <c r="D273" s="444" t="s">
        <v>440</v>
      </c>
      <c r="E273" s="443" t="s">
        <v>702</v>
      </c>
      <c r="F273" s="444" t="s">
        <v>703</v>
      </c>
      <c r="G273" s="443" t="s">
        <v>1122</v>
      </c>
      <c r="H273" s="443" t="s">
        <v>1123</v>
      </c>
      <c r="I273" s="446">
        <v>1096</v>
      </c>
      <c r="J273" s="446">
        <v>2</v>
      </c>
      <c r="K273" s="447">
        <v>2191.989990234375</v>
      </c>
    </row>
    <row r="274" spans="1:11" ht="14.45" customHeight="1" x14ac:dyDescent="0.2">
      <c r="A274" s="441" t="s">
        <v>432</v>
      </c>
      <c r="B274" s="442" t="s">
        <v>433</v>
      </c>
      <c r="C274" s="443" t="s">
        <v>439</v>
      </c>
      <c r="D274" s="444" t="s">
        <v>440</v>
      </c>
      <c r="E274" s="443" t="s">
        <v>702</v>
      </c>
      <c r="F274" s="444" t="s">
        <v>703</v>
      </c>
      <c r="G274" s="443" t="s">
        <v>1124</v>
      </c>
      <c r="H274" s="443" t="s">
        <v>1125</v>
      </c>
      <c r="I274" s="446">
        <v>1471.6800537109375</v>
      </c>
      <c r="J274" s="446">
        <v>2</v>
      </c>
      <c r="K274" s="447">
        <v>2943.360107421875</v>
      </c>
    </row>
    <row r="275" spans="1:11" ht="14.45" customHeight="1" x14ac:dyDescent="0.2">
      <c r="A275" s="441" t="s">
        <v>432</v>
      </c>
      <c r="B275" s="442" t="s">
        <v>433</v>
      </c>
      <c r="C275" s="443" t="s">
        <v>439</v>
      </c>
      <c r="D275" s="444" t="s">
        <v>440</v>
      </c>
      <c r="E275" s="443" t="s">
        <v>702</v>
      </c>
      <c r="F275" s="444" t="s">
        <v>703</v>
      </c>
      <c r="G275" s="443" t="s">
        <v>1126</v>
      </c>
      <c r="H275" s="443" t="s">
        <v>1127</v>
      </c>
      <c r="I275" s="446">
        <v>26.940000534057617</v>
      </c>
      <c r="J275" s="446">
        <v>36</v>
      </c>
      <c r="K275" s="447">
        <v>970</v>
      </c>
    </row>
    <row r="276" spans="1:11" ht="14.45" customHeight="1" x14ac:dyDescent="0.2">
      <c r="A276" s="441" t="s">
        <v>432</v>
      </c>
      <c r="B276" s="442" t="s">
        <v>433</v>
      </c>
      <c r="C276" s="443" t="s">
        <v>439</v>
      </c>
      <c r="D276" s="444" t="s">
        <v>440</v>
      </c>
      <c r="E276" s="443" t="s">
        <v>702</v>
      </c>
      <c r="F276" s="444" t="s">
        <v>703</v>
      </c>
      <c r="G276" s="443" t="s">
        <v>1128</v>
      </c>
      <c r="H276" s="443" t="s">
        <v>1129</v>
      </c>
      <c r="I276" s="446">
        <v>6.5</v>
      </c>
      <c r="J276" s="446">
        <v>180</v>
      </c>
      <c r="K276" s="447">
        <v>1170</v>
      </c>
    </row>
    <row r="277" spans="1:11" ht="14.45" customHeight="1" x14ac:dyDescent="0.2">
      <c r="A277" s="441" t="s">
        <v>432</v>
      </c>
      <c r="B277" s="442" t="s">
        <v>433</v>
      </c>
      <c r="C277" s="443" t="s">
        <v>439</v>
      </c>
      <c r="D277" s="444" t="s">
        <v>440</v>
      </c>
      <c r="E277" s="443" t="s">
        <v>702</v>
      </c>
      <c r="F277" s="444" t="s">
        <v>703</v>
      </c>
      <c r="G277" s="443" t="s">
        <v>1130</v>
      </c>
      <c r="H277" s="443" t="s">
        <v>1131</v>
      </c>
      <c r="I277" s="446">
        <v>6.5</v>
      </c>
      <c r="J277" s="446">
        <v>150</v>
      </c>
      <c r="K277" s="447">
        <v>975.010009765625</v>
      </c>
    </row>
    <row r="278" spans="1:11" ht="14.45" customHeight="1" x14ac:dyDescent="0.2">
      <c r="A278" s="441" t="s">
        <v>432</v>
      </c>
      <c r="B278" s="442" t="s">
        <v>433</v>
      </c>
      <c r="C278" s="443" t="s">
        <v>439</v>
      </c>
      <c r="D278" s="444" t="s">
        <v>440</v>
      </c>
      <c r="E278" s="443" t="s">
        <v>702</v>
      </c>
      <c r="F278" s="444" t="s">
        <v>703</v>
      </c>
      <c r="G278" s="443" t="s">
        <v>1132</v>
      </c>
      <c r="H278" s="443" t="s">
        <v>1133</v>
      </c>
      <c r="I278" s="446">
        <v>6.6600000381469728</v>
      </c>
      <c r="J278" s="446">
        <v>600</v>
      </c>
      <c r="K278" s="447">
        <v>3959.9900054931641</v>
      </c>
    </row>
    <row r="279" spans="1:11" ht="14.45" customHeight="1" x14ac:dyDescent="0.2">
      <c r="A279" s="441" t="s">
        <v>432</v>
      </c>
      <c r="B279" s="442" t="s">
        <v>433</v>
      </c>
      <c r="C279" s="443" t="s">
        <v>439</v>
      </c>
      <c r="D279" s="444" t="s">
        <v>440</v>
      </c>
      <c r="E279" s="443" t="s">
        <v>702</v>
      </c>
      <c r="F279" s="444" t="s">
        <v>703</v>
      </c>
      <c r="G279" s="443" t="s">
        <v>1134</v>
      </c>
      <c r="H279" s="443" t="s">
        <v>1135</v>
      </c>
      <c r="I279" s="446">
        <v>353.32000732421875</v>
      </c>
      <c r="J279" s="446">
        <v>4</v>
      </c>
      <c r="K279" s="447">
        <v>1413.280029296875</v>
      </c>
    </row>
    <row r="280" spans="1:11" ht="14.45" customHeight="1" x14ac:dyDescent="0.2">
      <c r="A280" s="441" t="s">
        <v>432</v>
      </c>
      <c r="B280" s="442" t="s">
        <v>433</v>
      </c>
      <c r="C280" s="443" t="s">
        <v>439</v>
      </c>
      <c r="D280" s="444" t="s">
        <v>440</v>
      </c>
      <c r="E280" s="443" t="s">
        <v>702</v>
      </c>
      <c r="F280" s="444" t="s">
        <v>703</v>
      </c>
      <c r="G280" s="443" t="s">
        <v>1136</v>
      </c>
      <c r="H280" s="443" t="s">
        <v>1137</v>
      </c>
      <c r="I280" s="446">
        <v>368.08333333333331</v>
      </c>
      <c r="J280" s="446">
        <v>4</v>
      </c>
      <c r="K280" s="447">
        <v>1479.7099914550781</v>
      </c>
    </row>
    <row r="281" spans="1:11" ht="14.45" customHeight="1" x14ac:dyDescent="0.2">
      <c r="A281" s="441" t="s">
        <v>432</v>
      </c>
      <c r="B281" s="442" t="s">
        <v>433</v>
      </c>
      <c r="C281" s="443" t="s">
        <v>439</v>
      </c>
      <c r="D281" s="444" t="s">
        <v>440</v>
      </c>
      <c r="E281" s="443" t="s">
        <v>702</v>
      </c>
      <c r="F281" s="444" t="s">
        <v>703</v>
      </c>
      <c r="G281" s="443" t="s">
        <v>1138</v>
      </c>
      <c r="H281" s="443" t="s">
        <v>1139</v>
      </c>
      <c r="I281" s="446">
        <v>369</v>
      </c>
      <c r="J281" s="446">
        <v>5</v>
      </c>
      <c r="K281" s="447">
        <v>1845.010009765625</v>
      </c>
    </row>
    <row r="282" spans="1:11" ht="14.45" customHeight="1" x14ac:dyDescent="0.2">
      <c r="A282" s="441" t="s">
        <v>432</v>
      </c>
      <c r="B282" s="442" t="s">
        <v>433</v>
      </c>
      <c r="C282" s="443" t="s">
        <v>439</v>
      </c>
      <c r="D282" s="444" t="s">
        <v>440</v>
      </c>
      <c r="E282" s="443" t="s">
        <v>702</v>
      </c>
      <c r="F282" s="444" t="s">
        <v>703</v>
      </c>
      <c r="G282" s="443" t="s">
        <v>1140</v>
      </c>
      <c r="H282" s="443" t="s">
        <v>1141</v>
      </c>
      <c r="I282" s="446">
        <v>369</v>
      </c>
      <c r="J282" s="446">
        <v>5</v>
      </c>
      <c r="K282" s="447">
        <v>1845.010009765625</v>
      </c>
    </row>
    <row r="283" spans="1:11" ht="14.45" customHeight="1" x14ac:dyDescent="0.2">
      <c r="A283" s="441" t="s">
        <v>432</v>
      </c>
      <c r="B283" s="442" t="s">
        <v>433</v>
      </c>
      <c r="C283" s="443" t="s">
        <v>439</v>
      </c>
      <c r="D283" s="444" t="s">
        <v>440</v>
      </c>
      <c r="E283" s="443" t="s">
        <v>702</v>
      </c>
      <c r="F283" s="444" t="s">
        <v>703</v>
      </c>
      <c r="G283" s="443" t="s">
        <v>1142</v>
      </c>
      <c r="H283" s="443" t="s">
        <v>1143</v>
      </c>
      <c r="I283" s="446">
        <v>368.989990234375</v>
      </c>
      <c r="J283" s="446">
        <v>3</v>
      </c>
      <c r="K283" s="447">
        <v>1106.97998046875</v>
      </c>
    </row>
    <row r="284" spans="1:11" ht="14.45" customHeight="1" x14ac:dyDescent="0.2">
      <c r="A284" s="441" t="s">
        <v>432</v>
      </c>
      <c r="B284" s="442" t="s">
        <v>433</v>
      </c>
      <c r="C284" s="443" t="s">
        <v>439</v>
      </c>
      <c r="D284" s="444" t="s">
        <v>440</v>
      </c>
      <c r="E284" s="443" t="s">
        <v>702</v>
      </c>
      <c r="F284" s="444" t="s">
        <v>703</v>
      </c>
      <c r="G284" s="443" t="s">
        <v>1144</v>
      </c>
      <c r="H284" s="443" t="s">
        <v>1145</v>
      </c>
      <c r="I284" s="446">
        <v>1420</v>
      </c>
      <c r="J284" s="446">
        <v>5</v>
      </c>
      <c r="K284" s="447">
        <v>7100.009765625</v>
      </c>
    </row>
    <row r="285" spans="1:11" ht="14.45" customHeight="1" x14ac:dyDescent="0.2">
      <c r="A285" s="441" t="s">
        <v>432</v>
      </c>
      <c r="B285" s="442" t="s">
        <v>433</v>
      </c>
      <c r="C285" s="443" t="s">
        <v>439</v>
      </c>
      <c r="D285" s="444" t="s">
        <v>440</v>
      </c>
      <c r="E285" s="443" t="s">
        <v>702</v>
      </c>
      <c r="F285" s="444" t="s">
        <v>703</v>
      </c>
      <c r="G285" s="443" t="s">
        <v>1146</v>
      </c>
      <c r="H285" s="443" t="s">
        <v>1147</v>
      </c>
      <c r="I285" s="446">
        <v>3729.72998046875</v>
      </c>
      <c r="J285" s="446">
        <v>4</v>
      </c>
      <c r="K285" s="447">
        <v>14918.91015625</v>
      </c>
    </row>
    <row r="286" spans="1:11" ht="14.45" customHeight="1" x14ac:dyDescent="0.2">
      <c r="A286" s="441" t="s">
        <v>432</v>
      </c>
      <c r="B286" s="442" t="s">
        <v>433</v>
      </c>
      <c r="C286" s="443" t="s">
        <v>439</v>
      </c>
      <c r="D286" s="444" t="s">
        <v>440</v>
      </c>
      <c r="E286" s="443" t="s">
        <v>702</v>
      </c>
      <c r="F286" s="444" t="s">
        <v>703</v>
      </c>
      <c r="G286" s="443" t="s">
        <v>1148</v>
      </c>
      <c r="H286" s="443" t="s">
        <v>1149</v>
      </c>
      <c r="I286" s="446">
        <v>302.45001220703125</v>
      </c>
      <c r="J286" s="446">
        <v>10</v>
      </c>
      <c r="K286" s="447">
        <v>3024.5</v>
      </c>
    </row>
    <row r="287" spans="1:11" ht="14.45" customHeight="1" x14ac:dyDescent="0.2">
      <c r="A287" s="441" t="s">
        <v>432</v>
      </c>
      <c r="B287" s="442" t="s">
        <v>433</v>
      </c>
      <c r="C287" s="443" t="s">
        <v>439</v>
      </c>
      <c r="D287" s="444" t="s">
        <v>440</v>
      </c>
      <c r="E287" s="443" t="s">
        <v>702</v>
      </c>
      <c r="F287" s="444" t="s">
        <v>703</v>
      </c>
      <c r="G287" s="443" t="s">
        <v>1150</v>
      </c>
      <c r="H287" s="443" t="s">
        <v>1151</v>
      </c>
      <c r="I287" s="446">
        <v>231.11000061035156</v>
      </c>
      <c r="J287" s="446">
        <v>15</v>
      </c>
      <c r="K287" s="447">
        <v>3466.64990234375</v>
      </c>
    </row>
    <row r="288" spans="1:11" ht="14.45" customHeight="1" x14ac:dyDescent="0.2">
      <c r="A288" s="441" t="s">
        <v>432</v>
      </c>
      <c r="B288" s="442" t="s">
        <v>433</v>
      </c>
      <c r="C288" s="443" t="s">
        <v>439</v>
      </c>
      <c r="D288" s="444" t="s">
        <v>440</v>
      </c>
      <c r="E288" s="443" t="s">
        <v>702</v>
      </c>
      <c r="F288" s="444" t="s">
        <v>703</v>
      </c>
      <c r="G288" s="443" t="s">
        <v>1152</v>
      </c>
      <c r="H288" s="443" t="s">
        <v>1153</v>
      </c>
      <c r="I288" s="446">
        <v>385.97000122070313</v>
      </c>
      <c r="J288" s="446">
        <v>30</v>
      </c>
      <c r="K288" s="447">
        <v>11578.969848632813</v>
      </c>
    </row>
    <row r="289" spans="1:11" ht="14.45" customHeight="1" x14ac:dyDescent="0.2">
      <c r="A289" s="441" t="s">
        <v>432</v>
      </c>
      <c r="B289" s="442" t="s">
        <v>433</v>
      </c>
      <c r="C289" s="443" t="s">
        <v>439</v>
      </c>
      <c r="D289" s="444" t="s">
        <v>440</v>
      </c>
      <c r="E289" s="443" t="s">
        <v>702</v>
      </c>
      <c r="F289" s="444" t="s">
        <v>703</v>
      </c>
      <c r="G289" s="443" t="s">
        <v>1154</v>
      </c>
      <c r="H289" s="443" t="s">
        <v>1155</v>
      </c>
      <c r="I289" s="446">
        <v>598.5</v>
      </c>
      <c r="J289" s="446">
        <v>2</v>
      </c>
      <c r="K289" s="447">
        <v>1197</v>
      </c>
    </row>
    <row r="290" spans="1:11" ht="14.45" customHeight="1" x14ac:dyDescent="0.2">
      <c r="A290" s="441" t="s">
        <v>432</v>
      </c>
      <c r="B290" s="442" t="s">
        <v>433</v>
      </c>
      <c r="C290" s="443" t="s">
        <v>439</v>
      </c>
      <c r="D290" s="444" t="s">
        <v>440</v>
      </c>
      <c r="E290" s="443" t="s">
        <v>702</v>
      </c>
      <c r="F290" s="444" t="s">
        <v>703</v>
      </c>
      <c r="G290" s="443" t="s">
        <v>1156</v>
      </c>
      <c r="H290" s="443" t="s">
        <v>1157</v>
      </c>
      <c r="I290" s="446">
        <v>109</v>
      </c>
      <c r="J290" s="446">
        <v>5</v>
      </c>
      <c r="K290" s="447">
        <v>545</v>
      </c>
    </row>
    <row r="291" spans="1:11" ht="14.45" customHeight="1" x14ac:dyDescent="0.2">
      <c r="A291" s="441" t="s">
        <v>432</v>
      </c>
      <c r="B291" s="442" t="s">
        <v>433</v>
      </c>
      <c r="C291" s="443" t="s">
        <v>439</v>
      </c>
      <c r="D291" s="444" t="s">
        <v>440</v>
      </c>
      <c r="E291" s="443" t="s">
        <v>702</v>
      </c>
      <c r="F291" s="444" t="s">
        <v>703</v>
      </c>
      <c r="G291" s="443" t="s">
        <v>1158</v>
      </c>
      <c r="H291" s="443" t="s">
        <v>1159</v>
      </c>
      <c r="I291" s="446">
        <v>53.360000610351563</v>
      </c>
      <c r="J291" s="446">
        <v>3</v>
      </c>
      <c r="K291" s="447">
        <v>160.08000183105469</v>
      </c>
    </row>
    <row r="292" spans="1:11" ht="14.45" customHeight="1" x14ac:dyDescent="0.2">
      <c r="A292" s="441" t="s">
        <v>432</v>
      </c>
      <c r="B292" s="442" t="s">
        <v>433</v>
      </c>
      <c r="C292" s="443" t="s">
        <v>439</v>
      </c>
      <c r="D292" s="444" t="s">
        <v>440</v>
      </c>
      <c r="E292" s="443" t="s">
        <v>702</v>
      </c>
      <c r="F292" s="444" t="s">
        <v>703</v>
      </c>
      <c r="G292" s="443" t="s">
        <v>1160</v>
      </c>
      <c r="H292" s="443" t="s">
        <v>1161</v>
      </c>
      <c r="I292" s="446">
        <v>56.049999237060547</v>
      </c>
      <c r="J292" s="446">
        <v>10</v>
      </c>
      <c r="K292" s="447">
        <v>560.5</v>
      </c>
    </row>
    <row r="293" spans="1:11" ht="14.45" customHeight="1" x14ac:dyDescent="0.2">
      <c r="A293" s="441" t="s">
        <v>432</v>
      </c>
      <c r="B293" s="442" t="s">
        <v>433</v>
      </c>
      <c r="C293" s="443" t="s">
        <v>439</v>
      </c>
      <c r="D293" s="444" t="s">
        <v>440</v>
      </c>
      <c r="E293" s="443" t="s">
        <v>702</v>
      </c>
      <c r="F293" s="444" t="s">
        <v>703</v>
      </c>
      <c r="G293" s="443" t="s">
        <v>1162</v>
      </c>
      <c r="H293" s="443" t="s">
        <v>1163</v>
      </c>
      <c r="I293" s="446">
        <v>21.479999542236328</v>
      </c>
      <c r="J293" s="446">
        <v>20</v>
      </c>
      <c r="K293" s="447">
        <v>429.52999877929688</v>
      </c>
    </row>
    <row r="294" spans="1:11" ht="14.45" customHeight="1" x14ac:dyDescent="0.2">
      <c r="A294" s="441" t="s">
        <v>432</v>
      </c>
      <c r="B294" s="442" t="s">
        <v>433</v>
      </c>
      <c r="C294" s="443" t="s">
        <v>439</v>
      </c>
      <c r="D294" s="444" t="s">
        <v>440</v>
      </c>
      <c r="E294" s="443" t="s">
        <v>702</v>
      </c>
      <c r="F294" s="444" t="s">
        <v>703</v>
      </c>
      <c r="G294" s="443" t="s">
        <v>1164</v>
      </c>
      <c r="H294" s="443" t="s">
        <v>1165</v>
      </c>
      <c r="I294" s="446">
        <v>387.17999267578125</v>
      </c>
      <c r="J294" s="446">
        <v>4</v>
      </c>
      <c r="K294" s="447">
        <v>1548.699951171875</v>
      </c>
    </row>
    <row r="295" spans="1:11" ht="14.45" customHeight="1" x14ac:dyDescent="0.2">
      <c r="A295" s="441" t="s">
        <v>432</v>
      </c>
      <c r="B295" s="442" t="s">
        <v>433</v>
      </c>
      <c r="C295" s="443" t="s">
        <v>439</v>
      </c>
      <c r="D295" s="444" t="s">
        <v>440</v>
      </c>
      <c r="E295" s="443" t="s">
        <v>702</v>
      </c>
      <c r="F295" s="444" t="s">
        <v>703</v>
      </c>
      <c r="G295" s="443" t="s">
        <v>1166</v>
      </c>
      <c r="H295" s="443" t="s">
        <v>1167</v>
      </c>
      <c r="I295" s="446">
        <v>3905.0050048828125</v>
      </c>
      <c r="J295" s="446">
        <v>3</v>
      </c>
      <c r="K295" s="447">
        <v>11715.010009765625</v>
      </c>
    </row>
    <row r="296" spans="1:11" ht="14.45" customHeight="1" x14ac:dyDescent="0.2">
      <c r="A296" s="441" t="s">
        <v>432</v>
      </c>
      <c r="B296" s="442" t="s">
        <v>433</v>
      </c>
      <c r="C296" s="443" t="s">
        <v>439</v>
      </c>
      <c r="D296" s="444" t="s">
        <v>440</v>
      </c>
      <c r="E296" s="443" t="s">
        <v>702</v>
      </c>
      <c r="F296" s="444" t="s">
        <v>703</v>
      </c>
      <c r="G296" s="443" t="s">
        <v>1168</v>
      </c>
      <c r="H296" s="443" t="s">
        <v>1169</v>
      </c>
      <c r="I296" s="446">
        <v>7465.27978515625</v>
      </c>
      <c r="J296" s="446">
        <v>1</v>
      </c>
      <c r="K296" s="447">
        <v>7465.27978515625</v>
      </c>
    </row>
    <row r="297" spans="1:11" ht="14.45" customHeight="1" x14ac:dyDescent="0.2">
      <c r="A297" s="441" t="s">
        <v>432</v>
      </c>
      <c r="B297" s="442" t="s">
        <v>433</v>
      </c>
      <c r="C297" s="443" t="s">
        <v>439</v>
      </c>
      <c r="D297" s="444" t="s">
        <v>440</v>
      </c>
      <c r="E297" s="443" t="s">
        <v>702</v>
      </c>
      <c r="F297" s="444" t="s">
        <v>703</v>
      </c>
      <c r="G297" s="443" t="s">
        <v>1170</v>
      </c>
      <c r="H297" s="443" t="s">
        <v>1171</v>
      </c>
      <c r="I297" s="446">
        <v>419.8699951171875</v>
      </c>
      <c r="J297" s="446">
        <v>1</v>
      </c>
      <c r="K297" s="447">
        <v>419.8699951171875</v>
      </c>
    </row>
    <row r="298" spans="1:11" ht="14.45" customHeight="1" x14ac:dyDescent="0.2">
      <c r="A298" s="441" t="s">
        <v>432</v>
      </c>
      <c r="B298" s="442" t="s">
        <v>433</v>
      </c>
      <c r="C298" s="443" t="s">
        <v>439</v>
      </c>
      <c r="D298" s="444" t="s">
        <v>440</v>
      </c>
      <c r="E298" s="443" t="s">
        <v>702</v>
      </c>
      <c r="F298" s="444" t="s">
        <v>703</v>
      </c>
      <c r="G298" s="443" t="s">
        <v>1172</v>
      </c>
      <c r="H298" s="443" t="s">
        <v>1173</v>
      </c>
      <c r="I298" s="446">
        <v>426.04000854492188</v>
      </c>
      <c r="J298" s="446">
        <v>3</v>
      </c>
      <c r="K298" s="447">
        <v>1278.1200256347656</v>
      </c>
    </row>
    <row r="299" spans="1:11" ht="14.45" customHeight="1" x14ac:dyDescent="0.2">
      <c r="A299" s="441" t="s">
        <v>432</v>
      </c>
      <c r="B299" s="442" t="s">
        <v>433</v>
      </c>
      <c r="C299" s="443" t="s">
        <v>439</v>
      </c>
      <c r="D299" s="444" t="s">
        <v>440</v>
      </c>
      <c r="E299" s="443" t="s">
        <v>702</v>
      </c>
      <c r="F299" s="444" t="s">
        <v>703</v>
      </c>
      <c r="G299" s="443" t="s">
        <v>1174</v>
      </c>
      <c r="H299" s="443" t="s">
        <v>1175</v>
      </c>
      <c r="I299" s="446">
        <v>617.05999755859375</v>
      </c>
      <c r="J299" s="446">
        <v>1</v>
      </c>
      <c r="K299" s="447">
        <v>617.05999755859375</v>
      </c>
    </row>
    <row r="300" spans="1:11" ht="14.45" customHeight="1" x14ac:dyDescent="0.2">
      <c r="A300" s="441" t="s">
        <v>432</v>
      </c>
      <c r="B300" s="442" t="s">
        <v>433</v>
      </c>
      <c r="C300" s="443" t="s">
        <v>439</v>
      </c>
      <c r="D300" s="444" t="s">
        <v>440</v>
      </c>
      <c r="E300" s="443" t="s">
        <v>702</v>
      </c>
      <c r="F300" s="444" t="s">
        <v>703</v>
      </c>
      <c r="G300" s="443" t="s">
        <v>1176</v>
      </c>
      <c r="H300" s="443" t="s">
        <v>1177</v>
      </c>
      <c r="I300" s="446">
        <v>617.05999755859375</v>
      </c>
      <c r="J300" s="446">
        <v>1</v>
      </c>
      <c r="K300" s="447">
        <v>617.05999755859375</v>
      </c>
    </row>
    <row r="301" spans="1:11" ht="14.45" customHeight="1" x14ac:dyDescent="0.2">
      <c r="A301" s="441" t="s">
        <v>432</v>
      </c>
      <c r="B301" s="442" t="s">
        <v>433</v>
      </c>
      <c r="C301" s="443" t="s">
        <v>439</v>
      </c>
      <c r="D301" s="444" t="s">
        <v>440</v>
      </c>
      <c r="E301" s="443" t="s">
        <v>702</v>
      </c>
      <c r="F301" s="444" t="s">
        <v>703</v>
      </c>
      <c r="G301" s="443" t="s">
        <v>1178</v>
      </c>
      <c r="H301" s="443" t="s">
        <v>1179</v>
      </c>
      <c r="I301" s="446">
        <v>7.4099998474121094</v>
      </c>
      <c r="J301" s="446">
        <v>240</v>
      </c>
      <c r="K301" s="447">
        <v>1778</v>
      </c>
    </row>
    <row r="302" spans="1:11" ht="14.45" customHeight="1" x14ac:dyDescent="0.2">
      <c r="A302" s="441" t="s">
        <v>432</v>
      </c>
      <c r="B302" s="442" t="s">
        <v>433</v>
      </c>
      <c r="C302" s="443" t="s">
        <v>439</v>
      </c>
      <c r="D302" s="444" t="s">
        <v>440</v>
      </c>
      <c r="E302" s="443" t="s">
        <v>702</v>
      </c>
      <c r="F302" s="444" t="s">
        <v>703</v>
      </c>
      <c r="G302" s="443" t="s">
        <v>1180</v>
      </c>
      <c r="H302" s="443" t="s">
        <v>1181</v>
      </c>
      <c r="I302" s="446">
        <v>8.8900003433227539</v>
      </c>
      <c r="J302" s="446">
        <v>200</v>
      </c>
      <c r="K302" s="447">
        <v>1778</v>
      </c>
    </row>
    <row r="303" spans="1:11" ht="14.45" customHeight="1" x14ac:dyDescent="0.2">
      <c r="A303" s="441" t="s">
        <v>432</v>
      </c>
      <c r="B303" s="442" t="s">
        <v>433</v>
      </c>
      <c r="C303" s="443" t="s">
        <v>439</v>
      </c>
      <c r="D303" s="444" t="s">
        <v>440</v>
      </c>
      <c r="E303" s="443" t="s">
        <v>702</v>
      </c>
      <c r="F303" s="444" t="s">
        <v>703</v>
      </c>
      <c r="G303" s="443" t="s">
        <v>1182</v>
      </c>
      <c r="H303" s="443" t="s">
        <v>1183</v>
      </c>
      <c r="I303" s="446">
        <v>51.299999237060547</v>
      </c>
      <c r="J303" s="446">
        <v>10</v>
      </c>
      <c r="K303" s="447">
        <v>512.989990234375</v>
      </c>
    </row>
    <row r="304" spans="1:11" ht="14.45" customHeight="1" x14ac:dyDescent="0.2">
      <c r="A304" s="441" t="s">
        <v>432</v>
      </c>
      <c r="B304" s="442" t="s">
        <v>433</v>
      </c>
      <c r="C304" s="443" t="s">
        <v>439</v>
      </c>
      <c r="D304" s="444" t="s">
        <v>440</v>
      </c>
      <c r="E304" s="443" t="s">
        <v>702</v>
      </c>
      <c r="F304" s="444" t="s">
        <v>703</v>
      </c>
      <c r="G304" s="443" t="s">
        <v>1184</v>
      </c>
      <c r="H304" s="443" t="s">
        <v>1185</v>
      </c>
      <c r="I304" s="446">
        <v>174.84500122070313</v>
      </c>
      <c r="J304" s="446">
        <v>35</v>
      </c>
      <c r="K304" s="447">
        <v>6080.25</v>
      </c>
    </row>
    <row r="305" spans="1:11" ht="14.45" customHeight="1" x14ac:dyDescent="0.2">
      <c r="A305" s="441" t="s">
        <v>432</v>
      </c>
      <c r="B305" s="442" t="s">
        <v>433</v>
      </c>
      <c r="C305" s="443" t="s">
        <v>439</v>
      </c>
      <c r="D305" s="444" t="s">
        <v>440</v>
      </c>
      <c r="E305" s="443" t="s">
        <v>702</v>
      </c>
      <c r="F305" s="444" t="s">
        <v>703</v>
      </c>
      <c r="G305" s="443" t="s">
        <v>1186</v>
      </c>
      <c r="H305" s="443" t="s">
        <v>1187</v>
      </c>
      <c r="I305" s="446">
        <v>258.92999776204425</v>
      </c>
      <c r="J305" s="446">
        <v>16</v>
      </c>
      <c r="K305" s="447">
        <v>3871.8098754882813</v>
      </c>
    </row>
    <row r="306" spans="1:11" ht="14.45" customHeight="1" x14ac:dyDescent="0.2">
      <c r="A306" s="441" t="s">
        <v>432</v>
      </c>
      <c r="B306" s="442" t="s">
        <v>433</v>
      </c>
      <c r="C306" s="443" t="s">
        <v>439</v>
      </c>
      <c r="D306" s="444" t="s">
        <v>440</v>
      </c>
      <c r="E306" s="443" t="s">
        <v>702</v>
      </c>
      <c r="F306" s="444" t="s">
        <v>703</v>
      </c>
      <c r="G306" s="443" t="s">
        <v>1188</v>
      </c>
      <c r="H306" s="443" t="s">
        <v>1189</v>
      </c>
      <c r="I306" s="446">
        <v>160.63999938964844</v>
      </c>
      <c r="J306" s="446">
        <v>10</v>
      </c>
      <c r="K306" s="447">
        <v>1606.43994140625</v>
      </c>
    </row>
    <row r="307" spans="1:11" ht="14.45" customHeight="1" x14ac:dyDescent="0.2">
      <c r="A307" s="441" t="s">
        <v>432</v>
      </c>
      <c r="B307" s="442" t="s">
        <v>433</v>
      </c>
      <c r="C307" s="443" t="s">
        <v>439</v>
      </c>
      <c r="D307" s="444" t="s">
        <v>440</v>
      </c>
      <c r="E307" s="443" t="s">
        <v>702</v>
      </c>
      <c r="F307" s="444" t="s">
        <v>703</v>
      </c>
      <c r="G307" s="443" t="s">
        <v>1190</v>
      </c>
      <c r="H307" s="443" t="s">
        <v>1191</v>
      </c>
      <c r="I307" s="446">
        <v>107.16000366210938</v>
      </c>
      <c r="J307" s="446">
        <v>35</v>
      </c>
      <c r="K307" s="447">
        <v>3750.7000732421875</v>
      </c>
    </row>
    <row r="308" spans="1:11" ht="14.45" customHeight="1" x14ac:dyDescent="0.2">
      <c r="A308" s="441" t="s">
        <v>432</v>
      </c>
      <c r="B308" s="442" t="s">
        <v>433</v>
      </c>
      <c r="C308" s="443" t="s">
        <v>439</v>
      </c>
      <c r="D308" s="444" t="s">
        <v>440</v>
      </c>
      <c r="E308" s="443" t="s">
        <v>702</v>
      </c>
      <c r="F308" s="444" t="s">
        <v>703</v>
      </c>
      <c r="G308" s="443" t="s">
        <v>1192</v>
      </c>
      <c r="H308" s="443" t="s">
        <v>1193</v>
      </c>
      <c r="I308" s="446">
        <v>91</v>
      </c>
      <c r="J308" s="446">
        <v>60</v>
      </c>
      <c r="K308" s="447">
        <v>5460</v>
      </c>
    </row>
    <row r="309" spans="1:11" ht="14.45" customHeight="1" x14ac:dyDescent="0.2">
      <c r="A309" s="441" t="s">
        <v>432</v>
      </c>
      <c r="B309" s="442" t="s">
        <v>433</v>
      </c>
      <c r="C309" s="443" t="s">
        <v>439</v>
      </c>
      <c r="D309" s="444" t="s">
        <v>440</v>
      </c>
      <c r="E309" s="443" t="s">
        <v>702</v>
      </c>
      <c r="F309" s="444" t="s">
        <v>703</v>
      </c>
      <c r="G309" s="443" t="s">
        <v>1194</v>
      </c>
      <c r="H309" s="443" t="s">
        <v>1195</v>
      </c>
      <c r="I309" s="446">
        <v>181.3699951171875</v>
      </c>
      <c r="J309" s="446">
        <v>5</v>
      </c>
      <c r="K309" s="447">
        <v>906.83001708984375</v>
      </c>
    </row>
    <row r="310" spans="1:11" ht="14.45" customHeight="1" x14ac:dyDescent="0.2">
      <c r="A310" s="441" t="s">
        <v>432</v>
      </c>
      <c r="B310" s="442" t="s">
        <v>433</v>
      </c>
      <c r="C310" s="443" t="s">
        <v>439</v>
      </c>
      <c r="D310" s="444" t="s">
        <v>440</v>
      </c>
      <c r="E310" s="443" t="s">
        <v>702</v>
      </c>
      <c r="F310" s="444" t="s">
        <v>703</v>
      </c>
      <c r="G310" s="443" t="s">
        <v>1196</v>
      </c>
      <c r="H310" s="443" t="s">
        <v>1197</v>
      </c>
      <c r="I310" s="446">
        <v>143.67999267578125</v>
      </c>
      <c r="J310" s="446">
        <v>27</v>
      </c>
      <c r="K310" s="447">
        <v>3879.2400207519531</v>
      </c>
    </row>
    <row r="311" spans="1:11" ht="14.45" customHeight="1" x14ac:dyDescent="0.2">
      <c r="A311" s="441" t="s">
        <v>432</v>
      </c>
      <c r="B311" s="442" t="s">
        <v>433</v>
      </c>
      <c r="C311" s="443" t="s">
        <v>439</v>
      </c>
      <c r="D311" s="444" t="s">
        <v>440</v>
      </c>
      <c r="E311" s="443" t="s">
        <v>702</v>
      </c>
      <c r="F311" s="444" t="s">
        <v>703</v>
      </c>
      <c r="G311" s="443" t="s">
        <v>1198</v>
      </c>
      <c r="H311" s="443" t="s">
        <v>1199</v>
      </c>
      <c r="I311" s="446">
        <v>379.92001342773438</v>
      </c>
      <c r="J311" s="446">
        <v>1</v>
      </c>
      <c r="K311" s="447">
        <v>379.92001342773438</v>
      </c>
    </row>
    <row r="312" spans="1:11" ht="14.45" customHeight="1" x14ac:dyDescent="0.2">
      <c r="A312" s="441" t="s">
        <v>432</v>
      </c>
      <c r="B312" s="442" t="s">
        <v>433</v>
      </c>
      <c r="C312" s="443" t="s">
        <v>439</v>
      </c>
      <c r="D312" s="444" t="s">
        <v>440</v>
      </c>
      <c r="E312" s="443" t="s">
        <v>702</v>
      </c>
      <c r="F312" s="444" t="s">
        <v>703</v>
      </c>
      <c r="G312" s="443" t="s">
        <v>1200</v>
      </c>
      <c r="H312" s="443" t="s">
        <v>1201</v>
      </c>
      <c r="I312" s="446">
        <v>955.8499755859375</v>
      </c>
      <c r="J312" s="446">
        <v>4</v>
      </c>
      <c r="K312" s="447">
        <v>3823.39990234375</v>
      </c>
    </row>
    <row r="313" spans="1:11" ht="14.45" customHeight="1" x14ac:dyDescent="0.2">
      <c r="A313" s="441" t="s">
        <v>432</v>
      </c>
      <c r="B313" s="442" t="s">
        <v>433</v>
      </c>
      <c r="C313" s="443" t="s">
        <v>439</v>
      </c>
      <c r="D313" s="444" t="s">
        <v>440</v>
      </c>
      <c r="E313" s="443" t="s">
        <v>702</v>
      </c>
      <c r="F313" s="444" t="s">
        <v>703</v>
      </c>
      <c r="G313" s="443" t="s">
        <v>1202</v>
      </c>
      <c r="H313" s="443" t="s">
        <v>1203</v>
      </c>
      <c r="I313" s="446">
        <v>1631.0799560546875</v>
      </c>
      <c r="J313" s="446">
        <v>3</v>
      </c>
      <c r="K313" s="447">
        <v>4893.2398681640625</v>
      </c>
    </row>
    <row r="314" spans="1:11" ht="14.45" customHeight="1" x14ac:dyDescent="0.2">
      <c r="A314" s="441" t="s">
        <v>432</v>
      </c>
      <c r="B314" s="442" t="s">
        <v>433</v>
      </c>
      <c r="C314" s="443" t="s">
        <v>439</v>
      </c>
      <c r="D314" s="444" t="s">
        <v>440</v>
      </c>
      <c r="E314" s="443" t="s">
        <v>702</v>
      </c>
      <c r="F314" s="444" t="s">
        <v>703</v>
      </c>
      <c r="G314" s="443" t="s">
        <v>1204</v>
      </c>
      <c r="H314" s="443" t="s">
        <v>1205</v>
      </c>
      <c r="I314" s="446">
        <v>120.75</v>
      </c>
      <c r="J314" s="446">
        <v>5</v>
      </c>
      <c r="K314" s="447">
        <v>603.75</v>
      </c>
    </row>
    <row r="315" spans="1:11" ht="14.45" customHeight="1" x14ac:dyDescent="0.2">
      <c r="A315" s="441" t="s">
        <v>432</v>
      </c>
      <c r="B315" s="442" t="s">
        <v>433</v>
      </c>
      <c r="C315" s="443" t="s">
        <v>439</v>
      </c>
      <c r="D315" s="444" t="s">
        <v>440</v>
      </c>
      <c r="E315" s="443" t="s">
        <v>702</v>
      </c>
      <c r="F315" s="444" t="s">
        <v>703</v>
      </c>
      <c r="G315" s="443" t="s">
        <v>1206</v>
      </c>
      <c r="H315" s="443" t="s">
        <v>1207</v>
      </c>
      <c r="I315" s="446">
        <v>2525.93994140625</v>
      </c>
      <c r="J315" s="446">
        <v>2</v>
      </c>
      <c r="K315" s="447">
        <v>5051.8798828125</v>
      </c>
    </row>
    <row r="316" spans="1:11" ht="14.45" customHeight="1" x14ac:dyDescent="0.2">
      <c r="A316" s="441" t="s">
        <v>432</v>
      </c>
      <c r="B316" s="442" t="s">
        <v>433</v>
      </c>
      <c r="C316" s="443" t="s">
        <v>439</v>
      </c>
      <c r="D316" s="444" t="s">
        <v>440</v>
      </c>
      <c r="E316" s="443" t="s">
        <v>702</v>
      </c>
      <c r="F316" s="444" t="s">
        <v>703</v>
      </c>
      <c r="G316" s="443" t="s">
        <v>1208</v>
      </c>
      <c r="H316" s="443" t="s">
        <v>1209</v>
      </c>
      <c r="I316" s="446">
        <v>2129.22998046875</v>
      </c>
      <c r="J316" s="446">
        <v>4</v>
      </c>
      <c r="K316" s="447">
        <v>8516.900390625</v>
      </c>
    </row>
    <row r="317" spans="1:11" ht="14.45" customHeight="1" x14ac:dyDescent="0.2">
      <c r="A317" s="441" t="s">
        <v>432</v>
      </c>
      <c r="B317" s="442" t="s">
        <v>433</v>
      </c>
      <c r="C317" s="443" t="s">
        <v>439</v>
      </c>
      <c r="D317" s="444" t="s">
        <v>440</v>
      </c>
      <c r="E317" s="443" t="s">
        <v>702</v>
      </c>
      <c r="F317" s="444" t="s">
        <v>703</v>
      </c>
      <c r="G317" s="443" t="s">
        <v>1210</v>
      </c>
      <c r="H317" s="443" t="s">
        <v>1211</v>
      </c>
      <c r="I317" s="446">
        <v>268.6199951171875</v>
      </c>
      <c r="J317" s="446">
        <v>8</v>
      </c>
      <c r="K317" s="447">
        <v>2148.9599609375</v>
      </c>
    </row>
    <row r="318" spans="1:11" ht="14.45" customHeight="1" x14ac:dyDescent="0.2">
      <c r="A318" s="441" t="s">
        <v>432</v>
      </c>
      <c r="B318" s="442" t="s">
        <v>433</v>
      </c>
      <c r="C318" s="443" t="s">
        <v>439</v>
      </c>
      <c r="D318" s="444" t="s">
        <v>440</v>
      </c>
      <c r="E318" s="443" t="s">
        <v>702</v>
      </c>
      <c r="F318" s="444" t="s">
        <v>703</v>
      </c>
      <c r="G318" s="443" t="s">
        <v>1212</v>
      </c>
      <c r="H318" s="443" t="s">
        <v>1213</v>
      </c>
      <c r="I318" s="446">
        <v>44.770000457763672</v>
      </c>
      <c r="J318" s="446">
        <v>60</v>
      </c>
      <c r="K318" s="447">
        <v>2686.199951171875</v>
      </c>
    </row>
    <row r="319" spans="1:11" ht="14.45" customHeight="1" x14ac:dyDescent="0.2">
      <c r="A319" s="441" t="s">
        <v>432</v>
      </c>
      <c r="B319" s="442" t="s">
        <v>433</v>
      </c>
      <c r="C319" s="443" t="s">
        <v>439</v>
      </c>
      <c r="D319" s="444" t="s">
        <v>440</v>
      </c>
      <c r="E319" s="443" t="s">
        <v>702</v>
      </c>
      <c r="F319" s="444" t="s">
        <v>703</v>
      </c>
      <c r="G319" s="443" t="s">
        <v>1214</v>
      </c>
      <c r="H319" s="443" t="s">
        <v>1215</v>
      </c>
      <c r="I319" s="446">
        <v>268.6199951171875</v>
      </c>
      <c r="J319" s="446">
        <v>3</v>
      </c>
      <c r="K319" s="447">
        <v>805.8599853515625</v>
      </c>
    </row>
    <row r="320" spans="1:11" ht="14.45" customHeight="1" x14ac:dyDescent="0.2">
      <c r="A320" s="441" t="s">
        <v>432</v>
      </c>
      <c r="B320" s="442" t="s">
        <v>433</v>
      </c>
      <c r="C320" s="443" t="s">
        <v>439</v>
      </c>
      <c r="D320" s="444" t="s">
        <v>440</v>
      </c>
      <c r="E320" s="443" t="s">
        <v>702</v>
      </c>
      <c r="F320" s="444" t="s">
        <v>703</v>
      </c>
      <c r="G320" s="443" t="s">
        <v>1216</v>
      </c>
      <c r="H320" s="443" t="s">
        <v>1217</v>
      </c>
      <c r="I320" s="446">
        <v>44.770000457763672</v>
      </c>
      <c r="J320" s="446">
        <v>36</v>
      </c>
      <c r="K320" s="447">
        <v>1611.719970703125</v>
      </c>
    </row>
    <row r="321" spans="1:11" ht="14.45" customHeight="1" x14ac:dyDescent="0.2">
      <c r="A321" s="441" t="s">
        <v>432</v>
      </c>
      <c r="B321" s="442" t="s">
        <v>433</v>
      </c>
      <c r="C321" s="443" t="s">
        <v>439</v>
      </c>
      <c r="D321" s="444" t="s">
        <v>440</v>
      </c>
      <c r="E321" s="443" t="s">
        <v>702</v>
      </c>
      <c r="F321" s="444" t="s">
        <v>703</v>
      </c>
      <c r="G321" s="443" t="s">
        <v>1218</v>
      </c>
      <c r="H321" s="443" t="s">
        <v>1219</v>
      </c>
      <c r="I321" s="446">
        <v>60.5</v>
      </c>
      <c r="J321" s="446">
        <v>16</v>
      </c>
      <c r="K321" s="447">
        <v>968</v>
      </c>
    </row>
    <row r="322" spans="1:11" ht="14.45" customHeight="1" x14ac:dyDescent="0.2">
      <c r="A322" s="441" t="s">
        <v>432</v>
      </c>
      <c r="B322" s="442" t="s">
        <v>433</v>
      </c>
      <c r="C322" s="443" t="s">
        <v>439</v>
      </c>
      <c r="D322" s="444" t="s">
        <v>440</v>
      </c>
      <c r="E322" s="443" t="s">
        <v>702</v>
      </c>
      <c r="F322" s="444" t="s">
        <v>703</v>
      </c>
      <c r="G322" s="443" t="s">
        <v>1220</v>
      </c>
      <c r="H322" s="443" t="s">
        <v>1221</v>
      </c>
      <c r="I322" s="446">
        <v>32.439998626708984</v>
      </c>
      <c r="J322" s="446">
        <v>240</v>
      </c>
      <c r="K322" s="447">
        <v>7785.019775390625</v>
      </c>
    </row>
    <row r="323" spans="1:11" ht="14.45" customHeight="1" x14ac:dyDescent="0.2">
      <c r="A323" s="441" t="s">
        <v>432</v>
      </c>
      <c r="B323" s="442" t="s">
        <v>433</v>
      </c>
      <c r="C323" s="443" t="s">
        <v>439</v>
      </c>
      <c r="D323" s="444" t="s">
        <v>440</v>
      </c>
      <c r="E323" s="443" t="s">
        <v>702</v>
      </c>
      <c r="F323" s="444" t="s">
        <v>703</v>
      </c>
      <c r="G323" s="443" t="s">
        <v>1222</v>
      </c>
      <c r="H323" s="443" t="s">
        <v>1223</v>
      </c>
      <c r="I323" s="446">
        <v>32.439998626708984</v>
      </c>
      <c r="J323" s="446">
        <v>80</v>
      </c>
      <c r="K323" s="447">
        <v>2595</v>
      </c>
    </row>
    <row r="324" spans="1:11" ht="14.45" customHeight="1" x14ac:dyDescent="0.2">
      <c r="A324" s="441" t="s">
        <v>432</v>
      </c>
      <c r="B324" s="442" t="s">
        <v>433</v>
      </c>
      <c r="C324" s="443" t="s">
        <v>439</v>
      </c>
      <c r="D324" s="444" t="s">
        <v>440</v>
      </c>
      <c r="E324" s="443" t="s">
        <v>702</v>
      </c>
      <c r="F324" s="444" t="s">
        <v>703</v>
      </c>
      <c r="G324" s="443" t="s">
        <v>1224</v>
      </c>
      <c r="H324" s="443" t="s">
        <v>1225</v>
      </c>
      <c r="I324" s="446">
        <v>1179</v>
      </c>
      <c r="J324" s="446">
        <v>2</v>
      </c>
      <c r="K324" s="447">
        <v>2358</v>
      </c>
    </row>
    <row r="325" spans="1:11" ht="14.45" customHeight="1" x14ac:dyDescent="0.2">
      <c r="A325" s="441" t="s">
        <v>432</v>
      </c>
      <c r="B325" s="442" t="s">
        <v>433</v>
      </c>
      <c r="C325" s="443" t="s">
        <v>439</v>
      </c>
      <c r="D325" s="444" t="s">
        <v>440</v>
      </c>
      <c r="E325" s="443" t="s">
        <v>702</v>
      </c>
      <c r="F325" s="444" t="s">
        <v>703</v>
      </c>
      <c r="G325" s="443" t="s">
        <v>1226</v>
      </c>
      <c r="H325" s="443" t="s">
        <v>1227</v>
      </c>
      <c r="I325" s="446">
        <v>1476.199951171875</v>
      </c>
      <c r="J325" s="446">
        <v>1</v>
      </c>
      <c r="K325" s="447">
        <v>1476.199951171875</v>
      </c>
    </row>
    <row r="326" spans="1:11" ht="14.45" customHeight="1" x14ac:dyDescent="0.2">
      <c r="A326" s="441" t="s">
        <v>432</v>
      </c>
      <c r="B326" s="442" t="s">
        <v>433</v>
      </c>
      <c r="C326" s="443" t="s">
        <v>439</v>
      </c>
      <c r="D326" s="444" t="s">
        <v>440</v>
      </c>
      <c r="E326" s="443" t="s">
        <v>702</v>
      </c>
      <c r="F326" s="444" t="s">
        <v>703</v>
      </c>
      <c r="G326" s="443" t="s">
        <v>1228</v>
      </c>
      <c r="H326" s="443" t="s">
        <v>1229</v>
      </c>
      <c r="I326" s="446">
        <v>281.6300048828125</v>
      </c>
      <c r="J326" s="446">
        <v>6</v>
      </c>
      <c r="K326" s="447">
        <v>1689.77001953125</v>
      </c>
    </row>
    <row r="327" spans="1:11" ht="14.45" customHeight="1" x14ac:dyDescent="0.2">
      <c r="A327" s="441" t="s">
        <v>432</v>
      </c>
      <c r="B327" s="442" t="s">
        <v>433</v>
      </c>
      <c r="C327" s="443" t="s">
        <v>439</v>
      </c>
      <c r="D327" s="444" t="s">
        <v>440</v>
      </c>
      <c r="E327" s="443" t="s">
        <v>702</v>
      </c>
      <c r="F327" s="444" t="s">
        <v>703</v>
      </c>
      <c r="G327" s="443" t="s">
        <v>1230</v>
      </c>
      <c r="H327" s="443" t="s">
        <v>1231</v>
      </c>
      <c r="I327" s="446">
        <v>902.3599853515625</v>
      </c>
      <c r="J327" s="446">
        <v>2</v>
      </c>
      <c r="K327" s="447">
        <v>1804.719970703125</v>
      </c>
    </row>
    <row r="328" spans="1:11" ht="14.45" customHeight="1" x14ac:dyDescent="0.2">
      <c r="A328" s="441" t="s">
        <v>432</v>
      </c>
      <c r="B328" s="442" t="s">
        <v>433</v>
      </c>
      <c r="C328" s="443" t="s">
        <v>439</v>
      </c>
      <c r="D328" s="444" t="s">
        <v>440</v>
      </c>
      <c r="E328" s="443" t="s">
        <v>702</v>
      </c>
      <c r="F328" s="444" t="s">
        <v>703</v>
      </c>
      <c r="G328" s="443" t="s">
        <v>1232</v>
      </c>
      <c r="H328" s="443" t="s">
        <v>1233</v>
      </c>
      <c r="I328" s="446">
        <v>890.8699951171875</v>
      </c>
      <c r="J328" s="446">
        <v>2</v>
      </c>
      <c r="K328" s="447">
        <v>1781.72998046875</v>
      </c>
    </row>
    <row r="329" spans="1:11" ht="14.45" customHeight="1" x14ac:dyDescent="0.2">
      <c r="A329" s="441" t="s">
        <v>432</v>
      </c>
      <c r="B329" s="442" t="s">
        <v>433</v>
      </c>
      <c r="C329" s="443" t="s">
        <v>439</v>
      </c>
      <c r="D329" s="444" t="s">
        <v>440</v>
      </c>
      <c r="E329" s="443" t="s">
        <v>702</v>
      </c>
      <c r="F329" s="444" t="s">
        <v>703</v>
      </c>
      <c r="G329" s="443" t="s">
        <v>1234</v>
      </c>
      <c r="H329" s="443" t="s">
        <v>1235</v>
      </c>
      <c r="I329" s="446">
        <v>5376.35498046875</v>
      </c>
      <c r="J329" s="446">
        <v>2</v>
      </c>
      <c r="K329" s="447">
        <v>10752.7099609375</v>
      </c>
    </row>
    <row r="330" spans="1:11" ht="14.45" customHeight="1" x14ac:dyDescent="0.2">
      <c r="A330" s="441" t="s">
        <v>432</v>
      </c>
      <c r="B330" s="442" t="s">
        <v>433</v>
      </c>
      <c r="C330" s="443" t="s">
        <v>439</v>
      </c>
      <c r="D330" s="444" t="s">
        <v>440</v>
      </c>
      <c r="E330" s="443" t="s">
        <v>702</v>
      </c>
      <c r="F330" s="444" t="s">
        <v>703</v>
      </c>
      <c r="G330" s="443" t="s">
        <v>1236</v>
      </c>
      <c r="H330" s="443" t="s">
        <v>1237</v>
      </c>
      <c r="I330" s="446">
        <v>42.349998474121094</v>
      </c>
      <c r="J330" s="446">
        <v>180</v>
      </c>
      <c r="K330" s="447">
        <v>7623</v>
      </c>
    </row>
    <row r="331" spans="1:11" ht="14.45" customHeight="1" x14ac:dyDescent="0.2">
      <c r="A331" s="441" t="s">
        <v>432</v>
      </c>
      <c r="B331" s="442" t="s">
        <v>433</v>
      </c>
      <c r="C331" s="443" t="s">
        <v>439</v>
      </c>
      <c r="D331" s="444" t="s">
        <v>440</v>
      </c>
      <c r="E331" s="443" t="s">
        <v>702</v>
      </c>
      <c r="F331" s="444" t="s">
        <v>703</v>
      </c>
      <c r="G331" s="443" t="s">
        <v>1238</v>
      </c>
      <c r="H331" s="443" t="s">
        <v>1239</v>
      </c>
      <c r="I331" s="446">
        <v>42.349998474121094</v>
      </c>
      <c r="J331" s="446">
        <v>240</v>
      </c>
      <c r="K331" s="447">
        <v>10164</v>
      </c>
    </row>
    <row r="332" spans="1:11" ht="14.45" customHeight="1" x14ac:dyDescent="0.2">
      <c r="A332" s="441" t="s">
        <v>432</v>
      </c>
      <c r="B332" s="442" t="s">
        <v>433</v>
      </c>
      <c r="C332" s="443" t="s">
        <v>439</v>
      </c>
      <c r="D332" s="444" t="s">
        <v>440</v>
      </c>
      <c r="E332" s="443" t="s">
        <v>702</v>
      </c>
      <c r="F332" s="444" t="s">
        <v>703</v>
      </c>
      <c r="G332" s="443" t="s">
        <v>1240</v>
      </c>
      <c r="H332" s="443" t="s">
        <v>1241</v>
      </c>
      <c r="I332" s="446">
        <v>44.770000457763672</v>
      </c>
      <c r="J332" s="446">
        <v>42</v>
      </c>
      <c r="K332" s="447">
        <v>1880.3399658203125</v>
      </c>
    </row>
    <row r="333" spans="1:11" ht="14.45" customHeight="1" x14ac:dyDescent="0.2">
      <c r="A333" s="441" t="s">
        <v>432</v>
      </c>
      <c r="B333" s="442" t="s">
        <v>433</v>
      </c>
      <c r="C333" s="443" t="s">
        <v>439</v>
      </c>
      <c r="D333" s="444" t="s">
        <v>440</v>
      </c>
      <c r="E333" s="443" t="s">
        <v>702</v>
      </c>
      <c r="F333" s="444" t="s">
        <v>703</v>
      </c>
      <c r="G333" s="443" t="s">
        <v>1242</v>
      </c>
      <c r="H333" s="443" t="s">
        <v>1243</v>
      </c>
      <c r="I333" s="446">
        <v>42.349998474121094</v>
      </c>
      <c r="J333" s="446">
        <v>42</v>
      </c>
      <c r="K333" s="447">
        <v>1778.75</v>
      </c>
    </row>
    <row r="334" spans="1:11" ht="14.45" customHeight="1" x14ac:dyDescent="0.2">
      <c r="A334" s="441" t="s">
        <v>432</v>
      </c>
      <c r="B334" s="442" t="s">
        <v>433</v>
      </c>
      <c r="C334" s="443" t="s">
        <v>439</v>
      </c>
      <c r="D334" s="444" t="s">
        <v>440</v>
      </c>
      <c r="E334" s="443" t="s">
        <v>702</v>
      </c>
      <c r="F334" s="444" t="s">
        <v>703</v>
      </c>
      <c r="G334" s="443" t="s">
        <v>1244</v>
      </c>
      <c r="H334" s="443" t="s">
        <v>1245</v>
      </c>
      <c r="I334" s="446">
        <v>42.349998474121094</v>
      </c>
      <c r="J334" s="446">
        <v>60</v>
      </c>
      <c r="K334" s="447">
        <v>2540.929931640625</v>
      </c>
    </row>
    <row r="335" spans="1:11" ht="14.45" customHeight="1" x14ac:dyDescent="0.2">
      <c r="A335" s="441" t="s">
        <v>432</v>
      </c>
      <c r="B335" s="442" t="s">
        <v>433</v>
      </c>
      <c r="C335" s="443" t="s">
        <v>439</v>
      </c>
      <c r="D335" s="444" t="s">
        <v>440</v>
      </c>
      <c r="E335" s="443" t="s">
        <v>702</v>
      </c>
      <c r="F335" s="444" t="s">
        <v>703</v>
      </c>
      <c r="G335" s="443" t="s">
        <v>1246</v>
      </c>
      <c r="H335" s="443" t="s">
        <v>1247</v>
      </c>
      <c r="I335" s="446">
        <v>348.45999145507813</v>
      </c>
      <c r="J335" s="446">
        <v>2</v>
      </c>
      <c r="K335" s="447">
        <v>696.90997314453125</v>
      </c>
    </row>
    <row r="336" spans="1:11" ht="14.45" customHeight="1" x14ac:dyDescent="0.2">
      <c r="A336" s="441" t="s">
        <v>432</v>
      </c>
      <c r="B336" s="442" t="s">
        <v>433</v>
      </c>
      <c r="C336" s="443" t="s">
        <v>439</v>
      </c>
      <c r="D336" s="444" t="s">
        <v>440</v>
      </c>
      <c r="E336" s="443" t="s">
        <v>702</v>
      </c>
      <c r="F336" s="444" t="s">
        <v>703</v>
      </c>
      <c r="G336" s="443" t="s">
        <v>1248</v>
      </c>
      <c r="H336" s="443" t="s">
        <v>1249</v>
      </c>
      <c r="I336" s="446">
        <v>2096.639892578125</v>
      </c>
      <c r="J336" s="446">
        <v>1</v>
      </c>
      <c r="K336" s="447">
        <v>2096.639892578125</v>
      </c>
    </row>
    <row r="337" spans="1:11" ht="14.45" customHeight="1" x14ac:dyDescent="0.2">
      <c r="A337" s="441" t="s">
        <v>432</v>
      </c>
      <c r="B337" s="442" t="s">
        <v>433</v>
      </c>
      <c r="C337" s="443" t="s">
        <v>439</v>
      </c>
      <c r="D337" s="444" t="s">
        <v>440</v>
      </c>
      <c r="E337" s="443" t="s">
        <v>702</v>
      </c>
      <c r="F337" s="444" t="s">
        <v>703</v>
      </c>
      <c r="G337" s="443" t="s">
        <v>1250</v>
      </c>
      <c r="H337" s="443" t="s">
        <v>1251</v>
      </c>
      <c r="I337" s="446">
        <v>42.349998474121094</v>
      </c>
      <c r="J337" s="446">
        <v>60</v>
      </c>
      <c r="K337" s="447">
        <v>2541</v>
      </c>
    </row>
    <row r="338" spans="1:11" ht="14.45" customHeight="1" x14ac:dyDescent="0.2">
      <c r="A338" s="441" t="s">
        <v>432</v>
      </c>
      <c r="B338" s="442" t="s">
        <v>433</v>
      </c>
      <c r="C338" s="443" t="s">
        <v>439</v>
      </c>
      <c r="D338" s="444" t="s">
        <v>440</v>
      </c>
      <c r="E338" s="443" t="s">
        <v>702</v>
      </c>
      <c r="F338" s="444" t="s">
        <v>703</v>
      </c>
      <c r="G338" s="443" t="s">
        <v>1252</v>
      </c>
      <c r="H338" s="443" t="s">
        <v>1253</v>
      </c>
      <c r="I338" s="446">
        <v>44.770000457763672</v>
      </c>
      <c r="J338" s="446">
        <v>30</v>
      </c>
      <c r="K338" s="447">
        <v>1343.0999755859375</v>
      </c>
    </row>
    <row r="339" spans="1:11" ht="14.45" customHeight="1" x14ac:dyDescent="0.2">
      <c r="A339" s="441" t="s">
        <v>432</v>
      </c>
      <c r="B339" s="442" t="s">
        <v>433</v>
      </c>
      <c r="C339" s="443" t="s">
        <v>439</v>
      </c>
      <c r="D339" s="444" t="s">
        <v>440</v>
      </c>
      <c r="E339" s="443" t="s">
        <v>702</v>
      </c>
      <c r="F339" s="444" t="s">
        <v>703</v>
      </c>
      <c r="G339" s="443" t="s">
        <v>1254</v>
      </c>
      <c r="H339" s="443" t="s">
        <v>1255</v>
      </c>
      <c r="I339" s="446">
        <v>44.770000457763672</v>
      </c>
      <c r="J339" s="446">
        <v>18</v>
      </c>
      <c r="K339" s="447">
        <v>805.8599853515625</v>
      </c>
    </row>
    <row r="340" spans="1:11" ht="14.45" customHeight="1" x14ac:dyDescent="0.2">
      <c r="A340" s="441" t="s">
        <v>432</v>
      </c>
      <c r="B340" s="442" t="s">
        <v>433</v>
      </c>
      <c r="C340" s="443" t="s">
        <v>439</v>
      </c>
      <c r="D340" s="444" t="s">
        <v>440</v>
      </c>
      <c r="E340" s="443" t="s">
        <v>702</v>
      </c>
      <c r="F340" s="444" t="s">
        <v>703</v>
      </c>
      <c r="G340" s="443" t="s">
        <v>1256</v>
      </c>
      <c r="H340" s="443" t="s">
        <v>1257</v>
      </c>
      <c r="I340" s="446">
        <v>3197.1298828125</v>
      </c>
      <c r="J340" s="446">
        <v>2</v>
      </c>
      <c r="K340" s="447">
        <v>6394.25</v>
      </c>
    </row>
    <row r="341" spans="1:11" ht="14.45" customHeight="1" x14ac:dyDescent="0.2">
      <c r="A341" s="441" t="s">
        <v>432</v>
      </c>
      <c r="B341" s="442" t="s">
        <v>433</v>
      </c>
      <c r="C341" s="443" t="s">
        <v>439</v>
      </c>
      <c r="D341" s="444" t="s">
        <v>440</v>
      </c>
      <c r="E341" s="443" t="s">
        <v>702</v>
      </c>
      <c r="F341" s="444" t="s">
        <v>703</v>
      </c>
      <c r="G341" s="443" t="s">
        <v>1258</v>
      </c>
      <c r="H341" s="443" t="s">
        <v>1259</v>
      </c>
      <c r="I341" s="446">
        <v>550</v>
      </c>
      <c r="J341" s="446">
        <v>1</v>
      </c>
      <c r="K341" s="447">
        <v>550</v>
      </c>
    </row>
    <row r="342" spans="1:11" ht="14.45" customHeight="1" x14ac:dyDescent="0.2">
      <c r="A342" s="441" t="s">
        <v>432</v>
      </c>
      <c r="B342" s="442" t="s">
        <v>433</v>
      </c>
      <c r="C342" s="443" t="s">
        <v>439</v>
      </c>
      <c r="D342" s="444" t="s">
        <v>440</v>
      </c>
      <c r="E342" s="443" t="s">
        <v>702</v>
      </c>
      <c r="F342" s="444" t="s">
        <v>703</v>
      </c>
      <c r="G342" s="443" t="s">
        <v>1260</v>
      </c>
      <c r="H342" s="443" t="s">
        <v>1261</v>
      </c>
      <c r="I342" s="446">
        <v>1326.0899658203125</v>
      </c>
      <c r="J342" s="446">
        <v>1</v>
      </c>
      <c r="K342" s="447">
        <v>1326.0899658203125</v>
      </c>
    </row>
    <row r="343" spans="1:11" ht="14.45" customHeight="1" x14ac:dyDescent="0.2">
      <c r="A343" s="441" t="s">
        <v>432</v>
      </c>
      <c r="B343" s="442" t="s">
        <v>433</v>
      </c>
      <c r="C343" s="443" t="s">
        <v>439</v>
      </c>
      <c r="D343" s="444" t="s">
        <v>440</v>
      </c>
      <c r="E343" s="443" t="s">
        <v>702</v>
      </c>
      <c r="F343" s="444" t="s">
        <v>703</v>
      </c>
      <c r="G343" s="443" t="s">
        <v>1262</v>
      </c>
      <c r="H343" s="443" t="s">
        <v>1263</v>
      </c>
      <c r="I343" s="446">
        <v>19814.890625</v>
      </c>
      <c r="J343" s="446">
        <v>1</v>
      </c>
      <c r="K343" s="447">
        <v>19814.890625</v>
      </c>
    </row>
    <row r="344" spans="1:11" ht="14.45" customHeight="1" x14ac:dyDescent="0.2">
      <c r="A344" s="441" t="s">
        <v>432</v>
      </c>
      <c r="B344" s="442" t="s">
        <v>433</v>
      </c>
      <c r="C344" s="443" t="s">
        <v>439</v>
      </c>
      <c r="D344" s="444" t="s">
        <v>440</v>
      </c>
      <c r="E344" s="443" t="s">
        <v>702</v>
      </c>
      <c r="F344" s="444" t="s">
        <v>703</v>
      </c>
      <c r="G344" s="443" t="s">
        <v>1264</v>
      </c>
      <c r="H344" s="443" t="s">
        <v>1265</v>
      </c>
      <c r="I344" s="446">
        <v>5807.669921875</v>
      </c>
      <c r="J344" s="446">
        <v>1</v>
      </c>
      <c r="K344" s="447">
        <v>5807.669921875</v>
      </c>
    </row>
    <row r="345" spans="1:11" ht="14.45" customHeight="1" x14ac:dyDescent="0.2">
      <c r="A345" s="441" t="s">
        <v>432</v>
      </c>
      <c r="B345" s="442" t="s">
        <v>433</v>
      </c>
      <c r="C345" s="443" t="s">
        <v>439</v>
      </c>
      <c r="D345" s="444" t="s">
        <v>440</v>
      </c>
      <c r="E345" s="443" t="s">
        <v>702</v>
      </c>
      <c r="F345" s="444" t="s">
        <v>703</v>
      </c>
      <c r="G345" s="443" t="s">
        <v>1266</v>
      </c>
      <c r="H345" s="443" t="s">
        <v>1267</v>
      </c>
      <c r="I345" s="446">
        <v>367.82000732421875</v>
      </c>
      <c r="J345" s="446">
        <v>4</v>
      </c>
      <c r="K345" s="447">
        <v>1471.260009765625</v>
      </c>
    </row>
    <row r="346" spans="1:11" ht="14.45" customHeight="1" x14ac:dyDescent="0.2">
      <c r="A346" s="441" t="s">
        <v>432</v>
      </c>
      <c r="B346" s="442" t="s">
        <v>433</v>
      </c>
      <c r="C346" s="443" t="s">
        <v>439</v>
      </c>
      <c r="D346" s="444" t="s">
        <v>440</v>
      </c>
      <c r="E346" s="443" t="s">
        <v>702</v>
      </c>
      <c r="F346" s="444" t="s">
        <v>703</v>
      </c>
      <c r="G346" s="443" t="s">
        <v>1268</v>
      </c>
      <c r="H346" s="443" t="s">
        <v>1269</v>
      </c>
      <c r="I346" s="446">
        <v>130</v>
      </c>
      <c r="J346" s="446">
        <v>11</v>
      </c>
      <c r="K346" s="447">
        <v>1430</v>
      </c>
    </row>
    <row r="347" spans="1:11" ht="14.45" customHeight="1" x14ac:dyDescent="0.2">
      <c r="A347" s="441" t="s">
        <v>432</v>
      </c>
      <c r="B347" s="442" t="s">
        <v>433</v>
      </c>
      <c r="C347" s="443" t="s">
        <v>439</v>
      </c>
      <c r="D347" s="444" t="s">
        <v>440</v>
      </c>
      <c r="E347" s="443" t="s">
        <v>702</v>
      </c>
      <c r="F347" s="444" t="s">
        <v>703</v>
      </c>
      <c r="G347" s="443" t="s">
        <v>1270</v>
      </c>
      <c r="H347" s="443" t="s">
        <v>1271</v>
      </c>
      <c r="I347" s="446">
        <v>838.530029296875</v>
      </c>
      <c r="J347" s="446">
        <v>3</v>
      </c>
      <c r="K347" s="447">
        <v>2515.590087890625</v>
      </c>
    </row>
    <row r="348" spans="1:11" ht="14.45" customHeight="1" x14ac:dyDescent="0.2">
      <c r="A348" s="441" t="s">
        <v>432</v>
      </c>
      <c r="B348" s="442" t="s">
        <v>433</v>
      </c>
      <c r="C348" s="443" t="s">
        <v>439</v>
      </c>
      <c r="D348" s="444" t="s">
        <v>440</v>
      </c>
      <c r="E348" s="443" t="s">
        <v>702</v>
      </c>
      <c r="F348" s="444" t="s">
        <v>703</v>
      </c>
      <c r="G348" s="443" t="s">
        <v>1272</v>
      </c>
      <c r="H348" s="443" t="s">
        <v>1273</v>
      </c>
      <c r="I348" s="446">
        <v>21.379999160766602</v>
      </c>
      <c r="J348" s="446">
        <v>175</v>
      </c>
      <c r="K348" s="447">
        <v>3741.35986328125</v>
      </c>
    </row>
    <row r="349" spans="1:11" ht="14.45" customHeight="1" x14ac:dyDescent="0.2">
      <c r="A349" s="441" t="s">
        <v>432</v>
      </c>
      <c r="B349" s="442" t="s">
        <v>433</v>
      </c>
      <c r="C349" s="443" t="s">
        <v>439</v>
      </c>
      <c r="D349" s="444" t="s">
        <v>440</v>
      </c>
      <c r="E349" s="443" t="s">
        <v>702</v>
      </c>
      <c r="F349" s="444" t="s">
        <v>703</v>
      </c>
      <c r="G349" s="443" t="s">
        <v>1274</v>
      </c>
      <c r="H349" s="443" t="s">
        <v>1275</v>
      </c>
      <c r="I349" s="446">
        <v>43.450000762939453</v>
      </c>
      <c r="J349" s="446">
        <v>125</v>
      </c>
      <c r="K349" s="447">
        <v>5431.400146484375</v>
      </c>
    </row>
    <row r="350" spans="1:11" ht="14.45" customHeight="1" x14ac:dyDescent="0.2">
      <c r="A350" s="441" t="s">
        <v>432</v>
      </c>
      <c r="B350" s="442" t="s">
        <v>433</v>
      </c>
      <c r="C350" s="443" t="s">
        <v>439</v>
      </c>
      <c r="D350" s="444" t="s">
        <v>440</v>
      </c>
      <c r="E350" s="443" t="s">
        <v>702</v>
      </c>
      <c r="F350" s="444" t="s">
        <v>703</v>
      </c>
      <c r="G350" s="443" t="s">
        <v>1276</v>
      </c>
      <c r="H350" s="443" t="s">
        <v>1277</v>
      </c>
      <c r="I350" s="446">
        <v>2344.860107421875</v>
      </c>
      <c r="J350" s="446">
        <v>1</v>
      </c>
      <c r="K350" s="447">
        <v>2344.860107421875</v>
      </c>
    </row>
    <row r="351" spans="1:11" ht="14.45" customHeight="1" x14ac:dyDescent="0.2">
      <c r="A351" s="441" t="s">
        <v>432</v>
      </c>
      <c r="B351" s="442" t="s">
        <v>433</v>
      </c>
      <c r="C351" s="443" t="s">
        <v>439</v>
      </c>
      <c r="D351" s="444" t="s">
        <v>440</v>
      </c>
      <c r="E351" s="443" t="s">
        <v>702</v>
      </c>
      <c r="F351" s="444" t="s">
        <v>703</v>
      </c>
      <c r="G351" s="443" t="s">
        <v>1278</v>
      </c>
      <c r="H351" s="443" t="s">
        <v>1279</v>
      </c>
      <c r="I351" s="446">
        <v>93.790000915527344</v>
      </c>
      <c r="J351" s="446">
        <v>125</v>
      </c>
      <c r="K351" s="447">
        <v>11724.300537109375</v>
      </c>
    </row>
    <row r="352" spans="1:11" ht="14.45" customHeight="1" x14ac:dyDescent="0.2">
      <c r="A352" s="441" t="s">
        <v>432</v>
      </c>
      <c r="B352" s="442" t="s">
        <v>433</v>
      </c>
      <c r="C352" s="443" t="s">
        <v>439</v>
      </c>
      <c r="D352" s="444" t="s">
        <v>440</v>
      </c>
      <c r="E352" s="443" t="s">
        <v>702</v>
      </c>
      <c r="F352" s="444" t="s">
        <v>703</v>
      </c>
      <c r="G352" s="443" t="s">
        <v>1280</v>
      </c>
      <c r="H352" s="443" t="s">
        <v>1281</v>
      </c>
      <c r="I352" s="446">
        <v>35.400001525878906</v>
      </c>
      <c r="J352" s="446">
        <v>300</v>
      </c>
      <c r="K352" s="447">
        <v>10620.77001953125</v>
      </c>
    </row>
    <row r="353" spans="1:11" ht="14.45" customHeight="1" x14ac:dyDescent="0.2">
      <c r="A353" s="441" t="s">
        <v>432</v>
      </c>
      <c r="B353" s="442" t="s">
        <v>433</v>
      </c>
      <c r="C353" s="443" t="s">
        <v>439</v>
      </c>
      <c r="D353" s="444" t="s">
        <v>440</v>
      </c>
      <c r="E353" s="443" t="s">
        <v>702</v>
      </c>
      <c r="F353" s="444" t="s">
        <v>703</v>
      </c>
      <c r="G353" s="443" t="s">
        <v>1282</v>
      </c>
      <c r="H353" s="443" t="s">
        <v>1283</v>
      </c>
      <c r="I353" s="446">
        <v>3508.81005859375</v>
      </c>
      <c r="J353" s="446">
        <v>1</v>
      </c>
      <c r="K353" s="447">
        <v>3508.81005859375</v>
      </c>
    </row>
    <row r="354" spans="1:11" ht="14.45" customHeight="1" x14ac:dyDescent="0.2">
      <c r="A354" s="441" t="s">
        <v>432</v>
      </c>
      <c r="B354" s="442" t="s">
        <v>433</v>
      </c>
      <c r="C354" s="443" t="s">
        <v>439</v>
      </c>
      <c r="D354" s="444" t="s">
        <v>440</v>
      </c>
      <c r="E354" s="443" t="s">
        <v>702</v>
      </c>
      <c r="F354" s="444" t="s">
        <v>703</v>
      </c>
      <c r="G354" s="443" t="s">
        <v>1284</v>
      </c>
      <c r="H354" s="443" t="s">
        <v>1285</v>
      </c>
      <c r="I354" s="446">
        <v>6297.7001953125</v>
      </c>
      <c r="J354" s="446">
        <v>1</v>
      </c>
      <c r="K354" s="447">
        <v>6297.7001953125</v>
      </c>
    </row>
    <row r="355" spans="1:11" ht="14.45" customHeight="1" x14ac:dyDescent="0.2">
      <c r="A355" s="441" t="s">
        <v>432</v>
      </c>
      <c r="B355" s="442" t="s">
        <v>433</v>
      </c>
      <c r="C355" s="443" t="s">
        <v>439</v>
      </c>
      <c r="D355" s="444" t="s">
        <v>440</v>
      </c>
      <c r="E355" s="443" t="s">
        <v>702</v>
      </c>
      <c r="F355" s="444" t="s">
        <v>703</v>
      </c>
      <c r="G355" s="443" t="s">
        <v>1286</v>
      </c>
      <c r="H355" s="443" t="s">
        <v>1287</v>
      </c>
      <c r="I355" s="446">
        <v>590.44000244140625</v>
      </c>
      <c r="J355" s="446">
        <v>1</v>
      </c>
      <c r="K355" s="447">
        <v>590.44000244140625</v>
      </c>
    </row>
    <row r="356" spans="1:11" ht="14.45" customHeight="1" x14ac:dyDescent="0.2">
      <c r="A356" s="441" t="s">
        <v>432</v>
      </c>
      <c r="B356" s="442" t="s">
        <v>433</v>
      </c>
      <c r="C356" s="443" t="s">
        <v>439</v>
      </c>
      <c r="D356" s="444" t="s">
        <v>440</v>
      </c>
      <c r="E356" s="443" t="s">
        <v>702</v>
      </c>
      <c r="F356" s="444" t="s">
        <v>703</v>
      </c>
      <c r="G356" s="443" t="s">
        <v>1288</v>
      </c>
      <c r="H356" s="443" t="s">
        <v>1289</v>
      </c>
      <c r="I356" s="446">
        <v>1344</v>
      </c>
      <c r="J356" s="446">
        <v>1</v>
      </c>
      <c r="K356" s="447">
        <v>1344</v>
      </c>
    </row>
    <row r="357" spans="1:11" ht="14.45" customHeight="1" x14ac:dyDescent="0.2">
      <c r="A357" s="441" t="s">
        <v>432</v>
      </c>
      <c r="B357" s="442" t="s">
        <v>433</v>
      </c>
      <c r="C357" s="443" t="s">
        <v>439</v>
      </c>
      <c r="D357" s="444" t="s">
        <v>440</v>
      </c>
      <c r="E357" s="443" t="s">
        <v>702</v>
      </c>
      <c r="F357" s="444" t="s">
        <v>703</v>
      </c>
      <c r="G357" s="443" t="s">
        <v>1290</v>
      </c>
      <c r="H357" s="443" t="s">
        <v>1291</v>
      </c>
      <c r="I357" s="446">
        <v>1263.8499755859375</v>
      </c>
      <c r="J357" s="446">
        <v>2</v>
      </c>
      <c r="K357" s="447">
        <v>2527.699951171875</v>
      </c>
    </row>
    <row r="358" spans="1:11" ht="14.45" customHeight="1" x14ac:dyDescent="0.2">
      <c r="A358" s="441" t="s">
        <v>432</v>
      </c>
      <c r="B358" s="442" t="s">
        <v>433</v>
      </c>
      <c r="C358" s="443" t="s">
        <v>439</v>
      </c>
      <c r="D358" s="444" t="s">
        <v>440</v>
      </c>
      <c r="E358" s="443" t="s">
        <v>702</v>
      </c>
      <c r="F358" s="444" t="s">
        <v>703</v>
      </c>
      <c r="G358" s="443" t="s">
        <v>1292</v>
      </c>
      <c r="H358" s="443" t="s">
        <v>1293</v>
      </c>
      <c r="I358" s="446">
        <v>24</v>
      </c>
      <c r="J358" s="446">
        <v>40</v>
      </c>
      <c r="K358" s="447">
        <v>960</v>
      </c>
    </row>
    <row r="359" spans="1:11" ht="14.45" customHeight="1" x14ac:dyDescent="0.2">
      <c r="A359" s="441" t="s">
        <v>432</v>
      </c>
      <c r="B359" s="442" t="s">
        <v>433</v>
      </c>
      <c r="C359" s="443" t="s">
        <v>439</v>
      </c>
      <c r="D359" s="444" t="s">
        <v>440</v>
      </c>
      <c r="E359" s="443" t="s">
        <v>702</v>
      </c>
      <c r="F359" s="444" t="s">
        <v>703</v>
      </c>
      <c r="G359" s="443" t="s">
        <v>1294</v>
      </c>
      <c r="H359" s="443" t="s">
        <v>1295</v>
      </c>
      <c r="I359" s="446">
        <v>24</v>
      </c>
      <c r="J359" s="446">
        <v>20</v>
      </c>
      <c r="K359" s="447">
        <v>480</v>
      </c>
    </row>
    <row r="360" spans="1:11" ht="14.45" customHeight="1" x14ac:dyDescent="0.2">
      <c r="A360" s="441" t="s">
        <v>432</v>
      </c>
      <c r="B360" s="442" t="s">
        <v>433</v>
      </c>
      <c r="C360" s="443" t="s">
        <v>439</v>
      </c>
      <c r="D360" s="444" t="s">
        <v>440</v>
      </c>
      <c r="E360" s="443" t="s">
        <v>702</v>
      </c>
      <c r="F360" s="444" t="s">
        <v>703</v>
      </c>
      <c r="G360" s="443" t="s">
        <v>1296</v>
      </c>
      <c r="H360" s="443" t="s">
        <v>1297</v>
      </c>
      <c r="I360" s="446">
        <v>1.188461578809298</v>
      </c>
      <c r="J360" s="446">
        <v>10800</v>
      </c>
      <c r="K360" s="447">
        <v>12804.420059204102</v>
      </c>
    </row>
    <row r="361" spans="1:11" ht="14.45" customHeight="1" x14ac:dyDescent="0.2">
      <c r="A361" s="441" t="s">
        <v>432</v>
      </c>
      <c r="B361" s="442" t="s">
        <v>433</v>
      </c>
      <c r="C361" s="443" t="s">
        <v>439</v>
      </c>
      <c r="D361" s="444" t="s">
        <v>440</v>
      </c>
      <c r="E361" s="443" t="s">
        <v>702</v>
      </c>
      <c r="F361" s="444" t="s">
        <v>703</v>
      </c>
      <c r="G361" s="443" t="s">
        <v>1298</v>
      </c>
      <c r="H361" s="443" t="s">
        <v>1299</v>
      </c>
      <c r="I361" s="446">
        <v>798.489990234375</v>
      </c>
      <c r="J361" s="446">
        <v>2</v>
      </c>
      <c r="K361" s="447">
        <v>1596.97998046875</v>
      </c>
    </row>
    <row r="362" spans="1:11" ht="14.45" customHeight="1" x14ac:dyDescent="0.2">
      <c r="A362" s="441" t="s">
        <v>432</v>
      </c>
      <c r="B362" s="442" t="s">
        <v>433</v>
      </c>
      <c r="C362" s="443" t="s">
        <v>439</v>
      </c>
      <c r="D362" s="444" t="s">
        <v>440</v>
      </c>
      <c r="E362" s="443" t="s">
        <v>702</v>
      </c>
      <c r="F362" s="444" t="s">
        <v>703</v>
      </c>
      <c r="G362" s="443" t="s">
        <v>1300</v>
      </c>
      <c r="H362" s="443" t="s">
        <v>1301</v>
      </c>
      <c r="I362" s="446">
        <v>510.6199951171875</v>
      </c>
      <c r="J362" s="446">
        <v>1</v>
      </c>
      <c r="K362" s="447">
        <v>510.6199951171875</v>
      </c>
    </row>
    <row r="363" spans="1:11" ht="14.45" customHeight="1" x14ac:dyDescent="0.2">
      <c r="A363" s="441" t="s">
        <v>432</v>
      </c>
      <c r="B363" s="442" t="s">
        <v>433</v>
      </c>
      <c r="C363" s="443" t="s">
        <v>439</v>
      </c>
      <c r="D363" s="444" t="s">
        <v>440</v>
      </c>
      <c r="E363" s="443" t="s">
        <v>702</v>
      </c>
      <c r="F363" s="444" t="s">
        <v>703</v>
      </c>
      <c r="G363" s="443" t="s">
        <v>1302</v>
      </c>
      <c r="H363" s="443" t="s">
        <v>1303</v>
      </c>
      <c r="I363" s="446">
        <v>863.8800048828125</v>
      </c>
      <c r="J363" s="446">
        <v>2</v>
      </c>
      <c r="K363" s="447">
        <v>1727.760009765625</v>
      </c>
    </row>
    <row r="364" spans="1:11" ht="14.45" customHeight="1" x14ac:dyDescent="0.2">
      <c r="A364" s="441" t="s">
        <v>432</v>
      </c>
      <c r="B364" s="442" t="s">
        <v>433</v>
      </c>
      <c r="C364" s="443" t="s">
        <v>439</v>
      </c>
      <c r="D364" s="444" t="s">
        <v>440</v>
      </c>
      <c r="E364" s="443" t="s">
        <v>702</v>
      </c>
      <c r="F364" s="444" t="s">
        <v>703</v>
      </c>
      <c r="G364" s="443" t="s">
        <v>1304</v>
      </c>
      <c r="H364" s="443" t="s">
        <v>1305</v>
      </c>
      <c r="I364" s="446">
        <v>2431.969970703125</v>
      </c>
      <c r="J364" s="446">
        <v>1</v>
      </c>
      <c r="K364" s="447">
        <v>2431.969970703125</v>
      </c>
    </row>
    <row r="365" spans="1:11" ht="14.45" customHeight="1" x14ac:dyDescent="0.2">
      <c r="A365" s="441" t="s">
        <v>432</v>
      </c>
      <c r="B365" s="442" t="s">
        <v>433</v>
      </c>
      <c r="C365" s="443" t="s">
        <v>439</v>
      </c>
      <c r="D365" s="444" t="s">
        <v>440</v>
      </c>
      <c r="E365" s="443" t="s">
        <v>702</v>
      </c>
      <c r="F365" s="444" t="s">
        <v>703</v>
      </c>
      <c r="G365" s="443" t="s">
        <v>1306</v>
      </c>
      <c r="H365" s="443" t="s">
        <v>1307</v>
      </c>
      <c r="I365" s="446">
        <v>385.07998657226563</v>
      </c>
      <c r="J365" s="446">
        <v>4</v>
      </c>
      <c r="K365" s="447">
        <v>1540.3299865722656</v>
      </c>
    </row>
    <row r="366" spans="1:11" ht="14.45" customHeight="1" x14ac:dyDescent="0.2">
      <c r="A366" s="441" t="s">
        <v>432</v>
      </c>
      <c r="B366" s="442" t="s">
        <v>433</v>
      </c>
      <c r="C366" s="443" t="s">
        <v>439</v>
      </c>
      <c r="D366" s="444" t="s">
        <v>440</v>
      </c>
      <c r="E366" s="443" t="s">
        <v>702</v>
      </c>
      <c r="F366" s="444" t="s">
        <v>703</v>
      </c>
      <c r="G366" s="443" t="s">
        <v>1308</v>
      </c>
      <c r="H366" s="443" t="s">
        <v>1309</v>
      </c>
      <c r="I366" s="446">
        <v>632.22998046875</v>
      </c>
      <c r="J366" s="446">
        <v>2</v>
      </c>
      <c r="K366" s="447">
        <v>1264.449951171875</v>
      </c>
    </row>
    <row r="367" spans="1:11" ht="14.45" customHeight="1" x14ac:dyDescent="0.2">
      <c r="A367" s="441" t="s">
        <v>432</v>
      </c>
      <c r="B367" s="442" t="s">
        <v>433</v>
      </c>
      <c r="C367" s="443" t="s">
        <v>439</v>
      </c>
      <c r="D367" s="444" t="s">
        <v>440</v>
      </c>
      <c r="E367" s="443" t="s">
        <v>702</v>
      </c>
      <c r="F367" s="444" t="s">
        <v>703</v>
      </c>
      <c r="G367" s="443" t="s">
        <v>1310</v>
      </c>
      <c r="H367" s="443" t="s">
        <v>1311</v>
      </c>
      <c r="I367" s="446">
        <v>1115.02001953125</v>
      </c>
      <c r="J367" s="446">
        <v>3</v>
      </c>
      <c r="K367" s="447">
        <v>3345.050048828125</v>
      </c>
    </row>
    <row r="368" spans="1:11" ht="14.45" customHeight="1" x14ac:dyDescent="0.2">
      <c r="A368" s="441" t="s">
        <v>432</v>
      </c>
      <c r="B368" s="442" t="s">
        <v>433</v>
      </c>
      <c r="C368" s="443" t="s">
        <v>439</v>
      </c>
      <c r="D368" s="444" t="s">
        <v>440</v>
      </c>
      <c r="E368" s="443" t="s">
        <v>702</v>
      </c>
      <c r="F368" s="444" t="s">
        <v>703</v>
      </c>
      <c r="G368" s="443" t="s">
        <v>1312</v>
      </c>
      <c r="H368" s="443" t="s">
        <v>1313</v>
      </c>
      <c r="I368" s="446">
        <v>827.59002685546875</v>
      </c>
      <c r="J368" s="446">
        <v>2</v>
      </c>
      <c r="K368" s="447">
        <v>1655.1800537109375</v>
      </c>
    </row>
    <row r="369" spans="1:11" ht="14.45" customHeight="1" x14ac:dyDescent="0.2">
      <c r="A369" s="441" t="s">
        <v>432</v>
      </c>
      <c r="B369" s="442" t="s">
        <v>433</v>
      </c>
      <c r="C369" s="443" t="s">
        <v>439</v>
      </c>
      <c r="D369" s="444" t="s">
        <v>440</v>
      </c>
      <c r="E369" s="443" t="s">
        <v>702</v>
      </c>
      <c r="F369" s="444" t="s">
        <v>703</v>
      </c>
      <c r="G369" s="443" t="s">
        <v>1314</v>
      </c>
      <c r="H369" s="443" t="s">
        <v>1315</v>
      </c>
      <c r="I369" s="446">
        <v>745.33001708984375</v>
      </c>
      <c r="J369" s="446">
        <v>2</v>
      </c>
      <c r="K369" s="447">
        <v>1490.6500244140625</v>
      </c>
    </row>
    <row r="370" spans="1:11" ht="14.45" customHeight="1" x14ac:dyDescent="0.2">
      <c r="A370" s="441" t="s">
        <v>432</v>
      </c>
      <c r="B370" s="442" t="s">
        <v>433</v>
      </c>
      <c r="C370" s="443" t="s">
        <v>439</v>
      </c>
      <c r="D370" s="444" t="s">
        <v>440</v>
      </c>
      <c r="E370" s="443" t="s">
        <v>702</v>
      </c>
      <c r="F370" s="444" t="s">
        <v>703</v>
      </c>
      <c r="G370" s="443" t="s">
        <v>1316</v>
      </c>
      <c r="H370" s="443" t="s">
        <v>1317</v>
      </c>
      <c r="I370" s="446">
        <v>980.03997802734375</v>
      </c>
      <c r="J370" s="446">
        <v>1</v>
      </c>
      <c r="K370" s="447">
        <v>980.03997802734375</v>
      </c>
    </row>
    <row r="371" spans="1:11" ht="14.45" customHeight="1" x14ac:dyDescent="0.2">
      <c r="A371" s="441" t="s">
        <v>432</v>
      </c>
      <c r="B371" s="442" t="s">
        <v>433</v>
      </c>
      <c r="C371" s="443" t="s">
        <v>439</v>
      </c>
      <c r="D371" s="444" t="s">
        <v>440</v>
      </c>
      <c r="E371" s="443" t="s">
        <v>702</v>
      </c>
      <c r="F371" s="444" t="s">
        <v>703</v>
      </c>
      <c r="G371" s="443" t="s">
        <v>1318</v>
      </c>
      <c r="H371" s="443" t="s">
        <v>1319</v>
      </c>
      <c r="I371" s="446">
        <v>776.77001953125</v>
      </c>
      <c r="J371" s="446">
        <v>4</v>
      </c>
      <c r="K371" s="447">
        <v>3107.080078125</v>
      </c>
    </row>
    <row r="372" spans="1:11" ht="14.45" customHeight="1" x14ac:dyDescent="0.2">
      <c r="A372" s="441" t="s">
        <v>432</v>
      </c>
      <c r="B372" s="442" t="s">
        <v>433</v>
      </c>
      <c r="C372" s="443" t="s">
        <v>439</v>
      </c>
      <c r="D372" s="444" t="s">
        <v>440</v>
      </c>
      <c r="E372" s="443" t="s">
        <v>702</v>
      </c>
      <c r="F372" s="444" t="s">
        <v>703</v>
      </c>
      <c r="G372" s="443" t="s">
        <v>1320</v>
      </c>
      <c r="H372" s="443" t="s">
        <v>1321</v>
      </c>
      <c r="I372" s="446">
        <v>640.27001953125</v>
      </c>
      <c r="J372" s="446">
        <v>9</v>
      </c>
      <c r="K372" s="447">
        <v>5762.43017578125</v>
      </c>
    </row>
    <row r="373" spans="1:11" ht="14.45" customHeight="1" x14ac:dyDescent="0.2">
      <c r="A373" s="441" t="s">
        <v>432</v>
      </c>
      <c r="B373" s="442" t="s">
        <v>433</v>
      </c>
      <c r="C373" s="443" t="s">
        <v>439</v>
      </c>
      <c r="D373" s="444" t="s">
        <v>440</v>
      </c>
      <c r="E373" s="443" t="s">
        <v>702</v>
      </c>
      <c r="F373" s="444" t="s">
        <v>703</v>
      </c>
      <c r="G373" s="443" t="s">
        <v>1322</v>
      </c>
      <c r="H373" s="443" t="s">
        <v>1323</v>
      </c>
      <c r="I373" s="446">
        <v>241.99000549316406</v>
      </c>
      <c r="J373" s="446">
        <v>70</v>
      </c>
      <c r="K373" s="447">
        <v>16939.1591796875</v>
      </c>
    </row>
    <row r="374" spans="1:11" ht="14.45" customHeight="1" x14ac:dyDescent="0.2">
      <c r="A374" s="441" t="s">
        <v>432</v>
      </c>
      <c r="B374" s="442" t="s">
        <v>433</v>
      </c>
      <c r="C374" s="443" t="s">
        <v>439</v>
      </c>
      <c r="D374" s="444" t="s">
        <v>440</v>
      </c>
      <c r="E374" s="443" t="s">
        <v>702</v>
      </c>
      <c r="F374" s="444" t="s">
        <v>703</v>
      </c>
      <c r="G374" s="443" t="s">
        <v>1324</v>
      </c>
      <c r="H374" s="443" t="s">
        <v>1325</v>
      </c>
      <c r="I374" s="446">
        <v>911.530029296875</v>
      </c>
      <c r="J374" s="446">
        <v>18</v>
      </c>
      <c r="K374" s="447">
        <v>16407.6005859375</v>
      </c>
    </row>
    <row r="375" spans="1:11" ht="14.45" customHeight="1" x14ac:dyDescent="0.2">
      <c r="A375" s="441" t="s">
        <v>432</v>
      </c>
      <c r="B375" s="442" t="s">
        <v>433</v>
      </c>
      <c r="C375" s="443" t="s">
        <v>439</v>
      </c>
      <c r="D375" s="444" t="s">
        <v>440</v>
      </c>
      <c r="E375" s="443" t="s">
        <v>702</v>
      </c>
      <c r="F375" s="444" t="s">
        <v>703</v>
      </c>
      <c r="G375" s="443" t="s">
        <v>1326</v>
      </c>
      <c r="H375" s="443" t="s">
        <v>1327</v>
      </c>
      <c r="I375" s="446">
        <v>275.8800048828125</v>
      </c>
      <c r="J375" s="446">
        <v>2</v>
      </c>
      <c r="K375" s="447">
        <v>551.760009765625</v>
      </c>
    </row>
    <row r="376" spans="1:11" ht="14.45" customHeight="1" x14ac:dyDescent="0.2">
      <c r="A376" s="441" t="s">
        <v>432</v>
      </c>
      <c r="B376" s="442" t="s">
        <v>433</v>
      </c>
      <c r="C376" s="443" t="s">
        <v>439</v>
      </c>
      <c r="D376" s="444" t="s">
        <v>440</v>
      </c>
      <c r="E376" s="443" t="s">
        <v>702</v>
      </c>
      <c r="F376" s="444" t="s">
        <v>703</v>
      </c>
      <c r="G376" s="443" t="s">
        <v>1328</v>
      </c>
      <c r="H376" s="443" t="s">
        <v>1329</v>
      </c>
      <c r="I376" s="446">
        <v>275.8800048828125</v>
      </c>
      <c r="J376" s="446">
        <v>2</v>
      </c>
      <c r="K376" s="447">
        <v>551.760009765625</v>
      </c>
    </row>
    <row r="377" spans="1:11" ht="14.45" customHeight="1" x14ac:dyDescent="0.2">
      <c r="A377" s="441" t="s">
        <v>432</v>
      </c>
      <c r="B377" s="442" t="s">
        <v>433</v>
      </c>
      <c r="C377" s="443" t="s">
        <v>439</v>
      </c>
      <c r="D377" s="444" t="s">
        <v>440</v>
      </c>
      <c r="E377" s="443" t="s">
        <v>702</v>
      </c>
      <c r="F377" s="444" t="s">
        <v>703</v>
      </c>
      <c r="G377" s="443" t="s">
        <v>1330</v>
      </c>
      <c r="H377" s="443" t="s">
        <v>1331</v>
      </c>
      <c r="I377" s="446">
        <v>597.71002197265625</v>
      </c>
      <c r="J377" s="446">
        <v>2</v>
      </c>
      <c r="K377" s="447">
        <v>1195.4100341796875</v>
      </c>
    </row>
    <row r="378" spans="1:11" ht="14.45" customHeight="1" x14ac:dyDescent="0.2">
      <c r="A378" s="441" t="s">
        <v>432</v>
      </c>
      <c r="B378" s="442" t="s">
        <v>433</v>
      </c>
      <c r="C378" s="443" t="s">
        <v>439</v>
      </c>
      <c r="D378" s="444" t="s">
        <v>440</v>
      </c>
      <c r="E378" s="443" t="s">
        <v>702</v>
      </c>
      <c r="F378" s="444" t="s">
        <v>703</v>
      </c>
      <c r="G378" s="443" t="s">
        <v>1332</v>
      </c>
      <c r="H378" s="443" t="s">
        <v>1333</v>
      </c>
      <c r="I378" s="446">
        <v>221.85333760579428</v>
      </c>
      <c r="J378" s="446">
        <v>9</v>
      </c>
      <c r="K378" s="447">
        <v>1996.6799621582031</v>
      </c>
    </row>
    <row r="379" spans="1:11" ht="14.45" customHeight="1" x14ac:dyDescent="0.2">
      <c r="A379" s="441" t="s">
        <v>432</v>
      </c>
      <c r="B379" s="442" t="s">
        <v>433</v>
      </c>
      <c r="C379" s="443" t="s">
        <v>439</v>
      </c>
      <c r="D379" s="444" t="s">
        <v>440</v>
      </c>
      <c r="E379" s="443" t="s">
        <v>702</v>
      </c>
      <c r="F379" s="444" t="s">
        <v>703</v>
      </c>
      <c r="G379" s="443" t="s">
        <v>1334</v>
      </c>
      <c r="H379" s="443" t="s">
        <v>1335</v>
      </c>
      <c r="I379" s="446">
        <v>597.70334879557288</v>
      </c>
      <c r="J379" s="446">
        <v>8</v>
      </c>
      <c r="K379" s="447">
        <v>4781.6300048828125</v>
      </c>
    </row>
    <row r="380" spans="1:11" ht="14.45" customHeight="1" x14ac:dyDescent="0.2">
      <c r="A380" s="441" t="s">
        <v>432</v>
      </c>
      <c r="B380" s="442" t="s">
        <v>433</v>
      </c>
      <c r="C380" s="443" t="s">
        <v>439</v>
      </c>
      <c r="D380" s="444" t="s">
        <v>440</v>
      </c>
      <c r="E380" s="443" t="s">
        <v>702</v>
      </c>
      <c r="F380" s="444" t="s">
        <v>703</v>
      </c>
      <c r="G380" s="443" t="s">
        <v>1336</v>
      </c>
      <c r="H380" s="443" t="s">
        <v>1337</v>
      </c>
      <c r="I380" s="446">
        <v>597.71002197265625</v>
      </c>
      <c r="J380" s="446">
        <v>2</v>
      </c>
      <c r="K380" s="447">
        <v>1195.4100341796875</v>
      </c>
    </row>
    <row r="381" spans="1:11" ht="14.45" customHeight="1" x14ac:dyDescent="0.2">
      <c r="A381" s="441" t="s">
        <v>432</v>
      </c>
      <c r="B381" s="442" t="s">
        <v>433</v>
      </c>
      <c r="C381" s="443" t="s">
        <v>439</v>
      </c>
      <c r="D381" s="444" t="s">
        <v>440</v>
      </c>
      <c r="E381" s="443" t="s">
        <v>702</v>
      </c>
      <c r="F381" s="444" t="s">
        <v>703</v>
      </c>
      <c r="G381" s="443" t="s">
        <v>1338</v>
      </c>
      <c r="H381" s="443" t="s">
        <v>1339</v>
      </c>
      <c r="I381" s="446">
        <v>224.14999389648438</v>
      </c>
      <c r="J381" s="446">
        <v>9</v>
      </c>
      <c r="K381" s="447">
        <v>2017.3699645996094</v>
      </c>
    </row>
    <row r="382" spans="1:11" ht="14.45" customHeight="1" x14ac:dyDescent="0.2">
      <c r="A382" s="441" t="s">
        <v>432</v>
      </c>
      <c r="B382" s="442" t="s">
        <v>433</v>
      </c>
      <c r="C382" s="443" t="s">
        <v>439</v>
      </c>
      <c r="D382" s="444" t="s">
        <v>440</v>
      </c>
      <c r="E382" s="443" t="s">
        <v>702</v>
      </c>
      <c r="F382" s="444" t="s">
        <v>703</v>
      </c>
      <c r="G382" s="443" t="s">
        <v>1340</v>
      </c>
      <c r="H382" s="443" t="s">
        <v>1341</v>
      </c>
      <c r="I382" s="446">
        <v>2990</v>
      </c>
      <c r="J382" s="446">
        <v>2</v>
      </c>
      <c r="K382" s="447">
        <v>5980</v>
      </c>
    </row>
    <row r="383" spans="1:11" ht="14.45" customHeight="1" x14ac:dyDescent="0.2">
      <c r="A383" s="441" t="s">
        <v>432</v>
      </c>
      <c r="B383" s="442" t="s">
        <v>433</v>
      </c>
      <c r="C383" s="443" t="s">
        <v>439</v>
      </c>
      <c r="D383" s="444" t="s">
        <v>440</v>
      </c>
      <c r="E383" s="443" t="s">
        <v>702</v>
      </c>
      <c r="F383" s="444" t="s">
        <v>703</v>
      </c>
      <c r="G383" s="443" t="s">
        <v>1342</v>
      </c>
      <c r="H383" s="443" t="s">
        <v>1343</v>
      </c>
      <c r="I383" s="446">
        <v>24</v>
      </c>
      <c r="J383" s="446">
        <v>20</v>
      </c>
      <c r="K383" s="447">
        <v>480.010009765625</v>
      </c>
    </row>
    <row r="384" spans="1:11" ht="14.45" customHeight="1" x14ac:dyDescent="0.2">
      <c r="A384" s="441" t="s">
        <v>432</v>
      </c>
      <c r="B384" s="442" t="s">
        <v>433</v>
      </c>
      <c r="C384" s="443" t="s">
        <v>439</v>
      </c>
      <c r="D384" s="444" t="s">
        <v>440</v>
      </c>
      <c r="E384" s="443" t="s">
        <v>702</v>
      </c>
      <c r="F384" s="444" t="s">
        <v>703</v>
      </c>
      <c r="G384" s="443" t="s">
        <v>1344</v>
      </c>
      <c r="H384" s="443" t="s">
        <v>1345</v>
      </c>
      <c r="I384" s="446">
        <v>22.800000190734863</v>
      </c>
      <c r="J384" s="446">
        <v>80</v>
      </c>
      <c r="K384" s="447">
        <v>1848.0400390625</v>
      </c>
    </row>
    <row r="385" spans="1:11" ht="14.45" customHeight="1" x14ac:dyDescent="0.2">
      <c r="A385" s="441" t="s">
        <v>432</v>
      </c>
      <c r="B385" s="442" t="s">
        <v>433</v>
      </c>
      <c r="C385" s="443" t="s">
        <v>439</v>
      </c>
      <c r="D385" s="444" t="s">
        <v>440</v>
      </c>
      <c r="E385" s="443" t="s">
        <v>702</v>
      </c>
      <c r="F385" s="444" t="s">
        <v>703</v>
      </c>
      <c r="G385" s="443" t="s">
        <v>1346</v>
      </c>
      <c r="H385" s="443" t="s">
        <v>1347</v>
      </c>
      <c r="I385" s="446">
        <v>21.600000381469727</v>
      </c>
      <c r="J385" s="446">
        <v>20</v>
      </c>
      <c r="K385" s="447">
        <v>432.010009765625</v>
      </c>
    </row>
    <row r="386" spans="1:11" ht="14.45" customHeight="1" x14ac:dyDescent="0.2">
      <c r="A386" s="441" t="s">
        <v>432</v>
      </c>
      <c r="B386" s="442" t="s">
        <v>433</v>
      </c>
      <c r="C386" s="443" t="s">
        <v>439</v>
      </c>
      <c r="D386" s="444" t="s">
        <v>440</v>
      </c>
      <c r="E386" s="443" t="s">
        <v>702</v>
      </c>
      <c r="F386" s="444" t="s">
        <v>703</v>
      </c>
      <c r="G386" s="443" t="s">
        <v>1348</v>
      </c>
      <c r="H386" s="443" t="s">
        <v>1349</v>
      </c>
      <c r="I386" s="446">
        <v>591.6400146484375</v>
      </c>
      <c r="J386" s="446">
        <v>4</v>
      </c>
      <c r="K386" s="447">
        <v>2366.56005859375</v>
      </c>
    </row>
    <row r="387" spans="1:11" ht="14.45" customHeight="1" x14ac:dyDescent="0.2">
      <c r="A387" s="441" t="s">
        <v>432</v>
      </c>
      <c r="B387" s="442" t="s">
        <v>433</v>
      </c>
      <c r="C387" s="443" t="s">
        <v>439</v>
      </c>
      <c r="D387" s="444" t="s">
        <v>440</v>
      </c>
      <c r="E387" s="443" t="s">
        <v>702</v>
      </c>
      <c r="F387" s="444" t="s">
        <v>703</v>
      </c>
      <c r="G387" s="443" t="s">
        <v>1350</v>
      </c>
      <c r="H387" s="443" t="s">
        <v>1351</v>
      </c>
      <c r="I387" s="446">
        <v>1020.2559814453125</v>
      </c>
      <c r="J387" s="446">
        <v>12</v>
      </c>
      <c r="K387" s="447">
        <v>12267.900024414063</v>
      </c>
    </row>
    <row r="388" spans="1:11" ht="14.45" customHeight="1" x14ac:dyDescent="0.2">
      <c r="A388" s="441" t="s">
        <v>432</v>
      </c>
      <c r="B388" s="442" t="s">
        <v>433</v>
      </c>
      <c r="C388" s="443" t="s">
        <v>439</v>
      </c>
      <c r="D388" s="444" t="s">
        <v>440</v>
      </c>
      <c r="E388" s="443" t="s">
        <v>702</v>
      </c>
      <c r="F388" s="444" t="s">
        <v>703</v>
      </c>
      <c r="G388" s="443" t="s">
        <v>1352</v>
      </c>
      <c r="H388" s="443" t="s">
        <v>1353</v>
      </c>
      <c r="I388" s="446">
        <v>3811.280029296875</v>
      </c>
      <c r="J388" s="446">
        <v>1</v>
      </c>
      <c r="K388" s="447">
        <v>3811.280029296875</v>
      </c>
    </row>
    <row r="389" spans="1:11" ht="14.45" customHeight="1" x14ac:dyDescent="0.2">
      <c r="A389" s="441" t="s">
        <v>432</v>
      </c>
      <c r="B389" s="442" t="s">
        <v>433</v>
      </c>
      <c r="C389" s="443" t="s">
        <v>439</v>
      </c>
      <c r="D389" s="444" t="s">
        <v>440</v>
      </c>
      <c r="E389" s="443" t="s">
        <v>702</v>
      </c>
      <c r="F389" s="444" t="s">
        <v>703</v>
      </c>
      <c r="G389" s="443" t="s">
        <v>1354</v>
      </c>
      <c r="H389" s="443" t="s">
        <v>1355</v>
      </c>
      <c r="I389" s="446">
        <v>410.19000244140625</v>
      </c>
      <c r="J389" s="446">
        <v>10</v>
      </c>
      <c r="K389" s="447">
        <v>4101.89990234375</v>
      </c>
    </row>
    <row r="390" spans="1:11" ht="14.45" customHeight="1" x14ac:dyDescent="0.2">
      <c r="A390" s="441" t="s">
        <v>432</v>
      </c>
      <c r="B390" s="442" t="s">
        <v>433</v>
      </c>
      <c r="C390" s="443" t="s">
        <v>439</v>
      </c>
      <c r="D390" s="444" t="s">
        <v>440</v>
      </c>
      <c r="E390" s="443" t="s">
        <v>702</v>
      </c>
      <c r="F390" s="444" t="s">
        <v>703</v>
      </c>
      <c r="G390" s="443" t="s">
        <v>1356</v>
      </c>
      <c r="H390" s="443" t="s">
        <v>1357</v>
      </c>
      <c r="I390" s="446">
        <v>2049</v>
      </c>
      <c r="J390" s="446">
        <v>1</v>
      </c>
      <c r="K390" s="447">
        <v>2049</v>
      </c>
    </row>
    <row r="391" spans="1:11" ht="14.45" customHeight="1" x14ac:dyDescent="0.2">
      <c r="A391" s="441" t="s">
        <v>432</v>
      </c>
      <c r="B391" s="442" t="s">
        <v>433</v>
      </c>
      <c r="C391" s="443" t="s">
        <v>439</v>
      </c>
      <c r="D391" s="444" t="s">
        <v>440</v>
      </c>
      <c r="E391" s="443" t="s">
        <v>702</v>
      </c>
      <c r="F391" s="444" t="s">
        <v>703</v>
      </c>
      <c r="G391" s="443" t="s">
        <v>1358</v>
      </c>
      <c r="H391" s="443" t="s">
        <v>1359</v>
      </c>
      <c r="I391" s="446">
        <v>7.9999998211860657E-2</v>
      </c>
      <c r="J391" s="446">
        <v>4500</v>
      </c>
      <c r="K391" s="447">
        <v>381.08999633789063</v>
      </c>
    </row>
    <row r="392" spans="1:11" ht="14.45" customHeight="1" x14ac:dyDescent="0.2">
      <c r="A392" s="441" t="s">
        <v>432</v>
      </c>
      <c r="B392" s="442" t="s">
        <v>433</v>
      </c>
      <c r="C392" s="443" t="s">
        <v>439</v>
      </c>
      <c r="D392" s="444" t="s">
        <v>440</v>
      </c>
      <c r="E392" s="443" t="s">
        <v>702</v>
      </c>
      <c r="F392" s="444" t="s">
        <v>703</v>
      </c>
      <c r="G392" s="443" t="s">
        <v>1360</v>
      </c>
      <c r="H392" s="443" t="s">
        <v>1361</v>
      </c>
      <c r="I392" s="446">
        <v>9.0000003576278687E-2</v>
      </c>
      <c r="J392" s="446">
        <v>7500</v>
      </c>
      <c r="K392" s="447">
        <v>710.3599853515625</v>
      </c>
    </row>
    <row r="393" spans="1:11" ht="14.45" customHeight="1" x14ac:dyDescent="0.2">
      <c r="A393" s="441" t="s">
        <v>432</v>
      </c>
      <c r="B393" s="442" t="s">
        <v>433</v>
      </c>
      <c r="C393" s="443" t="s">
        <v>439</v>
      </c>
      <c r="D393" s="444" t="s">
        <v>440</v>
      </c>
      <c r="E393" s="443" t="s">
        <v>702</v>
      </c>
      <c r="F393" s="444" t="s">
        <v>703</v>
      </c>
      <c r="G393" s="443" t="s">
        <v>1362</v>
      </c>
      <c r="H393" s="443" t="s">
        <v>1363</v>
      </c>
      <c r="I393" s="446">
        <v>647.31333414713538</v>
      </c>
      <c r="J393" s="446">
        <v>4</v>
      </c>
      <c r="K393" s="447">
        <v>2589.25</v>
      </c>
    </row>
    <row r="394" spans="1:11" ht="14.45" customHeight="1" x14ac:dyDescent="0.2">
      <c r="A394" s="441" t="s">
        <v>432</v>
      </c>
      <c r="B394" s="442" t="s">
        <v>433</v>
      </c>
      <c r="C394" s="443" t="s">
        <v>439</v>
      </c>
      <c r="D394" s="444" t="s">
        <v>440</v>
      </c>
      <c r="E394" s="443" t="s">
        <v>702</v>
      </c>
      <c r="F394" s="444" t="s">
        <v>703</v>
      </c>
      <c r="G394" s="443" t="s">
        <v>1364</v>
      </c>
      <c r="H394" s="443" t="s">
        <v>1365</v>
      </c>
      <c r="I394" s="446">
        <v>515.44000244140625</v>
      </c>
      <c r="J394" s="446">
        <v>3</v>
      </c>
      <c r="K394" s="447">
        <v>1546.31005859375</v>
      </c>
    </row>
    <row r="395" spans="1:11" ht="14.45" customHeight="1" x14ac:dyDescent="0.2">
      <c r="A395" s="441" t="s">
        <v>432</v>
      </c>
      <c r="B395" s="442" t="s">
        <v>433</v>
      </c>
      <c r="C395" s="443" t="s">
        <v>439</v>
      </c>
      <c r="D395" s="444" t="s">
        <v>440</v>
      </c>
      <c r="E395" s="443" t="s">
        <v>702</v>
      </c>
      <c r="F395" s="444" t="s">
        <v>703</v>
      </c>
      <c r="G395" s="443" t="s">
        <v>1366</v>
      </c>
      <c r="H395" s="443" t="s">
        <v>1367</v>
      </c>
      <c r="I395" s="446">
        <v>598.91664632161462</v>
      </c>
      <c r="J395" s="446">
        <v>7</v>
      </c>
      <c r="K395" s="447">
        <v>4192.39990234375</v>
      </c>
    </row>
    <row r="396" spans="1:11" ht="14.45" customHeight="1" x14ac:dyDescent="0.2">
      <c r="A396" s="441" t="s">
        <v>432</v>
      </c>
      <c r="B396" s="442" t="s">
        <v>433</v>
      </c>
      <c r="C396" s="443" t="s">
        <v>439</v>
      </c>
      <c r="D396" s="444" t="s">
        <v>440</v>
      </c>
      <c r="E396" s="443" t="s">
        <v>702</v>
      </c>
      <c r="F396" s="444" t="s">
        <v>703</v>
      </c>
      <c r="G396" s="443" t="s">
        <v>1368</v>
      </c>
      <c r="H396" s="443" t="s">
        <v>1369</v>
      </c>
      <c r="I396" s="446">
        <v>515.44000244140625</v>
      </c>
      <c r="J396" s="446">
        <v>6</v>
      </c>
      <c r="K396" s="447">
        <v>3092.6201171875</v>
      </c>
    </row>
    <row r="397" spans="1:11" ht="14.45" customHeight="1" x14ac:dyDescent="0.2">
      <c r="A397" s="441" t="s">
        <v>432</v>
      </c>
      <c r="B397" s="442" t="s">
        <v>433</v>
      </c>
      <c r="C397" s="443" t="s">
        <v>439</v>
      </c>
      <c r="D397" s="444" t="s">
        <v>440</v>
      </c>
      <c r="E397" s="443" t="s">
        <v>702</v>
      </c>
      <c r="F397" s="444" t="s">
        <v>703</v>
      </c>
      <c r="G397" s="443" t="s">
        <v>1370</v>
      </c>
      <c r="H397" s="443" t="s">
        <v>1371</v>
      </c>
      <c r="I397" s="446">
        <v>786.25</v>
      </c>
      <c r="J397" s="446">
        <v>4</v>
      </c>
      <c r="K397" s="447">
        <v>3144.97998046875</v>
      </c>
    </row>
    <row r="398" spans="1:11" ht="14.45" customHeight="1" x14ac:dyDescent="0.2">
      <c r="A398" s="441" t="s">
        <v>432</v>
      </c>
      <c r="B398" s="442" t="s">
        <v>433</v>
      </c>
      <c r="C398" s="443" t="s">
        <v>439</v>
      </c>
      <c r="D398" s="444" t="s">
        <v>440</v>
      </c>
      <c r="E398" s="443" t="s">
        <v>702</v>
      </c>
      <c r="F398" s="444" t="s">
        <v>703</v>
      </c>
      <c r="G398" s="443" t="s">
        <v>1372</v>
      </c>
      <c r="H398" s="443" t="s">
        <v>1373</v>
      </c>
      <c r="I398" s="446">
        <v>109</v>
      </c>
      <c r="J398" s="446">
        <v>5</v>
      </c>
      <c r="K398" s="447">
        <v>545</v>
      </c>
    </row>
    <row r="399" spans="1:11" ht="14.45" customHeight="1" x14ac:dyDescent="0.2">
      <c r="A399" s="441" t="s">
        <v>432</v>
      </c>
      <c r="B399" s="442" t="s">
        <v>433</v>
      </c>
      <c r="C399" s="443" t="s">
        <v>439</v>
      </c>
      <c r="D399" s="444" t="s">
        <v>440</v>
      </c>
      <c r="E399" s="443" t="s">
        <v>702</v>
      </c>
      <c r="F399" s="444" t="s">
        <v>703</v>
      </c>
      <c r="G399" s="443" t="s">
        <v>1374</v>
      </c>
      <c r="H399" s="443" t="s">
        <v>1375</v>
      </c>
      <c r="I399" s="446">
        <v>928.32000732421875</v>
      </c>
      <c r="J399" s="446">
        <v>2</v>
      </c>
      <c r="K399" s="447">
        <v>1856.6400146484375</v>
      </c>
    </row>
    <row r="400" spans="1:11" ht="14.45" customHeight="1" x14ac:dyDescent="0.2">
      <c r="A400" s="441" t="s">
        <v>432</v>
      </c>
      <c r="B400" s="442" t="s">
        <v>433</v>
      </c>
      <c r="C400" s="443" t="s">
        <v>439</v>
      </c>
      <c r="D400" s="444" t="s">
        <v>440</v>
      </c>
      <c r="E400" s="443" t="s">
        <v>702</v>
      </c>
      <c r="F400" s="444" t="s">
        <v>703</v>
      </c>
      <c r="G400" s="443" t="s">
        <v>1376</v>
      </c>
      <c r="H400" s="443" t="s">
        <v>1377</v>
      </c>
      <c r="I400" s="446">
        <v>119.98999786376953</v>
      </c>
      <c r="J400" s="446">
        <v>8</v>
      </c>
      <c r="K400" s="447">
        <v>959.91998291015625</v>
      </c>
    </row>
    <row r="401" spans="1:11" ht="14.45" customHeight="1" x14ac:dyDescent="0.2">
      <c r="A401" s="441" t="s">
        <v>432</v>
      </c>
      <c r="B401" s="442" t="s">
        <v>433</v>
      </c>
      <c r="C401" s="443" t="s">
        <v>439</v>
      </c>
      <c r="D401" s="444" t="s">
        <v>440</v>
      </c>
      <c r="E401" s="443" t="s">
        <v>702</v>
      </c>
      <c r="F401" s="444" t="s">
        <v>703</v>
      </c>
      <c r="G401" s="443" t="s">
        <v>1378</v>
      </c>
      <c r="H401" s="443" t="s">
        <v>1379</v>
      </c>
      <c r="I401" s="446">
        <v>338.79998779296875</v>
      </c>
      <c r="J401" s="446">
        <v>1</v>
      </c>
      <c r="K401" s="447">
        <v>338.79998779296875</v>
      </c>
    </row>
    <row r="402" spans="1:11" ht="14.45" customHeight="1" x14ac:dyDescent="0.2">
      <c r="A402" s="441" t="s">
        <v>432</v>
      </c>
      <c r="B402" s="442" t="s">
        <v>433</v>
      </c>
      <c r="C402" s="443" t="s">
        <v>439</v>
      </c>
      <c r="D402" s="444" t="s">
        <v>440</v>
      </c>
      <c r="E402" s="443" t="s">
        <v>702</v>
      </c>
      <c r="F402" s="444" t="s">
        <v>703</v>
      </c>
      <c r="G402" s="443" t="s">
        <v>1380</v>
      </c>
      <c r="H402" s="443" t="s">
        <v>1381</v>
      </c>
      <c r="I402" s="446">
        <v>331.51998901367188</v>
      </c>
      <c r="J402" s="446">
        <v>2</v>
      </c>
      <c r="K402" s="447">
        <v>663.030029296875</v>
      </c>
    </row>
    <row r="403" spans="1:11" ht="14.45" customHeight="1" x14ac:dyDescent="0.2">
      <c r="A403" s="441" t="s">
        <v>432</v>
      </c>
      <c r="B403" s="442" t="s">
        <v>433</v>
      </c>
      <c r="C403" s="443" t="s">
        <v>439</v>
      </c>
      <c r="D403" s="444" t="s">
        <v>440</v>
      </c>
      <c r="E403" s="443" t="s">
        <v>702</v>
      </c>
      <c r="F403" s="444" t="s">
        <v>703</v>
      </c>
      <c r="G403" s="443" t="s">
        <v>1382</v>
      </c>
      <c r="H403" s="443" t="s">
        <v>1383</v>
      </c>
      <c r="I403" s="446">
        <v>650.6199951171875</v>
      </c>
      <c r="J403" s="446">
        <v>13</v>
      </c>
      <c r="K403" s="447">
        <v>8457.9998779296875</v>
      </c>
    </row>
    <row r="404" spans="1:11" ht="14.45" customHeight="1" x14ac:dyDescent="0.2">
      <c r="A404" s="441" t="s">
        <v>432</v>
      </c>
      <c r="B404" s="442" t="s">
        <v>433</v>
      </c>
      <c r="C404" s="443" t="s">
        <v>439</v>
      </c>
      <c r="D404" s="444" t="s">
        <v>440</v>
      </c>
      <c r="E404" s="443" t="s">
        <v>702</v>
      </c>
      <c r="F404" s="444" t="s">
        <v>703</v>
      </c>
      <c r="G404" s="443" t="s">
        <v>1384</v>
      </c>
      <c r="H404" s="443" t="s">
        <v>1385</v>
      </c>
      <c r="I404" s="446">
        <v>998.19000244140625</v>
      </c>
      <c r="J404" s="446">
        <v>1</v>
      </c>
      <c r="K404" s="447">
        <v>998.19000244140625</v>
      </c>
    </row>
    <row r="405" spans="1:11" ht="14.45" customHeight="1" x14ac:dyDescent="0.2">
      <c r="A405" s="441" t="s">
        <v>432</v>
      </c>
      <c r="B405" s="442" t="s">
        <v>433</v>
      </c>
      <c r="C405" s="443" t="s">
        <v>439</v>
      </c>
      <c r="D405" s="444" t="s">
        <v>440</v>
      </c>
      <c r="E405" s="443" t="s">
        <v>702</v>
      </c>
      <c r="F405" s="444" t="s">
        <v>703</v>
      </c>
      <c r="G405" s="443" t="s">
        <v>1386</v>
      </c>
      <c r="H405" s="443" t="s">
        <v>1387</v>
      </c>
      <c r="I405" s="446">
        <v>127.05000305175781</v>
      </c>
      <c r="J405" s="446">
        <v>5</v>
      </c>
      <c r="K405" s="447">
        <v>635.25</v>
      </c>
    </row>
    <row r="406" spans="1:11" ht="14.45" customHeight="1" x14ac:dyDescent="0.2">
      <c r="A406" s="441" t="s">
        <v>432</v>
      </c>
      <c r="B406" s="442" t="s">
        <v>433</v>
      </c>
      <c r="C406" s="443" t="s">
        <v>439</v>
      </c>
      <c r="D406" s="444" t="s">
        <v>440</v>
      </c>
      <c r="E406" s="443" t="s">
        <v>702</v>
      </c>
      <c r="F406" s="444" t="s">
        <v>703</v>
      </c>
      <c r="G406" s="443" t="s">
        <v>1388</v>
      </c>
      <c r="H406" s="443" t="s">
        <v>1389</v>
      </c>
      <c r="I406" s="446">
        <v>151.25</v>
      </c>
      <c r="J406" s="446">
        <v>5</v>
      </c>
      <c r="K406" s="447">
        <v>756.25</v>
      </c>
    </row>
    <row r="407" spans="1:11" ht="14.45" customHeight="1" x14ac:dyDescent="0.2">
      <c r="A407" s="441" t="s">
        <v>432</v>
      </c>
      <c r="B407" s="442" t="s">
        <v>433</v>
      </c>
      <c r="C407" s="443" t="s">
        <v>439</v>
      </c>
      <c r="D407" s="444" t="s">
        <v>440</v>
      </c>
      <c r="E407" s="443" t="s">
        <v>702</v>
      </c>
      <c r="F407" s="444" t="s">
        <v>703</v>
      </c>
      <c r="G407" s="443" t="s">
        <v>1390</v>
      </c>
      <c r="H407" s="443" t="s">
        <v>1391</v>
      </c>
      <c r="I407" s="446">
        <v>124.62999725341797</v>
      </c>
      <c r="J407" s="446">
        <v>5</v>
      </c>
      <c r="K407" s="447">
        <v>623.1500244140625</v>
      </c>
    </row>
    <row r="408" spans="1:11" ht="14.45" customHeight="1" x14ac:dyDescent="0.2">
      <c r="A408" s="441" t="s">
        <v>432</v>
      </c>
      <c r="B408" s="442" t="s">
        <v>433</v>
      </c>
      <c r="C408" s="443" t="s">
        <v>439</v>
      </c>
      <c r="D408" s="444" t="s">
        <v>440</v>
      </c>
      <c r="E408" s="443" t="s">
        <v>702</v>
      </c>
      <c r="F408" s="444" t="s">
        <v>703</v>
      </c>
      <c r="G408" s="443" t="s">
        <v>1392</v>
      </c>
      <c r="H408" s="443" t="s">
        <v>1393</v>
      </c>
      <c r="I408" s="446">
        <v>124.62999725341797</v>
      </c>
      <c r="J408" s="446">
        <v>5</v>
      </c>
      <c r="K408" s="447">
        <v>623.1500244140625</v>
      </c>
    </row>
    <row r="409" spans="1:11" ht="14.45" customHeight="1" x14ac:dyDescent="0.2">
      <c r="A409" s="441" t="s">
        <v>432</v>
      </c>
      <c r="B409" s="442" t="s">
        <v>433</v>
      </c>
      <c r="C409" s="443" t="s">
        <v>439</v>
      </c>
      <c r="D409" s="444" t="s">
        <v>440</v>
      </c>
      <c r="E409" s="443" t="s">
        <v>702</v>
      </c>
      <c r="F409" s="444" t="s">
        <v>703</v>
      </c>
      <c r="G409" s="443" t="s">
        <v>1394</v>
      </c>
      <c r="H409" s="443" t="s">
        <v>1395</v>
      </c>
      <c r="I409" s="446">
        <v>71.389999389648438</v>
      </c>
      <c r="J409" s="446">
        <v>5</v>
      </c>
      <c r="K409" s="447">
        <v>356.95001220703125</v>
      </c>
    </row>
    <row r="410" spans="1:11" ht="14.45" customHeight="1" x14ac:dyDescent="0.2">
      <c r="A410" s="441" t="s">
        <v>432</v>
      </c>
      <c r="B410" s="442" t="s">
        <v>433</v>
      </c>
      <c r="C410" s="443" t="s">
        <v>439</v>
      </c>
      <c r="D410" s="444" t="s">
        <v>440</v>
      </c>
      <c r="E410" s="443" t="s">
        <v>702</v>
      </c>
      <c r="F410" s="444" t="s">
        <v>703</v>
      </c>
      <c r="G410" s="443" t="s">
        <v>1396</v>
      </c>
      <c r="H410" s="443" t="s">
        <v>1397</v>
      </c>
      <c r="I410" s="446">
        <v>71.389999389648438</v>
      </c>
      <c r="J410" s="446">
        <v>5</v>
      </c>
      <c r="K410" s="447">
        <v>356.95001220703125</v>
      </c>
    </row>
    <row r="411" spans="1:11" ht="14.45" customHeight="1" x14ac:dyDescent="0.2">
      <c r="A411" s="441" t="s">
        <v>432</v>
      </c>
      <c r="B411" s="442" t="s">
        <v>433</v>
      </c>
      <c r="C411" s="443" t="s">
        <v>439</v>
      </c>
      <c r="D411" s="444" t="s">
        <v>440</v>
      </c>
      <c r="E411" s="443" t="s">
        <v>702</v>
      </c>
      <c r="F411" s="444" t="s">
        <v>703</v>
      </c>
      <c r="G411" s="443" t="s">
        <v>1398</v>
      </c>
      <c r="H411" s="443" t="s">
        <v>1399</v>
      </c>
      <c r="I411" s="446">
        <v>2203.2900390625</v>
      </c>
      <c r="J411" s="446">
        <v>1</v>
      </c>
      <c r="K411" s="447">
        <v>2203.2900390625</v>
      </c>
    </row>
    <row r="412" spans="1:11" ht="14.45" customHeight="1" x14ac:dyDescent="0.2">
      <c r="A412" s="441" t="s">
        <v>432</v>
      </c>
      <c r="B412" s="442" t="s">
        <v>433</v>
      </c>
      <c r="C412" s="443" t="s">
        <v>439</v>
      </c>
      <c r="D412" s="444" t="s">
        <v>440</v>
      </c>
      <c r="E412" s="443" t="s">
        <v>702</v>
      </c>
      <c r="F412" s="444" t="s">
        <v>703</v>
      </c>
      <c r="G412" s="443" t="s">
        <v>1400</v>
      </c>
      <c r="H412" s="443" t="s">
        <v>1401</v>
      </c>
      <c r="I412" s="446">
        <v>321</v>
      </c>
      <c r="J412" s="446">
        <v>8</v>
      </c>
      <c r="K412" s="447">
        <v>2568</v>
      </c>
    </row>
    <row r="413" spans="1:11" ht="14.45" customHeight="1" x14ac:dyDescent="0.2">
      <c r="A413" s="441" t="s">
        <v>432</v>
      </c>
      <c r="B413" s="442" t="s">
        <v>433</v>
      </c>
      <c r="C413" s="443" t="s">
        <v>439</v>
      </c>
      <c r="D413" s="444" t="s">
        <v>440</v>
      </c>
      <c r="E413" s="443" t="s">
        <v>702</v>
      </c>
      <c r="F413" s="444" t="s">
        <v>703</v>
      </c>
      <c r="G413" s="443" t="s">
        <v>1402</v>
      </c>
      <c r="H413" s="443" t="s">
        <v>1403</v>
      </c>
      <c r="I413" s="446">
        <v>1185.260009765625</v>
      </c>
      <c r="J413" s="446">
        <v>50</v>
      </c>
      <c r="K413" s="447">
        <v>58704.6513671875</v>
      </c>
    </row>
    <row r="414" spans="1:11" ht="14.45" customHeight="1" x14ac:dyDescent="0.2">
      <c r="A414" s="441" t="s">
        <v>432</v>
      </c>
      <c r="B414" s="442" t="s">
        <v>433</v>
      </c>
      <c r="C414" s="443" t="s">
        <v>439</v>
      </c>
      <c r="D414" s="444" t="s">
        <v>440</v>
      </c>
      <c r="E414" s="443" t="s">
        <v>702</v>
      </c>
      <c r="F414" s="444" t="s">
        <v>703</v>
      </c>
      <c r="G414" s="443" t="s">
        <v>1404</v>
      </c>
      <c r="H414" s="443" t="s">
        <v>1405</v>
      </c>
      <c r="I414" s="446">
        <v>0.93000000715255737</v>
      </c>
      <c r="J414" s="446">
        <v>500</v>
      </c>
      <c r="K414" s="447">
        <v>463.41000366210938</v>
      </c>
    </row>
    <row r="415" spans="1:11" ht="14.45" customHeight="1" x14ac:dyDescent="0.2">
      <c r="A415" s="441" t="s">
        <v>432</v>
      </c>
      <c r="B415" s="442" t="s">
        <v>433</v>
      </c>
      <c r="C415" s="443" t="s">
        <v>439</v>
      </c>
      <c r="D415" s="444" t="s">
        <v>440</v>
      </c>
      <c r="E415" s="443" t="s">
        <v>702</v>
      </c>
      <c r="F415" s="444" t="s">
        <v>703</v>
      </c>
      <c r="G415" s="443" t="s">
        <v>1406</v>
      </c>
      <c r="H415" s="443" t="s">
        <v>1407</v>
      </c>
      <c r="I415" s="446">
        <v>138</v>
      </c>
      <c r="J415" s="446">
        <v>105</v>
      </c>
      <c r="K415" s="447">
        <v>14490</v>
      </c>
    </row>
    <row r="416" spans="1:11" ht="14.45" customHeight="1" thickBot="1" x14ac:dyDescent="0.25">
      <c r="A416" s="448" t="s">
        <v>432</v>
      </c>
      <c r="B416" s="449" t="s">
        <v>433</v>
      </c>
      <c r="C416" s="450" t="s">
        <v>439</v>
      </c>
      <c r="D416" s="451" t="s">
        <v>440</v>
      </c>
      <c r="E416" s="450" t="s">
        <v>702</v>
      </c>
      <c r="F416" s="451" t="s">
        <v>703</v>
      </c>
      <c r="G416" s="450" t="s">
        <v>1408</v>
      </c>
      <c r="H416" s="450" t="s">
        <v>1409</v>
      </c>
      <c r="I416" s="453">
        <v>138</v>
      </c>
      <c r="J416" s="453">
        <v>142</v>
      </c>
      <c r="K416" s="454">
        <v>19596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D32633D-2424-42A0-A40B-33B32B0CB71C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7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214</v>
      </c>
      <c r="Q3" s="393"/>
      <c r="R3" s="393"/>
      <c r="S3" s="394"/>
    </row>
    <row r="4" spans="1:19" ht="15.75" thickBot="1" x14ac:dyDescent="0.3">
      <c r="A4" s="367">
        <v>2020</v>
      </c>
      <c r="B4" s="368"/>
      <c r="C4" s="369" t="s">
        <v>213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212</v>
      </c>
      <c r="J4" s="365" t="s">
        <v>155</v>
      </c>
      <c r="K4" s="384" t="s">
        <v>211</v>
      </c>
      <c r="L4" s="385"/>
      <c r="M4" s="385"/>
      <c r="N4" s="386"/>
      <c r="O4" s="373" t="s">
        <v>210</v>
      </c>
      <c r="P4" s="376" t="s">
        <v>209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208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207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54.50833333333334</v>
      </c>
      <c r="D6" s="283"/>
      <c r="E6" s="283"/>
      <c r="F6" s="282"/>
      <c r="G6" s="284">
        <f ca="1">SUM(Tabulka[05 h_vram])/2</f>
        <v>49171.899999999994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848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179393</v>
      </c>
      <c r="N6" s="283">
        <f ca="1">SUM(Tabulka[12 m_oc])/2</f>
        <v>179393</v>
      </c>
      <c r="O6" s="282">
        <f ca="1">SUM(Tabulka[13 m_sk])/2</f>
        <v>12781323</v>
      </c>
      <c r="P6" s="281">
        <f ca="1">SUM(Tabulka[14_vzsk])/2</f>
        <v>0</v>
      </c>
      <c r="Q6" s="281">
        <f ca="1">SUM(Tabulka[15_vzpl])/2</f>
        <v>48834.310850439877</v>
      </c>
      <c r="R6" s="280">
        <f ca="1">IF(Q6=0,0,P6/Q6)</f>
        <v>0</v>
      </c>
      <c r="S6" s="279">
        <f ca="1">Q6-P6</f>
        <v>48834.310850439877</v>
      </c>
    </row>
    <row r="7" spans="1:19" hidden="1" x14ac:dyDescent="0.25">
      <c r="A7" s="278" t="s">
        <v>206</v>
      </c>
      <c r="B7" s="277" t="s">
        <v>205</v>
      </c>
      <c r="C7" s="276" t="s">
        <v>204</v>
      </c>
      <c r="D7" s="275" t="s">
        <v>203</v>
      </c>
      <c r="E7" s="274" t="s">
        <v>202</v>
      </c>
      <c r="F7" s="273" t="s">
        <v>201</v>
      </c>
      <c r="G7" s="272" t="s">
        <v>200</v>
      </c>
      <c r="H7" s="270" t="s">
        <v>199</v>
      </c>
      <c r="I7" s="270" t="s">
        <v>198</v>
      </c>
      <c r="J7" s="269" t="s">
        <v>197</v>
      </c>
      <c r="K7" s="271" t="s">
        <v>196</v>
      </c>
      <c r="L7" s="270" t="s">
        <v>195</v>
      </c>
      <c r="M7" s="270" t="s">
        <v>194</v>
      </c>
      <c r="N7" s="269" t="s">
        <v>193</v>
      </c>
      <c r="O7" s="268" t="s">
        <v>192</v>
      </c>
      <c r="P7" s="267" t="s">
        <v>191</v>
      </c>
      <c r="Q7" s="266" t="s">
        <v>190</v>
      </c>
      <c r="R7" s="265" t="s">
        <v>189</v>
      </c>
      <c r="S7" s="264" t="s">
        <v>188</v>
      </c>
    </row>
    <row r="8" spans="1:19" x14ac:dyDescent="0.25">
      <c r="A8" s="261" t="s">
        <v>187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12.824999999999998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12314.800000000001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13322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13322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4138859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21334.310850439881</v>
      </c>
    </row>
    <row r="9" spans="1:19" x14ac:dyDescent="0.25">
      <c r="A9" s="261">
        <v>99</v>
      </c>
      <c r="B9" s="260" t="s">
        <v>1421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21334.310850439881</v>
      </c>
    </row>
    <row r="10" spans="1:19" x14ac:dyDescent="0.25">
      <c r="A10" s="261">
        <v>102</v>
      </c>
      <c r="B10" s="260" t="s">
        <v>1422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7.3083333333333336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6910.8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1926588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1423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5.5166666666666666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5404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11822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11822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2212271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1411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39.733333333333334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34896.199999999997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166071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166071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8305925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27499.999999999996</v>
      </c>
      <c r="R12" s="263">
        <f ca="1">IF(Tabulka[[#This Row],[15_vzpl]]=0,"",Tabulka[[#This Row],[14_vzsk]]/Tabulka[[#This Row],[15_vzpl]])</f>
        <v>0</v>
      </c>
      <c r="S12" s="262">
        <f ca="1">IF(Tabulka[[#This Row],[15_vzpl]]-Tabulka[[#This Row],[14_vzsk]]=0,"",Tabulka[[#This Row],[15_vzpl]]-Tabulka[[#This Row],[14_vzsk]])</f>
        <v>27499.999999999996</v>
      </c>
    </row>
    <row r="13" spans="1:19" x14ac:dyDescent="0.25">
      <c r="A13" s="261">
        <v>303</v>
      </c>
      <c r="B13" s="260" t="s">
        <v>1424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22.133333333333336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20172.599999999999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108824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108824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4640786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27499.999999999996</v>
      </c>
      <c r="R13" s="263">
        <f ca="1">IF(Tabulka[[#This Row],[15_vzpl]]=0,"",Tabulka[[#This Row],[14_vzsk]]/Tabulka[[#This Row],[15_vzpl]])</f>
        <v>0</v>
      </c>
      <c r="S13" s="262">
        <f ca="1">IF(Tabulka[[#This Row],[15_vzpl]]-Tabulka[[#This Row],[14_vzsk]]=0,"",Tabulka[[#This Row],[15_vzpl]]-Tabulka[[#This Row],[14_vzsk]])</f>
        <v>27499.999999999996</v>
      </c>
    </row>
    <row r="14" spans="1:19" x14ac:dyDescent="0.25">
      <c r="A14" s="261">
        <v>304</v>
      </c>
      <c r="B14" s="260" t="s">
        <v>1425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5096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16265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16265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1435895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1426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1427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12.600000000000001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9627.6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36582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36582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2224844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1412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1960.9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301.5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326009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1428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127240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1429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944.9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301.5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198769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1413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58.5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1413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58.5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216</v>
      </c>
    </row>
    <row r="23" spans="1:19" x14ac:dyDescent="0.25">
      <c r="A23" s="98" t="s">
        <v>133</v>
      </c>
    </row>
    <row r="24" spans="1:19" x14ac:dyDescent="0.25">
      <c r="A24" s="99" t="s">
        <v>186</v>
      </c>
    </row>
    <row r="25" spans="1:19" x14ac:dyDescent="0.25">
      <c r="A25" s="253" t="s">
        <v>185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B0BEA892-E654-4D08-8559-19D57E89D3D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1420</v>
      </c>
    </row>
    <row r="2" spans="1:19" x14ac:dyDescent="0.25">
      <c r="A2" s="207" t="s">
        <v>242</v>
      </c>
    </row>
    <row r="3" spans="1:19" x14ac:dyDescent="0.25">
      <c r="A3" s="299" t="s">
        <v>138</v>
      </c>
      <c r="B3" s="298">
        <v>2020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187</v>
      </c>
      <c r="E4" s="290">
        <v>12.1</v>
      </c>
      <c r="F4" s="290"/>
      <c r="G4" s="290"/>
      <c r="H4" s="290"/>
      <c r="I4" s="290">
        <v>2000.9</v>
      </c>
      <c r="J4" s="290"/>
      <c r="K4" s="290"/>
      <c r="L4" s="290">
        <v>83</v>
      </c>
      <c r="M4" s="290"/>
      <c r="N4" s="290"/>
      <c r="O4" s="290">
        <v>2572</v>
      </c>
      <c r="P4" s="290">
        <v>2572</v>
      </c>
      <c r="Q4" s="290">
        <v>669598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6.25</v>
      </c>
      <c r="I6">
        <v>1079.7</v>
      </c>
      <c r="L6">
        <v>81</v>
      </c>
      <c r="O6">
        <v>750</v>
      </c>
      <c r="P6">
        <v>750</v>
      </c>
      <c r="Q6">
        <v>296358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5.85</v>
      </c>
      <c r="I7">
        <v>921.2</v>
      </c>
      <c r="L7">
        <v>2</v>
      </c>
      <c r="O7">
        <v>1822</v>
      </c>
      <c r="P7">
        <v>1822</v>
      </c>
      <c r="Q7">
        <v>373240</v>
      </c>
    </row>
    <row r="8" spans="1:19" x14ac:dyDescent="0.25">
      <c r="A8" s="297" t="s">
        <v>143</v>
      </c>
      <c r="B8" s="296">
        <v>5</v>
      </c>
      <c r="C8">
        <v>1</v>
      </c>
      <c r="D8" t="s">
        <v>1411</v>
      </c>
      <c r="E8">
        <v>40.200000000000003</v>
      </c>
      <c r="I8">
        <v>6539.2000000000007</v>
      </c>
      <c r="O8">
        <v>22771</v>
      </c>
      <c r="P8">
        <v>22771</v>
      </c>
      <c r="Q8">
        <v>1468569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3761.6</v>
      </c>
      <c r="O9">
        <v>18824</v>
      </c>
      <c r="P9">
        <v>18824</v>
      </c>
      <c r="Q9">
        <v>811777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872</v>
      </c>
      <c r="O10">
        <v>665</v>
      </c>
      <c r="P10">
        <v>665</v>
      </c>
      <c r="Q10">
        <v>237606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12.600000000000001</v>
      </c>
      <c r="I11">
        <v>1905.6</v>
      </c>
      <c r="O11">
        <v>3282</v>
      </c>
      <c r="P11">
        <v>3282</v>
      </c>
      <c r="Q11">
        <v>419186</v>
      </c>
    </row>
    <row r="12" spans="1:19" x14ac:dyDescent="0.25">
      <c r="A12" s="297" t="s">
        <v>147</v>
      </c>
      <c r="B12" s="296">
        <v>9</v>
      </c>
      <c r="C12">
        <v>1</v>
      </c>
      <c r="D12" t="s">
        <v>1412</v>
      </c>
      <c r="E12">
        <v>1.95</v>
      </c>
      <c r="I12">
        <v>350.7</v>
      </c>
      <c r="L12">
        <v>45</v>
      </c>
      <c r="Q12">
        <v>54161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21190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</v>
      </c>
      <c r="I14">
        <v>166.7</v>
      </c>
      <c r="L14">
        <v>45</v>
      </c>
      <c r="Q14">
        <v>32971</v>
      </c>
    </row>
    <row r="15" spans="1:19" x14ac:dyDescent="0.25">
      <c r="A15" s="295" t="s">
        <v>150</v>
      </c>
      <c r="B15" s="294">
        <v>12</v>
      </c>
      <c r="C15">
        <v>1</v>
      </c>
      <c r="D15" t="s">
        <v>1413</v>
      </c>
      <c r="L15">
        <v>9.5</v>
      </c>
      <c r="Q15">
        <v>1710</v>
      </c>
    </row>
    <row r="16" spans="1:19" x14ac:dyDescent="0.25">
      <c r="A16" s="293" t="s">
        <v>138</v>
      </c>
      <c r="B16" s="292">
        <v>2020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1414</v>
      </c>
      <c r="E17">
        <v>54.250000000000007</v>
      </c>
      <c r="I17">
        <v>8890.8000000000011</v>
      </c>
      <c r="L17">
        <v>137.5</v>
      </c>
      <c r="O17">
        <v>25343</v>
      </c>
      <c r="P17">
        <v>25343</v>
      </c>
      <c r="Q17">
        <v>2194038</v>
      </c>
      <c r="S17">
        <v>8139.0518084066462</v>
      </c>
    </row>
    <row r="18" spans="3:19" x14ac:dyDescent="0.25">
      <c r="C18">
        <v>2</v>
      </c>
      <c r="D18" t="s">
        <v>187</v>
      </c>
      <c r="E18">
        <v>12.65</v>
      </c>
      <c r="I18">
        <v>1879.6999999999998</v>
      </c>
      <c r="L18">
        <v>91</v>
      </c>
      <c r="Q18">
        <v>693657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7.2</v>
      </c>
      <c r="I20">
        <v>1072.0999999999999</v>
      </c>
      <c r="L20">
        <v>83</v>
      </c>
      <c r="Q20">
        <v>329726</v>
      </c>
    </row>
    <row r="21" spans="3:19" x14ac:dyDescent="0.25">
      <c r="C21">
        <v>2</v>
      </c>
      <c r="D21">
        <v>103</v>
      </c>
      <c r="E21">
        <v>5.45</v>
      </c>
      <c r="I21">
        <v>807.6</v>
      </c>
      <c r="L21">
        <v>8</v>
      </c>
      <c r="Q21">
        <v>363931</v>
      </c>
    </row>
    <row r="22" spans="3:19" x14ac:dyDescent="0.25">
      <c r="C22">
        <v>2</v>
      </c>
      <c r="D22" t="s">
        <v>1411</v>
      </c>
      <c r="E22">
        <v>40.200000000000003</v>
      </c>
      <c r="I22">
        <v>5686.4</v>
      </c>
      <c r="O22">
        <v>50294</v>
      </c>
      <c r="P22">
        <v>50294</v>
      </c>
      <c r="Q22">
        <v>1473570</v>
      </c>
      <c r="S22">
        <v>4583.333333333333</v>
      </c>
    </row>
    <row r="23" spans="3:19" x14ac:dyDescent="0.25">
      <c r="C23">
        <v>2</v>
      </c>
      <c r="D23">
        <v>303</v>
      </c>
      <c r="E23">
        <v>22.6</v>
      </c>
      <c r="I23">
        <v>3320</v>
      </c>
      <c r="O23">
        <v>38824</v>
      </c>
      <c r="P23">
        <v>38824</v>
      </c>
      <c r="Q23">
        <v>833667</v>
      </c>
      <c r="S23">
        <v>4583.333333333333</v>
      </c>
    </row>
    <row r="24" spans="3:19" x14ac:dyDescent="0.25">
      <c r="C24">
        <v>2</v>
      </c>
      <c r="D24">
        <v>304</v>
      </c>
      <c r="E24">
        <v>5</v>
      </c>
      <c r="I24">
        <v>776</v>
      </c>
      <c r="Q24">
        <v>235185</v>
      </c>
    </row>
    <row r="25" spans="3:19" x14ac:dyDescent="0.25">
      <c r="C25">
        <v>2</v>
      </c>
      <c r="D25">
        <v>416</v>
      </c>
      <c r="E25">
        <v>12.600000000000001</v>
      </c>
      <c r="I25">
        <v>1590.4</v>
      </c>
      <c r="O25">
        <v>11470</v>
      </c>
      <c r="P25">
        <v>11470</v>
      </c>
      <c r="Q25">
        <v>404718</v>
      </c>
    </row>
    <row r="26" spans="3:19" x14ac:dyDescent="0.25">
      <c r="C26">
        <v>2</v>
      </c>
      <c r="D26" t="s">
        <v>1412</v>
      </c>
      <c r="E26">
        <v>1.95</v>
      </c>
      <c r="I26">
        <v>281.60000000000002</v>
      </c>
      <c r="L26">
        <v>50</v>
      </c>
      <c r="Q26">
        <v>50573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0.95</v>
      </c>
      <c r="I28">
        <v>121.6</v>
      </c>
      <c r="L28">
        <v>50</v>
      </c>
      <c r="Q28">
        <v>29383</v>
      </c>
    </row>
    <row r="29" spans="3:19" x14ac:dyDescent="0.25">
      <c r="C29">
        <v>2</v>
      </c>
      <c r="D29" t="s">
        <v>1413</v>
      </c>
      <c r="L29">
        <v>7.5</v>
      </c>
      <c r="Q29">
        <v>1350</v>
      </c>
    </row>
    <row r="30" spans="3:19" x14ac:dyDescent="0.25">
      <c r="C30">
        <v>2</v>
      </c>
      <c r="D30">
        <v>417</v>
      </c>
      <c r="L30">
        <v>7.5</v>
      </c>
      <c r="Q30">
        <v>1350</v>
      </c>
    </row>
    <row r="31" spans="3:19" x14ac:dyDescent="0.25">
      <c r="C31" t="s">
        <v>1415</v>
      </c>
      <c r="E31">
        <v>54.800000000000004</v>
      </c>
      <c r="I31">
        <v>7847.7000000000007</v>
      </c>
      <c r="L31">
        <v>148.5</v>
      </c>
      <c r="O31">
        <v>50294</v>
      </c>
      <c r="P31">
        <v>50294</v>
      </c>
      <c r="Q31">
        <v>2219150</v>
      </c>
      <c r="S31">
        <v>8139.0518084066462</v>
      </c>
    </row>
    <row r="32" spans="3:19" x14ac:dyDescent="0.25">
      <c r="C32">
        <v>3</v>
      </c>
      <c r="D32" t="s">
        <v>187</v>
      </c>
      <c r="E32">
        <v>13.05</v>
      </c>
      <c r="I32">
        <v>2055.4</v>
      </c>
      <c r="L32">
        <v>74</v>
      </c>
      <c r="O32">
        <v>750</v>
      </c>
      <c r="P32">
        <v>750</v>
      </c>
      <c r="Q32">
        <v>681559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7.6000000000000005</v>
      </c>
      <c r="I34">
        <v>1150.7</v>
      </c>
      <c r="L34">
        <v>71</v>
      </c>
      <c r="O34">
        <v>750</v>
      </c>
      <c r="P34">
        <v>750</v>
      </c>
      <c r="Q34">
        <v>314119</v>
      </c>
    </row>
    <row r="35" spans="3:19" x14ac:dyDescent="0.25">
      <c r="C35">
        <v>3</v>
      </c>
      <c r="D35">
        <v>103</v>
      </c>
      <c r="E35">
        <v>5.45</v>
      </c>
      <c r="I35">
        <v>904.7</v>
      </c>
      <c r="L35">
        <v>3</v>
      </c>
      <c r="Q35">
        <v>367440</v>
      </c>
    </row>
    <row r="36" spans="3:19" x14ac:dyDescent="0.25">
      <c r="C36">
        <v>3</v>
      </c>
      <c r="D36" t="s">
        <v>1411</v>
      </c>
      <c r="E36">
        <v>39.200000000000003</v>
      </c>
      <c r="I36">
        <v>5719</v>
      </c>
      <c r="O36">
        <v>10720</v>
      </c>
      <c r="P36">
        <v>10720</v>
      </c>
      <c r="Q36">
        <v>1328397</v>
      </c>
      <c r="S36">
        <v>4583.333333333333</v>
      </c>
    </row>
    <row r="37" spans="3:19" x14ac:dyDescent="0.25">
      <c r="C37">
        <v>3</v>
      </c>
      <c r="D37">
        <v>303</v>
      </c>
      <c r="E37">
        <v>21.6</v>
      </c>
      <c r="I37">
        <v>3179</v>
      </c>
      <c r="O37">
        <v>7220</v>
      </c>
      <c r="P37">
        <v>7220</v>
      </c>
      <c r="Q37">
        <v>729214</v>
      </c>
      <c r="S37">
        <v>4583.333333333333</v>
      </c>
    </row>
    <row r="38" spans="3:19" x14ac:dyDescent="0.25">
      <c r="C38">
        <v>3</v>
      </c>
      <c r="D38">
        <v>304</v>
      </c>
      <c r="E38">
        <v>5</v>
      </c>
      <c r="I38">
        <v>872</v>
      </c>
      <c r="O38">
        <v>3500</v>
      </c>
      <c r="P38">
        <v>3500</v>
      </c>
      <c r="Q38">
        <v>238783</v>
      </c>
    </row>
    <row r="39" spans="3:19" x14ac:dyDescent="0.25">
      <c r="C39">
        <v>3</v>
      </c>
      <c r="D39">
        <v>416</v>
      </c>
      <c r="E39">
        <v>12.600000000000001</v>
      </c>
      <c r="I39">
        <v>1668</v>
      </c>
      <c r="Q39">
        <v>360400</v>
      </c>
    </row>
    <row r="40" spans="3:19" x14ac:dyDescent="0.25">
      <c r="C40">
        <v>3</v>
      </c>
      <c r="D40" t="s">
        <v>1412</v>
      </c>
      <c r="E40">
        <v>1.95</v>
      </c>
      <c r="I40">
        <v>343.4</v>
      </c>
      <c r="L40">
        <v>55</v>
      </c>
      <c r="Q40">
        <v>55890</v>
      </c>
    </row>
    <row r="41" spans="3:19" x14ac:dyDescent="0.25">
      <c r="C41">
        <v>3</v>
      </c>
      <c r="D41">
        <v>25</v>
      </c>
      <c r="E41">
        <v>1</v>
      </c>
      <c r="I41">
        <v>176</v>
      </c>
      <c r="Q41">
        <v>21190</v>
      </c>
    </row>
    <row r="42" spans="3:19" x14ac:dyDescent="0.25">
      <c r="C42">
        <v>3</v>
      </c>
      <c r="D42">
        <v>30</v>
      </c>
      <c r="E42">
        <v>0.95</v>
      </c>
      <c r="I42">
        <v>167.4</v>
      </c>
      <c r="L42">
        <v>55</v>
      </c>
      <c r="Q42">
        <v>34700</v>
      </c>
    </row>
    <row r="43" spans="3:19" x14ac:dyDescent="0.25">
      <c r="C43">
        <v>3</v>
      </c>
      <c r="D43" t="s">
        <v>1413</v>
      </c>
      <c r="L43">
        <v>11</v>
      </c>
      <c r="Q43">
        <v>1980</v>
      </c>
    </row>
    <row r="44" spans="3:19" x14ac:dyDescent="0.25">
      <c r="C44">
        <v>3</v>
      </c>
      <c r="D44">
        <v>417</v>
      </c>
      <c r="L44">
        <v>11</v>
      </c>
      <c r="Q44">
        <v>1980</v>
      </c>
    </row>
    <row r="45" spans="3:19" x14ac:dyDescent="0.25">
      <c r="C45" t="s">
        <v>1416</v>
      </c>
      <c r="E45">
        <v>54.20000000000001</v>
      </c>
      <c r="I45">
        <v>8117.7999999999993</v>
      </c>
      <c r="L45">
        <v>140</v>
      </c>
      <c r="O45">
        <v>11470</v>
      </c>
      <c r="P45">
        <v>11470</v>
      </c>
      <c r="Q45">
        <v>2067826</v>
      </c>
      <c r="S45">
        <v>8139.0518084066462</v>
      </c>
    </row>
    <row r="46" spans="3:19" x14ac:dyDescent="0.25">
      <c r="C46">
        <v>4</v>
      </c>
      <c r="D46" t="s">
        <v>187</v>
      </c>
      <c r="E46">
        <v>13.05</v>
      </c>
      <c r="I46">
        <v>2165.6</v>
      </c>
      <c r="L46">
        <v>69</v>
      </c>
      <c r="Q46">
        <v>685268</v>
      </c>
      <c r="S46">
        <v>3555.7184750733136</v>
      </c>
    </row>
    <row r="47" spans="3:19" x14ac:dyDescent="0.25">
      <c r="C47">
        <v>4</v>
      </c>
      <c r="D47">
        <v>99</v>
      </c>
      <c r="S47">
        <v>3555.7184750733136</v>
      </c>
    </row>
    <row r="48" spans="3:19" x14ac:dyDescent="0.25">
      <c r="C48">
        <v>4</v>
      </c>
      <c r="D48">
        <v>102</v>
      </c>
      <c r="E48">
        <v>7.6000000000000005</v>
      </c>
      <c r="I48">
        <v>1223.5</v>
      </c>
      <c r="L48">
        <v>69</v>
      </c>
      <c r="Q48">
        <v>316843</v>
      </c>
    </row>
    <row r="49" spans="3:19" x14ac:dyDescent="0.25">
      <c r="C49">
        <v>4</v>
      </c>
      <c r="D49">
        <v>103</v>
      </c>
      <c r="E49">
        <v>5.45</v>
      </c>
      <c r="I49">
        <v>942.1</v>
      </c>
      <c r="Q49">
        <v>368425</v>
      </c>
    </row>
    <row r="50" spans="3:19" x14ac:dyDescent="0.25">
      <c r="C50">
        <v>4</v>
      </c>
      <c r="D50" t="s">
        <v>1411</v>
      </c>
      <c r="E50">
        <v>39.6</v>
      </c>
      <c r="I50">
        <v>5488</v>
      </c>
      <c r="O50">
        <v>10720</v>
      </c>
      <c r="P50">
        <v>10720</v>
      </c>
      <c r="Q50">
        <v>1271899</v>
      </c>
      <c r="S50">
        <v>4583.333333333333</v>
      </c>
    </row>
    <row r="51" spans="3:19" x14ac:dyDescent="0.25">
      <c r="C51">
        <v>4</v>
      </c>
      <c r="D51">
        <v>303</v>
      </c>
      <c r="E51">
        <v>22</v>
      </c>
      <c r="I51">
        <v>3312</v>
      </c>
      <c r="O51">
        <v>7720</v>
      </c>
      <c r="P51">
        <v>7720</v>
      </c>
      <c r="Q51">
        <v>740757</v>
      </c>
      <c r="S51">
        <v>4583.333333333333</v>
      </c>
    </row>
    <row r="52" spans="3:19" x14ac:dyDescent="0.25">
      <c r="C52">
        <v>4</v>
      </c>
      <c r="D52">
        <v>304</v>
      </c>
      <c r="E52">
        <v>5</v>
      </c>
      <c r="I52">
        <v>880</v>
      </c>
      <c r="O52">
        <v>3000</v>
      </c>
      <c r="P52">
        <v>3000</v>
      </c>
      <c r="Q52">
        <v>239380</v>
      </c>
    </row>
    <row r="53" spans="3:19" x14ac:dyDescent="0.25">
      <c r="C53">
        <v>4</v>
      </c>
      <c r="D53">
        <v>416</v>
      </c>
      <c r="E53">
        <v>12.600000000000001</v>
      </c>
      <c r="I53">
        <v>1296</v>
      </c>
      <c r="Q53">
        <v>291762</v>
      </c>
    </row>
    <row r="54" spans="3:19" x14ac:dyDescent="0.25">
      <c r="C54">
        <v>4</v>
      </c>
      <c r="D54" t="s">
        <v>1412</v>
      </c>
      <c r="E54">
        <v>1.95</v>
      </c>
      <c r="I54">
        <v>343.4</v>
      </c>
      <c r="L54">
        <v>50</v>
      </c>
      <c r="Q54">
        <v>54990</v>
      </c>
    </row>
    <row r="55" spans="3:19" x14ac:dyDescent="0.25">
      <c r="C55">
        <v>4</v>
      </c>
      <c r="D55">
        <v>25</v>
      </c>
      <c r="E55">
        <v>1</v>
      </c>
      <c r="I55">
        <v>176</v>
      </c>
      <c r="Q55">
        <v>21190</v>
      </c>
    </row>
    <row r="56" spans="3:19" x14ac:dyDescent="0.25">
      <c r="C56">
        <v>4</v>
      </c>
      <c r="D56">
        <v>30</v>
      </c>
      <c r="E56">
        <v>0.95</v>
      </c>
      <c r="I56">
        <v>167.4</v>
      </c>
      <c r="L56">
        <v>50</v>
      </c>
      <c r="Q56">
        <v>33800</v>
      </c>
    </row>
    <row r="57" spans="3:19" x14ac:dyDescent="0.25">
      <c r="C57">
        <v>4</v>
      </c>
      <c r="D57" t="s">
        <v>1413</v>
      </c>
      <c r="L57">
        <v>10</v>
      </c>
      <c r="Q57">
        <v>1800</v>
      </c>
    </row>
    <row r="58" spans="3:19" x14ac:dyDescent="0.25">
      <c r="C58">
        <v>4</v>
      </c>
      <c r="D58">
        <v>417</v>
      </c>
      <c r="L58">
        <v>10</v>
      </c>
      <c r="Q58">
        <v>1800</v>
      </c>
    </row>
    <row r="59" spans="3:19" x14ac:dyDescent="0.25">
      <c r="C59" t="s">
        <v>1417</v>
      </c>
      <c r="E59">
        <v>54.6</v>
      </c>
      <c r="I59">
        <v>7997</v>
      </c>
      <c r="L59">
        <v>129</v>
      </c>
      <c r="O59">
        <v>10720</v>
      </c>
      <c r="P59">
        <v>10720</v>
      </c>
      <c r="Q59">
        <v>2013957</v>
      </c>
      <c r="S59">
        <v>8139.0518084066462</v>
      </c>
    </row>
    <row r="60" spans="3:19" x14ac:dyDescent="0.25">
      <c r="C60">
        <v>5</v>
      </c>
      <c r="D60" t="s">
        <v>187</v>
      </c>
      <c r="E60">
        <v>13.05</v>
      </c>
      <c r="I60">
        <v>2078.7000000000003</v>
      </c>
      <c r="L60">
        <v>74</v>
      </c>
      <c r="O60">
        <v>10000</v>
      </c>
      <c r="P60">
        <v>10000</v>
      </c>
      <c r="Q60">
        <v>693717</v>
      </c>
      <c r="S60">
        <v>3555.7184750733136</v>
      </c>
    </row>
    <row r="61" spans="3:19" x14ac:dyDescent="0.25">
      <c r="C61">
        <v>5</v>
      </c>
      <c r="D61">
        <v>99</v>
      </c>
      <c r="S61">
        <v>3555.7184750733136</v>
      </c>
    </row>
    <row r="62" spans="3:19" x14ac:dyDescent="0.25">
      <c r="C62">
        <v>5</v>
      </c>
      <c r="D62">
        <v>102</v>
      </c>
      <c r="E62">
        <v>7.6000000000000005</v>
      </c>
      <c r="I62">
        <v>1177.1000000000001</v>
      </c>
      <c r="L62">
        <v>74</v>
      </c>
      <c r="Q62">
        <v>325139</v>
      </c>
    </row>
    <row r="63" spans="3:19" x14ac:dyDescent="0.25">
      <c r="C63">
        <v>5</v>
      </c>
      <c r="D63">
        <v>103</v>
      </c>
      <c r="E63">
        <v>5.45</v>
      </c>
      <c r="I63">
        <v>901.6</v>
      </c>
      <c r="O63">
        <v>10000</v>
      </c>
      <c r="P63">
        <v>10000</v>
      </c>
      <c r="Q63">
        <v>368578</v>
      </c>
    </row>
    <row r="64" spans="3:19" x14ac:dyDescent="0.25">
      <c r="C64">
        <v>5</v>
      </c>
      <c r="D64" t="s">
        <v>1411</v>
      </c>
      <c r="E64">
        <v>39.6</v>
      </c>
      <c r="I64">
        <v>5657.6</v>
      </c>
      <c r="O64">
        <v>36158</v>
      </c>
      <c r="P64">
        <v>36158</v>
      </c>
      <c r="Q64">
        <v>1350058</v>
      </c>
      <c r="S64">
        <v>4583.333333333333</v>
      </c>
    </row>
    <row r="65" spans="3:19" x14ac:dyDescent="0.25">
      <c r="C65">
        <v>5</v>
      </c>
      <c r="D65">
        <v>303</v>
      </c>
      <c r="E65">
        <v>22</v>
      </c>
      <c r="I65">
        <v>3352</v>
      </c>
      <c r="O65">
        <v>24308</v>
      </c>
      <c r="P65">
        <v>24308</v>
      </c>
      <c r="Q65">
        <v>767957</v>
      </c>
      <c r="S65">
        <v>4583.333333333333</v>
      </c>
    </row>
    <row r="66" spans="3:19" x14ac:dyDescent="0.25">
      <c r="C66">
        <v>5</v>
      </c>
      <c r="D66">
        <v>304</v>
      </c>
      <c r="E66">
        <v>5</v>
      </c>
      <c r="I66">
        <v>824</v>
      </c>
      <c r="O66">
        <v>9100</v>
      </c>
      <c r="P66">
        <v>9100</v>
      </c>
      <c r="Q66">
        <v>247051</v>
      </c>
    </row>
    <row r="67" spans="3:19" x14ac:dyDescent="0.25">
      <c r="C67">
        <v>5</v>
      </c>
      <c r="D67">
        <v>408</v>
      </c>
      <c r="O67">
        <v>2000</v>
      </c>
      <c r="P67">
        <v>2000</v>
      </c>
      <c r="Q67">
        <v>2000</v>
      </c>
    </row>
    <row r="68" spans="3:19" x14ac:dyDescent="0.25">
      <c r="C68">
        <v>5</v>
      </c>
      <c r="D68">
        <v>416</v>
      </c>
      <c r="E68">
        <v>12.600000000000001</v>
      </c>
      <c r="I68">
        <v>1481.6</v>
      </c>
      <c r="O68">
        <v>750</v>
      </c>
      <c r="P68">
        <v>750</v>
      </c>
      <c r="Q68">
        <v>333050</v>
      </c>
    </row>
    <row r="69" spans="3:19" x14ac:dyDescent="0.25">
      <c r="C69">
        <v>5</v>
      </c>
      <c r="D69" t="s">
        <v>1412</v>
      </c>
      <c r="E69">
        <v>1.95</v>
      </c>
      <c r="I69">
        <v>311.2</v>
      </c>
      <c r="L69">
        <v>47.5</v>
      </c>
      <c r="Q69">
        <v>54576</v>
      </c>
    </row>
    <row r="70" spans="3:19" x14ac:dyDescent="0.25">
      <c r="C70">
        <v>5</v>
      </c>
      <c r="D70">
        <v>25</v>
      </c>
      <c r="E70">
        <v>1</v>
      </c>
      <c r="I70">
        <v>152</v>
      </c>
      <c r="Q70">
        <v>21226</v>
      </c>
    </row>
    <row r="71" spans="3:19" x14ac:dyDescent="0.25">
      <c r="C71">
        <v>5</v>
      </c>
      <c r="D71">
        <v>30</v>
      </c>
      <c r="E71">
        <v>0.95</v>
      </c>
      <c r="I71">
        <v>159.19999999999999</v>
      </c>
      <c r="L71">
        <v>47.5</v>
      </c>
      <c r="Q71">
        <v>33350</v>
      </c>
    </row>
    <row r="72" spans="3:19" x14ac:dyDescent="0.25">
      <c r="C72">
        <v>5</v>
      </c>
      <c r="D72" t="s">
        <v>1413</v>
      </c>
      <c r="L72">
        <v>9.5</v>
      </c>
      <c r="Q72">
        <v>1710</v>
      </c>
    </row>
    <row r="73" spans="3:19" x14ac:dyDescent="0.25">
      <c r="C73">
        <v>5</v>
      </c>
      <c r="D73">
        <v>417</v>
      </c>
      <c r="L73">
        <v>9.5</v>
      </c>
      <c r="Q73">
        <v>1710</v>
      </c>
    </row>
    <row r="74" spans="3:19" x14ac:dyDescent="0.25">
      <c r="C74" t="s">
        <v>1418</v>
      </c>
      <c r="E74">
        <v>54.6</v>
      </c>
      <c r="I74">
        <v>8047.5000000000009</v>
      </c>
      <c r="L74">
        <v>131</v>
      </c>
      <c r="O74">
        <v>46158</v>
      </c>
      <c r="P74">
        <v>46158</v>
      </c>
      <c r="Q74">
        <v>2100061</v>
      </c>
      <c r="S74">
        <v>8139.0518084066462</v>
      </c>
    </row>
    <row r="75" spans="3:19" x14ac:dyDescent="0.25">
      <c r="C75">
        <v>6</v>
      </c>
      <c r="D75" t="s">
        <v>187</v>
      </c>
      <c r="E75">
        <v>13.05</v>
      </c>
      <c r="I75">
        <v>2134.5</v>
      </c>
      <c r="L75">
        <v>97</v>
      </c>
      <c r="Q75">
        <v>715060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7.6000000000000005</v>
      </c>
      <c r="I77">
        <v>1207.7</v>
      </c>
      <c r="L77">
        <v>95</v>
      </c>
      <c r="Q77">
        <v>344403</v>
      </c>
    </row>
    <row r="78" spans="3:19" x14ac:dyDescent="0.25">
      <c r="C78">
        <v>6</v>
      </c>
      <c r="D78">
        <v>103</v>
      </c>
      <c r="E78">
        <v>5.45</v>
      </c>
      <c r="I78">
        <v>926.8</v>
      </c>
      <c r="L78">
        <v>2</v>
      </c>
      <c r="Q78">
        <v>370657</v>
      </c>
    </row>
    <row r="79" spans="3:19" x14ac:dyDescent="0.25">
      <c r="C79">
        <v>6</v>
      </c>
      <c r="D79" t="s">
        <v>1411</v>
      </c>
      <c r="E79">
        <v>39.6</v>
      </c>
      <c r="I79">
        <v>5806</v>
      </c>
      <c r="O79">
        <v>35408</v>
      </c>
      <c r="P79">
        <v>35408</v>
      </c>
      <c r="Q79">
        <v>1413432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3248</v>
      </c>
      <c r="O80">
        <v>11928</v>
      </c>
      <c r="P80">
        <v>11928</v>
      </c>
      <c r="Q80">
        <v>757414</v>
      </c>
      <c r="S80">
        <v>4583.333333333333</v>
      </c>
    </row>
    <row r="81" spans="3:19" x14ac:dyDescent="0.25">
      <c r="C81">
        <v>6</v>
      </c>
      <c r="D81">
        <v>304</v>
      </c>
      <c r="E81">
        <v>5</v>
      </c>
      <c r="I81">
        <v>872</v>
      </c>
      <c r="Q81">
        <v>237890</v>
      </c>
    </row>
    <row r="82" spans="3:19" x14ac:dyDescent="0.25">
      <c r="C82">
        <v>6</v>
      </c>
      <c r="D82">
        <v>408</v>
      </c>
      <c r="O82">
        <v>2400</v>
      </c>
      <c r="P82">
        <v>2400</v>
      </c>
      <c r="Q82">
        <v>2400</v>
      </c>
    </row>
    <row r="83" spans="3:19" x14ac:dyDescent="0.25">
      <c r="C83">
        <v>6</v>
      </c>
      <c r="D83">
        <v>416</v>
      </c>
      <c r="E83">
        <v>12.600000000000001</v>
      </c>
      <c r="I83">
        <v>1686</v>
      </c>
      <c r="O83">
        <v>21080</v>
      </c>
      <c r="P83">
        <v>21080</v>
      </c>
      <c r="Q83">
        <v>415728</v>
      </c>
    </row>
    <row r="84" spans="3:19" x14ac:dyDescent="0.25">
      <c r="C84">
        <v>6</v>
      </c>
      <c r="D84" t="s">
        <v>1412</v>
      </c>
      <c r="E84">
        <v>1.95</v>
      </c>
      <c r="I84">
        <v>330.6</v>
      </c>
      <c r="L84">
        <v>54</v>
      </c>
      <c r="Q84">
        <v>55819</v>
      </c>
    </row>
    <row r="85" spans="3:19" x14ac:dyDescent="0.25">
      <c r="C85">
        <v>6</v>
      </c>
      <c r="D85">
        <v>25</v>
      </c>
      <c r="E85">
        <v>1</v>
      </c>
      <c r="I85">
        <v>168</v>
      </c>
      <c r="Q85">
        <v>21254</v>
      </c>
    </row>
    <row r="86" spans="3:19" x14ac:dyDescent="0.25">
      <c r="C86">
        <v>6</v>
      </c>
      <c r="D86">
        <v>30</v>
      </c>
      <c r="E86">
        <v>0.95</v>
      </c>
      <c r="I86">
        <v>162.6</v>
      </c>
      <c r="L86">
        <v>54</v>
      </c>
      <c r="Q86">
        <v>34565</v>
      </c>
    </row>
    <row r="87" spans="3:19" x14ac:dyDescent="0.25">
      <c r="C87">
        <v>6</v>
      </c>
      <c r="D87" t="s">
        <v>1413</v>
      </c>
      <c r="L87">
        <v>11</v>
      </c>
      <c r="Q87">
        <v>1980</v>
      </c>
    </row>
    <row r="88" spans="3:19" x14ac:dyDescent="0.25">
      <c r="C88">
        <v>6</v>
      </c>
      <c r="D88">
        <v>417</v>
      </c>
      <c r="L88">
        <v>11</v>
      </c>
      <c r="Q88">
        <v>1980</v>
      </c>
    </row>
    <row r="89" spans="3:19" x14ac:dyDescent="0.25">
      <c r="C89" t="s">
        <v>1419</v>
      </c>
      <c r="E89">
        <v>54.6</v>
      </c>
      <c r="I89">
        <v>8271.1</v>
      </c>
      <c r="L89">
        <v>162</v>
      </c>
      <c r="O89">
        <v>35408</v>
      </c>
      <c r="P89">
        <v>35408</v>
      </c>
      <c r="Q89">
        <v>2186291</v>
      </c>
      <c r="S89">
        <v>8139.0518084066462</v>
      </c>
    </row>
  </sheetData>
  <hyperlinks>
    <hyperlink ref="A2" location="Obsah!A1" display="Zpět na Obsah  KL 01  1.-4.měsíc" xr:uid="{B4E0C29B-4BC8-4C5C-A7CE-90D13B44BC5A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1433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10249630.050000003</v>
      </c>
      <c r="C3" s="200">
        <f t="shared" ref="C3:Z3" si="0">SUBTOTAL(9,C6:C1048576)</f>
        <v>13</v>
      </c>
      <c r="D3" s="200"/>
      <c r="E3" s="200">
        <f>SUBTOTAL(9,E6:E1048576)/4</f>
        <v>9940931.1199999973</v>
      </c>
      <c r="F3" s="200"/>
      <c r="G3" s="200">
        <f t="shared" si="0"/>
        <v>13</v>
      </c>
      <c r="H3" s="200">
        <f>SUBTOTAL(9,H6:H1048576)/4</f>
        <v>9254812.1899999958</v>
      </c>
      <c r="I3" s="203">
        <f>IF(B3&lt;&gt;0,H3/B3,"")</f>
        <v>0.90294109590813898</v>
      </c>
      <c r="J3" s="201">
        <f>IF(E3&lt;&gt;0,H3/E3,"")</f>
        <v>0.93098041604778747</v>
      </c>
      <c r="K3" s="202">
        <f t="shared" si="0"/>
        <v>2545764</v>
      </c>
      <c r="L3" s="202"/>
      <c r="M3" s="200">
        <f t="shared" si="0"/>
        <v>3.185355024907969</v>
      </c>
      <c r="N3" s="200">
        <f t="shared" si="0"/>
        <v>2396862</v>
      </c>
      <c r="O3" s="200"/>
      <c r="P3" s="200">
        <f t="shared" si="0"/>
        <v>3</v>
      </c>
      <c r="Q3" s="200">
        <f t="shared" si="0"/>
        <v>1804910</v>
      </c>
      <c r="R3" s="203">
        <f>IF(K3&lt;&gt;0,Q3/K3,"")</f>
        <v>0.70898559332286892</v>
      </c>
      <c r="S3" s="203">
        <f>IF(N3&lt;&gt;0,Q3/N3,"")</f>
        <v>0.75303042060827863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4"/>
      <c r="B5" s="495">
        <v>2018</v>
      </c>
      <c r="C5" s="496"/>
      <c r="D5" s="496"/>
      <c r="E5" s="496">
        <v>2019</v>
      </c>
      <c r="F5" s="496"/>
      <c r="G5" s="496"/>
      <c r="H5" s="496">
        <v>2020</v>
      </c>
      <c r="I5" s="497" t="s">
        <v>241</v>
      </c>
      <c r="J5" s="498" t="s">
        <v>2</v>
      </c>
      <c r="K5" s="495">
        <v>2015</v>
      </c>
      <c r="L5" s="496"/>
      <c r="M5" s="496"/>
      <c r="N5" s="496">
        <v>2019</v>
      </c>
      <c r="O5" s="496"/>
      <c r="P5" s="496"/>
      <c r="Q5" s="496">
        <v>2020</v>
      </c>
      <c r="R5" s="497" t="s">
        <v>241</v>
      </c>
      <c r="S5" s="498" t="s">
        <v>2</v>
      </c>
      <c r="T5" s="495">
        <v>2015</v>
      </c>
      <c r="U5" s="496"/>
      <c r="V5" s="496"/>
      <c r="W5" s="496">
        <v>2019</v>
      </c>
      <c r="X5" s="496"/>
      <c r="Y5" s="496"/>
      <c r="Z5" s="496">
        <v>2020</v>
      </c>
      <c r="AA5" s="497" t="s">
        <v>241</v>
      </c>
      <c r="AB5" s="498" t="s">
        <v>2</v>
      </c>
    </row>
    <row r="6" spans="1:28" ht="14.45" customHeight="1" x14ac:dyDescent="0.25">
      <c r="A6" s="499" t="s">
        <v>1430</v>
      </c>
      <c r="B6" s="500">
        <v>10249630.050000003</v>
      </c>
      <c r="C6" s="501">
        <v>1</v>
      </c>
      <c r="D6" s="501">
        <v>1.0310533214920825</v>
      </c>
      <c r="E6" s="500">
        <v>9940931.1199999955</v>
      </c>
      <c r="F6" s="501">
        <v>0.96988194417807239</v>
      </c>
      <c r="G6" s="501">
        <v>1</v>
      </c>
      <c r="H6" s="500">
        <v>9254812.1899999958</v>
      </c>
      <c r="I6" s="501">
        <v>0.90294109590813898</v>
      </c>
      <c r="J6" s="501">
        <v>0.9309804160477877</v>
      </c>
      <c r="K6" s="500">
        <v>1272882</v>
      </c>
      <c r="L6" s="501">
        <v>1</v>
      </c>
      <c r="M6" s="501">
        <v>1.0621237267727555</v>
      </c>
      <c r="N6" s="500">
        <v>1198431</v>
      </c>
      <c r="O6" s="501">
        <v>0.94150989643973282</v>
      </c>
      <c r="P6" s="501">
        <v>1</v>
      </c>
      <c r="Q6" s="500">
        <v>902455</v>
      </c>
      <c r="R6" s="501">
        <v>0.70898559332286892</v>
      </c>
      <c r="S6" s="501">
        <v>0.75303042060827863</v>
      </c>
      <c r="T6" s="500"/>
      <c r="U6" s="501"/>
      <c r="V6" s="501"/>
      <c r="W6" s="500"/>
      <c r="X6" s="501"/>
      <c r="Y6" s="501"/>
      <c r="Z6" s="500"/>
      <c r="AA6" s="501"/>
      <c r="AB6" s="502"/>
    </row>
    <row r="7" spans="1:28" ht="14.45" customHeight="1" x14ac:dyDescent="0.25">
      <c r="A7" s="509" t="s">
        <v>1431</v>
      </c>
      <c r="B7" s="503">
        <v>7126726.7100000037</v>
      </c>
      <c r="C7" s="504">
        <v>1</v>
      </c>
      <c r="D7" s="504">
        <v>1.0690464252629783</v>
      </c>
      <c r="E7" s="503">
        <v>6666433.3199999956</v>
      </c>
      <c r="F7" s="504">
        <v>0.93541307128360363</v>
      </c>
      <c r="G7" s="504">
        <v>1</v>
      </c>
      <c r="H7" s="503">
        <v>6184374.4499999955</v>
      </c>
      <c r="I7" s="504">
        <v>0.86777207849464344</v>
      </c>
      <c r="J7" s="504">
        <v>0.9276886384577232</v>
      </c>
      <c r="K7" s="503">
        <v>739399</v>
      </c>
      <c r="L7" s="504">
        <v>1</v>
      </c>
      <c r="M7" s="504">
        <v>1.23023821131042</v>
      </c>
      <c r="N7" s="503">
        <v>601021</v>
      </c>
      <c r="O7" s="504">
        <v>0.81285070712835694</v>
      </c>
      <c r="P7" s="504">
        <v>1</v>
      </c>
      <c r="Q7" s="503">
        <v>456241</v>
      </c>
      <c r="R7" s="504">
        <v>0.61704303089400991</v>
      </c>
      <c r="S7" s="504">
        <v>0.759109914628607</v>
      </c>
      <c r="T7" s="503"/>
      <c r="U7" s="504"/>
      <c r="V7" s="504"/>
      <c r="W7" s="503"/>
      <c r="X7" s="504"/>
      <c r="Y7" s="504"/>
      <c r="Z7" s="503"/>
      <c r="AA7" s="504"/>
      <c r="AB7" s="505"/>
    </row>
    <row r="8" spans="1:28" ht="14.45" customHeight="1" thickBot="1" x14ac:dyDescent="0.3">
      <c r="A8" s="510" t="s">
        <v>1432</v>
      </c>
      <c r="B8" s="506">
        <v>3122903.3399999994</v>
      </c>
      <c r="C8" s="507">
        <v>1</v>
      </c>
      <c r="D8" s="507">
        <v>0.95370451615511842</v>
      </c>
      <c r="E8" s="506">
        <v>3274497.8</v>
      </c>
      <c r="F8" s="507">
        <v>1.0485427960764231</v>
      </c>
      <c r="G8" s="507">
        <v>1</v>
      </c>
      <c r="H8" s="506">
        <v>3070437.74</v>
      </c>
      <c r="I8" s="507">
        <v>0.98319973617883438</v>
      </c>
      <c r="J8" s="507">
        <v>0.93768202867627526</v>
      </c>
      <c r="K8" s="506">
        <v>533483</v>
      </c>
      <c r="L8" s="507">
        <v>1</v>
      </c>
      <c r="M8" s="507">
        <v>0.89299308682479372</v>
      </c>
      <c r="N8" s="506">
        <v>597410</v>
      </c>
      <c r="O8" s="507">
        <v>1.1198294978471666</v>
      </c>
      <c r="P8" s="507">
        <v>1</v>
      </c>
      <c r="Q8" s="506">
        <v>446214</v>
      </c>
      <c r="R8" s="507">
        <v>0.83641653061109722</v>
      </c>
      <c r="S8" s="507">
        <v>0.74691417954168826</v>
      </c>
      <c r="T8" s="506"/>
      <c r="U8" s="507"/>
      <c r="V8" s="507"/>
      <c r="W8" s="506"/>
      <c r="X8" s="507"/>
      <c r="Y8" s="507"/>
      <c r="Z8" s="506"/>
      <c r="AA8" s="507"/>
      <c r="AB8" s="508"/>
    </row>
    <row r="9" spans="1:28" ht="14.45" customHeight="1" thickBot="1" x14ac:dyDescent="0.25"/>
    <row r="10" spans="1:28" ht="14.45" customHeight="1" x14ac:dyDescent="0.25">
      <c r="A10" s="499" t="s">
        <v>439</v>
      </c>
      <c r="B10" s="500">
        <v>619324.46</v>
      </c>
      <c r="C10" s="501">
        <v>1</v>
      </c>
      <c r="D10" s="501">
        <v>0.93426695193091491</v>
      </c>
      <c r="E10" s="500">
        <v>662898.81999999972</v>
      </c>
      <c r="F10" s="501">
        <v>1.0703578863977046</v>
      </c>
      <c r="G10" s="501">
        <v>1</v>
      </c>
      <c r="H10" s="500">
        <v>666372.24000000011</v>
      </c>
      <c r="I10" s="501">
        <v>1.0759662875256051</v>
      </c>
      <c r="J10" s="502">
        <v>1.0052397438269696</v>
      </c>
    </row>
    <row r="11" spans="1:28" ht="14.45" customHeight="1" x14ac:dyDescent="0.25">
      <c r="A11" s="509" t="s">
        <v>1434</v>
      </c>
      <c r="B11" s="503">
        <v>619324.46</v>
      </c>
      <c r="C11" s="504">
        <v>1</v>
      </c>
      <c r="D11" s="504">
        <v>0.93426695193091491</v>
      </c>
      <c r="E11" s="503">
        <v>662898.81999999972</v>
      </c>
      <c r="F11" s="504">
        <v>1.0703578863977046</v>
      </c>
      <c r="G11" s="504">
        <v>1</v>
      </c>
      <c r="H11" s="503">
        <v>666372.24000000011</v>
      </c>
      <c r="I11" s="504">
        <v>1.0759662875256051</v>
      </c>
      <c r="J11" s="505">
        <v>1.0052397438269696</v>
      </c>
    </row>
    <row r="12" spans="1:28" ht="14.45" customHeight="1" x14ac:dyDescent="0.25">
      <c r="A12" s="511" t="s">
        <v>1435</v>
      </c>
      <c r="B12" s="512">
        <v>3122903.3399999989</v>
      </c>
      <c r="C12" s="513">
        <v>1</v>
      </c>
      <c r="D12" s="513">
        <v>0.9537045161551182</v>
      </c>
      <c r="E12" s="512">
        <v>3274497.8</v>
      </c>
      <c r="F12" s="513">
        <v>1.0485427960764233</v>
      </c>
      <c r="G12" s="513">
        <v>1</v>
      </c>
      <c r="H12" s="512">
        <v>3070437.74</v>
      </c>
      <c r="I12" s="513">
        <v>0.9831997361788346</v>
      </c>
      <c r="J12" s="514">
        <v>0.93768202867627526</v>
      </c>
    </row>
    <row r="13" spans="1:28" ht="14.45" customHeight="1" x14ac:dyDescent="0.25">
      <c r="A13" s="509" t="s">
        <v>1434</v>
      </c>
      <c r="B13" s="503">
        <v>3122903.3399999989</v>
      </c>
      <c r="C13" s="504">
        <v>1</v>
      </c>
      <c r="D13" s="504">
        <v>0.9537045161551182</v>
      </c>
      <c r="E13" s="503">
        <v>3274497.8</v>
      </c>
      <c r="F13" s="504">
        <v>1.0485427960764233</v>
      </c>
      <c r="G13" s="504">
        <v>1</v>
      </c>
      <c r="H13" s="503">
        <v>3070437.74</v>
      </c>
      <c r="I13" s="504">
        <v>0.9831997361788346</v>
      </c>
      <c r="J13" s="505">
        <v>0.93768202867627526</v>
      </c>
    </row>
    <row r="14" spans="1:28" ht="14.45" customHeight="1" x14ac:dyDescent="0.25">
      <c r="A14" s="511" t="s">
        <v>1436</v>
      </c>
      <c r="B14" s="512">
        <v>1756220.0699999998</v>
      </c>
      <c r="C14" s="513">
        <v>1</v>
      </c>
      <c r="D14" s="513">
        <v>0.93528449029841154</v>
      </c>
      <c r="E14" s="512">
        <v>1877738.9</v>
      </c>
      <c r="F14" s="513">
        <v>1.0691933955634616</v>
      </c>
      <c r="G14" s="513">
        <v>1</v>
      </c>
      <c r="H14" s="512">
        <v>1815656.67</v>
      </c>
      <c r="I14" s="513">
        <v>1.0338434806749477</v>
      </c>
      <c r="J14" s="514">
        <v>0.96693777287140403</v>
      </c>
    </row>
    <row r="15" spans="1:28" ht="14.45" customHeight="1" x14ac:dyDescent="0.25">
      <c r="A15" s="509" t="s">
        <v>1434</v>
      </c>
      <c r="B15" s="503">
        <v>1756220.0699999998</v>
      </c>
      <c r="C15" s="504">
        <v>1</v>
      </c>
      <c r="D15" s="504">
        <v>0.93528449029841154</v>
      </c>
      <c r="E15" s="503">
        <v>1877738.9</v>
      </c>
      <c r="F15" s="504">
        <v>1.0691933955634616</v>
      </c>
      <c r="G15" s="504">
        <v>1</v>
      </c>
      <c r="H15" s="503">
        <v>1815656.67</v>
      </c>
      <c r="I15" s="504">
        <v>1.0338434806749477</v>
      </c>
      <c r="J15" s="505">
        <v>0.96693777287140403</v>
      </c>
    </row>
    <row r="16" spans="1:28" ht="14.45" customHeight="1" x14ac:dyDescent="0.25">
      <c r="A16" s="511" t="s">
        <v>1437</v>
      </c>
      <c r="B16" s="512">
        <v>2260936.6200000006</v>
      </c>
      <c r="C16" s="513">
        <v>1</v>
      </c>
      <c r="D16" s="513">
        <v>1.1333476306563253</v>
      </c>
      <c r="E16" s="512">
        <v>1994918.9100000013</v>
      </c>
      <c r="F16" s="513">
        <v>0.882341810183074</v>
      </c>
      <c r="G16" s="513">
        <v>1</v>
      </c>
      <c r="H16" s="512">
        <v>1772736.6699999997</v>
      </c>
      <c r="I16" s="513">
        <v>0.7840718109117093</v>
      </c>
      <c r="J16" s="514">
        <v>0.88862592916120009</v>
      </c>
    </row>
    <row r="17" spans="1:10" ht="14.45" customHeight="1" x14ac:dyDescent="0.25">
      <c r="A17" s="509" t="s">
        <v>1434</v>
      </c>
      <c r="B17" s="503">
        <v>2260936.6200000006</v>
      </c>
      <c r="C17" s="504">
        <v>1</v>
      </c>
      <c r="D17" s="504">
        <v>1.1333476306563253</v>
      </c>
      <c r="E17" s="503">
        <v>1994918.9100000013</v>
      </c>
      <c r="F17" s="504">
        <v>0.882341810183074</v>
      </c>
      <c r="G17" s="504">
        <v>1</v>
      </c>
      <c r="H17" s="503">
        <v>1772736.6699999997</v>
      </c>
      <c r="I17" s="504">
        <v>0.7840718109117093</v>
      </c>
      <c r="J17" s="505">
        <v>0.88862592916120009</v>
      </c>
    </row>
    <row r="18" spans="1:10" ht="14.45" customHeight="1" x14ac:dyDescent="0.25">
      <c r="A18" s="511" t="s">
        <v>1438</v>
      </c>
      <c r="B18" s="512">
        <v>2490245.5600000005</v>
      </c>
      <c r="C18" s="513">
        <v>1</v>
      </c>
      <c r="D18" s="513">
        <v>1.168648365100845</v>
      </c>
      <c r="E18" s="512">
        <v>2130876.6900000004</v>
      </c>
      <c r="F18" s="513">
        <v>0.85568938430312869</v>
      </c>
      <c r="G18" s="513">
        <v>1</v>
      </c>
      <c r="H18" s="512">
        <v>1929608.8699999999</v>
      </c>
      <c r="I18" s="513">
        <v>0.77486690509348788</v>
      </c>
      <c r="J18" s="514">
        <v>0.90554694180825612</v>
      </c>
    </row>
    <row r="19" spans="1:10" ht="14.45" customHeight="1" thickBot="1" x14ac:dyDescent="0.3">
      <c r="A19" s="510" t="s">
        <v>1434</v>
      </c>
      <c r="B19" s="506">
        <v>2490245.5600000005</v>
      </c>
      <c r="C19" s="507">
        <v>1</v>
      </c>
      <c r="D19" s="507">
        <v>1.168648365100845</v>
      </c>
      <c r="E19" s="506">
        <v>2130876.6900000004</v>
      </c>
      <c r="F19" s="507">
        <v>0.85568938430312869</v>
      </c>
      <c r="G19" s="507">
        <v>1</v>
      </c>
      <c r="H19" s="506">
        <v>1929608.8699999999</v>
      </c>
      <c r="I19" s="507">
        <v>0.77486690509348788</v>
      </c>
      <c r="J19" s="508">
        <v>0.90554694180825612</v>
      </c>
    </row>
    <row r="20" spans="1:10" ht="14.45" customHeight="1" x14ac:dyDescent="0.2">
      <c r="A20" s="515" t="s">
        <v>216</v>
      </c>
    </row>
    <row r="21" spans="1:10" ht="14.45" customHeight="1" x14ac:dyDescent="0.2">
      <c r="A21" s="516" t="s">
        <v>1439</v>
      </c>
    </row>
    <row r="22" spans="1:10" ht="14.45" customHeight="1" x14ac:dyDescent="0.2">
      <c r="A22" s="515" t="s">
        <v>1440</v>
      </c>
    </row>
    <row r="23" spans="1:10" ht="14.45" customHeight="1" x14ac:dyDescent="0.2">
      <c r="A23" s="515" t="s">
        <v>1441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623D355-7093-41F9-981B-A6FCE25A250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1442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42645</v>
      </c>
      <c r="C3" s="235">
        <f t="shared" si="0"/>
        <v>35970</v>
      </c>
      <c r="D3" s="247">
        <f t="shared" si="0"/>
        <v>32485</v>
      </c>
      <c r="E3" s="202">
        <f t="shared" si="0"/>
        <v>10249630.049999986</v>
      </c>
      <c r="F3" s="200">
        <f t="shared" si="0"/>
        <v>9940931.1199999973</v>
      </c>
      <c r="G3" s="236">
        <f t="shared" si="0"/>
        <v>9254812.1899999958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4"/>
      <c r="B5" s="495">
        <v>2018</v>
      </c>
      <c r="C5" s="496">
        <v>2019</v>
      </c>
      <c r="D5" s="517">
        <v>2020</v>
      </c>
      <c r="E5" s="495">
        <v>2018</v>
      </c>
      <c r="F5" s="496">
        <v>2019</v>
      </c>
      <c r="G5" s="517">
        <v>2020</v>
      </c>
    </row>
    <row r="6" spans="1:7" ht="14.45" customHeight="1" thickBot="1" x14ac:dyDescent="0.25">
      <c r="A6" s="520" t="s">
        <v>1434</v>
      </c>
      <c r="B6" s="462">
        <v>42645</v>
      </c>
      <c r="C6" s="462">
        <v>35970</v>
      </c>
      <c r="D6" s="462">
        <v>32485</v>
      </c>
      <c r="E6" s="518">
        <v>10249630.049999986</v>
      </c>
      <c r="F6" s="518">
        <v>9940931.1199999973</v>
      </c>
      <c r="G6" s="519">
        <v>9254812.1899999958</v>
      </c>
    </row>
    <row r="7" spans="1:7" ht="14.45" customHeight="1" x14ac:dyDescent="0.2">
      <c r="A7" s="515" t="s">
        <v>216</v>
      </c>
    </row>
    <row r="8" spans="1:7" ht="14.45" customHeight="1" x14ac:dyDescent="0.2">
      <c r="A8" s="516" t="s">
        <v>1439</v>
      </c>
    </row>
    <row r="9" spans="1:7" ht="14.45" customHeight="1" x14ac:dyDescent="0.2">
      <c r="A9" s="515" t="s">
        <v>1440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57DAE8D-CBCD-48BF-8531-D533C2B40CB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1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1700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44408</v>
      </c>
      <c r="H3" s="89">
        <f t="shared" si="0"/>
        <v>11522512.050000003</v>
      </c>
      <c r="I3" s="66"/>
      <c r="J3" s="66"/>
      <c r="K3" s="89">
        <f t="shared" si="0"/>
        <v>37853</v>
      </c>
      <c r="L3" s="89">
        <f t="shared" si="0"/>
        <v>11139362.119999999</v>
      </c>
      <c r="M3" s="66"/>
      <c r="N3" s="66"/>
      <c r="O3" s="89">
        <f t="shared" si="0"/>
        <v>33846</v>
      </c>
      <c r="P3" s="89">
        <f t="shared" si="0"/>
        <v>10157267.189999996</v>
      </c>
      <c r="Q3" s="67">
        <f>IF(L3=0,0,P3/L3)</f>
        <v>0.91183562223579073</v>
      </c>
      <c r="R3" s="90">
        <f>IF(O3=0,0,P3/O3)</f>
        <v>300.10244017018249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2018</v>
      </c>
      <c r="H4" s="411"/>
      <c r="I4" s="87"/>
      <c r="J4" s="87"/>
      <c r="K4" s="410">
        <v>2019</v>
      </c>
      <c r="L4" s="411"/>
      <c r="M4" s="87"/>
      <c r="N4" s="87"/>
      <c r="O4" s="410">
        <v>2020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1"/>
      <c r="B5" s="521"/>
      <c r="C5" s="522"/>
      <c r="D5" s="523"/>
      <c r="E5" s="524"/>
      <c r="F5" s="525"/>
      <c r="G5" s="526" t="s">
        <v>58</v>
      </c>
      <c r="H5" s="527" t="s">
        <v>14</v>
      </c>
      <c r="I5" s="528"/>
      <c r="J5" s="528"/>
      <c r="K5" s="526" t="s">
        <v>58</v>
      </c>
      <c r="L5" s="527" t="s">
        <v>14</v>
      </c>
      <c r="M5" s="528"/>
      <c r="N5" s="528"/>
      <c r="O5" s="526" t="s">
        <v>58</v>
      </c>
      <c r="P5" s="527" t="s">
        <v>14</v>
      </c>
      <c r="Q5" s="529"/>
      <c r="R5" s="530"/>
    </row>
    <row r="6" spans="1:18" ht="14.45" customHeight="1" x14ac:dyDescent="0.2">
      <c r="A6" s="434"/>
      <c r="B6" s="435" t="s">
        <v>1443</v>
      </c>
      <c r="C6" s="435" t="s">
        <v>439</v>
      </c>
      <c r="D6" s="435" t="s">
        <v>1444</v>
      </c>
      <c r="E6" s="435" t="s">
        <v>1445</v>
      </c>
      <c r="F6" s="435"/>
      <c r="G6" s="439">
        <v>2</v>
      </c>
      <c r="H6" s="439">
        <v>226</v>
      </c>
      <c r="I6" s="435">
        <v>1</v>
      </c>
      <c r="J6" s="435">
        <v>113</v>
      </c>
      <c r="K6" s="439">
        <v>2</v>
      </c>
      <c r="L6" s="439">
        <v>226</v>
      </c>
      <c r="M6" s="435">
        <v>1</v>
      </c>
      <c r="N6" s="435">
        <v>113</v>
      </c>
      <c r="O6" s="439"/>
      <c r="P6" s="439"/>
      <c r="Q6" s="460"/>
      <c r="R6" s="440"/>
    </row>
    <row r="7" spans="1:18" ht="14.45" customHeight="1" x14ac:dyDescent="0.2">
      <c r="A7" s="441"/>
      <c r="B7" s="442" t="s">
        <v>1443</v>
      </c>
      <c r="C7" s="442" t="s">
        <v>439</v>
      </c>
      <c r="D7" s="442" t="s">
        <v>1444</v>
      </c>
      <c r="E7" s="442" t="s">
        <v>1446</v>
      </c>
      <c r="F7" s="442"/>
      <c r="G7" s="446">
        <v>3</v>
      </c>
      <c r="H7" s="446">
        <v>999</v>
      </c>
      <c r="I7" s="442"/>
      <c r="J7" s="442">
        <v>333</v>
      </c>
      <c r="K7" s="446"/>
      <c r="L7" s="446"/>
      <c r="M7" s="442"/>
      <c r="N7" s="442"/>
      <c r="O7" s="446"/>
      <c r="P7" s="446"/>
      <c r="Q7" s="469"/>
      <c r="R7" s="447"/>
    </row>
    <row r="8" spans="1:18" ht="14.45" customHeight="1" x14ac:dyDescent="0.2">
      <c r="A8" s="441"/>
      <c r="B8" s="442" t="s">
        <v>1443</v>
      </c>
      <c r="C8" s="442" t="s">
        <v>439</v>
      </c>
      <c r="D8" s="442" t="s">
        <v>1444</v>
      </c>
      <c r="E8" s="442" t="s">
        <v>1447</v>
      </c>
      <c r="F8" s="442"/>
      <c r="G8" s="446">
        <v>71</v>
      </c>
      <c r="H8" s="446">
        <v>8023</v>
      </c>
      <c r="I8" s="442">
        <v>1.1451612903225807</v>
      </c>
      <c r="J8" s="442">
        <v>113</v>
      </c>
      <c r="K8" s="446">
        <v>62</v>
      </c>
      <c r="L8" s="446">
        <v>7006</v>
      </c>
      <c r="M8" s="442">
        <v>1</v>
      </c>
      <c r="N8" s="442">
        <v>113</v>
      </c>
      <c r="O8" s="446">
        <v>63</v>
      </c>
      <c r="P8" s="446">
        <v>7119</v>
      </c>
      <c r="Q8" s="469">
        <v>1.0161290322580645</v>
      </c>
      <c r="R8" s="447">
        <v>113</v>
      </c>
    </row>
    <row r="9" spans="1:18" ht="14.45" customHeight="1" x14ac:dyDescent="0.2">
      <c r="A9" s="441"/>
      <c r="B9" s="442" t="s">
        <v>1443</v>
      </c>
      <c r="C9" s="442" t="s">
        <v>439</v>
      </c>
      <c r="D9" s="442" t="s">
        <v>1444</v>
      </c>
      <c r="E9" s="442" t="s">
        <v>1448</v>
      </c>
      <c r="F9" s="442"/>
      <c r="G9" s="446">
        <v>1</v>
      </c>
      <c r="H9" s="446">
        <v>132</v>
      </c>
      <c r="I9" s="442"/>
      <c r="J9" s="442">
        <v>132</v>
      </c>
      <c r="K9" s="446"/>
      <c r="L9" s="446"/>
      <c r="M9" s="442"/>
      <c r="N9" s="442"/>
      <c r="O9" s="446">
        <v>1</v>
      </c>
      <c r="P9" s="446">
        <v>132</v>
      </c>
      <c r="Q9" s="469"/>
      <c r="R9" s="447">
        <v>132</v>
      </c>
    </row>
    <row r="10" spans="1:18" ht="14.45" customHeight="1" x14ac:dyDescent="0.2">
      <c r="A10" s="441"/>
      <c r="B10" s="442" t="s">
        <v>1443</v>
      </c>
      <c r="C10" s="442" t="s">
        <v>439</v>
      </c>
      <c r="D10" s="442" t="s">
        <v>1444</v>
      </c>
      <c r="E10" s="442" t="s">
        <v>1449</v>
      </c>
      <c r="F10" s="442"/>
      <c r="G10" s="446">
        <v>4</v>
      </c>
      <c r="H10" s="446">
        <v>624</v>
      </c>
      <c r="I10" s="442"/>
      <c r="J10" s="442">
        <v>156</v>
      </c>
      <c r="K10" s="446"/>
      <c r="L10" s="446"/>
      <c r="M10" s="442"/>
      <c r="N10" s="442"/>
      <c r="O10" s="446"/>
      <c r="P10" s="446"/>
      <c r="Q10" s="469"/>
      <c r="R10" s="447"/>
    </row>
    <row r="11" spans="1:18" ht="14.45" customHeight="1" x14ac:dyDescent="0.2">
      <c r="A11" s="441"/>
      <c r="B11" s="442" t="s">
        <v>1443</v>
      </c>
      <c r="C11" s="442" t="s">
        <v>439</v>
      </c>
      <c r="D11" s="442" t="s">
        <v>1444</v>
      </c>
      <c r="E11" s="442" t="s">
        <v>1450</v>
      </c>
      <c r="F11" s="442"/>
      <c r="G11" s="446">
        <v>2</v>
      </c>
      <c r="H11" s="446">
        <v>438</v>
      </c>
      <c r="I11" s="442">
        <v>1</v>
      </c>
      <c r="J11" s="442">
        <v>219</v>
      </c>
      <c r="K11" s="446">
        <v>2</v>
      </c>
      <c r="L11" s="446">
        <v>438</v>
      </c>
      <c r="M11" s="442">
        <v>1</v>
      </c>
      <c r="N11" s="442">
        <v>219</v>
      </c>
      <c r="O11" s="446">
        <v>5</v>
      </c>
      <c r="P11" s="446">
        <v>1095</v>
      </c>
      <c r="Q11" s="469">
        <v>2.5</v>
      </c>
      <c r="R11" s="447">
        <v>219</v>
      </c>
    </row>
    <row r="12" spans="1:18" ht="14.45" customHeight="1" x14ac:dyDescent="0.2">
      <c r="A12" s="441"/>
      <c r="B12" s="442" t="s">
        <v>1443</v>
      </c>
      <c r="C12" s="442" t="s">
        <v>439</v>
      </c>
      <c r="D12" s="442" t="s">
        <v>1444</v>
      </c>
      <c r="E12" s="442" t="s">
        <v>1451</v>
      </c>
      <c r="F12" s="442"/>
      <c r="G12" s="446">
        <v>2</v>
      </c>
      <c r="H12" s="446">
        <v>472</v>
      </c>
      <c r="I12" s="442">
        <v>2</v>
      </c>
      <c r="J12" s="442">
        <v>236</v>
      </c>
      <c r="K12" s="446">
        <v>1</v>
      </c>
      <c r="L12" s="446">
        <v>236</v>
      </c>
      <c r="M12" s="442">
        <v>1</v>
      </c>
      <c r="N12" s="442">
        <v>236</v>
      </c>
      <c r="O12" s="446">
        <v>2</v>
      </c>
      <c r="P12" s="446">
        <v>472</v>
      </c>
      <c r="Q12" s="469">
        <v>2</v>
      </c>
      <c r="R12" s="447">
        <v>236</v>
      </c>
    </row>
    <row r="13" spans="1:18" ht="14.45" customHeight="1" x14ac:dyDescent="0.2">
      <c r="A13" s="441"/>
      <c r="B13" s="442" t="s">
        <v>1443</v>
      </c>
      <c r="C13" s="442" t="s">
        <v>439</v>
      </c>
      <c r="D13" s="442" t="s">
        <v>1444</v>
      </c>
      <c r="E13" s="442" t="s">
        <v>1452</v>
      </c>
      <c r="F13" s="442"/>
      <c r="G13" s="446">
        <v>18</v>
      </c>
      <c r="H13" s="446">
        <v>2808</v>
      </c>
      <c r="I13" s="442">
        <v>2.25</v>
      </c>
      <c r="J13" s="442">
        <v>156</v>
      </c>
      <c r="K13" s="446">
        <v>8</v>
      </c>
      <c r="L13" s="446">
        <v>1248</v>
      </c>
      <c r="M13" s="442">
        <v>1</v>
      </c>
      <c r="N13" s="442">
        <v>156</v>
      </c>
      <c r="O13" s="446">
        <v>7</v>
      </c>
      <c r="P13" s="446">
        <v>1092</v>
      </c>
      <c r="Q13" s="469">
        <v>0.875</v>
      </c>
      <c r="R13" s="447">
        <v>156</v>
      </c>
    </row>
    <row r="14" spans="1:18" ht="14.45" customHeight="1" x14ac:dyDescent="0.2">
      <c r="A14" s="441"/>
      <c r="B14" s="442" t="s">
        <v>1443</v>
      </c>
      <c r="C14" s="442" t="s">
        <v>439</v>
      </c>
      <c r="D14" s="442" t="s">
        <v>1444</v>
      </c>
      <c r="E14" s="442" t="s">
        <v>1453</v>
      </c>
      <c r="F14" s="442"/>
      <c r="G14" s="446">
        <v>13</v>
      </c>
      <c r="H14" s="446">
        <v>2470</v>
      </c>
      <c r="I14" s="442">
        <v>0.8666666666666667</v>
      </c>
      <c r="J14" s="442">
        <v>190</v>
      </c>
      <c r="K14" s="446">
        <v>15</v>
      </c>
      <c r="L14" s="446">
        <v>2850</v>
      </c>
      <c r="M14" s="442">
        <v>1</v>
      </c>
      <c r="N14" s="442">
        <v>190</v>
      </c>
      <c r="O14" s="446">
        <v>7</v>
      </c>
      <c r="P14" s="446">
        <v>1330</v>
      </c>
      <c r="Q14" s="469">
        <v>0.46666666666666667</v>
      </c>
      <c r="R14" s="447">
        <v>190</v>
      </c>
    </row>
    <row r="15" spans="1:18" ht="14.45" customHeight="1" x14ac:dyDescent="0.2">
      <c r="A15" s="441"/>
      <c r="B15" s="442" t="s">
        <v>1443</v>
      </c>
      <c r="C15" s="442" t="s">
        <v>439</v>
      </c>
      <c r="D15" s="442" t="s">
        <v>1444</v>
      </c>
      <c r="E15" s="442" t="s">
        <v>1454</v>
      </c>
      <c r="F15" s="442"/>
      <c r="G15" s="446">
        <v>5</v>
      </c>
      <c r="H15" s="446">
        <v>420</v>
      </c>
      <c r="I15" s="442">
        <v>1.6666666666666667</v>
      </c>
      <c r="J15" s="442">
        <v>84</v>
      </c>
      <c r="K15" s="446">
        <v>3</v>
      </c>
      <c r="L15" s="446">
        <v>252</v>
      </c>
      <c r="M15" s="442">
        <v>1</v>
      </c>
      <c r="N15" s="442">
        <v>84</v>
      </c>
      <c r="O15" s="446">
        <v>5</v>
      </c>
      <c r="P15" s="446">
        <v>420</v>
      </c>
      <c r="Q15" s="469">
        <v>1.6666666666666667</v>
      </c>
      <c r="R15" s="447">
        <v>84</v>
      </c>
    </row>
    <row r="16" spans="1:18" ht="14.45" customHeight="1" x14ac:dyDescent="0.2">
      <c r="A16" s="441"/>
      <c r="B16" s="442" t="s">
        <v>1443</v>
      </c>
      <c r="C16" s="442" t="s">
        <v>439</v>
      </c>
      <c r="D16" s="442" t="s">
        <v>1444</v>
      </c>
      <c r="E16" s="442" t="s">
        <v>1455</v>
      </c>
      <c r="F16" s="442"/>
      <c r="G16" s="446">
        <v>1</v>
      </c>
      <c r="H16" s="446">
        <v>105</v>
      </c>
      <c r="I16" s="442">
        <v>9.0909090909090912E-2</v>
      </c>
      <c r="J16" s="442">
        <v>105</v>
      </c>
      <c r="K16" s="446">
        <v>11</v>
      </c>
      <c r="L16" s="446">
        <v>1155</v>
      </c>
      <c r="M16" s="442">
        <v>1</v>
      </c>
      <c r="N16" s="442">
        <v>105</v>
      </c>
      <c r="O16" s="446">
        <v>4</v>
      </c>
      <c r="P16" s="446">
        <v>420</v>
      </c>
      <c r="Q16" s="469">
        <v>0.36363636363636365</v>
      </c>
      <c r="R16" s="447">
        <v>105</v>
      </c>
    </row>
    <row r="17" spans="1:18" ht="14.45" customHeight="1" x14ac:dyDescent="0.2">
      <c r="A17" s="441"/>
      <c r="B17" s="442" t="s">
        <v>1443</v>
      </c>
      <c r="C17" s="442" t="s">
        <v>439</v>
      </c>
      <c r="D17" s="442" t="s">
        <v>1444</v>
      </c>
      <c r="E17" s="442" t="s">
        <v>1456</v>
      </c>
      <c r="F17" s="442"/>
      <c r="G17" s="446">
        <v>12</v>
      </c>
      <c r="H17" s="446">
        <v>7152</v>
      </c>
      <c r="I17" s="442">
        <v>2.4</v>
      </c>
      <c r="J17" s="442">
        <v>596</v>
      </c>
      <c r="K17" s="446">
        <v>5</v>
      </c>
      <c r="L17" s="446">
        <v>2980</v>
      </c>
      <c r="M17" s="442">
        <v>1</v>
      </c>
      <c r="N17" s="442">
        <v>596</v>
      </c>
      <c r="O17" s="446">
        <v>5</v>
      </c>
      <c r="P17" s="446">
        <v>2980</v>
      </c>
      <c r="Q17" s="469">
        <v>1</v>
      </c>
      <c r="R17" s="447">
        <v>596</v>
      </c>
    </row>
    <row r="18" spans="1:18" ht="14.45" customHeight="1" x14ac:dyDescent="0.2">
      <c r="A18" s="441"/>
      <c r="B18" s="442" t="s">
        <v>1443</v>
      </c>
      <c r="C18" s="442" t="s">
        <v>439</v>
      </c>
      <c r="D18" s="442" t="s">
        <v>1444</v>
      </c>
      <c r="E18" s="442" t="s">
        <v>1457</v>
      </c>
      <c r="F18" s="442"/>
      <c r="G18" s="446">
        <v>1</v>
      </c>
      <c r="H18" s="446">
        <v>666</v>
      </c>
      <c r="I18" s="442">
        <v>1</v>
      </c>
      <c r="J18" s="442">
        <v>666</v>
      </c>
      <c r="K18" s="446">
        <v>1</v>
      </c>
      <c r="L18" s="446">
        <v>666</v>
      </c>
      <c r="M18" s="442">
        <v>1</v>
      </c>
      <c r="N18" s="442">
        <v>666</v>
      </c>
      <c r="O18" s="446"/>
      <c r="P18" s="446"/>
      <c r="Q18" s="469"/>
      <c r="R18" s="447"/>
    </row>
    <row r="19" spans="1:18" ht="14.45" customHeight="1" x14ac:dyDescent="0.2">
      <c r="A19" s="441"/>
      <c r="B19" s="442" t="s">
        <v>1443</v>
      </c>
      <c r="C19" s="442" t="s">
        <v>439</v>
      </c>
      <c r="D19" s="442" t="s">
        <v>1444</v>
      </c>
      <c r="E19" s="442" t="s">
        <v>1458</v>
      </c>
      <c r="F19" s="442"/>
      <c r="G19" s="446">
        <v>6</v>
      </c>
      <c r="H19" s="446">
        <v>7032</v>
      </c>
      <c r="I19" s="442">
        <v>0.66666666666666663</v>
      </c>
      <c r="J19" s="442">
        <v>1172</v>
      </c>
      <c r="K19" s="446">
        <v>9</v>
      </c>
      <c r="L19" s="446">
        <v>10548</v>
      </c>
      <c r="M19" s="442">
        <v>1</v>
      </c>
      <c r="N19" s="442">
        <v>1172</v>
      </c>
      <c r="O19" s="446">
        <v>4</v>
      </c>
      <c r="P19" s="446">
        <v>5780</v>
      </c>
      <c r="Q19" s="469">
        <v>0.54797117937049677</v>
      </c>
      <c r="R19" s="447">
        <v>1445</v>
      </c>
    </row>
    <row r="20" spans="1:18" ht="14.45" customHeight="1" x14ac:dyDescent="0.2">
      <c r="A20" s="441"/>
      <c r="B20" s="442" t="s">
        <v>1443</v>
      </c>
      <c r="C20" s="442" t="s">
        <v>439</v>
      </c>
      <c r="D20" s="442" t="s">
        <v>1444</v>
      </c>
      <c r="E20" s="442" t="s">
        <v>1459</v>
      </c>
      <c r="F20" s="442"/>
      <c r="G20" s="446">
        <v>16</v>
      </c>
      <c r="H20" s="446">
        <v>12800</v>
      </c>
      <c r="I20" s="442">
        <v>0.88888888888888884</v>
      </c>
      <c r="J20" s="442">
        <v>800</v>
      </c>
      <c r="K20" s="446">
        <v>18</v>
      </c>
      <c r="L20" s="446">
        <v>14400</v>
      </c>
      <c r="M20" s="442">
        <v>1</v>
      </c>
      <c r="N20" s="442">
        <v>800</v>
      </c>
      <c r="O20" s="446">
        <v>12</v>
      </c>
      <c r="P20" s="446">
        <v>10800</v>
      </c>
      <c r="Q20" s="469">
        <v>0.75</v>
      </c>
      <c r="R20" s="447">
        <v>900</v>
      </c>
    </row>
    <row r="21" spans="1:18" ht="14.45" customHeight="1" x14ac:dyDescent="0.2">
      <c r="A21" s="441"/>
      <c r="B21" s="442" t="s">
        <v>1443</v>
      </c>
      <c r="C21" s="442" t="s">
        <v>439</v>
      </c>
      <c r="D21" s="442" t="s">
        <v>1444</v>
      </c>
      <c r="E21" s="442" t="s">
        <v>1460</v>
      </c>
      <c r="F21" s="442"/>
      <c r="G21" s="446">
        <v>1</v>
      </c>
      <c r="H21" s="446">
        <v>745</v>
      </c>
      <c r="I21" s="442">
        <v>0.1111111111111111</v>
      </c>
      <c r="J21" s="442">
        <v>745</v>
      </c>
      <c r="K21" s="446">
        <v>9</v>
      </c>
      <c r="L21" s="446">
        <v>6705</v>
      </c>
      <c r="M21" s="442">
        <v>1</v>
      </c>
      <c r="N21" s="442">
        <v>745</v>
      </c>
      <c r="O21" s="446">
        <v>1</v>
      </c>
      <c r="P21" s="446">
        <v>745</v>
      </c>
      <c r="Q21" s="469">
        <v>0.1111111111111111</v>
      </c>
      <c r="R21" s="447">
        <v>745</v>
      </c>
    </row>
    <row r="22" spans="1:18" ht="14.45" customHeight="1" x14ac:dyDescent="0.2">
      <c r="A22" s="441"/>
      <c r="B22" s="442" t="s">
        <v>1443</v>
      </c>
      <c r="C22" s="442" t="s">
        <v>439</v>
      </c>
      <c r="D22" s="442" t="s">
        <v>1444</v>
      </c>
      <c r="E22" s="442" t="s">
        <v>1461</v>
      </c>
      <c r="F22" s="442"/>
      <c r="G22" s="446">
        <v>63</v>
      </c>
      <c r="H22" s="446">
        <v>46935</v>
      </c>
      <c r="I22" s="442">
        <v>1.4</v>
      </c>
      <c r="J22" s="442">
        <v>745</v>
      </c>
      <c r="K22" s="446">
        <v>45</v>
      </c>
      <c r="L22" s="446">
        <v>33525</v>
      </c>
      <c r="M22" s="442">
        <v>1</v>
      </c>
      <c r="N22" s="442">
        <v>745</v>
      </c>
      <c r="O22" s="446">
        <v>40</v>
      </c>
      <c r="P22" s="446">
        <v>29800</v>
      </c>
      <c r="Q22" s="469">
        <v>0.88888888888888884</v>
      </c>
      <c r="R22" s="447">
        <v>745</v>
      </c>
    </row>
    <row r="23" spans="1:18" ht="14.45" customHeight="1" x14ac:dyDescent="0.2">
      <c r="A23" s="441"/>
      <c r="B23" s="442" t="s">
        <v>1443</v>
      </c>
      <c r="C23" s="442" t="s">
        <v>439</v>
      </c>
      <c r="D23" s="442" t="s">
        <v>1444</v>
      </c>
      <c r="E23" s="442" t="s">
        <v>1462</v>
      </c>
      <c r="F23" s="442"/>
      <c r="G23" s="446">
        <v>1</v>
      </c>
      <c r="H23" s="446">
        <v>592</v>
      </c>
      <c r="I23" s="442"/>
      <c r="J23" s="442">
        <v>592</v>
      </c>
      <c r="K23" s="446"/>
      <c r="L23" s="446"/>
      <c r="M23" s="442"/>
      <c r="N23" s="442"/>
      <c r="O23" s="446">
        <v>4</v>
      </c>
      <c r="P23" s="446">
        <v>2368</v>
      </c>
      <c r="Q23" s="469"/>
      <c r="R23" s="447">
        <v>592</v>
      </c>
    </row>
    <row r="24" spans="1:18" ht="14.45" customHeight="1" x14ac:dyDescent="0.2">
      <c r="A24" s="441"/>
      <c r="B24" s="442" t="s">
        <v>1443</v>
      </c>
      <c r="C24" s="442" t="s">
        <v>439</v>
      </c>
      <c r="D24" s="442" t="s">
        <v>1444</v>
      </c>
      <c r="E24" s="442" t="s">
        <v>1463</v>
      </c>
      <c r="F24" s="442"/>
      <c r="G24" s="446">
        <v>43</v>
      </c>
      <c r="H24" s="446">
        <v>24123</v>
      </c>
      <c r="I24" s="442">
        <v>0.65151515151515149</v>
      </c>
      <c r="J24" s="442">
        <v>561</v>
      </c>
      <c r="K24" s="446">
        <v>66</v>
      </c>
      <c r="L24" s="446">
        <v>37026</v>
      </c>
      <c r="M24" s="442">
        <v>1</v>
      </c>
      <c r="N24" s="442">
        <v>561</v>
      </c>
      <c r="O24" s="446">
        <v>19</v>
      </c>
      <c r="P24" s="446">
        <v>10659</v>
      </c>
      <c r="Q24" s="469">
        <v>0.2878787878787879</v>
      </c>
      <c r="R24" s="447">
        <v>561</v>
      </c>
    </row>
    <row r="25" spans="1:18" ht="14.45" customHeight="1" x14ac:dyDescent="0.2">
      <c r="A25" s="441"/>
      <c r="B25" s="442" t="s">
        <v>1443</v>
      </c>
      <c r="C25" s="442" t="s">
        <v>439</v>
      </c>
      <c r="D25" s="442" t="s">
        <v>1444</v>
      </c>
      <c r="E25" s="442" t="s">
        <v>1464</v>
      </c>
      <c r="F25" s="442"/>
      <c r="G25" s="446">
        <v>59</v>
      </c>
      <c r="H25" s="446">
        <v>30621</v>
      </c>
      <c r="I25" s="442">
        <v>1.2826086956521738</v>
      </c>
      <c r="J25" s="442">
        <v>519</v>
      </c>
      <c r="K25" s="446">
        <v>46</v>
      </c>
      <c r="L25" s="446">
        <v>23874</v>
      </c>
      <c r="M25" s="442">
        <v>1</v>
      </c>
      <c r="N25" s="442">
        <v>519</v>
      </c>
      <c r="O25" s="446">
        <v>19</v>
      </c>
      <c r="P25" s="446">
        <v>9861</v>
      </c>
      <c r="Q25" s="469">
        <v>0.41304347826086957</v>
      </c>
      <c r="R25" s="447">
        <v>519</v>
      </c>
    </row>
    <row r="26" spans="1:18" ht="14.45" customHeight="1" x14ac:dyDescent="0.2">
      <c r="A26" s="441"/>
      <c r="B26" s="442" t="s">
        <v>1443</v>
      </c>
      <c r="C26" s="442" t="s">
        <v>439</v>
      </c>
      <c r="D26" s="442" t="s">
        <v>1444</v>
      </c>
      <c r="E26" s="442" t="s">
        <v>1465</v>
      </c>
      <c r="F26" s="442"/>
      <c r="G26" s="446">
        <v>4</v>
      </c>
      <c r="H26" s="446">
        <v>1284</v>
      </c>
      <c r="I26" s="442">
        <v>2</v>
      </c>
      <c r="J26" s="442">
        <v>321</v>
      </c>
      <c r="K26" s="446">
        <v>2</v>
      </c>
      <c r="L26" s="446">
        <v>642</v>
      </c>
      <c r="M26" s="442">
        <v>1</v>
      </c>
      <c r="N26" s="442">
        <v>321</v>
      </c>
      <c r="O26" s="446"/>
      <c r="P26" s="446"/>
      <c r="Q26" s="469"/>
      <c r="R26" s="447"/>
    </row>
    <row r="27" spans="1:18" ht="14.45" customHeight="1" x14ac:dyDescent="0.2">
      <c r="A27" s="441"/>
      <c r="B27" s="442" t="s">
        <v>1443</v>
      </c>
      <c r="C27" s="442" t="s">
        <v>439</v>
      </c>
      <c r="D27" s="442" t="s">
        <v>1444</v>
      </c>
      <c r="E27" s="442" t="s">
        <v>1466</v>
      </c>
      <c r="F27" s="442"/>
      <c r="G27" s="446">
        <v>11</v>
      </c>
      <c r="H27" s="446">
        <v>3531</v>
      </c>
      <c r="I27" s="442">
        <v>5.5</v>
      </c>
      <c r="J27" s="442">
        <v>321</v>
      </c>
      <c r="K27" s="446">
        <v>2</v>
      </c>
      <c r="L27" s="446">
        <v>642</v>
      </c>
      <c r="M27" s="442">
        <v>1</v>
      </c>
      <c r="N27" s="442">
        <v>321</v>
      </c>
      <c r="O27" s="446"/>
      <c r="P27" s="446"/>
      <c r="Q27" s="469"/>
      <c r="R27" s="447"/>
    </row>
    <row r="28" spans="1:18" ht="14.45" customHeight="1" x14ac:dyDescent="0.2">
      <c r="A28" s="441"/>
      <c r="B28" s="442" t="s">
        <v>1443</v>
      </c>
      <c r="C28" s="442" t="s">
        <v>439</v>
      </c>
      <c r="D28" s="442" t="s">
        <v>1444</v>
      </c>
      <c r="E28" s="442" t="s">
        <v>1467</v>
      </c>
      <c r="F28" s="442"/>
      <c r="G28" s="446">
        <v>39</v>
      </c>
      <c r="H28" s="446">
        <v>12519</v>
      </c>
      <c r="I28" s="442">
        <v>1.5</v>
      </c>
      <c r="J28" s="442">
        <v>321</v>
      </c>
      <c r="K28" s="446">
        <v>26</v>
      </c>
      <c r="L28" s="446">
        <v>8346</v>
      </c>
      <c r="M28" s="442">
        <v>1</v>
      </c>
      <c r="N28" s="442">
        <v>321</v>
      </c>
      <c r="O28" s="446">
        <v>15</v>
      </c>
      <c r="P28" s="446">
        <v>4815</v>
      </c>
      <c r="Q28" s="469">
        <v>0.57692307692307687</v>
      </c>
      <c r="R28" s="447">
        <v>321</v>
      </c>
    </row>
    <row r="29" spans="1:18" ht="14.45" customHeight="1" x14ac:dyDescent="0.2">
      <c r="A29" s="441"/>
      <c r="B29" s="442" t="s">
        <v>1443</v>
      </c>
      <c r="C29" s="442" t="s">
        <v>439</v>
      </c>
      <c r="D29" s="442" t="s">
        <v>1444</v>
      </c>
      <c r="E29" s="442" t="s">
        <v>1468</v>
      </c>
      <c r="F29" s="442"/>
      <c r="G29" s="446">
        <v>1</v>
      </c>
      <c r="H29" s="446">
        <v>1230</v>
      </c>
      <c r="I29" s="442"/>
      <c r="J29" s="442">
        <v>1230</v>
      </c>
      <c r="K29" s="446"/>
      <c r="L29" s="446"/>
      <c r="M29" s="442"/>
      <c r="N29" s="442"/>
      <c r="O29" s="446"/>
      <c r="P29" s="446"/>
      <c r="Q29" s="469"/>
      <c r="R29" s="447"/>
    </row>
    <row r="30" spans="1:18" ht="14.45" customHeight="1" x14ac:dyDescent="0.2">
      <c r="A30" s="441"/>
      <c r="B30" s="442" t="s">
        <v>1443</v>
      </c>
      <c r="C30" s="442" t="s">
        <v>439</v>
      </c>
      <c r="D30" s="442" t="s">
        <v>1444</v>
      </c>
      <c r="E30" s="442" t="s">
        <v>1469</v>
      </c>
      <c r="F30" s="442"/>
      <c r="G30" s="446">
        <v>73</v>
      </c>
      <c r="H30" s="446">
        <v>20586</v>
      </c>
      <c r="I30" s="442">
        <v>2.0277777777777777</v>
      </c>
      <c r="J30" s="442">
        <v>282</v>
      </c>
      <c r="K30" s="446">
        <v>36</v>
      </c>
      <c r="L30" s="446">
        <v>10152</v>
      </c>
      <c r="M30" s="442">
        <v>1</v>
      </c>
      <c r="N30" s="442">
        <v>282</v>
      </c>
      <c r="O30" s="446">
        <v>27</v>
      </c>
      <c r="P30" s="446">
        <v>7614</v>
      </c>
      <c r="Q30" s="469">
        <v>0.75</v>
      </c>
      <c r="R30" s="447">
        <v>282</v>
      </c>
    </row>
    <row r="31" spans="1:18" ht="14.45" customHeight="1" x14ac:dyDescent="0.2">
      <c r="A31" s="441"/>
      <c r="B31" s="442" t="s">
        <v>1443</v>
      </c>
      <c r="C31" s="442" t="s">
        <v>439</v>
      </c>
      <c r="D31" s="442" t="s">
        <v>1444</v>
      </c>
      <c r="E31" s="442" t="s">
        <v>1470</v>
      </c>
      <c r="F31" s="442"/>
      <c r="G31" s="446">
        <v>29</v>
      </c>
      <c r="H31" s="446">
        <v>19691</v>
      </c>
      <c r="I31" s="442">
        <v>1.1599999999999999</v>
      </c>
      <c r="J31" s="442">
        <v>679</v>
      </c>
      <c r="K31" s="446">
        <v>25</v>
      </c>
      <c r="L31" s="446">
        <v>16975</v>
      </c>
      <c r="M31" s="442">
        <v>1</v>
      </c>
      <c r="N31" s="442">
        <v>679</v>
      </c>
      <c r="O31" s="446">
        <v>14</v>
      </c>
      <c r="P31" s="446">
        <v>9506</v>
      </c>
      <c r="Q31" s="469">
        <v>0.56000000000000005</v>
      </c>
      <c r="R31" s="447">
        <v>679</v>
      </c>
    </row>
    <row r="32" spans="1:18" ht="14.45" customHeight="1" x14ac:dyDescent="0.2">
      <c r="A32" s="441"/>
      <c r="B32" s="442" t="s">
        <v>1443</v>
      </c>
      <c r="C32" s="442" t="s">
        <v>439</v>
      </c>
      <c r="D32" s="442" t="s">
        <v>1444</v>
      </c>
      <c r="E32" s="442" t="s">
        <v>1471</v>
      </c>
      <c r="F32" s="442"/>
      <c r="G32" s="446">
        <v>11</v>
      </c>
      <c r="H32" s="446">
        <v>10219</v>
      </c>
      <c r="I32" s="442">
        <v>1.8333333333333333</v>
      </c>
      <c r="J32" s="442">
        <v>929</v>
      </c>
      <c r="K32" s="446">
        <v>6</v>
      </c>
      <c r="L32" s="446">
        <v>5574</v>
      </c>
      <c r="M32" s="442">
        <v>1</v>
      </c>
      <c r="N32" s="442">
        <v>929</v>
      </c>
      <c r="O32" s="446">
        <v>2</v>
      </c>
      <c r="P32" s="446">
        <v>1858</v>
      </c>
      <c r="Q32" s="469">
        <v>0.33333333333333331</v>
      </c>
      <c r="R32" s="447">
        <v>929</v>
      </c>
    </row>
    <row r="33" spans="1:18" ht="14.45" customHeight="1" x14ac:dyDescent="0.2">
      <c r="A33" s="441"/>
      <c r="B33" s="442" t="s">
        <v>1443</v>
      </c>
      <c r="C33" s="442" t="s">
        <v>439</v>
      </c>
      <c r="D33" s="442" t="s">
        <v>1444</v>
      </c>
      <c r="E33" s="442" t="s">
        <v>1472</v>
      </c>
      <c r="F33" s="442"/>
      <c r="G33" s="446">
        <v>1</v>
      </c>
      <c r="H33" s="446">
        <v>208</v>
      </c>
      <c r="I33" s="442"/>
      <c r="J33" s="442">
        <v>208</v>
      </c>
      <c r="K33" s="446"/>
      <c r="L33" s="446"/>
      <c r="M33" s="442"/>
      <c r="N33" s="442"/>
      <c r="O33" s="446"/>
      <c r="P33" s="446"/>
      <c r="Q33" s="469"/>
      <c r="R33" s="447"/>
    </row>
    <row r="34" spans="1:18" ht="14.45" customHeight="1" x14ac:dyDescent="0.2">
      <c r="A34" s="441"/>
      <c r="B34" s="442" t="s">
        <v>1443</v>
      </c>
      <c r="C34" s="442" t="s">
        <v>439</v>
      </c>
      <c r="D34" s="442" t="s">
        <v>1444</v>
      </c>
      <c r="E34" s="442" t="s">
        <v>1473</v>
      </c>
      <c r="F34" s="442"/>
      <c r="G34" s="446">
        <v>38</v>
      </c>
      <c r="H34" s="446">
        <v>76000</v>
      </c>
      <c r="I34" s="442">
        <v>0.76</v>
      </c>
      <c r="J34" s="442">
        <v>2000</v>
      </c>
      <c r="K34" s="446">
        <v>50</v>
      </c>
      <c r="L34" s="446">
        <v>100000</v>
      </c>
      <c r="M34" s="442">
        <v>1</v>
      </c>
      <c r="N34" s="442">
        <v>2000</v>
      </c>
      <c r="O34" s="446">
        <v>21</v>
      </c>
      <c r="P34" s="446">
        <v>42000</v>
      </c>
      <c r="Q34" s="469">
        <v>0.42</v>
      </c>
      <c r="R34" s="447">
        <v>2000</v>
      </c>
    </row>
    <row r="35" spans="1:18" ht="14.45" customHeight="1" x14ac:dyDescent="0.2">
      <c r="A35" s="441"/>
      <c r="B35" s="442" t="s">
        <v>1443</v>
      </c>
      <c r="C35" s="442" t="s">
        <v>439</v>
      </c>
      <c r="D35" s="442" t="s">
        <v>1444</v>
      </c>
      <c r="E35" s="442" t="s">
        <v>1474</v>
      </c>
      <c r="F35" s="442"/>
      <c r="G35" s="446">
        <v>7</v>
      </c>
      <c r="H35" s="446">
        <v>14168</v>
      </c>
      <c r="I35" s="442">
        <v>0.53846153846153844</v>
      </c>
      <c r="J35" s="442">
        <v>2024</v>
      </c>
      <c r="K35" s="446">
        <v>13</v>
      </c>
      <c r="L35" s="446">
        <v>26312</v>
      </c>
      <c r="M35" s="442">
        <v>1</v>
      </c>
      <c r="N35" s="442">
        <v>2024</v>
      </c>
      <c r="O35" s="446">
        <v>13</v>
      </c>
      <c r="P35" s="446">
        <v>26312</v>
      </c>
      <c r="Q35" s="469">
        <v>1</v>
      </c>
      <c r="R35" s="447">
        <v>2024</v>
      </c>
    </row>
    <row r="36" spans="1:18" ht="14.45" customHeight="1" x14ac:dyDescent="0.2">
      <c r="A36" s="441"/>
      <c r="B36" s="442" t="s">
        <v>1443</v>
      </c>
      <c r="C36" s="442" t="s">
        <v>439</v>
      </c>
      <c r="D36" s="442" t="s">
        <v>1444</v>
      </c>
      <c r="E36" s="442" t="s">
        <v>1475</v>
      </c>
      <c r="F36" s="442"/>
      <c r="G36" s="446">
        <v>9</v>
      </c>
      <c r="H36" s="446">
        <v>18090</v>
      </c>
      <c r="I36" s="442">
        <v>4.5</v>
      </c>
      <c r="J36" s="442">
        <v>2010</v>
      </c>
      <c r="K36" s="446">
        <v>2</v>
      </c>
      <c r="L36" s="446">
        <v>4020</v>
      </c>
      <c r="M36" s="442">
        <v>1</v>
      </c>
      <c r="N36" s="442">
        <v>2010</v>
      </c>
      <c r="O36" s="446">
        <v>2</v>
      </c>
      <c r="P36" s="446">
        <v>4020</v>
      </c>
      <c r="Q36" s="469">
        <v>1</v>
      </c>
      <c r="R36" s="447">
        <v>2010</v>
      </c>
    </row>
    <row r="37" spans="1:18" ht="14.45" customHeight="1" x14ac:dyDescent="0.2">
      <c r="A37" s="441"/>
      <c r="B37" s="442" t="s">
        <v>1443</v>
      </c>
      <c r="C37" s="442" t="s">
        <v>439</v>
      </c>
      <c r="D37" s="442" t="s">
        <v>1444</v>
      </c>
      <c r="E37" s="442" t="s">
        <v>1476</v>
      </c>
      <c r="F37" s="442"/>
      <c r="G37" s="446">
        <v>1</v>
      </c>
      <c r="H37" s="446">
        <v>2146</v>
      </c>
      <c r="I37" s="442">
        <v>0.5</v>
      </c>
      <c r="J37" s="442">
        <v>2146</v>
      </c>
      <c r="K37" s="446">
        <v>2</v>
      </c>
      <c r="L37" s="446">
        <v>4292</v>
      </c>
      <c r="M37" s="442">
        <v>1</v>
      </c>
      <c r="N37" s="442">
        <v>2146</v>
      </c>
      <c r="O37" s="446">
        <v>2</v>
      </c>
      <c r="P37" s="446">
        <v>4292</v>
      </c>
      <c r="Q37" s="469">
        <v>1</v>
      </c>
      <c r="R37" s="447">
        <v>2146</v>
      </c>
    </row>
    <row r="38" spans="1:18" ht="14.45" customHeight="1" x14ac:dyDescent="0.2">
      <c r="A38" s="441"/>
      <c r="B38" s="442" t="s">
        <v>1443</v>
      </c>
      <c r="C38" s="442" t="s">
        <v>439</v>
      </c>
      <c r="D38" s="442" t="s">
        <v>1444</v>
      </c>
      <c r="E38" s="442" t="s">
        <v>1477</v>
      </c>
      <c r="F38" s="442"/>
      <c r="G38" s="446">
        <v>2</v>
      </c>
      <c r="H38" s="446">
        <v>2492</v>
      </c>
      <c r="I38" s="442">
        <v>1</v>
      </c>
      <c r="J38" s="442">
        <v>1246</v>
      </c>
      <c r="K38" s="446">
        <v>2</v>
      </c>
      <c r="L38" s="446">
        <v>2492</v>
      </c>
      <c r="M38" s="442">
        <v>1</v>
      </c>
      <c r="N38" s="442">
        <v>1246</v>
      </c>
      <c r="O38" s="446">
        <v>1</v>
      </c>
      <c r="P38" s="446">
        <v>1246</v>
      </c>
      <c r="Q38" s="469">
        <v>0.5</v>
      </c>
      <c r="R38" s="447">
        <v>1246</v>
      </c>
    </row>
    <row r="39" spans="1:18" ht="14.45" customHeight="1" x14ac:dyDescent="0.2">
      <c r="A39" s="441"/>
      <c r="B39" s="442" t="s">
        <v>1443</v>
      </c>
      <c r="C39" s="442" t="s">
        <v>439</v>
      </c>
      <c r="D39" s="442" t="s">
        <v>1444</v>
      </c>
      <c r="E39" s="442" t="s">
        <v>1478</v>
      </c>
      <c r="F39" s="442"/>
      <c r="G39" s="446">
        <v>2</v>
      </c>
      <c r="H39" s="446">
        <v>2690</v>
      </c>
      <c r="I39" s="442">
        <v>2</v>
      </c>
      <c r="J39" s="442">
        <v>1345</v>
      </c>
      <c r="K39" s="446">
        <v>1</v>
      </c>
      <c r="L39" s="446">
        <v>1345</v>
      </c>
      <c r="M39" s="442">
        <v>1</v>
      </c>
      <c r="N39" s="442">
        <v>1345</v>
      </c>
      <c r="O39" s="446">
        <v>1</v>
      </c>
      <c r="P39" s="446">
        <v>1345</v>
      </c>
      <c r="Q39" s="469">
        <v>1</v>
      </c>
      <c r="R39" s="447">
        <v>1345</v>
      </c>
    </row>
    <row r="40" spans="1:18" ht="14.45" customHeight="1" x14ac:dyDescent="0.2">
      <c r="A40" s="441"/>
      <c r="B40" s="442" t="s">
        <v>1443</v>
      </c>
      <c r="C40" s="442" t="s">
        <v>439</v>
      </c>
      <c r="D40" s="442" t="s">
        <v>1444</v>
      </c>
      <c r="E40" s="442" t="s">
        <v>1479</v>
      </c>
      <c r="F40" s="442"/>
      <c r="G40" s="446">
        <v>54</v>
      </c>
      <c r="H40" s="446">
        <v>210600</v>
      </c>
      <c r="I40" s="442">
        <v>1.35</v>
      </c>
      <c r="J40" s="442">
        <v>3900</v>
      </c>
      <c r="K40" s="446">
        <v>40</v>
      </c>
      <c r="L40" s="446">
        <v>156000</v>
      </c>
      <c r="M40" s="442">
        <v>1</v>
      </c>
      <c r="N40" s="442">
        <v>3900</v>
      </c>
      <c r="O40" s="446">
        <v>25</v>
      </c>
      <c r="P40" s="446">
        <v>120750</v>
      </c>
      <c r="Q40" s="469">
        <v>0.77403846153846156</v>
      </c>
      <c r="R40" s="447">
        <v>4830</v>
      </c>
    </row>
    <row r="41" spans="1:18" ht="14.45" customHeight="1" x14ac:dyDescent="0.2">
      <c r="A41" s="441"/>
      <c r="B41" s="442" t="s">
        <v>1443</v>
      </c>
      <c r="C41" s="442" t="s">
        <v>439</v>
      </c>
      <c r="D41" s="442" t="s">
        <v>1444</v>
      </c>
      <c r="E41" s="442" t="s">
        <v>1480</v>
      </c>
      <c r="F41" s="442"/>
      <c r="G41" s="446">
        <v>32</v>
      </c>
      <c r="H41" s="446">
        <v>124800</v>
      </c>
      <c r="I41" s="442">
        <v>2.2857142857142856</v>
      </c>
      <c r="J41" s="442">
        <v>3900</v>
      </c>
      <c r="K41" s="446">
        <v>14</v>
      </c>
      <c r="L41" s="446">
        <v>54600</v>
      </c>
      <c r="M41" s="442">
        <v>1</v>
      </c>
      <c r="N41" s="442">
        <v>3900</v>
      </c>
      <c r="O41" s="446">
        <v>20</v>
      </c>
      <c r="P41" s="446">
        <v>96600</v>
      </c>
      <c r="Q41" s="469">
        <v>1.7692307692307692</v>
      </c>
      <c r="R41" s="447">
        <v>4830</v>
      </c>
    </row>
    <row r="42" spans="1:18" ht="14.45" customHeight="1" x14ac:dyDescent="0.2">
      <c r="A42" s="441"/>
      <c r="B42" s="442" t="s">
        <v>1443</v>
      </c>
      <c r="C42" s="442" t="s">
        <v>439</v>
      </c>
      <c r="D42" s="442" t="s">
        <v>1444</v>
      </c>
      <c r="E42" s="442" t="s">
        <v>1481</v>
      </c>
      <c r="F42" s="442"/>
      <c r="G42" s="446">
        <v>4</v>
      </c>
      <c r="H42" s="446">
        <v>5404</v>
      </c>
      <c r="I42" s="442">
        <v>1.3333333333333333</v>
      </c>
      <c r="J42" s="442">
        <v>1351</v>
      </c>
      <c r="K42" s="446">
        <v>3</v>
      </c>
      <c r="L42" s="446">
        <v>4053</v>
      </c>
      <c r="M42" s="442">
        <v>1</v>
      </c>
      <c r="N42" s="442">
        <v>1351</v>
      </c>
      <c r="O42" s="446"/>
      <c r="P42" s="446"/>
      <c r="Q42" s="469"/>
      <c r="R42" s="447"/>
    </row>
    <row r="43" spans="1:18" ht="14.45" customHeight="1" x14ac:dyDescent="0.2">
      <c r="A43" s="441"/>
      <c r="B43" s="442" t="s">
        <v>1443</v>
      </c>
      <c r="C43" s="442" t="s">
        <v>439</v>
      </c>
      <c r="D43" s="442" t="s">
        <v>1444</v>
      </c>
      <c r="E43" s="442" t="s">
        <v>1482</v>
      </c>
      <c r="F43" s="442"/>
      <c r="G43" s="446">
        <v>6</v>
      </c>
      <c r="H43" s="446">
        <v>984</v>
      </c>
      <c r="I43" s="442">
        <v>0.33333333333333331</v>
      </c>
      <c r="J43" s="442">
        <v>164</v>
      </c>
      <c r="K43" s="446">
        <v>18</v>
      </c>
      <c r="L43" s="446">
        <v>2952</v>
      </c>
      <c r="M43" s="442">
        <v>1</v>
      </c>
      <c r="N43" s="442">
        <v>164</v>
      </c>
      <c r="O43" s="446">
        <v>12</v>
      </c>
      <c r="P43" s="446">
        <v>1968</v>
      </c>
      <c r="Q43" s="469">
        <v>0.66666666666666663</v>
      </c>
      <c r="R43" s="447">
        <v>164</v>
      </c>
    </row>
    <row r="44" spans="1:18" ht="14.45" customHeight="1" x14ac:dyDescent="0.2">
      <c r="A44" s="441"/>
      <c r="B44" s="442" t="s">
        <v>1443</v>
      </c>
      <c r="C44" s="442" t="s">
        <v>439</v>
      </c>
      <c r="D44" s="442" t="s">
        <v>1444</v>
      </c>
      <c r="E44" s="442" t="s">
        <v>1483</v>
      </c>
      <c r="F44" s="442"/>
      <c r="G44" s="446">
        <v>30</v>
      </c>
      <c r="H44" s="446">
        <v>6750</v>
      </c>
      <c r="I44" s="442">
        <v>1.1538461538461537</v>
      </c>
      <c r="J44" s="442">
        <v>225</v>
      </c>
      <c r="K44" s="446">
        <v>26</v>
      </c>
      <c r="L44" s="446">
        <v>5850</v>
      </c>
      <c r="M44" s="442">
        <v>1</v>
      </c>
      <c r="N44" s="442">
        <v>225</v>
      </c>
      <c r="O44" s="446">
        <v>45</v>
      </c>
      <c r="P44" s="446">
        <v>10125</v>
      </c>
      <c r="Q44" s="469">
        <v>1.7307692307692308</v>
      </c>
      <c r="R44" s="447">
        <v>225</v>
      </c>
    </row>
    <row r="45" spans="1:18" ht="14.45" customHeight="1" x14ac:dyDescent="0.2">
      <c r="A45" s="441"/>
      <c r="B45" s="442" t="s">
        <v>1443</v>
      </c>
      <c r="C45" s="442" t="s">
        <v>439</v>
      </c>
      <c r="D45" s="442" t="s">
        <v>1444</v>
      </c>
      <c r="E45" s="442" t="s">
        <v>1484</v>
      </c>
      <c r="F45" s="442"/>
      <c r="G45" s="446">
        <v>20</v>
      </c>
      <c r="H45" s="446">
        <v>7260</v>
      </c>
      <c r="I45" s="442">
        <v>2.8571428571428572</v>
      </c>
      <c r="J45" s="442">
        <v>363</v>
      </c>
      <c r="K45" s="446">
        <v>7</v>
      </c>
      <c r="L45" s="446">
        <v>2541</v>
      </c>
      <c r="M45" s="442">
        <v>1</v>
      </c>
      <c r="N45" s="442">
        <v>363</v>
      </c>
      <c r="O45" s="446">
        <v>10</v>
      </c>
      <c r="P45" s="446">
        <v>3630</v>
      </c>
      <c r="Q45" s="469">
        <v>1.4285714285714286</v>
      </c>
      <c r="R45" s="447">
        <v>363</v>
      </c>
    </row>
    <row r="46" spans="1:18" ht="14.45" customHeight="1" x14ac:dyDescent="0.2">
      <c r="A46" s="441"/>
      <c r="B46" s="442" t="s">
        <v>1443</v>
      </c>
      <c r="C46" s="442" t="s">
        <v>439</v>
      </c>
      <c r="D46" s="442" t="s">
        <v>1444</v>
      </c>
      <c r="E46" s="442" t="s">
        <v>1485</v>
      </c>
      <c r="F46" s="442"/>
      <c r="G46" s="446">
        <v>23</v>
      </c>
      <c r="H46" s="446">
        <v>13501</v>
      </c>
      <c r="I46" s="442">
        <v>1.9166666666666667</v>
      </c>
      <c r="J46" s="442">
        <v>587</v>
      </c>
      <c r="K46" s="446">
        <v>12</v>
      </c>
      <c r="L46" s="446">
        <v>7044</v>
      </c>
      <c r="M46" s="442">
        <v>1</v>
      </c>
      <c r="N46" s="442">
        <v>587</v>
      </c>
      <c r="O46" s="446">
        <v>12</v>
      </c>
      <c r="P46" s="446">
        <v>7044</v>
      </c>
      <c r="Q46" s="469">
        <v>1</v>
      </c>
      <c r="R46" s="447">
        <v>587</v>
      </c>
    </row>
    <row r="47" spans="1:18" ht="14.45" customHeight="1" x14ac:dyDescent="0.2">
      <c r="A47" s="441"/>
      <c r="B47" s="442" t="s">
        <v>1443</v>
      </c>
      <c r="C47" s="442" t="s">
        <v>439</v>
      </c>
      <c r="D47" s="442" t="s">
        <v>1444</v>
      </c>
      <c r="E47" s="442" t="s">
        <v>1486</v>
      </c>
      <c r="F47" s="442"/>
      <c r="G47" s="446">
        <v>7</v>
      </c>
      <c r="H47" s="446">
        <v>4200</v>
      </c>
      <c r="I47" s="442">
        <v>7</v>
      </c>
      <c r="J47" s="442">
        <v>600</v>
      </c>
      <c r="K47" s="446">
        <v>1</v>
      </c>
      <c r="L47" s="446">
        <v>600</v>
      </c>
      <c r="M47" s="442">
        <v>1</v>
      </c>
      <c r="N47" s="442">
        <v>600</v>
      </c>
      <c r="O47" s="446">
        <v>5</v>
      </c>
      <c r="P47" s="446">
        <v>3000</v>
      </c>
      <c r="Q47" s="469">
        <v>5</v>
      </c>
      <c r="R47" s="447">
        <v>600</v>
      </c>
    </row>
    <row r="48" spans="1:18" ht="14.45" customHeight="1" x14ac:dyDescent="0.2">
      <c r="A48" s="441"/>
      <c r="B48" s="442" t="s">
        <v>1443</v>
      </c>
      <c r="C48" s="442" t="s">
        <v>439</v>
      </c>
      <c r="D48" s="442" t="s">
        <v>1444</v>
      </c>
      <c r="E48" s="442" t="s">
        <v>1487</v>
      </c>
      <c r="F48" s="442"/>
      <c r="G48" s="446"/>
      <c r="H48" s="446"/>
      <c r="I48" s="442"/>
      <c r="J48" s="442"/>
      <c r="K48" s="446">
        <v>1</v>
      </c>
      <c r="L48" s="446">
        <v>4231</v>
      </c>
      <c r="M48" s="442">
        <v>1</v>
      </c>
      <c r="N48" s="442">
        <v>4231</v>
      </c>
      <c r="O48" s="446">
        <v>2</v>
      </c>
      <c r="P48" s="446">
        <v>8462</v>
      </c>
      <c r="Q48" s="469">
        <v>2</v>
      </c>
      <c r="R48" s="447">
        <v>4231</v>
      </c>
    </row>
    <row r="49" spans="1:18" ht="14.45" customHeight="1" x14ac:dyDescent="0.2">
      <c r="A49" s="441"/>
      <c r="B49" s="442" t="s">
        <v>1443</v>
      </c>
      <c r="C49" s="442" t="s">
        <v>439</v>
      </c>
      <c r="D49" s="442" t="s">
        <v>1444</v>
      </c>
      <c r="E49" s="442" t="s">
        <v>1488</v>
      </c>
      <c r="F49" s="442"/>
      <c r="G49" s="446"/>
      <c r="H49" s="446"/>
      <c r="I49" s="442"/>
      <c r="J49" s="442"/>
      <c r="K49" s="446">
        <v>6</v>
      </c>
      <c r="L49" s="446">
        <v>6048</v>
      </c>
      <c r="M49" s="442">
        <v>1</v>
      </c>
      <c r="N49" s="442">
        <v>1008</v>
      </c>
      <c r="O49" s="446">
        <v>1</v>
      </c>
      <c r="P49" s="446">
        <v>1008</v>
      </c>
      <c r="Q49" s="469">
        <v>0.16666666666666666</v>
      </c>
      <c r="R49" s="447">
        <v>1008</v>
      </c>
    </row>
    <row r="50" spans="1:18" ht="14.45" customHeight="1" x14ac:dyDescent="0.2">
      <c r="A50" s="441"/>
      <c r="B50" s="442" t="s">
        <v>1443</v>
      </c>
      <c r="C50" s="442" t="s">
        <v>439</v>
      </c>
      <c r="D50" s="442" t="s">
        <v>1444</v>
      </c>
      <c r="E50" s="442" t="s">
        <v>1489</v>
      </c>
      <c r="F50" s="442"/>
      <c r="G50" s="446"/>
      <c r="H50" s="446"/>
      <c r="I50" s="442"/>
      <c r="J50" s="442"/>
      <c r="K50" s="446">
        <v>7</v>
      </c>
      <c r="L50" s="446">
        <v>5215</v>
      </c>
      <c r="M50" s="442">
        <v>1</v>
      </c>
      <c r="N50" s="442">
        <v>745</v>
      </c>
      <c r="O50" s="446"/>
      <c r="P50" s="446"/>
      <c r="Q50" s="469"/>
      <c r="R50" s="447"/>
    </row>
    <row r="51" spans="1:18" ht="14.45" customHeight="1" x14ac:dyDescent="0.2">
      <c r="A51" s="441"/>
      <c r="B51" s="442" t="s">
        <v>1443</v>
      </c>
      <c r="C51" s="442" t="s">
        <v>439</v>
      </c>
      <c r="D51" s="442" t="s">
        <v>1444</v>
      </c>
      <c r="E51" s="442" t="s">
        <v>1490</v>
      </c>
      <c r="F51" s="442"/>
      <c r="G51" s="446">
        <v>10</v>
      </c>
      <c r="H51" s="446">
        <v>5610</v>
      </c>
      <c r="I51" s="442">
        <v>0.83333333333333337</v>
      </c>
      <c r="J51" s="442">
        <v>561</v>
      </c>
      <c r="K51" s="446">
        <v>12</v>
      </c>
      <c r="L51" s="446">
        <v>6732</v>
      </c>
      <c r="M51" s="442">
        <v>1</v>
      </c>
      <c r="N51" s="442">
        <v>561</v>
      </c>
      <c r="O51" s="446"/>
      <c r="P51" s="446"/>
      <c r="Q51" s="469"/>
      <c r="R51" s="447"/>
    </row>
    <row r="52" spans="1:18" ht="14.45" customHeight="1" x14ac:dyDescent="0.2">
      <c r="A52" s="441"/>
      <c r="B52" s="442" t="s">
        <v>1443</v>
      </c>
      <c r="C52" s="442" t="s">
        <v>439</v>
      </c>
      <c r="D52" s="442" t="s">
        <v>1444</v>
      </c>
      <c r="E52" s="442" t="s">
        <v>1491</v>
      </c>
      <c r="F52" s="442"/>
      <c r="G52" s="446">
        <v>2</v>
      </c>
      <c r="H52" s="446">
        <v>2244</v>
      </c>
      <c r="I52" s="442"/>
      <c r="J52" s="442">
        <v>1122</v>
      </c>
      <c r="K52" s="446"/>
      <c r="L52" s="446"/>
      <c r="M52" s="442"/>
      <c r="N52" s="442"/>
      <c r="O52" s="446"/>
      <c r="P52" s="446"/>
      <c r="Q52" s="469"/>
      <c r="R52" s="447"/>
    </row>
    <row r="53" spans="1:18" ht="14.45" customHeight="1" x14ac:dyDescent="0.2">
      <c r="A53" s="441"/>
      <c r="B53" s="442" t="s">
        <v>1443</v>
      </c>
      <c r="C53" s="442" t="s">
        <v>439</v>
      </c>
      <c r="D53" s="442" t="s">
        <v>1444</v>
      </c>
      <c r="E53" s="442" t="s">
        <v>1492</v>
      </c>
      <c r="F53" s="442"/>
      <c r="G53" s="446">
        <v>3</v>
      </c>
      <c r="H53" s="446">
        <v>2601</v>
      </c>
      <c r="I53" s="442">
        <v>3</v>
      </c>
      <c r="J53" s="442">
        <v>867</v>
      </c>
      <c r="K53" s="446">
        <v>1</v>
      </c>
      <c r="L53" s="446">
        <v>867</v>
      </c>
      <c r="M53" s="442">
        <v>1</v>
      </c>
      <c r="N53" s="442">
        <v>867</v>
      </c>
      <c r="O53" s="446"/>
      <c r="P53" s="446"/>
      <c r="Q53" s="469"/>
      <c r="R53" s="447"/>
    </row>
    <row r="54" spans="1:18" ht="14.45" customHeight="1" x14ac:dyDescent="0.2">
      <c r="A54" s="441"/>
      <c r="B54" s="442" t="s">
        <v>1443</v>
      </c>
      <c r="C54" s="442" t="s">
        <v>439</v>
      </c>
      <c r="D54" s="442" t="s">
        <v>1444</v>
      </c>
      <c r="E54" s="442" t="s">
        <v>1493</v>
      </c>
      <c r="F54" s="442"/>
      <c r="G54" s="446">
        <v>4</v>
      </c>
      <c r="H54" s="446">
        <v>2200</v>
      </c>
      <c r="I54" s="442">
        <v>4</v>
      </c>
      <c r="J54" s="442">
        <v>550</v>
      </c>
      <c r="K54" s="446">
        <v>1</v>
      </c>
      <c r="L54" s="446">
        <v>550</v>
      </c>
      <c r="M54" s="442">
        <v>1</v>
      </c>
      <c r="N54" s="442">
        <v>550</v>
      </c>
      <c r="O54" s="446"/>
      <c r="P54" s="446"/>
      <c r="Q54" s="469"/>
      <c r="R54" s="447"/>
    </row>
    <row r="55" spans="1:18" ht="14.45" customHeight="1" x14ac:dyDescent="0.2">
      <c r="A55" s="441"/>
      <c r="B55" s="442" t="s">
        <v>1443</v>
      </c>
      <c r="C55" s="442" t="s">
        <v>439</v>
      </c>
      <c r="D55" s="442" t="s">
        <v>1444</v>
      </c>
      <c r="E55" s="442" t="s">
        <v>1494</v>
      </c>
      <c r="F55" s="442"/>
      <c r="G55" s="446">
        <v>1</v>
      </c>
      <c r="H55" s="446">
        <v>1395</v>
      </c>
      <c r="I55" s="442"/>
      <c r="J55" s="442">
        <v>1395</v>
      </c>
      <c r="K55" s="446"/>
      <c r="L55" s="446"/>
      <c r="M55" s="442"/>
      <c r="N55" s="442"/>
      <c r="O55" s="446">
        <v>1</v>
      </c>
      <c r="P55" s="446">
        <v>1395</v>
      </c>
      <c r="Q55" s="469"/>
      <c r="R55" s="447">
        <v>1395</v>
      </c>
    </row>
    <row r="56" spans="1:18" ht="14.45" customHeight="1" x14ac:dyDescent="0.2">
      <c r="A56" s="441"/>
      <c r="B56" s="442" t="s">
        <v>1443</v>
      </c>
      <c r="C56" s="442" t="s">
        <v>439</v>
      </c>
      <c r="D56" s="442" t="s">
        <v>1444</v>
      </c>
      <c r="E56" s="442" t="s">
        <v>1495</v>
      </c>
      <c r="F56" s="442"/>
      <c r="G56" s="446">
        <v>3</v>
      </c>
      <c r="H56" s="446">
        <v>1557</v>
      </c>
      <c r="I56" s="442">
        <v>0.5</v>
      </c>
      <c r="J56" s="442">
        <v>519</v>
      </c>
      <c r="K56" s="446">
        <v>6</v>
      </c>
      <c r="L56" s="446">
        <v>3114</v>
      </c>
      <c r="M56" s="442">
        <v>1</v>
      </c>
      <c r="N56" s="442">
        <v>519</v>
      </c>
      <c r="O56" s="446">
        <v>1</v>
      </c>
      <c r="P56" s="446">
        <v>519</v>
      </c>
      <c r="Q56" s="469">
        <v>0.16666666666666666</v>
      </c>
      <c r="R56" s="447">
        <v>519</v>
      </c>
    </row>
    <row r="57" spans="1:18" ht="14.45" customHeight="1" x14ac:dyDescent="0.2">
      <c r="A57" s="441"/>
      <c r="B57" s="442" t="s">
        <v>1443</v>
      </c>
      <c r="C57" s="442" t="s">
        <v>439</v>
      </c>
      <c r="D57" s="442" t="s">
        <v>1444</v>
      </c>
      <c r="E57" s="442" t="s">
        <v>1496</v>
      </c>
      <c r="F57" s="442"/>
      <c r="G57" s="446"/>
      <c r="H57" s="446"/>
      <c r="I57" s="442"/>
      <c r="J57" s="442"/>
      <c r="K57" s="446">
        <v>1</v>
      </c>
      <c r="L57" s="446">
        <v>1326</v>
      </c>
      <c r="M57" s="442">
        <v>1</v>
      </c>
      <c r="N57" s="442">
        <v>1326</v>
      </c>
      <c r="O57" s="446">
        <v>3</v>
      </c>
      <c r="P57" s="446">
        <v>3978</v>
      </c>
      <c r="Q57" s="469">
        <v>3</v>
      </c>
      <c r="R57" s="447">
        <v>1326</v>
      </c>
    </row>
    <row r="58" spans="1:18" ht="14.45" customHeight="1" x14ac:dyDescent="0.2">
      <c r="A58" s="441"/>
      <c r="B58" s="442" t="s">
        <v>1443</v>
      </c>
      <c r="C58" s="442" t="s">
        <v>439</v>
      </c>
      <c r="D58" s="442" t="s">
        <v>1444</v>
      </c>
      <c r="E58" s="442" t="s">
        <v>1497</v>
      </c>
      <c r="F58" s="442"/>
      <c r="G58" s="446">
        <v>6</v>
      </c>
      <c r="H58" s="446">
        <v>2430</v>
      </c>
      <c r="I58" s="442">
        <v>2</v>
      </c>
      <c r="J58" s="442">
        <v>405</v>
      </c>
      <c r="K58" s="446">
        <v>3</v>
      </c>
      <c r="L58" s="446">
        <v>1215</v>
      </c>
      <c r="M58" s="442">
        <v>1</v>
      </c>
      <c r="N58" s="442">
        <v>405</v>
      </c>
      <c r="O58" s="446">
        <v>2</v>
      </c>
      <c r="P58" s="446">
        <v>810</v>
      </c>
      <c r="Q58" s="469">
        <v>0.66666666666666663</v>
      </c>
      <c r="R58" s="447">
        <v>405</v>
      </c>
    </row>
    <row r="59" spans="1:18" ht="14.45" customHeight="1" x14ac:dyDescent="0.2">
      <c r="A59" s="441"/>
      <c r="B59" s="442" t="s">
        <v>1443</v>
      </c>
      <c r="C59" s="442" t="s">
        <v>439</v>
      </c>
      <c r="D59" s="442" t="s">
        <v>1444</v>
      </c>
      <c r="E59" s="442" t="s">
        <v>1498</v>
      </c>
      <c r="F59" s="442"/>
      <c r="G59" s="446">
        <v>11</v>
      </c>
      <c r="H59" s="446">
        <v>6050</v>
      </c>
      <c r="I59" s="442">
        <v>5.5</v>
      </c>
      <c r="J59" s="442">
        <v>550</v>
      </c>
      <c r="K59" s="446">
        <v>2</v>
      </c>
      <c r="L59" s="446">
        <v>1100</v>
      </c>
      <c r="M59" s="442">
        <v>1</v>
      </c>
      <c r="N59" s="442">
        <v>550</v>
      </c>
      <c r="O59" s="446"/>
      <c r="P59" s="446"/>
      <c r="Q59" s="469"/>
      <c r="R59" s="447"/>
    </row>
    <row r="60" spans="1:18" ht="14.45" customHeight="1" x14ac:dyDescent="0.2">
      <c r="A60" s="441"/>
      <c r="B60" s="442" t="s">
        <v>1443</v>
      </c>
      <c r="C60" s="442" t="s">
        <v>439</v>
      </c>
      <c r="D60" s="442" t="s">
        <v>1444</v>
      </c>
      <c r="E60" s="442" t="s">
        <v>1499</v>
      </c>
      <c r="F60" s="442"/>
      <c r="G60" s="446">
        <v>2</v>
      </c>
      <c r="H60" s="446">
        <v>0</v>
      </c>
      <c r="I60" s="442"/>
      <c r="J60" s="442">
        <v>0</v>
      </c>
      <c r="K60" s="446">
        <v>4</v>
      </c>
      <c r="L60" s="446">
        <v>0</v>
      </c>
      <c r="M60" s="442"/>
      <c r="N60" s="442">
        <v>0</v>
      </c>
      <c r="O60" s="446">
        <v>3</v>
      </c>
      <c r="P60" s="446">
        <v>0</v>
      </c>
      <c r="Q60" s="469"/>
      <c r="R60" s="447">
        <v>0</v>
      </c>
    </row>
    <row r="61" spans="1:18" ht="14.45" customHeight="1" x14ac:dyDescent="0.2">
      <c r="A61" s="441"/>
      <c r="B61" s="442" t="s">
        <v>1443</v>
      </c>
      <c r="C61" s="442" t="s">
        <v>439</v>
      </c>
      <c r="D61" s="442" t="s">
        <v>1444</v>
      </c>
      <c r="E61" s="442" t="s">
        <v>1500</v>
      </c>
      <c r="F61" s="442"/>
      <c r="G61" s="446">
        <v>0</v>
      </c>
      <c r="H61" s="446">
        <v>0</v>
      </c>
      <c r="I61" s="442"/>
      <c r="J61" s="442"/>
      <c r="K61" s="446"/>
      <c r="L61" s="446"/>
      <c r="M61" s="442"/>
      <c r="N61" s="442"/>
      <c r="O61" s="446">
        <v>2</v>
      </c>
      <c r="P61" s="446">
        <v>0</v>
      </c>
      <c r="Q61" s="469"/>
      <c r="R61" s="447">
        <v>0</v>
      </c>
    </row>
    <row r="62" spans="1:18" ht="14.45" customHeight="1" x14ac:dyDescent="0.2">
      <c r="A62" s="441"/>
      <c r="B62" s="442" t="s">
        <v>1443</v>
      </c>
      <c r="C62" s="442" t="s">
        <v>439</v>
      </c>
      <c r="D62" s="442" t="s">
        <v>1444</v>
      </c>
      <c r="E62" s="442" t="s">
        <v>1501</v>
      </c>
      <c r="F62" s="442"/>
      <c r="G62" s="446"/>
      <c r="H62" s="446"/>
      <c r="I62" s="442"/>
      <c r="J62" s="442"/>
      <c r="K62" s="446">
        <v>1</v>
      </c>
      <c r="L62" s="446">
        <v>0</v>
      </c>
      <c r="M62" s="442"/>
      <c r="N62" s="442">
        <v>0</v>
      </c>
      <c r="O62" s="446"/>
      <c r="P62" s="446"/>
      <c r="Q62" s="469"/>
      <c r="R62" s="447"/>
    </row>
    <row r="63" spans="1:18" ht="14.45" customHeight="1" x14ac:dyDescent="0.2">
      <c r="A63" s="441"/>
      <c r="B63" s="442" t="s">
        <v>1443</v>
      </c>
      <c r="C63" s="442" t="s">
        <v>439</v>
      </c>
      <c r="D63" s="442" t="s">
        <v>1444</v>
      </c>
      <c r="E63" s="442" t="s">
        <v>1502</v>
      </c>
      <c r="F63" s="442"/>
      <c r="G63" s="446">
        <v>1</v>
      </c>
      <c r="H63" s="446">
        <v>1065</v>
      </c>
      <c r="I63" s="442"/>
      <c r="J63" s="442">
        <v>1065</v>
      </c>
      <c r="K63" s="446"/>
      <c r="L63" s="446"/>
      <c r="M63" s="442"/>
      <c r="N63" s="442"/>
      <c r="O63" s="446"/>
      <c r="P63" s="446"/>
      <c r="Q63" s="469"/>
      <c r="R63" s="447"/>
    </row>
    <row r="64" spans="1:18" ht="14.45" customHeight="1" x14ac:dyDescent="0.2">
      <c r="A64" s="441"/>
      <c r="B64" s="442" t="s">
        <v>1443</v>
      </c>
      <c r="C64" s="442" t="s">
        <v>439</v>
      </c>
      <c r="D64" s="442" t="s">
        <v>1444</v>
      </c>
      <c r="E64" s="442" t="s">
        <v>1503</v>
      </c>
      <c r="F64" s="442"/>
      <c r="G64" s="446"/>
      <c r="H64" s="446"/>
      <c r="I64" s="442"/>
      <c r="J64" s="442"/>
      <c r="K64" s="446">
        <v>0</v>
      </c>
      <c r="L64" s="446">
        <v>0</v>
      </c>
      <c r="M64" s="442"/>
      <c r="N64" s="442"/>
      <c r="O64" s="446">
        <v>0</v>
      </c>
      <c r="P64" s="446">
        <v>0</v>
      </c>
      <c r="Q64" s="469"/>
      <c r="R64" s="447"/>
    </row>
    <row r="65" spans="1:18" ht="14.45" customHeight="1" x14ac:dyDescent="0.2">
      <c r="A65" s="441"/>
      <c r="B65" s="442" t="s">
        <v>1443</v>
      </c>
      <c r="C65" s="442" t="s">
        <v>439</v>
      </c>
      <c r="D65" s="442" t="s">
        <v>1444</v>
      </c>
      <c r="E65" s="442" t="s">
        <v>1504</v>
      </c>
      <c r="F65" s="442"/>
      <c r="G65" s="446">
        <v>1</v>
      </c>
      <c r="H65" s="446">
        <v>1014</v>
      </c>
      <c r="I65" s="442"/>
      <c r="J65" s="442">
        <v>1014</v>
      </c>
      <c r="K65" s="446"/>
      <c r="L65" s="446"/>
      <c r="M65" s="442"/>
      <c r="N65" s="442"/>
      <c r="O65" s="446"/>
      <c r="P65" s="446"/>
      <c r="Q65" s="469"/>
      <c r="R65" s="447"/>
    </row>
    <row r="66" spans="1:18" ht="14.45" customHeight="1" x14ac:dyDescent="0.2">
      <c r="A66" s="441"/>
      <c r="B66" s="442" t="s">
        <v>1443</v>
      </c>
      <c r="C66" s="442" t="s">
        <v>439</v>
      </c>
      <c r="D66" s="442" t="s">
        <v>1444</v>
      </c>
      <c r="E66" s="442" t="s">
        <v>1505</v>
      </c>
      <c r="F66" s="442"/>
      <c r="G66" s="446">
        <v>4</v>
      </c>
      <c r="H66" s="446">
        <v>0</v>
      </c>
      <c r="I66" s="442"/>
      <c r="J66" s="442">
        <v>0</v>
      </c>
      <c r="K66" s="446"/>
      <c r="L66" s="446"/>
      <c r="M66" s="442"/>
      <c r="N66" s="442"/>
      <c r="O66" s="446"/>
      <c r="P66" s="446"/>
      <c r="Q66" s="469"/>
      <c r="R66" s="447"/>
    </row>
    <row r="67" spans="1:18" ht="14.45" customHeight="1" x14ac:dyDescent="0.2">
      <c r="A67" s="441"/>
      <c r="B67" s="442" t="s">
        <v>1443</v>
      </c>
      <c r="C67" s="442" t="s">
        <v>439</v>
      </c>
      <c r="D67" s="442" t="s">
        <v>1444</v>
      </c>
      <c r="E67" s="442" t="s">
        <v>1506</v>
      </c>
      <c r="F67" s="442"/>
      <c r="G67" s="446"/>
      <c r="H67" s="446"/>
      <c r="I67" s="442"/>
      <c r="J67" s="442"/>
      <c r="K67" s="446">
        <v>1</v>
      </c>
      <c r="L67" s="446">
        <v>0</v>
      </c>
      <c r="M67" s="442"/>
      <c r="N67" s="442">
        <v>0</v>
      </c>
      <c r="O67" s="446"/>
      <c r="P67" s="446"/>
      <c r="Q67" s="469"/>
      <c r="R67" s="447"/>
    </row>
    <row r="68" spans="1:18" ht="14.45" customHeight="1" x14ac:dyDescent="0.2">
      <c r="A68" s="441"/>
      <c r="B68" s="442" t="s">
        <v>1443</v>
      </c>
      <c r="C68" s="442" t="s">
        <v>439</v>
      </c>
      <c r="D68" s="442" t="s">
        <v>1444</v>
      </c>
      <c r="E68" s="442" t="s">
        <v>1507</v>
      </c>
      <c r="F68" s="442"/>
      <c r="G68" s="446"/>
      <c r="H68" s="446"/>
      <c r="I68" s="442"/>
      <c r="J68" s="442"/>
      <c r="K68" s="446">
        <v>1</v>
      </c>
      <c r="L68" s="446">
        <v>0</v>
      </c>
      <c r="M68" s="442"/>
      <c r="N68" s="442">
        <v>0</v>
      </c>
      <c r="O68" s="446"/>
      <c r="P68" s="446"/>
      <c r="Q68" s="469"/>
      <c r="R68" s="447"/>
    </row>
    <row r="69" spans="1:18" ht="14.45" customHeight="1" x14ac:dyDescent="0.2">
      <c r="A69" s="441"/>
      <c r="B69" s="442" t="s">
        <v>1443</v>
      </c>
      <c r="C69" s="442" t="s">
        <v>439</v>
      </c>
      <c r="D69" s="442" t="s">
        <v>1444</v>
      </c>
      <c r="E69" s="442" t="s">
        <v>1508</v>
      </c>
      <c r="F69" s="442"/>
      <c r="G69" s="446"/>
      <c r="H69" s="446"/>
      <c r="I69" s="442"/>
      <c r="J69" s="442"/>
      <c r="K69" s="446">
        <v>1</v>
      </c>
      <c r="L69" s="446">
        <v>550</v>
      </c>
      <c r="M69" s="442">
        <v>1</v>
      </c>
      <c r="N69" s="442">
        <v>550</v>
      </c>
      <c r="O69" s="446"/>
      <c r="P69" s="446"/>
      <c r="Q69" s="469"/>
      <c r="R69" s="447"/>
    </row>
    <row r="70" spans="1:18" ht="14.45" customHeight="1" x14ac:dyDescent="0.2">
      <c r="A70" s="441"/>
      <c r="B70" s="442" t="s">
        <v>1443</v>
      </c>
      <c r="C70" s="442" t="s">
        <v>439</v>
      </c>
      <c r="D70" s="442" t="s">
        <v>1444</v>
      </c>
      <c r="E70" s="442" t="s">
        <v>1509</v>
      </c>
      <c r="F70" s="442"/>
      <c r="G70" s="446">
        <v>2</v>
      </c>
      <c r="H70" s="446">
        <v>1100</v>
      </c>
      <c r="I70" s="442"/>
      <c r="J70" s="442">
        <v>550</v>
      </c>
      <c r="K70" s="446"/>
      <c r="L70" s="446"/>
      <c r="M70" s="442"/>
      <c r="N70" s="442"/>
      <c r="O70" s="446"/>
      <c r="P70" s="446"/>
      <c r="Q70" s="469"/>
      <c r="R70" s="447"/>
    </row>
    <row r="71" spans="1:18" ht="14.45" customHeight="1" x14ac:dyDescent="0.2">
      <c r="A71" s="441"/>
      <c r="B71" s="442" t="s">
        <v>1443</v>
      </c>
      <c r="C71" s="442" t="s">
        <v>439</v>
      </c>
      <c r="D71" s="442" t="s">
        <v>1444</v>
      </c>
      <c r="E71" s="442" t="s">
        <v>1510</v>
      </c>
      <c r="F71" s="442"/>
      <c r="G71" s="446"/>
      <c r="H71" s="446"/>
      <c r="I71" s="442"/>
      <c r="J71" s="442"/>
      <c r="K71" s="446">
        <v>2</v>
      </c>
      <c r="L71" s="446">
        <v>1630</v>
      </c>
      <c r="M71" s="442">
        <v>1</v>
      </c>
      <c r="N71" s="442">
        <v>815</v>
      </c>
      <c r="O71" s="446"/>
      <c r="P71" s="446"/>
      <c r="Q71" s="469"/>
      <c r="R71" s="447"/>
    </row>
    <row r="72" spans="1:18" ht="14.45" customHeight="1" x14ac:dyDescent="0.2">
      <c r="A72" s="441"/>
      <c r="B72" s="442" t="s">
        <v>1443</v>
      </c>
      <c r="C72" s="442" t="s">
        <v>439</v>
      </c>
      <c r="D72" s="442" t="s">
        <v>1444</v>
      </c>
      <c r="E72" s="442" t="s">
        <v>1511</v>
      </c>
      <c r="F72" s="442"/>
      <c r="G72" s="446"/>
      <c r="H72" s="446"/>
      <c r="I72" s="442"/>
      <c r="J72" s="442"/>
      <c r="K72" s="446">
        <v>1</v>
      </c>
      <c r="L72" s="446">
        <v>2490</v>
      </c>
      <c r="M72" s="442">
        <v>1</v>
      </c>
      <c r="N72" s="442">
        <v>2490</v>
      </c>
      <c r="O72" s="446"/>
      <c r="P72" s="446"/>
      <c r="Q72" s="469"/>
      <c r="R72" s="447"/>
    </row>
    <row r="73" spans="1:18" ht="14.45" customHeight="1" x14ac:dyDescent="0.2">
      <c r="A73" s="441"/>
      <c r="B73" s="442" t="s">
        <v>1443</v>
      </c>
      <c r="C73" s="442" t="s">
        <v>439</v>
      </c>
      <c r="D73" s="442" t="s">
        <v>1444</v>
      </c>
      <c r="E73" s="442" t="s">
        <v>1512</v>
      </c>
      <c r="F73" s="442"/>
      <c r="G73" s="446"/>
      <c r="H73" s="446"/>
      <c r="I73" s="442"/>
      <c r="J73" s="442"/>
      <c r="K73" s="446">
        <v>2</v>
      </c>
      <c r="L73" s="446">
        <v>700</v>
      </c>
      <c r="M73" s="442">
        <v>1</v>
      </c>
      <c r="N73" s="442">
        <v>350</v>
      </c>
      <c r="O73" s="446"/>
      <c r="P73" s="446"/>
      <c r="Q73" s="469"/>
      <c r="R73" s="447"/>
    </row>
    <row r="74" spans="1:18" ht="14.45" customHeight="1" x14ac:dyDescent="0.2">
      <c r="A74" s="441"/>
      <c r="B74" s="442" t="s">
        <v>1443</v>
      </c>
      <c r="C74" s="442" t="s">
        <v>439</v>
      </c>
      <c r="D74" s="442" t="s">
        <v>1444</v>
      </c>
      <c r="E74" s="442" t="s">
        <v>1513</v>
      </c>
      <c r="F74" s="442"/>
      <c r="G74" s="446">
        <v>1</v>
      </c>
      <c r="H74" s="446">
        <v>1260</v>
      </c>
      <c r="I74" s="442">
        <v>0.5</v>
      </c>
      <c r="J74" s="442">
        <v>1260</v>
      </c>
      <c r="K74" s="446">
        <v>2</v>
      </c>
      <c r="L74" s="446">
        <v>2520</v>
      </c>
      <c r="M74" s="442">
        <v>1</v>
      </c>
      <c r="N74" s="442">
        <v>1260</v>
      </c>
      <c r="O74" s="446">
        <v>1</v>
      </c>
      <c r="P74" s="446">
        <v>1260</v>
      </c>
      <c r="Q74" s="469">
        <v>0.5</v>
      </c>
      <c r="R74" s="447">
        <v>1260</v>
      </c>
    </row>
    <row r="75" spans="1:18" ht="14.45" customHeight="1" x14ac:dyDescent="0.2">
      <c r="A75" s="441"/>
      <c r="B75" s="442" t="s">
        <v>1443</v>
      </c>
      <c r="C75" s="442" t="s">
        <v>439</v>
      </c>
      <c r="D75" s="442" t="s">
        <v>1444</v>
      </c>
      <c r="E75" s="442" t="s">
        <v>1514</v>
      </c>
      <c r="F75" s="442"/>
      <c r="G75" s="446"/>
      <c r="H75" s="446"/>
      <c r="I75" s="442"/>
      <c r="J75" s="442"/>
      <c r="K75" s="446">
        <v>1</v>
      </c>
      <c r="L75" s="446">
        <v>0</v>
      </c>
      <c r="M75" s="442"/>
      <c r="N75" s="442">
        <v>0</v>
      </c>
      <c r="O75" s="446"/>
      <c r="P75" s="446"/>
      <c r="Q75" s="469"/>
      <c r="R75" s="447"/>
    </row>
    <row r="76" spans="1:18" ht="14.45" customHeight="1" x14ac:dyDescent="0.2">
      <c r="A76" s="441"/>
      <c r="B76" s="442" t="s">
        <v>1443</v>
      </c>
      <c r="C76" s="442" t="s">
        <v>439</v>
      </c>
      <c r="D76" s="442" t="s">
        <v>1444</v>
      </c>
      <c r="E76" s="442" t="s">
        <v>1515</v>
      </c>
      <c r="F76" s="442"/>
      <c r="G76" s="446">
        <v>1</v>
      </c>
      <c r="H76" s="446">
        <v>1008</v>
      </c>
      <c r="I76" s="442"/>
      <c r="J76" s="442">
        <v>1008</v>
      </c>
      <c r="K76" s="446"/>
      <c r="L76" s="446"/>
      <c r="M76" s="442"/>
      <c r="N76" s="442"/>
      <c r="O76" s="446"/>
      <c r="P76" s="446"/>
      <c r="Q76" s="469"/>
      <c r="R76" s="447"/>
    </row>
    <row r="77" spans="1:18" ht="14.45" customHeight="1" x14ac:dyDescent="0.2">
      <c r="A77" s="441"/>
      <c r="B77" s="442" t="s">
        <v>1443</v>
      </c>
      <c r="C77" s="442" t="s">
        <v>439</v>
      </c>
      <c r="D77" s="442" t="s">
        <v>1444</v>
      </c>
      <c r="E77" s="442" t="s">
        <v>1516</v>
      </c>
      <c r="F77" s="442"/>
      <c r="G77" s="446">
        <v>1</v>
      </c>
      <c r="H77" s="446">
        <v>0</v>
      </c>
      <c r="I77" s="442"/>
      <c r="J77" s="442">
        <v>0</v>
      </c>
      <c r="K77" s="446"/>
      <c r="L77" s="446"/>
      <c r="M77" s="442"/>
      <c r="N77" s="442"/>
      <c r="O77" s="446"/>
      <c r="P77" s="446"/>
      <c r="Q77" s="469"/>
      <c r="R77" s="447"/>
    </row>
    <row r="78" spans="1:18" ht="14.45" customHeight="1" x14ac:dyDescent="0.2">
      <c r="A78" s="441"/>
      <c r="B78" s="442" t="s">
        <v>1443</v>
      </c>
      <c r="C78" s="442" t="s">
        <v>439</v>
      </c>
      <c r="D78" s="442" t="s">
        <v>1444</v>
      </c>
      <c r="E78" s="442" t="s">
        <v>1517</v>
      </c>
      <c r="F78" s="442"/>
      <c r="G78" s="446"/>
      <c r="H78" s="446"/>
      <c r="I78" s="442"/>
      <c r="J78" s="442"/>
      <c r="K78" s="446">
        <v>2</v>
      </c>
      <c r="L78" s="446">
        <v>800</v>
      </c>
      <c r="M78" s="442">
        <v>1</v>
      </c>
      <c r="N78" s="442">
        <v>400</v>
      </c>
      <c r="O78" s="446"/>
      <c r="P78" s="446"/>
      <c r="Q78" s="469"/>
      <c r="R78" s="447"/>
    </row>
    <row r="79" spans="1:18" ht="14.45" customHeight="1" x14ac:dyDescent="0.2">
      <c r="A79" s="441"/>
      <c r="B79" s="442" t="s">
        <v>1443</v>
      </c>
      <c r="C79" s="442" t="s">
        <v>439</v>
      </c>
      <c r="D79" s="442" t="s">
        <v>1444</v>
      </c>
      <c r="E79" s="442" t="s">
        <v>1518</v>
      </c>
      <c r="F79" s="442"/>
      <c r="G79" s="446">
        <v>1</v>
      </c>
      <c r="H79" s="446">
        <v>353</v>
      </c>
      <c r="I79" s="442"/>
      <c r="J79" s="442">
        <v>353</v>
      </c>
      <c r="K79" s="446"/>
      <c r="L79" s="446"/>
      <c r="M79" s="442"/>
      <c r="N79" s="442"/>
      <c r="O79" s="446"/>
      <c r="P79" s="446"/>
      <c r="Q79" s="469"/>
      <c r="R79" s="447"/>
    </row>
    <row r="80" spans="1:18" ht="14.45" customHeight="1" x14ac:dyDescent="0.2">
      <c r="A80" s="441"/>
      <c r="B80" s="442" t="s">
        <v>1443</v>
      </c>
      <c r="C80" s="442" t="s">
        <v>439</v>
      </c>
      <c r="D80" s="442" t="s">
        <v>1444</v>
      </c>
      <c r="E80" s="442" t="s">
        <v>1519</v>
      </c>
      <c r="F80" s="442"/>
      <c r="G80" s="446">
        <v>1</v>
      </c>
      <c r="H80" s="446">
        <v>0</v>
      </c>
      <c r="I80" s="442"/>
      <c r="J80" s="442">
        <v>0</v>
      </c>
      <c r="K80" s="446"/>
      <c r="L80" s="446"/>
      <c r="M80" s="442"/>
      <c r="N80" s="442"/>
      <c r="O80" s="446"/>
      <c r="P80" s="446"/>
      <c r="Q80" s="469"/>
      <c r="R80" s="447"/>
    </row>
    <row r="81" spans="1:18" ht="14.45" customHeight="1" x14ac:dyDescent="0.2">
      <c r="A81" s="441"/>
      <c r="B81" s="442" t="s">
        <v>1443</v>
      </c>
      <c r="C81" s="442" t="s">
        <v>439</v>
      </c>
      <c r="D81" s="442" t="s">
        <v>1444</v>
      </c>
      <c r="E81" s="442" t="s">
        <v>1520</v>
      </c>
      <c r="F81" s="442"/>
      <c r="G81" s="446"/>
      <c r="H81" s="446"/>
      <c r="I81" s="442"/>
      <c r="J81" s="442"/>
      <c r="K81" s="446"/>
      <c r="L81" s="446"/>
      <c r="M81" s="442"/>
      <c r="N81" s="442"/>
      <c r="O81" s="446">
        <v>1</v>
      </c>
      <c r="P81" s="446">
        <v>1531</v>
      </c>
      <c r="Q81" s="469"/>
      <c r="R81" s="447">
        <v>1531</v>
      </c>
    </row>
    <row r="82" spans="1:18" ht="14.45" customHeight="1" x14ac:dyDescent="0.2">
      <c r="A82" s="441"/>
      <c r="B82" s="442" t="s">
        <v>1443</v>
      </c>
      <c r="C82" s="442" t="s">
        <v>439</v>
      </c>
      <c r="D82" s="442" t="s">
        <v>1444</v>
      </c>
      <c r="E82" s="442" t="s">
        <v>1521</v>
      </c>
      <c r="F82" s="442"/>
      <c r="G82" s="446">
        <v>1</v>
      </c>
      <c r="H82" s="446">
        <v>940</v>
      </c>
      <c r="I82" s="442"/>
      <c r="J82" s="442">
        <v>940</v>
      </c>
      <c r="K82" s="446"/>
      <c r="L82" s="446"/>
      <c r="M82" s="442"/>
      <c r="N82" s="442"/>
      <c r="O82" s="446"/>
      <c r="P82" s="446"/>
      <c r="Q82" s="469"/>
      <c r="R82" s="447"/>
    </row>
    <row r="83" spans="1:18" ht="14.45" customHeight="1" x14ac:dyDescent="0.2">
      <c r="A83" s="441"/>
      <c r="B83" s="442" t="s">
        <v>1443</v>
      </c>
      <c r="C83" s="442" t="s">
        <v>439</v>
      </c>
      <c r="D83" s="442" t="s">
        <v>1444</v>
      </c>
      <c r="E83" s="442" t="s">
        <v>1522</v>
      </c>
      <c r="F83" s="442"/>
      <c r="G83" s="446"/>
      <c r="H83" s="446"/>
      <c r="I83" s="442"/>
      <c r="J83" s="442"/>
      <c r="K83" s="446"/>
      <c r="L83" s="446"/>
      <c r="M83" s="442"/>
      <c r="N83" s="442"/>
      <c r="O83" s="446">
        <v>2</v>
      </c>
      <c r="P83" s="446">
        <v>1506</v>
      </c>
      <c r="Q83" s="469"/>
      <c r="R83" s="447">
        <v>753</v>
      </c>
    </row>
    <row r="84" spans="1:18" ht="14.45" customHeight="1" x14ac:dyDescent="0.2">
      <c r="A84" s="441"/>
      <c r="B84" s="442" t="s">
        <v>1443</v>
      </c>
      <c r="C84" s="442" t="s">
        <v>439</v>
      </c>
      <c r="D84" s="442" t="s">
        <v>1444</v>
      </c>
      <c r="E84" s="442" t="s">
        <v>1523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1</v>
      </c>
      <c r="P84" s="446">
        <v>2502</v>
      </c>
      <c r="Q84" s="469"/>
      <c r="R84" s="447">
        <v>2502</v>
      </c>
    </row>
    <row r="85" spans="1:18" ht="14.45" customHeight="1" x14ac:dyDescent="0.2">
      <c r="A85" s="441"/>
      <c r="B85" s="442" t="s">
        <v>1443</v>
      </c>
      <c r="C85" s="442" t="s">
        <v>439</v>
      </c>
      <c r="D85" s="442" t="s">
        <v>1524</v>
      </c>
      <c r="E85" s="442" t="s">
        <v>1525</v>
      </c>
      <c r="F85" s="442" t="s">
        <v>1526</v>
      </c>
      <c r="G85" s="446"/>
      <c r="H85" s="446"/>
      <c r="I85" s="442"/>
      <c r="J85" s="442"/>
      <c r="K85" s="446">
        <v>3</v>
      </c>
      <c r="L85" s="446">
        <v>1526.67</v>
      </c>
      <c r="M85" s="442">
        <v>1</v>
      </c>
      <c r="N85" s="442">
        <v>508.89000000000004</v>
      </c>
      <c r="O85" s="446">
        <v>3</v>
      </c>
      <c r="P85" s="446">
        <v>1650</v>
      </c>
      <c r="Q85" s="469">
        <v>1.0807836664112087</v>
      </c>
      <c r="R85" s="447">
        <v>550</v>
      </c>
    </row>
    <row r="86" spans="1:18" ht="14.45" customHeight="1" x14ac:dyDescent="0.2">
      <c r="A86" s="441"/>
      <c r="B86" s="442" t="s">
        <v>1443</v>
      </c>
      <c r="C86" s="442" t="s">
        <v>439</v>
      </c>
      <c r="D86" s="442" t="s">
        <v>1524</v>
      </c>
      <c r="E86" s="442" t="s">
        <v>1527</v>
      </c>
      <c r="F86" s="442" t="s">
        <v>1528</v>
      </c>
      <c r="G86" s="446">
        <v>1</v>
      </c>
      <c r="H86" s="446">
        <v>500</v>
      </c>
      <c r="I86" s="442"/>
      <c r="J86" s="442">
        <v>500</v>
      </c>
      <c r="K86" s="446"/>
      <c r="L86" s="446"/>
      <c r="M86" s="442"/>
      <c r="N86" s="442"/>
      <c r="O86" s="446"/>
      <c r="P86" s="446"/>
      <c r="Q86" s="469"/>
      <c r="R86" s="447"/>
    </row>
    <row r="87" spans="1:18" ht="14.45" customHeight="1" x14ac:dyDescent="0.2">
      <c r="A87" s="441"/>
      <c r="B87" s="442" t="s">
        <v>1443</v>
      </c>
      <c r="C87" s="442" t="s">
        <v>439</v>
      </c>
      <c r="D87" s="442" t="s">
        <v>1524</v>
      </c>
      <c r="E87" s="442" t="s">
        <v>1529</v>
      </c>
      <c r="F87" s="442" t="s">
        <v>1530</v>
      </c>
      <c r="G87" s="446">
        <v>657</v>
      </c>
      <c r="H87" s="446">
        <v>51100</v>
      </c>
      <c r="I87" s="442">
        <v>1.0512000240274291</v>
      </c>
      <c r="J87" s="442">
        <v>77.777777777777771</v>
      </c>
      <c r="K87" s="446">
        <v>625</v>
      </c>
      <c r="L87" s="446">
        <v>48611.11</v>
      </c>
      <c r="M87" s="442">
        <v>1</v>
      </c>
      <c r="N87" s="442">
        <v>77.777776000000003</v>
      </c>
      <c r="O87" s="446">
        <v>770</v>
      </c>
      <c r="P87" s="446">
        <v>64166.67</v>
      </c>
      <c r="Q87" s="469">
        <v>1.3200000987428593</v>
      </c>
      <c r="R87" s="447">
        <v>83.333337662337655</v>
      </c>
    </row>
    <row r="88" spans="1:18" ht="14.45" customHeight="1" x14ac:dyDescent="0.2">
      <c r="A88" s="441"/>
      <c r="B88" s="442" t="s">
        <v>1443</v>
      </c>
      <c r="C88" s="442" t="s">
        <v>439</v>
      </c>
      <c r="D88" s="442" t="s">
        <v>1524</v>
      </c>
      <c r="E88" s="442" t="s">
        <v>1531</v>
      </c>
      <c r="F88" s="442" t="s">
        <v>1532</v>
      </c>
      <c r="G88" s="446">
        <v>9</v>
      </c>
      <c r="H88" s="446">
        <v>2250</v>
      </c>
      <c r="I88" s="442">
        <v>0.39130434782608697</v>
      </c>
      <c r="J88" s="442">
        <v>250</v>
      </c>
      <c r="K88" s="446">
        <v>23</v>
      </c>
      <c r="L88" s="446">
        <v>5750</v>
      </c>
      <c r="M88" s="442">
        <v>1</v>
      </c>
      <c r="N88" s="442">
        <v>250</v>
      </c>
      <c r="O88" s="446">
        <v>32</v>
      </c>
      <c r="P88" s="446">
        <v>8177.78</v>
      </c>
      <c r="Q88" s="469">
        <v>1.4222226086956522</v>
      </c>
      <c r="R88" s="447">
        <v>255.55562499999999</v>
      </c>
    </row>
    <row r="89" spans="1:18" ht="14.45" customHeight="1" x14ac:dyDescent="0.2">
      <c r="A89" s="441"/>
      <c r="B89" s="442" t="s">
        <v>1443</v>
      </c>
      <c r="C89" s="442" t="s">
        <v>439</v>
      </c>
      <c r="D89" s="442" t="s">
        <v>1524</v>
      </c>
      <c r="E89" s="442" t="s">
        <v>1533</v>
      </c>
      <c r="F89" s="442" t="s">
        <v>1534</v>
      </c>
      <c r="G89" s="446"/>
      <c r="H89" s="446"/>
      <c r="I89" s="442"/>
      <c r="J89" s="442"/>
      <c r="K89" s="446"/>
      <c r="L89" s="446"/>
      <c r="M89" s="442"/>
      <c r="N89" s="442"/>
      <c r="O89" s="446">
        <v>2</v>
      </c>
      <c r="P89" s="446">
        <v>611.12</v>
      </c>
      <c r="Q89" s="469"/>
      <c r="R89" s="447">
        <v>305.56</v>
      </c>
    </row>
    <row r="90" spans="1:18" ht="14.45" customHeight="1" x14ac:dyDescent="0.2">
      <c r="A90" s="441"/>
      <c r="B90" s="442" t="s">
        <v>1443</v>
      </c>
      <c r="C90" s="442" t="s">
        <v>439</v>
      </c>
      <c r="D90" s="442" t="s">
        <v>1524</v>
      </c>
      <c r="E90" s="442" t="s">
        <v>1535</v>
      </c>
      <c r="F90" s="442" t="s">
        <v>1536</v>
      </c>
      <c r="G90" s="446">
        <v>146</v>
      </c>
      <c r="H90" s="446">
        <v>17033.34</v>
      </c>
      <c r="I90" s="442">
        <v>0.96688816154708102</v>
      </c>
      <c r="J90" s="442">
        <v>116.66671232876712</v>
      </c>
      <c r="K90" s="446">
        <v>151</v>
      </c>
      <c r="L90" s="446">
        <v>17616.66</v>
      </c>
      <c r="M90" s="442">
        <v>1</v>
      </c>
      <c r="N90" s="442">
        <v>116.66662251655629</v>
      </c>
      <c r="O90" s="446">
        <v>112</v>
      </c>
      <c r="P90" s="446">
        <v>14933.33</v>
      </c>
      <c r="Q90" s="469">
        <v>0.84768225077852444</v>
      </c>
      <c r="R90" s="447">
        <v>133.33330357142856</v>
      </c>
    </row>
    <row r="91" spans="1:18" ht="14.45" customHeight="1" x14ac:dyDescent="0.2">
      <c r="A91" s="441"/>
      <c r="B91" s="442" t="s">
        <v>1443</v>
      </c>
      <c r="C91" s="442" t="s">
        <v>439</v>
      </c>
      <c r="D91" s="442" t="s">
        <v>1524</v>
      </c>
      <c r="E91" s="442" t="s">
        <v>1537</v>
      </c>
      <c r="F91" s="442" t="s">
        <v>1538</v>
      </c>
      <c r="G91" s="446">
        <v>268</v>
      </c>
      <c r="H91" s="446">
        <v>80400</v>
      </c>
      <c r="I91" s="442">
        <v>0.40832910106653125</v>
      </c>
      <c r="J91" s="442">
        <v>300</v>
      </c>
      <c r="K91" s="446">
        <v>358</v>
      </c>
      <c r="L91" s="446">
        <v>196900</v>
      </c>
      <c r="M91" s="442">
        <v>1</v>
      </c>
      <c r="N91" s="442">
        <v>550</v>
      </c>
      <c r="O91" s="446">
        <v>239</v>
      </c>
      <c r="P91" s="446">
        <v>132777.78</v>
      </c>
      <c r="Q91" s="469">
        <v>0.67434118842051805</v>
      </c>
      <c r="R91" s="447">
        <v>555.55556485355646</v>
      </c>
    </row>
    <row r="92" spans="1:18" ht="14.45" customHeight="1" x14ac:dyDescent="0.2">
      <c r="A92" s="441"/>
      <c r="B92" s="442" t="s">
        <v>1443</v>
      </c>
      <c r="C92" s="442" t="s">
        <v>439</v>
      </c>
      <c r="D92" s="442" t="s">
        <v>1524</v>
      </c>
      <c r="E92" s="442" t="s">
        <v>1539</v>
      </c>
      <c r="F92" s="442" t="s">
        <v>1540</v>
      </c>
      <c r="G92" s="446">
        <v>17</v>
      </c>
      <c r="H92" s="446">
        <v>5005.5599999999995</v>
      </c>
      <c r="I92" s="442">
        <v>17.00027170221437</v>
      </c>
      <c r="J92" s="442">
        <v>294.44470588235293</v>
      </c>
      <c r="K92" s="446">
        <v>1</v>
      </c>
      <c r="L92" s="446">
        <v>294.44</v>
      </c>
      <c r="M92" s="442">
        <v>1</v>
      </c>
      <c r="N92" s="442">
        <v>294.44</v>
      </c>
      <c r="O92" s="446">
        <v>1</v>
      </c>
      <c r="P92" s="446">
        <v>300</v>
      </c>
      <c r="Q92" s="469">
        <v>1.0188833038989267</v>
      </c>
      <c r="R92" s="447">
        <v>300</v>
      </c>
    </row>
    <row r="93" spans="1:18" ht="14.45" customHeight="1" x14ac:dyDescent="0.2">
      <c r="A93" s="441"/>
      <c r="B93" s="442" t="s">
        <v>1443</v>
      </c>
      <c r="C93" s="442" t="s">
        <v>439</v>
      </c>
      <c r="D93" s="442" t="s">
        <v>1524</v>
      </c>
      <c r="E93" s="442" t="s">
        <v>1541</v>
      </c>
      <c r="F93" s="442" t="s">
        <v>1542</v>
      </c>
      <c r="G93" s="446">
        <v>12</v>
      </c>
      <c r="H93" s="446">
        <v>9333.34</v>
      </c>
      <c r="I93" s="442"/>
      <c r="J93" s="442">
        <v>777.77833333333331</v>
      </c>
      <c r="K93" s="446"/>
      <c r="L93" s="446"/>
      <c r="M93" s="442"/>
      <c r="N93" s="442"/>
      <c r="O93" s="446"/>
      <c r="P93" s="446"/>
      <c r="Q93" s="469"/>
      <c r="R93" s="447"/>
    </row>
    <row r="94" spans="1:18" ht="14.45" customHeight="1" x14ac:dyDescent="0.2">
      <c r="A94" s="441"/>
      <c r="B94" s="442" t="s">
        <v>1443</v>
      </c>
      <c r="C94" s="442" t="s">
        <v>439</v>
      </c>
      <c r="D94" s="442" t="s">
        <v>1524</v>
      </c>
      <c r="E94" s="442" t="s">
        <v>1543</v>
      </c>
      <c r="F94" s="442" t="s">
        <v>1544</v>
      </c>
      <c r="G94" s="446">
        <v>5</v>
      </c>
      <c r="H94" s="446">
        <v>466.65999999999997</v>
      </c>
      <c r="I94" s="442"/>
      <c r="J94" s="442">
        <v>93.331999999999994</v>
      </c>
      <c r="K94" s="446"/>
      <c r="L94" s="446"/>
      <c r="M94" s="442"/>
      <c r="N94" s="442"/>
      <c r="O94" s="446"/>
      <c r="P94" s="446"/>
      <c r="Q94" s="469"/>
      <c r="R94" s="447"/>
    </row>
    <row r="95" spans="1:18" ht="14.45" customHeight="1" x14ac:dyDescent="0.2">
      <c r="A95" s="441"/>
      <c r="B95" s="442" t="s">
        <v>1443</v>
      </c>
      <c r="C95" s="442" t="s">
        <v>439</v>
      </c>
      <c r="D95" s="442" t="s">
        <v>1524</v>
      </c>
      <c r="E95" s="442" t="s">
        <v>1545</v>
      </c>
      <c r="F95" s="442" t="s">
        <v>1528</v>
      </c>
      <c r="G95" s="446">
        <v>158</v>
      </c>
      <c r="H95" s="446">
        <v>66008.89</v>
      </c>
      <c r="I95" s="442">
        <v>1.338982741417009</v>
      </c>
      <c r="J95" s="442">
        <v>417.7777848101266</v>
      </c>
      <c r="K95" s="446">
        <v>118</v>
      </c>
      <c r="L95" s="446">
        <v>49297.789999999994</v>
      </c>
      <c r="M95" s="442">
        <v>1</v>
      </c>
      <c r="N95" s="442">
        <v>417.77788135593215</v>
      </c>
      <c r="O95" s="446">
        <v>107</v>
      </c>
      <c r="P95" s="446">
        <v>45296.66</v>
      </c>
      <c r="Q95" s="469">
        <v>0.91883753815333324</v>
      </c>
      <c r="R95" s="447">
        <v>423.33327102803742</v>
      </c>
    </row>
    <row r="96" spans="1:18" ht="14.45" customHeight="1" x14ac:dyDescent="0.2">
      <c r="A96" s="441"/>
      <c r="B96" s="442" t="s">
        <v>1443</v>
      </c>
      <c r="C96" s="442" t="s">
        <v>439</v>
      </c>
      <c r="D96" s="442" t="s">
        <v>1524</v>
      </c>
      <c r="E96" s="442" t="s">
        <v>1546</v>
      </c>
      <c r="F96" s="442" t="s">
        <v>1547</v>
      </c>
      <c r="G96" s="446">
        <v>146</v>
      </c>
      <c r="H96" s="446">
        <v>30822.230000000003</v>
      </c>
      <c r="I96" s="442">
        <v>1.5076094038281316</v>
      </c>
      <c r="J96" s="442">
        <v>211.11116438356166</v>
      </c>
      <c r="K96" s="446">
        <v>92</v>
      </c>
      <c r="L96" s="446">
        <v>20444.439999999999</v>
      </c>
      <c r="M96" s="442">
        <v>1</v>
      </c>
      <c r="N96" s="442">
        <v>222.22217391304346</v>
      </c>
      <c r="O96" s="446">
        <v>100</v>
      </c>
      <c r="P96" s="446">
        <v>35000</v>
      </c>
      <c r="Q96" s="469">
        <v>1.7119568939036727</v>
      </c>
      <c r="R96" s="447">
        <v>350</v>
      </c>
    </row>
    <row r="97" spans="1:18" ht="14.45" customHeight="1" x14ac:dyDescent="0.2">
      <c r="A97" s="441"/>
      <c r="B97" s="442" t="s">
        <v>1443</v>
      </c>
      <c r="C97" s="442" t="s">
        <v>439</v>
      </c>
      <c r="D97" s="442" t="s">
        <v>1524</v>
      </c>
      <c r="E97" s="442" t="s">
        <v>1548</v>
      </c>
      <c r="F97" s="442" t="s">
        <v>1549</v>
      </c>
      <c r="G97" s="446">
        <v>13</v>
      </c>
      <c r="H97" s="446">
        <v>7583.33</v>
      </c>
      <c r="I97" s="442">
        <v>1.8571481049734042</v>
      </c>
      <c r="J97" s="442">
        <v>583.33307692307687</v>
      </c>
      <c r="K97" s="446">
        <v>7</v>
      </c>
      <c r="L97" s="446">
        <v>4083.3199999999997</v>
      </c>
      <c r="M97" s="442">
        <v>1</v>
      </c>
      <c r="N97" s="442">
        <v>583.33142857142855</v>
      </c>
      <c r="O97" s="446">
        <v>24</v>
      </c>
      <c r="P97" s="446">
        <v>16000.01</v>
      </c>
      <c r="Q97" s="469">
        <v>3.9183825906370311</v>
      </c>
      <c r="R97" s="447">
        <v>666.66708333333338</v>
      </c>
    </row>
    <row r="98" spans="1:18" ht="14.45" customHeight="1" x14ac:dyDescent="0.2">
      <c r="A98" s="441"/>
      <c r="B98" s="442" t="s">
        <v>1443</v>
      </c>
      <c r="C98" s="442" t="s">
        <v>439</v>
      </c>
      <c r="D98" s="442" t="s">
        <v>1524</v>
      </c>
      <c r="E98" s="442" t="s">
        <v>1550</v>
      </c>
      <c r="F98" s="442" t="s">
        <v>1551</v>
      </c>
      <c r="G98" s="446">
        <v>118</v>
      </c>
      <c r="H98" s="446">
        <v>55066.66</v>
      </c>
      <c r="I98" s="442">
        <v>1.0350879831157831</v>
      </c>
      <c r="J98" s="442">
        <v>466.66661016949155</v>
      </c>
      <c r="K98" s="446">
        <v>114</v>
      </c>
      <c r="L98" s="446">
        <v>53199.98000000001</v>
      </c>
      <c r="M98" s="442">
        <v>1</v>
      </c>
      <c r="N98" s="442">
        <v>466.66649122807024</v>
      </c>
      <c r="O98" s="446">
        <v>77</v>
      </c>
      <c r="P98" s="446">
        <v>38927.79</v>
      </c>
      <c r="Q98" s="469">
        <v>0.73172565102468068</v>
      </c>
      <c r="R98" s="447">
        <v>505.55571428571432</v>
      </c>
    </row>
    <row r="99" spans="1:18" ht="14.45" customHeight="1" x14ac:dyDescent="0.2">
      <c r="A99" s="441"/>
      <c r="B99" s="442" t="s">
        <v>1443</v>
      </c>
      <c r="C99" s="442" t="s">
        <v>439</v>
      </c>
      <c r="D99" s="442" t="s">
        <v>1524</v>
      </c>
      <c r="E99" s="442" t="s">
        <v>1552</v>
      </c>
      <c r="F99" s="442" t="s">
        <v>1553</v>
      </c>
      <c r="G99" s="446">
        <v>79</v>
      </c>
      <c r="H99" s="446">
        <v>3950</v>
      </c>
      <c r="I99" s="442">
        <v>0.66635513861030371</v>
      </c>
      <c r="J99" s="442">
        <v>50</v>
      </c>
      <c r="K99" s="446">
        <v>97</v>
      </c>
      <c r="L99" s="446">
        <v>5927.77</v>
      </c>
      <c r="M99" s="442">
        <v>1</v>
      </c>
      <c r="N99" s="442">
        <v>61.111030927835053</v>
      </c>
      <c r="O99" s="446">
        <v>119</v>
      </c>
      <c r="P99" s="446">
        <v>7933.33</v>
      </c>
      <c r="Q99" s="469">
        <v>1.3383329650104507</v>
      </c>
      <c r="R99" s="447">
        <v>66.666638655462179</v>
      </c>
    </row>
    <row r="100" spans="1:18" ht="14.45" customHeight="1" x14ac:dyDescent="0.2">
      <c r="A100" s="441"/>
      <c r="B100" s="442" t="s">
        <v>1443</v>
      </c>
      <c r="C100" s="442" t="s">
        <v>439</v>
      </c>
      <c r="D100" s="442" t="s">
        <v>1524</v>
      </c>
      <c r="E100" s="442" t="s">
        <v>1554</v>
      </c>
      <c r="F100" s="442" t="s">
        <v>1555</v>
      </c>
      <c r="G100" s="446">
        <v>129</v>
      </c>
      <c r="H100" s="446">
        <v>13043.330000000002</v>
      </c>
      <c r="I100" s="442">
        <v>0.74509684071623017</v>
      </c>
      <c r="J100" s="442">
        <v>101.11108527131785</v>
      </c>
      <c r="K100" s="446">
        <v>137</v>
      </c>
      <c r="L100" s="446">
        <v>17505.55</v>
      </c>
      <c r="M100" s="442">
        <v>1</v>
      </c>
      <c r="N100" s="442">
        <v>127.77773722627737</v>
      </c>
      <c r="O100" s="446">
        <v>91</v>
      </c>
      <c r="P100" s="446">
        <v>14661.11</v>
      </c>
      <c r="Q100" s="469">
        <v>0.83751210330438064</v>
      </c>
      <c r="R100" s="447">
        <v>161.1110989010989</v>
      </c>
    </row>
    <row r="101" spans="1:18" ht="14.45" customHeight="1" x14ac:dyDescent="0.2">
      <c r="A101" s="441"/>
      <c r="B101" s="442" t="s">
        <v>1443</v>
      </c>
      <c r="C101" s="442" t="s">
        <v>439</v>
      </c>
      <c r="D101" s="442" t="s">
        <v>1524</v>
      </c>
      <c r="E101" s="442" t="s">
        <v>1556</v>
      </c>
      <c r="F101" s="442" t="s">
        <v>1557</v>
      </c>
      <c r="G101" s="446">
        <v>32</v>
      </c>
      <c r="H101" s="446">
        <v>2453.34</v>
      </c>
      <c r="I101" s="442">
        <v>0.91428592723993229</v>
      </c>
      <c r="J101" s="442">
        <v>76.666875000000005</v>
      </c>
      <c r="K101" s="446">
        <v>35</v>
      </c>
      <c r="L101" s="446">
        <v>2683.34</v>
      </c>
      <c r="M101" s="442">
        <v>1</v>
      </c>
      <c r="N101" s="442">
        <v>76.666857142857154</v>
      </c>
      <c r="O101" s="446">
        <v>19</v>
      </c>
      <c r="P101" s="446">
        <v>3905.5699999999997</v>
      </c>
      <c r="Q101" s="469">
        <v>1.4554883093458151</v>
      </c>
      <c r="R101" s="447">
        <v>205.55631578947367</v>
      </c>
    </row>
    <row r="102" spans="1:18" ht="14.45" customHeight="1" x14ac:dyDescent="0.2">
      <c r="A102" s="441"/>
      <c r="B102" s="442" t="s">
        <v>1443</v>
      </c>
      <c r="C102" s="442" t="s">
        <v>439</v>
      </c>
      <c r="D102" s="442" t="s">
        <v>1524</v>
      </c>
      <c r="E102" s="442" t="s">
        <v>1558</v>
      </c>
      <c r="F102" s="442" t="s">
        <v>1559</v>
      </c>
      <c r="G102" s="446">
        <v>659</v>
      </c>
      <c r="H102" s="446">
        <v>0</v>
      </c>
      <c r="I102" s="442"/>
      <c r="J102" s="442">
        <v>0</v>
      </c>
      <c r="K102" s="446">
        <v>587</v>
      </c>
      <c r="L102" s="446">
        <v>0</v>
      </c>
      <c r="M102" s="442"/>
      <c r="N102" s="442">
        <v>0</v>
      </c>
      <c r="O102" s="446">
        <v>366</v>
      </c>
      <c r="P102" s="446">
        <v>0</v>
      </c>
      <c r="Q102" s="469"/>
      <c r="R102" s="447">
        <v>0</v>
      </c>
    </row>
    <row r="103" spans="1:18" ht="14.45" customHeight="1" x14ac:dyDescent="0.2">
      <c r="A103" s="441"/>
      <c r="B103" s="442" t="s">
        <v>1443</v>
      </c>
      <c r="C103" s="442" t="s">
        <v>439</v>
      </c>
      <c r="D103" s="442" t="s">
        <v>1524</v>
      </c>
      <c r="E103" s="442" t="s">
        <v>1560</v>
      </c>
      <c r="F103" s="442" t="s">
        <v>1561</v>
      </c>
      <c r="G103" s="446">
        <v>166</v>
      </c>
      <c r="H103" s="446">
        <v>50722.22</v>
      </c>
      <c r="I103" s="442">
        <v>1.1942446144797705</v>
      </c>
      <c r="J103" s="442">
        <v>305.55554216867472</v>
      </c>
      <c r="K103" s="446">
        <v>139</v>
      </c>
      <c r="L103" s="446">
        <v>42472.22</v>
      </c>
      <c r="M103" s="442">
        <v>1</v>
      </c>
      <c r="N103" s="442">
        <v>305.55553956834535</v>
      </c>
      <c r="O103" s="446">
        <v>148</v>
      </c>
      <c r="P103" s="446">
        <v>46044.45</v>
      </c>
      <c r="Q103" s="469">
        <v>1.0841074471737056</v>
      </c>
      <c r="R103" s="447">
        <v>311.11114864864862</v>
      </c>
    </row>
    <row r="104" spans="1:18" ht="14.45" customHeight="1" x14ac:dyDescent="0.2">
      <c r="A104" s="441"/>
      <c r="B104" s="442" t="s">
        <v>1443</v>
      </c>
      <c r="C104" s="442" t="s">
        <v>439</v>
      </c>
      <c r="D104" s="442" t="s">
        <v>1524</v>
      </c>
      <c r="E104" s="442" t="s">
        <v>1562</v>
      </c>
      <c r="F104" s="442" t="s">
        <v>1563</v>
      </c>
      <c r="G104" s="446">
        <v>181</v>
      </c>
      <c r="H104" s="446">
        <v>6033.33</v>
      </c>
      <c r="I104" s="442">
        <v>4.6410587773752106</v>
      </c>
      <c r="J104" s="442">
        <v>33.333314917127069</v>
      </c>
      <c r="K104" s="446">
        <v>39</v>
      </c>
      <c r="L104" s="446">
        <v>1299.99</v>
      </c>
      <c r="M104" s="442">
        <v>1</v>
      </c>
      <c r="N104" s="442">
        <v>33.333076923076923</v>
      </c>
      <c r="O104" s="446"/>
      <c r="P104" s="446"/>
      <c r="Q104" s="469"/>
      <c r="R104" s="447"/>
    </row>
    <row r="105" spans="1:18" ht="14.45" customHeight="1" x14ac:dyDescent="0.2">
      <c r="A105" s="441"/>
      <c r="B105" s="442" t="s">
        <v>1443</v>
      </c>
      <c r="C105" s="442" t="s">
        <v>439</v>
      </c>
      <c r="D105" s="442" t="s">
        <v>1524</v>
      </c>
      <c r="E105" s="442" t="s">
        <v>1564</v>
      </c>
      <c r="F105" s="442" t="s">
        <v>1565</v>
      </c>
      <c r="G105" s="446">
        <v>266</v>
      </c>
      <c r="H105" s="446">
        <v>121177.78</v>
      </c>
      <c r="I105" s="442">
        <v>0.89864869474781461</v>
      </c>
      <c r="J105" s="442">
        <v>455.55556390977443</v>
      </c>
      <c r="K105" s="446">
        <v>296</v>
      </c>
      <c r="L105" s="446">
        <v>134844.44</v>
      </c>
      <c r="M105" s="442">
        <v>1</v>
      </c>
      <c r="N105" s="442">
        <v>455.55554054054056</v>
      </c>
      <c r="O105" s="446">
        <v>337</v>
      </c>
      <c r="P105" s="446">
        <v>155394.44</v>
      </c>
      <c r="Q105" s="469">
        <v>1.1523978296769226</v>
      </c>
      <c r="R105" s="447">
        <v>461.11109792284867</v>
      </c>
    </row>
    <row r="106" spans="1:18" ht="14.45" customHeight="1" x14ac:dyDescent="0.2">
      <c r="A106" s="441"/>
      <c r="B106" s="442" t="s">
        <v>1443</v>
      </c>
      <c r="C106" s="442" t="s">
        <v>439</v>
      </c>
      <c r="D106" s="442" t="s">
        <v>1524</v>
      </c>
      <c r="E106" s="442" t="s">
        <v>1566</v>
      </c>
      <c r="F106" s="442" t="s">
        <v>1567</v>
      </c>
      <c r="G106" s="446"/>
      <c r="H106" s="446"/>
      <c r="I106" s="442"/>
      <c r="J106" s="442"/>
      <c r="K106" s="446">
        <v>1</v>
      </c>
      <c r="L106" s="446">
        <v>58.89</v>
      </c>
      <c r="M106" s="442">
        <v>1</v>
      </c>
      <c r="N106" s="442">
        <v>58.89</v>
      </c>
      <c r="O106" s="446"/>
      <c r="P106" s="446"/>
      <c r="Q106" s="469"/>
      <c r="R106" s="447"/>
    </row>
    <row r="107" spans="1:18" ht="14.45" customHeight="1" x14ac:dyDescent="0.2">
      <c r="A107" s="441"/>
      <c r="B107" s="442" t="s">
        <v>1443</v>
      </c>
      <c r="C107" s="442" t="s">
        <v>439</v>
      </c>
      <c r="D107" s="442" t="s">
        <v>1524</v>
      </c>
      <c r="E107" s="442" t="s">
        <v>1568</v>
      </c>
      <c r="F107" s="442" t="s">
        <v>1569</v>
      </c>
      <c r="G107" s="446">
        <v>177</v>
      </c>
      <c r="H107" s="446">
        <v>13766.680000000002</v>
      </c>
      <c r="I107" s="442">
        <v>1.2040820967451333</v>
      </c>
      <c r="J107" s="442">
        <v>77.77785310734464</v>
      </c>
      <c r="K107" s="446">
        <v>147</v>
      </c>
      <c r="L107" s="446">
        <v>11433.34</v>
      </c>
      <c r="M107" s="442">
        <v>1</v>
      </c>
      <c r="N107" s="442">
        <v>77.777823129251701</v>
      </c>
      <c r="O107" s="446">
        <v>154</v>
      </c>
      <c r="P107" s="446">
        <v>14544.450000000003</v>
      </c>
      <c r="Q107" s="469">
        <v>1.2721085876917859</v>
      </c>
      <c r="R107" s="447">
        <v>94.444480519480535</v>
      </c>
    </row>
    <row r="108" spans="1:18" ht="14.45" customHeight="1" x14ac:dyDescent="0.2">
      <c r="A108" s="441"/>
      <c r="B108" s="442" t="s">
        <v>1443</v>
      </c>
      <c r="C108" s="442" t="s">
        <v>439</v>
      </c>
      <c r="D108" s="442" t="s">
        <v>1524</v>
      </c>
      <c r="E108" s="442" t="s">
        <v>1570</v>
      </c>
      <c r="F108" s="442" t="s">
        <v>1571</v>
      </c>
      <c r="G108" s="446"/>
      <c r="H108" s="446"/>
      <c r="I108" s="442"/>
      <c r="J108" s="442"/>
      <c r="K108" s="446">
        <v>0</v>
      </c>
      <c r="L108" s="446">
        <v>0</v>
      </c>
      <c r="M108" s="442"/>
      <c r="N108" s="442"/>
      <c r="O108" s="446"/>
      <c r="P108" s="446"/>
      <c r="Q108" s="469"/>
      <c r="R108" s="447"/>
    </row>
    <row r="109" spans="1:18" ht="14.45" customHeight="1" x14ac:dyDescent="0.2">
      <c r="A109" s="441"/>
      <c r="B109" s="442" t="s">
        <v>1443</v>
      </c>
      <c r="C109" s="442" t="s">
        <v>439</v>
      </c>
      <c r="D109" s="442" t="s">
        <v>1524</v>
      </c>
      <c r="E109" s="442" t="s">
        <v>1572</v>
      </c>
      <c r="F109" s="442" t="s">
        <v>1573</v>
      </c>
      <c r="G109" s="446">
        <v>105</v>
      </c>
      <c r="H109" s="446">
        <v>28350</v>
      </c>
      <c r="I109" s="442">
        <v>26.25</v>
      </c>
      <c r="J109" s="442">
        <v>270</v>
      </c>
      <c r="K109" s="446">
        <v>4</v>
      </c>
      <c r="L109" s="446">
        <v>1080</v>
      </c>
      <c r="M109" s="442">
        <v>1</v>
      </c>
      <c r="N109" s="442">
        <v>270</v>
      </c>
      <c r="O109" s="446"/>
      <c r="P109" s="446"/>
      <c r="Q109" s="469"/>
      <c r="R109" s="447"/>
    </row>
    <row r="110" spans="1:18" ht="14.45" customHeight="1" x14ac:dyDescent="0.2">
      <c r="A110" s="441"/>
      <c r="B110" s="442" t="s">
        <v>1443</v>
      </c>
      <c r="C110" s="442" t="s">
        <v>439</v>
      </c>
      <c r="D110" s="442" t="s">
        <v>1524</v>
      </c>
      <c r="E110" s="442" t="s">
        <v>1574</v>
      </c>
      <c r="F110" s="442" t="s">
        <v>1575</v>
      </c>
      <c r="G110" s="446">
        <v>395</v>
      </c>
      <c r="H110" s="446">
        <v>37305.57</v>
      </c>
      <c r="I110" s="442">
        <v>1.2191362745098038</v>
      </c>
      <c r="J110" s="442">
        <v>94.44448101265823</v>
      </c>
      <c r="K110" s="446">
        <v>324</v>
      </c>
      <c r="L110" s="446">
        <v>30600.000000000004</v>
      </c>
      <c r="M110" s="442">
        <v>1</v>
      </c>
      <c r="N110" s="442">
        <v>94.444444444444457</v>
      </c>
      <c r="O110" s="446">
        <v>287</v>
      </c>
      <c r="P110" s="446">
        <v>31888.880000000005</v>
      </c>
      <c r="Q110" s="469">
        <v>1.0421202614379086</v>
      </c>
      <c r="R110" s="447">
        <v>111.11108013937285</v>
      </c>
    </row>
    <row r="111" spans="1:18" ht="14.45" customHeight="1" x14ac:dyDescent="0.2">
      <c r="A111" s="441"/>
      <c r="B111" s="442" t="s">
        <v>1443</v>
      </c>
      <c r="C111" s="442" t="s">
        <v>439</v>
      </c>
      <c r="D111" s="442" t="s">
        <v>1524</v>
      </c>
      <c r="E111" s="442" t="s">
        <v>1576</v>
      </c>
      <c r="F111" s="442" t="s">
        <v>1577</v>
      </c>
      <c r="G111" s="446">
        <v>154</v>
      </c>
      <c r="H111" s="446">
        <v>6673.33</v>
      </c>
      <c r="I111" s="442">
        <v>1.04761852433281</v>
      </c>
      <c r="J111" s="442">
        <v>43.333311688311689</v>
      </c>
      <c r="K111" s="446">
        <v>147</v>
      </c>
      <c r="L111" s="446">
        <v>6370</v>
      </c>
      <c r="M111" s="442">
        <v>1</v>
      </c>
      <c r="N111" s="442">
        <v>43.333333333333336</v>
      </c>
      <c r="O111" s="446">
        <v>92</v>
      </c>
      <c r="P111" s="446">
        <v>6133.33</v>
      </c>
      <c r="Q111" s="469">
        <v>0.9628461538461538</v>
      </c>
      <c r="R111" s="447">
        <v>66.666630434782604</v>
      </c>
    </row>
    <row r="112" spans="1:18" ht="14.45" customHeight="1" x14ac:dyDescent="0.2">
      <c r="A112" s="441"/>
      <c r="B112" s="442" t="s">
        <v>1443</v>
      </c>
      <c r="C112" s="442" t="s">
        <v>439</v>
      </c>
      <c r="D112" s="442" t="s">
        <v>1524</v>
      </c>
      <c r="E112" s="442" t="s">
        <v>1578</v>
      </c>
      <c r="F112" s="442"/>
      <c r="G112" s="446">
        <v>2</v>
      </c>
      <c r="H112" s="446">
        <v>402.22</v>
      </c>
      <c r="I112" s="442"/>
      <c r="J112" s="442">
        <v>201.11</v>
      </c>
      <c r="K112" s="446"/>
      <c r="L112" s="446"/>
      <c r="M112" s="442"/>
      <c r="N112" s="442"/>
      <c r="O112" s="446"/>
      <c r="P112" s="446"/>
      <c r="Q112" s="469"/>
      <c r="R112" s="447"/>
    </row>
    <row r="113" spans="1:18" ht="14.45" customHeight="1" x14ac:dyDescent="0.2">
      <c r="A113" s="441"/>
      <c r="B113" s="442" t="s">
        <v>1443</v>
      </c>
      <c r="C113" s="442" t="s">
        <v>439</v>
      </c>
      <c r="D113" s="442" t="s">
        <v>1524</v>
      </c>
      <c r="E113" s="442" t="s">
        <v>1579</v>
      </c>
      <c r="F113" s="442" t="s">
        <v>1580</v>
      </c>
      <c r="G113" s="446">
        <v>3</v>
      </c>
      <c r="H113" s="446">
        <v>1300</v>
      </c>
      <c r="I113" s="442">
        <v>0.74999711539571001</v>
      </c>
      <c r="J113" s="442">
        <v>433.33333333333331</v>
      </c>
      <c r="K113" s="446">
        <v>4</v>
      </c>
      <c r="L113" s="446">
        <v>1733.34</v>
      </c>
      <c r="M113" s="442">
        <v>1</v>
      </c>
      <c r="N113" s="442">
        <v>433.33499999999998</v>
      </c>
      <c r="O113" s="446">
        <v>3</v>
      </c>
      <c r="P113" s="446">
        <v>1316.67</v>
      </c>
      <c r="Q113" s="469">
        <v>0.75961438609851506</v>
      </c>
      <c r="R113" s="447">
        <v>438.89000000000004</v>
      </c>
    </row>
    <row r="114" spans="1:18" ht="14.45" customHeight="1" x14ac:dyDescent="0.2">
      <c r="A114" s="441"/>
      <c r="B114" s="442" t="s">
        <v>1443</v>
      </c>
      <c r="C114" s="442" t="s">
        <v>439</v>
      </c>
      <c r="D114" s="442" t="s">
        <v>1524</v>
      </c>
      <c r="E114" s="442" t="s">
        <v>1581</v>
      </c>
      <c r="F114" s="442" t="s">
        <v>1582</v>
      </c>
      <c r="G114" s="446"/>
      <c r="H114" s="446"/>
      <c r="I114" s="442"/>
      <c r="J114" s="442"/>
      <c r="K114" s="446"/>
      <c r="L114" s="446"/>
      <c r="M114" s="442"/>
      <c r="N114" s="442"/>
      <c r="O114" s="446">
        <v>1</v>
      </c>
      <c r="P114" s="446">
        <v>100</v>
      </c>
      <c r="Q114" s="469"/>
      <c r="R114" s="447">
        <v>100</v>
      </c>
    </row>
    <row r="115" spans="1:18" ht="14.45" customHeight="1" x14ac:dyDescent="0.2">
      <c r="A115" s="441"/>
      <c r="B115" s="442" t="s">
        <v>1443</v>
      </c>
      <c r="C115" s="442" t="s">
        <v>439</v>
      </c>
      <c r="D115" s="442" t="s">
        <v>1524</v>
      </c>
      <c r="E115" s="442" t="s">
        <v>1583</v>
      </c>
      <c r="F115" s="442" t="s">
        <v>1584</v>
      </c>
      <c r="G115" s="446">
        <v>2</v>
      </c>
      <c r="H115" s="446">
        <v>233.34</v>
      </c>
      <c r="I115" s="442">
        <v>1.7500937523438085</v>
      </c>
      <c r="J115" s="442">
        <v>116.67</v>
      </c>
      <c r="K115" s="446">
        <v>1</v>
      </c>
      <c r="L115" s="446">
        <v>133.33000000000001</v>
      </c>
      <c r="M115" s="442">
        <v>1</v>
      </c>
      <c r="N115" s="442">
        <v>133.33000000000001</v>
      </c>
      <c r="O115" s="446">
        <v>3</v>
      </c>
      <c r="P115" s="446">
        <v>516.66</v>
      </c>
      <c r="Q115" s="469">
        <v>3.8750468761719037</v>
      </c>
      <c r="R115" s="447">
        <v>172.22</v>
      </c>
    </row>
    <row r="116" spans="1:18" ht="14.45" customHeight="1" x14ac:dyDescent="0.2">
      <c r="A116" s="441"/>
      <c r="B116" s="442" t="s">
        <v>1443</v>
      </c>
      <c r="C116" s="442" t="s">
        <v>439</v>
      </c>
      <c r="D116" s="442" t="s">
        <v>1524</v>
      </c>
      <c r="E116" s="442" t="s">
        <v>1585</v>
      </c>
      <c r="F116" s="442" t="s">
        <v>1586</v>
      </c>
      <c r="G116" s="446">
        <v>22</v>
      </c>
      <c r="H116" s="446">
        <v>1075.55</v>
      </c>
      <c r="I116" s="442">
        <v>1.0476102350317043</v>
      </c>
      <c r="J116" s="442">
        <v>48.888636363636358</v>
      </c>
      <c r="K116" s="446">
        <v>21</v>
      </c>
      <c r="L116" s="446">
        <v>1026.67</v>
      </c>
      <c r="M116" s="442">
        <v>1</v>
      </c>
      <c r="N116" s="442">
        <v>48.889047619047624</v>
      </c>
      <c r="O116" s="446">
        <v>6</v>
      </c>
      <c r="P116" s="446">
        <v>433.33</v>
      </c>
      <c r="Q116" s="469">
        <v>0.42207330495680206</v>
      </c>
      <c r="R116" s="447">
        <v>72.221666666666664</v>
      </c>
    </row>
    <row r="117" spans="1:18" ht="14.45" customHeight="1" x14ac:dyDescent="0.2">
      <c r="A117" s="441"/>
      <c r="B117" s="442" t="s">
        <v>1443</v>
      </c>
      <c r="C117" s="442" t="s">
        <v>439</v>
      </c>
      <c r="D117" s="442" t="s">
        <v>1524</v>
      </c>
      <c r="E117" s="442" t="s">
        <v>1587</v>
      </c>
      <c r="F117" s="442" t="s">
        <v>1588</v>
      </c>
      <c r="G117" s="446">
        <v>1</v>
      </c>
      <c r="H117" s="446">
        <v>344.44</v>
      </c>
      <c r="I117" s="442">
        <v>0.4999927419471904</v>
      </c>
      <c r="J117" s="442">
        <v>344.44</v>
      </c>
      <c r="K117" s="446">
        <v>2</v>
      </c>
      <c r="L117" s="446">
        <v>688.89</v>
      </c>
      <c r="M117" s="442">
        <v>1</v>
      </c>
      <c r="N117" s="442">
        <v>344.44499999999999</v>
      </c>
      <c r="O117" s="446">
        <v>30</v>
      </c>
      <c r="P117" s="446">
        <v>11833.32</v>
      </c>
      <c r="Q117" s="469">
        <v>17.177372294560815</v>
      </c>
      <c r="R117" s="447">
        <v>394.44400000000002</v>
      </c>
    </row>
    <row r="118" spans="1:18" ht="14.45" customHeight="1" x14ac:dyDescent="0.2">
      <c r="A118" s="441"/>
      <c r="B118" s="442" t="s">
        <v>1443</v>
      </c>
      <c r="C118" s="442" t="s">
        <v>439</v>
      </c>
      <c r="D118" s="442" t="s">
        <v>1524</v>
      </c>
      <c r="E118" s="442" t="s">
        <v>1589</v>
      </c>
      <c r="F118" s="442" t="s">
        <v>1590</v>
      </c>
      <c r="G118" s="446">
        <v>2</v>
      </c>
      <c r="H118" s="446">
        <v>584.44000000000005</v>
      </c>
      <c r="I118" s="442">
        <v>0.4</v>
      </c>
      <c r="J118" s="442">
        <v>292.22000000000003</v>
      </c>
      <c r="K118" s="446">
        <v>5</v>
      </c>
      <c r="L118" s="446">
        <v>1461.1000000000001</v>
      </c>
      <c r="M118" s="442">
        <v>1</v>
      </c>
      <c r="N118" s="442">
        <v>292.22000000000003</v>
      </c>
      <c r="O118" s="446">
        <v>1</v>
      </c>
      <c r="P118" s="446">
        <v>297.77999999999997</v>
      </c>
      <c r="Q118" s="469">
        <v>0.20380535213195533</v>
      </c>
      <c r="R118" s="447">
        <v>297.77999999999997</v>
      </c>
    </row>
    <row r="119" spans="1:18" ht="14.45" customHeight="1" x14ac:dyDescent="0.2">
      <c r="A119" s="441"/>
      <c r="B119" s="442" t="s">
        <v>1443</v>
      </c>
      <c r="C119" s="442" t="s">
        <v>439</v>
      </c>
      <c r="D119" s="442" t="s">
        <v>1524</v>
      </c>
      <c r="E119" s="442" t="s">
        <v>1591</v>
      </c>
      <c r="F119" s="442" t="s">
        <v>1592</v>
      </c>
      <c r="G119" s="446">
        <v>7</v>
      </c>
      <c r="H119" s="446">
        <v>1555.55</v>
      </c>
      <c r="I119" s="442">
        <v>0.36842080332337801</v>
      </c>
      <c r="J119" s="442">
        <v>222.22142857142856</v>
      </c>
      <c r="K119" s="446">
        <v>19</v>
      </c>
      <c r="L119" s="446">
        <v>4222.21</v>
      </c>
      <c r="M119" s="442">
        <v>1</v>
      </c>
      <c r="N119" s="442">
        <v>222.22157894736841</v>
      </c>
      <c r="O119" s="446">
        <v>15</v>
      </c>
      <c r="P119" s="446">
        <v>5916.66</v>
      </c>
      <c r="Q119" s="469">
        <v>1.4013182669739306</v>
      </c>
      <c r="R119" s="447">
        <v>394.44400000000002</v>
      </c>
    </row>
    <row r="120" spans="1:18" ht="14.45" customHeight="1" x14ac:dyDescent="0.2">
      <c r="A120" s="441"/>
      <c r="B120" s="442" t="s">
        <v>1443</v>
      </c>
      <c r="C120" s="442" t="s">
        <v>439</v>
      </c>
      <c r="D120" s="442" t="s">
        <v>1524</v>
      </c>
      <c r="E120" s="442" t="s">
        <v>1593</v>
      </c>
      <c r="F120" s="442" t="s">
        <v>1594</v>
      </c>
      <c r="G120" s="446">
        <v>1</v>
      </c>
      <c r="H120" s="446">
        <v>116.67</v>
      </c>
      <c r="I120" s="442"/>
      <c r="J120" s="442">
        <v>116.67</v>
      </c>
      <c r="K120" s="446"/>
      <c r="L120" s="446"/>
      <c r="M120" s="442"/>
      <c r="N120" s="442"/>
      <c r="O120" s="446">
        <v>1</v>
      </c>
      <c r="P120" s="446">
        <v>138.88999999999999</v>
      </c>
      <c r="Q120" s="469"/>
      <c r="R120" s="447">
        <v>138.88999999999999</v>
      </c>
    </row>
    <row r="121" spans="1:18" ht="14.45" customHeight="1" x14ac:dyDescent="0.2">
      <c r="A121" s="441"/>
      <c r="B121" s="442" t="s">
        <v>1443</v>
      </c>
      <c r="C121" s="442" t="s">
        <v>439</v>
      </c>
      <c r="D121" s="442" t="s">
        <v>1524</v>
      </c>
      <c r="E121" s="442" t="s">
        <v>1595</v>
      </c>
      <c r="F121" s="442" t="s">
        <v>1596</v>
      </c>
      <c r="G121" s="446">
        <v>40</v>
      </c>
      <c r="H121" s="446">
        <v>4666.66</v>
      </c>
      <c r="I121" s="442">
        <v>2.8571446064175636</v>
      </c>
      <c r="J121" s="442">
        <v>116.6665</v>
      </c>
      <c r="K121" s="446">
        <v>14</v>
      </c>
      <c r="L121" s="446">
        <v>1633.3300000000002</v>
      </c>
      <c r="M121" s="442">
        <v>1</v>
      </c>
      <c r="N121" s="442">
        <v>116.66642857142858</v>
      </c>
      <c r="O121" s="446">
        <v>5</v>
      </c>
      <c r="P121" s="446">
        <v>750</v>
      </c>
      <c r="Q121" s="469">
        <v>0.45918461058083787</v>
      </c>
      <c r="R121" s="447">
        <v>150</v>
      </c>
    </row>
    <row r="122" spans="1:18" ht="14.45" customHeight="1" x14ac:dyDescent="0.2">
      <c r="A122" s="441"/>
      <c r="B122" s="442" t="s">
        <v>1443</v>
      </c>
      <c r="C122" s="442" t="s">
        <v>439</v>
      </c>
      <c r="D122" s="442" t="s">
        <v>1524</v>
      </c>
      <c r="E122" s="442" t="s">
        <v>1597</v>
      </c>
      <c r="F122" s="442" t="s">
        <v>1598</v>
      </c>
      <c r="G122" s="446"/>
      <c r="H122" s="446"/>
      <c r="I122" s="442"/>
      <c r="J122" s="442"/>
      <c r="K122" s="446"/>
      <c r="L122" s="446"/>
      <c r="M122" s="442"/>
      <c r="N122" s="442"/>
      <c r="O122" s="446">
        <v>110</v>
      </c>
      <c r="P122" s="446">
        <v>6722.2299999999987</v>
      </c>
      <c r="Q122" s="469"/>
      <c r="R122" s="447">
        <v>61.111181818181805</v>
      </c>
    </row>
    <row r="123" spans="1:18" ht="14.45" customHeight="1" x14ac:dyDescent="0.2">
      <c r="A123" s="441"/>
      <c r="B123" s="442" t="s">
        <v>1443</v>
      </c>
      <c r="C123" s="442" t="s">
        <v>1436</v>
      </c>
      <c r="D123" s="442" t="s">
        <v>1444</v>
      </c>
      <c r="E123" s="442" t="s">
        <v>1463</v>
      </c>
      <c r="F123" s="442"/>
      <c r="G123" s="446"/>
      <c r="H123" s="446"/>
      <c r="I123" s="442"/>
      <c r="J123" s="442"/>
      <c r="K123" s="446"/>
      <c r="L123" s="446"/>
      <c r="M123" s="442"/>
      <c r="N123" s="442"/>
      <c r="O123" s="446">
        <v>1</v>
      </c>
      <c r="P123" s="446">
        <v>561</v>
      </c>
      <c r="Q123" s="469"/>
      <c r="R123" s="447">
        <v>561</v>
      </c>
    </row>
    <row r="124" spans="1:18" ht="14.45" customHeight="1" x14ac:dyDescent="0.2">
      <c r="A124" s="441"/>
      <c r="B124" s="442" t="s">
        <v>1443</v>
      </c>
      <c r="C124" s="442" t="s">
        <v>1436</v>
      </c>
      <c r="D124" s="442" t="s">
        <v>1524</v>
      </c>
      <c r="E124" s="442" t="s">
        <v>1525</v>
      </c>
      <c r="F124" s="442" t="s">
        <v>1526</v>
      </c>
      <c r="G124" s="446">
        <v>37</v>
      </c>
      <c r="H124" s="446">
        <v>18828.89</v>
      </c>
      <c r="I124" s="442">
        <v>0.66071427318198117</v>
      </c>
      <c r="J124" s="442">
        <v>508.88891891891888</v>
      </c>
      <c r="K124" s="446">
        <v>56</v>
      </c>
      <c r="L124" s="446">
        <v>28497.78</v>
      </c>
      <c r="M124" s="442">
        <v>1</v>
      </c>
      <c r="N124" s="442">
        <v>508.88892857142855</v>
      </c>
      <c r="O124" s="446">
        <v>37</v>
      </c>
      <c r="P124" s="446">
        <v>20350</v>
      </c>
      <c r="Q124" s="469">
        <v>0.71409071162736193</v>
      </c>
      <c r="R124" s="447">
        <v>550</v>
      </c>
    </row>
    <row r="125" spans="1:18" ht="14.45" customHeight="1" x14ac:dyDescent="0.2">
      <c r="A125" s="441"/>
      <c r="B125" s="442" t="s">
        <v>1443</v>
      </c>
      <c r="C125" s="442" t="s">
        <v>1436</v>
      </c>
      <c r="D125" s="442" t="s">
        <v>1524</v>
      </c>
      <c r="E125" s="442" t="s">
        <v>1527</v>
      </c>
      <c r="F125" s="442" t="s">
        <v>1528</v>
      </c>
      <c r="G125" s="446">
        <v>426</v>
      </c>
      <c r="H125" s="446">
        <v>213000</v>
      </c>
      <c r="I125" s="442">
        <v>0.95945945945945943</v>
      </c>
      <c r="J125" s="442">
        <v>500</v>
      </c>
      <c r="K125" s="446">
        <v>444</v>
      </c>
      <c r="L125" s="446">
        <v>222000</v>
      </c>
      <c r="M125" s="442">
        <v>1</v>
      </c>
      <c r="N125" s="442">
        <v>500</v>
      </c>
      <c r="O125" s="446">
        <v>266</v>
      </c>
      <c r="P125" s="446">
        <v>134477.78</v>
      </c>
      <c r="Q125" s="469">
        <v>0.60575576576576573</v>
      </c>
      <c r="R125" s="447">
        <v>505.55556390977443</v>
      </c>
    </row>
    <row r="126" spans="1:18" ht="14.45" customHeight="1" x14ac:dyDescent="0.2">
      <c r="A126" s="441"/>
      <c r="B126" s="442" t="s">
        <v>1443</v>
      </c>
      <c r="C126" s="442" t="s">
        <v>1436</v>
      </c>
      <c r="D126" s="442" t="s">
        <v>1524</v>
      </c>
      <c r="E126" s="442" t="s">
        <v>1599</v>
      </c>
      <c r="F126" s="442" t="s">
        <v>1600</v>
      </c>
      <c r="G126" s="446">
        <v>121</v>
      </c>
      <c r="H126" s="446">
        <v>12772.220000000001</v>
      </c>
      <c r="I126" s="442">
        <v>1.1980197183970527</v>
      </c>
      <c r="J126" s="442">
        <v>105.55553719008266</v>
      </c>
      <c r="K126" s="446">
        <v>101</v>
      </c>
      <c r="L126" s="446">
        <v>10661.109999999999</v>
      </c>
      <c r="M126" s="442">
        <v>1</v>
      </c>
      <c r="N126" s="442">
        <v>105.55554455445544</v>
      </c>
      <c r="O126" s="446">
        <v>3</v>
      </c>
      <c r="P126" s="446">
        <v>383.34000000000003</v>
      </c>
      <c r="Q126" s="469">
        <v>3.5956856274815666E-2</v>
      </c>
      <c r="R126" s="447">
        <v>127.78000000000002</v>
      </c>
    </row>
    <row r="127" spans="1:18" ht="14.45" customHeight="1" x14ac:dyDescent="0.2">
      <c r="A127" s="441"/>
      <c r="B127" s="442" t="s">
        <v>1443</v>
      </c>
      <c r="C127" s="442" t="s">
        <v>1436</v>
      </c>
      <c r="D127" s="442" t="s">
        <v>1524</v>
      </c>
      <c r="E127" s="442" t="s">
        <v>1529</v>
      </c>
      <c r="F127" s="442" t="s">
        <v>1530</v>
      </c>
      <c r="G127" s="446">
        <v>3194</v>
      </c>
      <c r="H127" s="446">
        <v>248422.22</v>
      </c>
      <c r="I127" s="442">
        <v>1.1242519460400093</v>
      </c>
      <c r="J127" s="442">
        <v>77.777777082028805</v>
      </c>
      <c r="K127" s="446">
        <v>2841</v>
      </c>
      <c r="L127" s="446">
        <v>220966.68</v>
      </c>
      <c r="M127" s="442">
        <v>1</v>
      </c>
      <c r="N127" s="442">
        <v>77.777782470960929</v>
      </c>
      <c r="O127" s="446">
        <v>2328</v>
      </c>
      <c r="P127" s="446">
        <v>194000</v>
      </c>
      <c r="Q127" s="469">
        <v>0.87796042371637206</v>
      </c>
      <c r="R127" s="447">
        <v>83.333333333333329</v>
      </c>
    </row>
    <row r="128" spans="1:18" ht="14.45" customHeight="1" x14ac:dyDescent="0.2">
      <c r="A128" s="441"/>
      <c r="B128" s="442" t="s">
        <v>1443</v>
      </c>
      <c r="C128" s="442" t="s">
        <v>1436</v>
      </c>
      <c r="D128" s="442" t="s">
        <v>1524</v>
      </c>
      <c r="E128" s="442" t="s">
        <v>1531</v>
      </c>
      <c r="F128" s="442" t="s">
        <v>1532</v>
      </c>
      <c r="G128" s="446">
        <v>17</v>
      </c>
      <c r="H128" s="446">
        <v>4250</v>
      </c>
      <c r="I128" s="442">
        <v>0.94444444444444442</v>
      </c>
      <c r="J128" s="442">
        <v>250</v>
      </c>
      <c r="K128" s="446">
        <v>18</v>
      </c>
      <c r="L128" s="446">
        <v>4500</v>
      </c>
      <c r="M128" s="442">
        <v>1</v>
      </c>
      <c r="N128" s="442">
        <v>250</v>
      </c>
      <c r="O128" s="446">
        <v>31</v>
      </c>
      <c r="P128" s="446">
        <v>7922.2199999999993</v>
      </c>
      <c r="Q128" s="469">
        <v>1.7604933333333332</v>
      </c>
      <c r="R128" s="447">
        <v>255.55548387096772</v>
      </c>
    </row>
    <row r="129" spans="1:18" ht="14.45" customHeight="1" x14ac:dyDescent="0.2">
      <c r="A129" s="441"/>
      <c r="B129" s="442" t="s">
        <v>1443</v>
      </c>
      <c r="C129" s="442" t="s">
        <v>1436</v>
      </c>
      <c r="D129" s="442" t="s">
        <v>1524</v>
      </c>
      <c r="E129" s="442" t="s">
        <v>1533</v>
      </c>
      <c r="F129" s="442" t="s">
        <v>1534</v>
      </c>
      <c r="G129" s="446">
        <v>1</v>
      </c>
      <c r="H129" s="446">
        <v>300</v>
      </c>
      <c r="I129" s="442"/>
      <c r="J129" s="442">
        <v>300</v>
      </c>
      <c r="K129" s="446"/>
      <c r="L129" s="446"/>
      <c r="M129" s="442"/>
      <c r="N129" s="442"/>
      <c r="O129" s="446"/>
      <c r="P129" s="446"/>
      <c r="Q129" s="469"/>
      <c r="R129" s="447"/>
    </row>
    <row r="130" spans="1:18" ht="14.45" customHeight="1" x14ac:dyDescent="0.2">
      <c r="A130" s="441"/>
      <c r="B130" s="442" t="s">
        <v>1443</v>
      </c>
      <c r="C130" s="442" t="s">
        <v>1436</v>
      </c>
      <c r="D130" s="442" t="s">
        <v>1524</v>
      </c>
      <c r="E130" s="442" t="s">
        <v>1535</v>
      </c>
      <c r="F130" s="442" t="s">
        <v>1536</v>
      </c>
      <c r="G130" s="446">
        <v>839</v>
      </c>
      <c r="H130" s="446">
        <v>97883.349999999991</v>
      </c>
      <c r="I130" s="442">
        <v>1.2907693370752231</v>
      </c>
      <c r="J130" s="442">
        <v>116.66668653158521</v>
      </c>
      <c r="K130" s="446">
        <v>650</v>
      </c>
      <c r="L130" s="446">
        <v>75833.34</v>
      </c>
      <c r="M130" s="442">
        <v>1</v>
      </c>
      <c r="N130" s="442">
        <v>116.66667692307692</v>
      </c>
      <c r="O130" s="446">
        <v>655</v>
      </c>
      <c r="P130" s="446">
        <v>87333.33</v>
      </c>
      <c r="Q130" s="469">
        <v>1.1516482064485094</v>
      </c>
      <c r="R130" s="447">
        <v>133.33332824427481</v>
      </c>
    </row>
    <row r="131" spans="1:18" ht="14.45" customHeight="1" x14ac:dyDescent="0.2">
      <c r="A131" s="441"/>
      <c r="B131" s="442" t="s">
        <v>1443</v>
      </c>
      <c r="C131" s="442" t="s">
        <v>1436</v>
      </c>
      <c r="D131" s="442" t="s">
        <v>1524</v>
      </c>
      <c r="E131" s="442" t="s">
        <v>1601</v>
      </c>
      <c r="F131" s="442" t="s">
        <v>1602</v>
      </c>
      <c r="G131" s="446"/>
      <c r="H131" s="446"/>
      <c r="I131" s="442"/>
      <c r="J131" s="442"/>
      <c r="K131" s="446">
        <v>1</v>
      </c>
      <c r="L131" s="446">
        <v>555.55999999999995</v>
      </c>
      <c r="M131" s="442">
        <v>1</v>
      </c>
      <c r="N131" s="442">
        <v>555.55999999999995</v>
      </c>
      <c r="O131" s="446">
        <v>7</v>
      </c>
      <c r="P131" s="446">
        <v>6183.33</v>
      </c>
      <c r="Q131" s="469">
        <v>11.129904960760316</v>
      </c>
      <c r="R131" s="447">
        <v>883.33285714285716</v>
      </c>
    </row>
    <row r="132" spans="1:18" ht="14.45" customHeight="1" x14ac:dyDescent="0.2">
      <c r="A132" s="441"/>
      <c r="B132" s="442" t="s">
        <v>1443</v>
      </c>
      <c r="C132" s="442" t="s">
        <v>1436</v>
      </c>
      <c r="D132" s="442" t="s">
        <v>1524</v>
      </c>
      <c r="E132" s="442" t="s">
        <v>1537</v>
      </c>
      <c r="F132" s="442" t="s">
        <v>1538</v>
      </c>
      <c r="G132" s="446">
        <v>1034</v>
      </c>
      <c r="H132" s="446">
        <v>310200</v>
      </c>
      <c r="I132" s="442">
        <v>0.5160109789569991</v>
      </c>
      <c r="J132" s="442">
        <v>300</v>
      </c>
      <c r="K132" s="446">
        <v>1093</v>
      </c>
      <c r="L132" s="446">
        <v>601150</v>
      </c>
      <c r="M132" s="442">
        <v>1</v>
      </c>
      <c r="N132" s="442">
        <v>550</v>
      </c>
      <c r="O132" s="446">
        <v>858</v>
      </c>
      <c r="P132" s="446">
        <v>476666.66000000003</v>
      </c>
      <c r="Q132" s="469">
        <v>0.79292466106628967</v>
      </c>
      <c r="R132" s="447">
        <v>555.55554778554779</v>
      </c>
    </row>
    <row r="133" spans="1:18" ht="14.45" customHeight="1" x14ac:dyDescent="0.2">
      <c r="A133" s="441"/>
      <c r="B133" s="442" t="s">
        <v>1443</v>
      </c>
      <c r="C133" s="442" t="s">
        <v>1436</v>
      </c>
      <c r="D133" s="442" t="s">
        <v>1524</v>
      </c>
      <c r="E133" s="442" t="s">
        <v>1539</v>
      </c>
      <c r="F133" s="442" t="s">
        <v>1540</v>
      </c>
      <c r="G133" s="446">
        <v>197</v>
      </c>
      <c r="H133" s="446">
        <v>58005.56</v>
      </c>
      <c r="I133" s="442">
        <v>1.3971634519732561</v>
      </c>
      <c r="J133" s="442">
        <v>294.44446700507615</v>
      </c>
      <c r="K133" s="446">
        <v>141</v>
      </c>
      <c r="L133" s="446">
        <v>41516.659999999996</v>
      </c>
      <c r="M133" s="442">
        <v>1</v>
      </c>
      <c r="N133" s="442">
        <v>294.44439716312053</v>
      </c>
      <c r="O133" s="446">
        <v>14</v>
      </c>
      <c r="P133" s="446">
        <v>4200</v>
      </c>
      <c r="Q133" s="469">
        <v>0.1011642073326708</v>
      </c>
      <c r="R133" s="447">
        <v>300</v>
      </c>
    </row>
    <row r="134" spans="1:18" ht="14.45" customHeight="1" x14ac:dyDescent="0.2">
      <c r="A134" s="441"/>
      <c r="B134" s="442" t="s">
        <v>1443</v>
      </c>
      <c r="C134" s="442" t="s">
        <v>1436</v>
      </c>
      <c r="D134" s="442" t="s">
        <v>1524</v>
      </c>
      <c r="E134" s="442" t="s">
        <v>1603</v>
      </c>
      <c r="F134" s="442"/>
      <c r="G134" s="446">
        <v>3</v>
      </c>
      <c r="H134" s="446">
        <v>100</v>
      </c>
      <c r="I134" s="442">
        <v>1</v>
      </c>
      <c r="J134" s="442">
        <v>33.333333333333336</v>
      </c>
      <c r="K134" s="446">
        <v>3</v>
      </c>
      <c r="L134" s="446">
        <v>100</v>
      </c>
      <c r="M134" s="442">
        <v>1</v>
      </c>
      <c r="N134" s="442">
        <v>33.333333333333336</v>
      </c>
      <c r="O134" s="446"/>
      <c r="P134" s="446"/>
      <c r="Q134" s="469"/>
      <c r="R134" s="447"/>
    </row>
    <row r="135" spans="1:18" ht="14.45" customHeight="1" x14ac:dyDescent="0.2">
      <c r="A135" s="441"/>
      <c r="B135" s="442" t="s">
        <v>1443</v>
      </c>
      <c r="C135" s="442" t="s">
        <v>1436</v>
      </c>
      <c r="D135" s="442" t="s">
        <v>1524</v>
      </c>
      <c r="E135" s="442" t="s">
        <v>1545</v>
      </c>
      <c r="F135" s="442" t="s">
        <v>1528</v>
      </c>
      <c r="G135" s="446">
        <v>603</v>
      </c>
      <c r="H135" s="446">
        <v>251920</v>
      </c>
      <c r="I135" s="442">
        <v>1.1754385964912282</v>
      </c>
      <c r="J135" s="442">
        <v>417.77777777777777</v>
      </c>
      <c r="K135" s="446">
        <v>513</v>
      </c>
      <c r="L135" s="446">
        <v>214320</v>
      </c>
      <c r="M135" s="442">
        <v>1</v>
      </c>
      <c r="N135" s="442">
        <v>417.77777777777777</v>
      </c>
      <c r="O135" s="446">
        <v>268</v>
      </c>
      <c r="P135" s="446">
        <v>113453.33</v>
      </c>
      <c r="Q135" s="469">
        <v>0.52936417506532285</v>
      </c>
      <c r="R135" s="447">
        <v>423.33332089552238</v>
      </c>
    </row>
    <row r="136" spans="1:18" ht="14.45" customHeight="1" x14ac:dyDescent="0.2">
      <c r="A136" s="441"/>
      <c r="B136" s="442" t="s">
        <v>1443</v>
      </c>
      <c r="C136" s="442" t="s">
        <v>1436</v>
      </c>
      <c r="D136" s="442" t="s">
        <v>1524</v>
      </c>
      <c r="E136" s="442" t="s">
        <v>1546</v>
      </c>
      <c r="F136" s="442" t="s">
        <v>1547</v>
      </c>
      <c r="G136" s="446">
        <v>64</v>
      </c>
      <c r="H136" s="446">
        <v>13511.1</v>
      </c>
      <c r="I136" s="442">
        <v>1.4829274182041685</v>
      </c>
      <c r="J136" s="442">
        <v>211.11093750000001</v>
      </c>
      <c r="K136" s="446">
        <v>41</v>
      </c>
      <c r="L136" s="446">
        <v>9111.1</v>
      </c>
      <c r="M136" s="442">
        <v>1</v>
      </c>
      <c r="N136" s="442">
        <v>222.22195121951219</v>
      </c>
      <c r="O136" s="446">
        <v>140</v>
      </c>
      <c r="P136" s="446">
        <v>49000</v>
      </c>
      <c r="Q136" s="469">
        <v>5.3780553390918771</v>
      </c>
      <c r="R136" s="447">
        <v>350</v>
      </c>
    </row>
    <row r="137" spans="1:18" ht="14.45" customHeight="1" x14ac:dyDescent="0.2">
      <c r="A137" s="441"/>
      <c r="B137" s="442" t="s">
        <v>1443</v>
      </c>
      <c r="C137" s="442" t="s">
        <v>1436</v>
      </c>
      <c r="D137" s="442" t="s">
        <v>1524</v>
      </c>
      <c r="E137" s="442" t="s">
        <v>1548</v>
      </c>
      <c r="F137" s="442" t="s">
        <v>1549</v>
      </c>
      <c r="G137" s="446">
        <v>30</v>
      </c>
      <c r="H137" s="446">
        <v>17500.02</v>
      </c>
      <c r="I137" s="442">
        <v>1.1111123809523811</v>
      </c>
      <c r="J137" s="442">
        <v>583.33400000000006</v>
      </c>
      <c r="K137" s="446">
        <v>27</v>
      </c>
      <c r="L137" s="446">
        <v>15750</v>
      </c>
      <c r="M137" s="442">
        <v>1</v>
      </c>
      <c r="N137" s="442">
        <v>583.33333333333337</v>
      </c>
      <c r="O137" s="446">
        <v>53</v>
      </c>
      <c r="P137" s="446">
        <v>35333.33</v>
      </c>
      <c r="Q137" s="469">
        <v>2.2433860317460317</v>
      </c>
      <c r="R137" s="447">
        <v>666.66660377358494</v>
      </c>
    </row>
    <row r="138" spans="1:18" ht="14.45" customHeight="1" x14ac:dyDescent="0.2">
      <c r="A138" s="441"/>
      <c r="B138" s="442" t="s">
        <v>1443</v>
      </c>
      <c r="C138" s="442" t="s">
        <v>1436</v>
      </c>
      <c r="D138" s="442" t="s">
        <v>1524</v>
      </c>
      <c r="E138" s="442" t="s">
        <v>1550</v>
      </c>
      <c r="F138" s="442" t="s">
        <v>1551</v>
      </c>
      <c r="G138" s="446">
        <v>122</v>
      </c>
      <c r="H138" s="446">
        <v>56933.33</v>
      </c>
      <c r="I138" s="442">
        <v>30.499943750100446</v>
      </c>
      <c r="J138" s="442">
        <v>466.66663934426231</v>
      </c>
      <c r="K138" s="446">
        <v>4</v>
      </c>
      <c r="L138" s="446">
        <v>1866.67</v>
      </c>
      <c r="M138" s="442">
        <v>1</v>
      </c>
      <c r="N138" s="442">
        <v>466.66750000000002</v>
      </c>
      <c r="O138" s="446">
        <v>10</v>
      </c>
      <c r="P138" s="446">
        <v>5055.57</v>
      </c>
      <c r="Q138" s="469">
        <v>2.7083362351138658</v>
      </c>
      <c r="R138" s="447">
        <v>505.55699999999996</v>
      </c>
    </row>
    <row r="139" spans="1:18" ht="14.45" customHeight="1" x14ac:dyDescent="0.2">
      <c r="A139" s="441"/>
      <c r="B139" s="442" t="s">
        <v>1443</v>
      </c>
      <c r="C139" s="442" t="s">
        <v>1436</v>
      </c>
      <c r="D139" s="442" t="s">
        <v>1524</v>
      </c>
      <c r="E139" s="442" t="s">
        <v>1552</v>
      </c>
      <c r="F139" s="442" t="s">
        <v>1553</v>
      </c>
      <c r="G139" s="446">
        <v>40</v>
      </c>
      <c r="H139" s="446">
        <v>2000</v>
      </c>
      <c r="I139" s="442">
        <v>0.68181663223492683</v>
      </c>
      <c r="J139" s="442">
        <v>50</v>
      </c>
      <c r="K139" s="446">
        <v>48</v>
      </c>
      <c r="L139" s="446">
        <v>2933.3399999999997</v>
      </c>
      <c r="M139" s="442">
        <v>1</v>
      </c>
      <c r="N139" s="442">
        <v>61.111249999999991</v>
      </c>
      <c r="O139" s="446">
        <v>77</v>
      </c>
      <c r="P139" s="446">
        <v>5133.3500000000004</v>
      </c>
      <c r="Q139" s="469">
        <v>1.750001704541581</v>
      </c>
      <c r="R139" s="447">
        <v>66.666883116883128</v>
      </c>
    </row>
    <row r="140" spans="1:18" ht="14.45" customHeight="1" x14ac:dyDescent="0.2">
      <c r="A140" s="441"/>
      <c r="B140" s="442" t="s">
        <v>1443</v>
      </c>
      <c r="C140" s="442" t="s">
        <v>1436</v>
      </c>
      <c r="D140" s="442" t="s">
        <v>1524</v>
      </c>
      <c r="E140" s="442" t="s">
        <v>1554</v>
      </c>
      <c r="F140" s="442" t="s">
        <v>1555</v>
      </c>
      <c r="G140" s="446">
        <v>4</v>
      </c>
      <c r="H140" s="446">
        <v>404.44</v>
      </c>
      <c r="I140" s="442">
        <v>0.79129737238559217</v>
      </c>
      <c r="J140" s="442">
        <v>101.11</v>
      </c>
      <c r="K140" s="446">
        <v>4</v>
      </c>
      <c r="L140" s="446">
        <v>511.11</v>
      </c>
      <c r="M140" s="442">
        <v>1</v>
      </c>
      <c r="N140" s="442">
        <v>127.7775</v>
      </c>
      <c r="O140" s="446">
        <v>11</v>
      </c>
      <c r="P140" s="446">
        <v>1772.2199999999998</v>
      </c>
      <c r="Q140" s="469">
        <v>3.4673944943358568</v>
      </c>
      <c r="R140" s="447">
        <v>161.11090909090908</v>
      </c>
    </row>
    <row r="141" spans="1:18" ht="14.45" customHeight="1" x14ac:dyDescent="0.2">
      <c r="A141" s="441"/>
      <c r="B141" s="442" t="s">
        <v>1443</v>
      </c>
      <c r="C141" s="442" t="s">
        <v>1436</v>
      </c>
      <c r="D141" s="442" t="s">
        <v>1524</v>
      </c>
      <c r="E141" s="442" t="s">
        <v>1556</v>
      </c>
      <c r="F141" s="442" t="s">
        <v>1557</v>
      </c>
      <c r="G141" s="446">
        <v>1</v>
      </c>
      <c r="H141" s="446">
        <v>76.67</v>
      </c>
      <c r="I141" s="442"/>
      <c r="J141" s="442">
        <v>76.67</v>
      </c>
      <c r="K141" s="446"/>
      <c r="L141" s="446"/>
      <c r="M141" s="442"/>
      <c r="N141" s="442"/>
      <c r="O141" s="446"/>
      <c r="P141" s="446"/>
      <c r="Q141" s="469"/>
      <c r="R141" s="447"/>
    </row>
    <row r="142" spans="1:18" ht="14.45" customHeight="1" x14ac:dyDescent="0.2">
      <c r="A142" s="441"/>
      <c r="B142" s="442" t="s">
        <v>1443</v>
      </c>
      <c r="C142" s="442" t="s">
        <v>1436</v>
      </c>
      <c r="D142" s="442" t="s">
        <v>1524</v>
      </c>
      <c r="E142" s="442" t="s">
        <v>1604</v>
      </c>
      <c r="F142" s="442" t="s">
        <v>1605</v>
      </c>
      <c r="G142" s="446">
        <v>1</v>
      </c>
      <c r="H142" s="446">
        <v>0</v>
      </c>
      <c r="I142" s="442"/>
      <c r="J142" s="442">
        <v>0</v>
      </c>
      <c r="K142" s="446"/>
      <c r="L142" s="446"/>
      <c r="M142" s="442"/>
      <c r="N142" s="442"/>
      <c r="O142" s="446"/>
      <c r="P142" s="446"/>
      <c r="Q142" s="469"/>
      <c r="R142" s="447"/>
    </row>
    <row r="143" spans="1:18" ht="14.45" customHeight="1" x14ac:dyDescent="0.2">
      <c r="A143" s="441"/>
      <c r="B143" s="442" t="s">
        <v>1443</v>
      </c>
      <c r="C143" s="442" t="s">
        <v>1436</v>
      </c>
      <c r="D143" s="442" t="s">
        <v>1524</v>
      </c>
      <c r="E143" s="442" t="s">
        <v>1558</v>
      </c>
      <c r="F143" s="442" t="s">
        <v>1559</v>
      </c>
      <c r="G143" s="446"/>
      <c r="H143" s="446"/>
      <c r="I143" s="442"/>
      <c r="J143" s="442"/>
      <c r="K143" s="446"/>
      <c r="L143" s="446"/>
      <c r="M143" s="442"/>
      <c r="N143" s="442"/>
      <c r="O143" s="446">
        <v>1</v>
      </c>
      <c r="P143" s="446">
        <v>0</v>
      </c>
      <c r="Q143" s="469"/>
      <c r="R143" s="447">
        <v>0</v>
      </c>
    </row>
    <row r="144" spans="1:18" ht="14.45" customHeight="1" x14ac:dyDescent="0.2">
      <c r="A144" s="441"/>
      <c r="B144" s="442" t="s">
        <v>1443</v>
      </c>
      <c r="C144" s="442" t="s">
        <v>1436</v>
      </c>
      <c r="D144" s="442" t="s">
        <v>1524</v>
      </c>
      <c r="E144" s="442" t="s">
        <v>1560</v>
      </c>
      <c r="F144" s="442" t="s">
        <v>1561</v>
      </c>
      <c r="G144" s="446">
        <v>386</v>
      </c>
      <c r="H144" s="446">
        <v>117944.45999999999</v>
      </c>
      <c r="I144" s="442">
        <v>1.0692522724377875</v>
      </c>
      <c r="J144" s="442">
        <v>305.55559585492227</v>
      </c>
      <c r="K144" s="446">
        <v>361</v>
      </c>
      <c r="L144" s="446">
        <v>110305.55</v>
      </c>
      <c r="M144" s="442">
        <v>1</v>
      </c>
      <c r="N144" s="442">
        <v>305.55554016620499</v>
      </c>
      <c r="O144" s="446">
        <v>323</v>
      </c>
      <c r="P144" s="446">
        <v>100488.88</v>
      </c>
      <c r="Q144" s="469">
        <v>0.91100474998764791</v>
      </c>
      <c r="R144" s="447">
        <v>311.11108359133129</v>
      </c>
    </row>
    <row r="145" spans="1:18" ht="14.45" customHeight="1" x14ac:dyDescent="0.2">
      <c r="A145" s="441"/>
      <c r="B145" s="442" t="s">
        <v>1443</v>
      </c>
      <c r="C145" s="442" t="s">
        <v>1436</v>
      </c>
      <c r="D145" s="442" t="s">
        <v>1524</v>
      </c>
      <c r="E145" s="442" t="s">
        <v>1562</v>
      </c>
      <c r="F145" s="442" t="s">
        <v>1563</v>
      </c>
      <c r="G145" s="446">
        <v>288</v>
      </c>
      <c r="H145" s="446">
        <v>9600</v>
      </c>
      <c r="I145" s="442">
        <v>3.0638330466309007</v>
      </c>
      <c r="J145" s="442">
        <v>33.333333333333336</v>
      </c>
      <c r="K145" s="446">
        <v>94</v>
      </c>
      <c r="L145" s="446">
        <v>3133.33</v>
      </c>
      <c r="M145" s="442">
        <v>1</v>
      </c>
      <c r="N145" s="442">
        <v>33.333297872340424</v>
      </c>
      <c r="O145" s="446"/>
      <c r="P145" s="446"/>
      <c r="Q145" s="469"/>
      <c r="R145" s="447"/>
    </row>
    <row r="146" spans="1:18" ht="14.45" customHeight="1" x14ac:dyDescent="0.2">
      <c r="A146" s="441"/>
      <c r="B146" s="442" t="s">
        <v>1443</v>
      </c>
      <c r="C146" s="442" t="s">
        <v>1436</v>
      </c>
      <c r="D146" s="442" t="s">
        <v>1524</v>
      </c>
      <c r="E146" s="442" t="s">
        <v>1564</v>
      </c>
      <c r="F146" s="442" t="s">
        <v>1565</v>
      </c>
      <c r="G146" s="446">
        <v>444</v>
      </c>
      <c r="H146" s="446">
        <v>202266.66000000003</v>
      </c>
      <c r="I146" s="442">
        <v>1.0254041001429821</v>
      </c>
      <c r="J146" s="442">
        <v>455.55554054054062</v>
      </c>
      <c r="K146" s="446">
        <v>433</v>
      </c>
      <c r="L146" s="446">
        <v>197255.56</v>
      </c>
      <c r="M146" s="442">
        <v>1</v>
      </c>
      <c r="N146" s="442">
        <v>455.55556581986144</v>
      </c>
      <c r="O146" s="446">
        <v>727</v>
      </c>
      <c r="P146" s="446">
        <v>335227.78000000003</v>
      </c>
      <c r="Q146" s="469">
        <v>1.6994592192990658</v>
      </c>
      <c r="R146" s="447">
        <v>461.11111416781296</v>
      </c>
    </row>
    <row r="147" spans="1:18" ht="14.45" customHeight="1" x14ac:dyDescent="0.2">
      <c r="A147" s="441"/>
      <c r="B147" s="442" t="s">
        <v>1443</v>
      </c>
      <c r="C147" s="442" t="s">
        <v>1436</v>
      </c>
      <c r="D147" s="442" t="s">
        <v>1524</v>
      </c>
      <c r="E147" s="442" t="s">
        <v>1568</v>
      </c>
      <c r="F147" s="442" t="s">
        <v>1569</v>
      </c>
      <c r="G147" s="446">
        <v>390</v>
      </c>
      <c r="H147" s="446">
        <v>30333.329999999994</v>
      </c>
      <c r="I147" s="442">
        <v>1.0344827233408656</v>
      </c>
      <c r="J147" s="442">
        <v>77.777769230769223</v>
      </c>
      <c r="K147" s="446">
        <v>377</v>
      </c>
      <c r="L147" s="446">
        <v>29322.22</v>
      </c>
      <c r="M147" s="442">
        <v>1</v>
      </c>
      <c r="N147" s="442">
        <v>77.777771883289134</v>
      </c>
      <c r="O147" s="446">
        <v>330</v>
      </c>
      <c r="P147" s="446">
        <v>31166.67</v>
      </c>
      <c r="Q147" s="469">
        <v>1.0629028088596293</v>
      </c>
      <c r="R147" s="447">
        <v>94.444454545454533</v>
      </c>
    </row>
    <row r="148" spans="1:18" ht="14.45" customHeight="1" x14ac:dyDescent="0.2">
      <c r="A148" s="441"/>
      <c r="B148" s="442" t="s">
        <v>1443</v>
      </c>
      <c r="C148" s="442" t="s">
        <v>1436</v>
      </c>
      <c r="D148" s="442" t="s">
        <v>1524</v>
      </c>
      <c r="E148" s="442" t="s">
        <v>1572</v>
      </c>
      <c r="F148" s="442" t="s">
        <v>1573</v>
      </c>
      <c r="G148" s="446">
        <v>1</v>
      </c>
      <c r="H148" s="446">
        <v>270</v>
      </c>
      <c r="I148" s="442"/>
      <c r="J148" s="442">
        <v>270</v>
      </c>
      <c r="K148" s="446"/>
      <c r="L148" s="446"/>
      <c r="M148" s="442"/>
      <c r="N148" s="442"/>
      <c r="O148" s="446">
        <v>1</v>
      </c>
      <c r="P148" s="446">
        <v>333.33</v>
      </c>
      <c r="Q148" s="469"/>
      <c r="R148" s="447">
        <v>333.33</v>
      </c>
    </row>
    <row r="149" spans="1:18" ht="14.45" customHeight="1" x14ac:dyDescent="0.2">
      <c r="A149" s="441"/>
      <c r="B149" s="442" t="s">
        <v>1443</v>
      </c>
      <c r="C149" s="442" t="s">
        <v>1436</v>
      </c>
      <c r="D149" s="442" t="s">
        <v>1524</v>
      </c>
      <c r="E149" s="442" t="s">
        <v>1574</v>
      </c>
      <c r="F149" s="442" t="s">
        <v>1575</v>
      </c>
      <c r="G149" s="446">
        <v>821</v>
      </c>
      <c r="H149" s="446">
        <v>77538.89</v>
      </c>
      <c r="I149" s="442">
        <v>1.0961283243387512</v>
      </c>
      <c r="J149" s="442">
        <v>94.444445797807546</v>
      </c>
      <c r="K149" s="446">
        <v>749</v>
      </c>
      <c r="L149" s="446">
        <v>70738.880000000005</v>
      </c>
      <c r="M149" s="442">
        <v>1</v>
      </c>
      <c r="N149" s="442">
        <v>94.444432576769032</v>
      </c>
      <c r="O149" s="446">
        <v>834</v>
      </c>
      <c r="P149" s="446">
        <v>92666.67</v>
      </c>
      <c r="Q149" s="469">
        <v>1.3099821484309617</v>
      </c>
      <c r="R149" s="447">
        <v>111.11111510791366</v>
      </c>
    </row>
    <row r="150" spans="1:18" ht="14.45" customHeight="1" x14ac:dyDescent="0.2">
      <c r="A150" s="441"/>
      <c r="B150" s="442" t="s">
        <v>1443</v>
      </c>
      <c r="C150" s="442" t="s">
        <v>1436</v>
      </c>
      <c r="D150" s="442" t="s">
        <v>1524</v>
      </c>
      <c r="E150" s="442" t="s">
        <v>1606</v>
      </c>
      <c r="F150" s="442" t="s">
        <v>1607</v>
      </c>
      <c r="G150" s="446">
        <v>4</v>
      </c>
      <c r="H150" s="446">
        <v>386.67</v>
      </c>
      <c r="I150" s="442">
        <v>0.79999586212603957</v>
      </c>
      <c r="J150" s="442">
        <v>96.667500000000004</v>
      </c>
      <c r="K150" s="446">
        <v>5</v>
      </c>
      <c r="L150" s="446">
        <v>483.34000000000003</v>
      </c>
      <c r="M150" s="442">
        <v>1</v>
      </c>
      <c r="N150" s="442">
        <v>96.668000000000006</v>
      </c>
      <c r="O150" s="446">
        <v>2</v>
      </c>
      <c r="P150" s="446">
        <v>300</v>
      </c>
      <c r="Q150" s="469">
        <v>0.62068109405387506</v>
      </c>
      <c r="R150" s="447">
        <v>150</v>
      </c>
    </row>
    <row r="151" spans="1:18" ht="14.45" customHeight="1" x14ac:dyDescent="0.2">
      <c r="A151" s="441"/>
      <c r="B151" s="442" t="s">
        <v>1443</v>
      </c>
      <c r="C151" s="442" t="s">
        <v>1436</v>
      </c>
      <c r="D151" s="442" t="s">
        <v>1524</v>
      </c>
      <c r="E151" s="442" t="s">
        <v>1579</v>
      </c>
      <c r="F151" s="442" t="s">
        <v>1580</v>
      </c>
      <c r="G151" s="446">
        <v>2</v>
      </c>
      <c r="H151" s="446">
        <v>866.67</v>
      </c>
      <c r="I151" s="442">
        <v>0.66666923076923079</v>
      </c>
      <c r="J151" s="442">
        <v>433.33499999999998</v>
      </c>
      <c r="K151" s="446">
        <v>3</v>
      </c>
      <c r="L151" s="446">
        <v>1300</v>
      </c>
      <c r="M151" s="442">
        <v>1</v>
      </c>
      <c r="N151" s="442">
        <v>433.33333333333331</v>
      </c>
      <c r="O151" s="446">
        <v>9</v>
      </c>
      <c r="P151" s="446">
        <v>3950</v>
      </c>
      <c r="Q151" s="469">
        <v>3.0384615384615383</v>
      </c>
      <c r="R151" s="447">
        <v>438.88888888888891</v>
      </c>
    </row>
    <row r="152" spans="1:18" ht="14.45" customHeight="1" x14ac:dyDescent="0.2">
      <c r="A152" s="441"/>
      <c r="B152" s="442" t="s">
        <v>1443</v>
      </c>
      <c r="C152" s="442" t="s">
        <v>1436</v>
      </c>
      <c r="D152" s="442" t="s">
        <v>1524</v>
      </c>
      <c r="E152" s="442" t="s">
        <v>1581</v>
      </c>
      <c r="F152" s="442" t="s">
        <v>1582</v>
      </c>
      <c r="G152" s="446">
        <v>8</v>
      </c>
      <c r="H152" s="446">
        <v>604.45000000000005</v>
      </c>
      <c r="I152" s="442">
        <v>0.80000264704325286</v>
      </c>
      <c r="J152" s="442">
        <v>75.556250000000006</v>
      </c>
      <c r="K152" s="446">
        <v>10</v>
      </c>
      <c r="L152" s="446">
        <v>755.56</v>
      </c>
      <c r="M152" s="442">
        <v>1</v>
      </c>
      <c r="N152" s="442">
        <v>75.555999999999997</v>
      </c>
      <c r="O152" s="446">
        <v>4</v>
      </c>
      <c r="P152" s="446">
        <v>400</v>
      </c>
      <c r="Q152" s="469">
        <v>0.52940865053734987</v>
      </c>
      <c r="R152" s="447">
        <v>100</v>
      </c>
    </row>
    <row r="153" spans="1:18" ht="14.45" customHeight="1" x14ac:dyDescent="0.2">
      <c r="A153" s="441"/>
      <c r="B153" s="442" t="s">
        <v>1443</v>
      </c>
      <c r="C153" s="442" t="s">
        <v>1436</v>
      </c>
      <c r="D153" s="442" t="s">
        <v>1524</v>
      </c>
      <c r="E153" s="442" t="s">
        <v>1583</v>
      </c>
      <c r="F153" s="442" t="s">
        <v>1584</v>
      </c>
      <c r="G153" s="446">
        <v>7</v>
      </c>
      <c r="H153" s="446">
        <v>816.67000000000007</v>
      </c>
      <c r="I153" s="442">
        <v>1.0208502606282579</v>
      </c>
      <c r="J153" s="442">
        <v>116.66714285714286</v>
      </c>
      <c r="K153" s="446">
        <v>6</v>
      </c>
      <c r="L153" s="446">
        <v>799.99</v>
      </c>
      <c r="M153" s="442">
        <v>1</v>
      </c>
      <c r="N153" s="442">
        <v>133.33166666666668</v>
      </c>
      <c r="O153" s="446">
        <v>24</v>
      </c>
      <c r="P153" s="446">
        <v>4133.33</v>
      </c>
      <c r="Q153" s="469">
        <v>5.1667270840885511</v>
      </c>
      <c r="R153" s="447">
        <v>172.22208333333333</v>
      </c>
    </row>
    <row r="154" spans="1:18" ht="14.45" customHeight="1" x14ac:dyDescent="0.2">
      <c r="A154" s="441"/>
      <c r="B154" s="442" t="s">
        <v>1443</v>
      </c>
      <c r="C154" s="442" t="s">
        <v>1436</v>
      </c>
      <c r="D154" s="442" t="s">
        <v>1524</v>
      </c>
      <c r="E154" s="442" t="s">
        <v>1585</v>
      </c>
      <c r="F154" s="442" t="s">
        <v>1586</v>
      </c>
      <c r="G154" s="446">
        <v>19</v>
      </c>
      <c r="H154" s="446">
        <v>928.9</v>
      </c>
      <c r="I154" s="442">
        <v>2.1111363636363634</v>
      </c>
      <c r="J154" s="442">
        <v>48.889473684210522</v>
      </c>
      <c r="K154" s="446">
        <v>9</v>
      </c>
      <c r="L154" s="446">
        <v>440</v>
      </c>
      <c r="M154" s="442">
        <v>1</v>
      </c>
      <c r="N154" s="442">
        <v>48.888888888888886</v>
      </c>
      <c r="O154" s="446">
        <v>4</v>
      </c>
      <c r="P154" s="446">
        <v>288.89</v>
      </c>
      <c r="Q154" s="469">
        <v>0.65656818181818177</v>
      </c>
      <c r="R154" s="447">
        <v>72.222499999999997</v>
      </c>
    </row>
    <row r="155" spans="1:18" ht="14.45" customHeight="1" x14ac:dyDescent="0.2">
      <c r="A155" s="441"/>
      <c r="B155" s="442" t="s">
        <v>1443</v>
      </c>
      <c r="C155" s="442" t="s">
        <v>1436</v>
      </c>
      <c r="D155" s="442" t="s">
        <v>1524</v>
      </c>
      <c r="E155" s="442" t="s">
        <v>1587</v>
      </c>
      <c r="F155" s="442" t="s">
        <v>1588</v>
      </c>
      <c r="G155" s="446">
        <v>1</v>
      </c>
      <c r="H155" s="446">
        <v>344.44</v>
      </c>
      <c r="I155" s="442"/>
      <c r="J155" s="442">
        <v>344.44</v>
      </c>
      <c r="K155" s="446"/>
      <c r="L155" s="446"/>
      <c r="M155" s="442"/>
      <c r="N155" s="442"/>
      <c r="O155" s="446">
        <v>1</v>
      </c>
      <c r="P155" s="446">
        <v>394.44</v>
      </c>
      <c r="Q155" s="469"/>
      <c r="R155" s="447">
        <v>394.44</v>
      </c>
    </row>
    <row r="156" spans="1:18" ht="14.45" customHeight="1" x14ac:dyDescent="0.2">
      <c r="A156" s="441"/>
      <c r="B156" s="442" t="s">
        <v>1443</v>
      </c>
      <c r="C156" s="442" t="s">
        <v>1436</v>
      </c>
      <c r="D156" s="442" t="s">
        <v>1524</v>
      </c>
      <c r="E156" s="442" t="s">
        <v>1608</v>
      </c>
      <c r="F156" s="442" t="s">
        <v>1609</v>
      </c>
      <c r="G156" s="446">
        <v>7</v>
      </c>
      <c r="H156" s="446">
        <v>3266.67</v>
      </c>
      <c r="I156" s="442"/>
      <c r="J156" s="442">
        <v>466.66714285714289</v>
      </c>
      <c r="K156" s="446"/>
      <c r="L156" s="446"/>
      <c r="M156" s="442"/>
      <c r="N156" s="442"/>
      <c r="O156" s="446"/>
      <c r="P156" s="446"/>
      <c r="Q156" s="469"/>
      <c r="R156" s="447"/>
    </row>
    <row r="157" spans="1:18" ht="14.45" customHeight="1" x14ac:dyDescent="0.2">
      <c r="A157" s="441"/>
      <c r="B157" s="442" t="s">
        <v>1443</v>
      </c>
      <c r="C157" s="442" t="s">
        <v>1436</v>
      </c>
      <c r="D157" s="442" t="s">
        <v>1524</v>
      </c>
      <c r="E157" s="442" t="s">
        <v>1589</v>
      </c>
      <c r="F157" s="442" t="s">
        <v>1590</v>
      </c>
      <c r="G157" s="446">
        <v>1</v>
      </c>
      <c r="H157" s="446">
        <v>292.22000000000003</v>
      </c>
      <c r="I157" s="442">
        <v>1</v>
      </c>
      <c r="J157" s="442">
        <v>292.22000000000003</v>
      </c>
      <c r="K157" s="446">
        <v>1</v>
      </c>
      <c r="L157" s="446">
        <v>292.22000000000003</v>
      </c>
      <c r="M157" s="442">
        <v>1</v>
      </c>
      <c r="N157" s="442">
        <v>292.22000000000003</v>
      </c>
      <c r="O157" s="446">
        <v>1</v>
      </c>
      <c r="P157" s="446">
        <v>297.77999999999997</v>
      </c>
      <c r="Q157" s="469">
        <v>1.0190267606597767</v>
      </c>
      <c r="R157" s="447">
        <v>297.77999999999997</v>
      </c>
    </row>
    <row r="158" spans="1:18" ht="14.45" customHeight="1" x14ac:dyDescent="0.2">
      <c r="A158" s="441"/>
      <c r="B158" s="442" t="s">
        <v>1443</v>
      </c>
      <c r="C158" s="442" t="s">
        <v>1436</v>
      </c>
      <c r="D158" s="442" t="s">
        <v>1524</v>
      </c>
      <c r="E158" s="442" t="s">
        <v>1593</v>
      </c>
      <c r="F158" s="442" t="s">
        <v>1594</v>
      </c>
      <c r="G158" s="446">
        <v>1</v>
      </c>
      <c r="H158" s="446">
        <v>116.67</v>
      </c>
      <c r="I158" s="442"/>
      <c r="J158" s="442">
        <v>116.67</v>
      </c>
      <c r="K158" s="446"/>
      <c r="L158" s="446"/>
      <c r="M158" s="442"/>
      <c r="N158" s="442"/>
      <c r="O158" s="446">
        <v>3</v>
      </c>
      <c r="P158" s="446">
        <v>416.66999999999996</v>
      </c>
      <c r="Q158" s="469"/>
      <c r="R158" s="447">
        <v>138.88999999999999</v>
      </c>
    </row>
    <row r="159" spans="1:18" ht="14.45" customHeight="1" x14ac:dyDescent="0.2">
      <c r="A159" s="441"/>
      <c r="B159" s="442" t="s">
        <v>1443</v>
      </c>
      <c r="C159" s="442" t="s">
        <v>1436</v>
      </c>
      <c r="D159" s="442" t="s">
        <v>1524</v>
      </c>
      <c r="E159" s="442" t="s">
        <v>1610</v>
      </c>
      <c r="F159" s="442" t="s">
        <v>1611</v>
      </c>
      <c r="G159" s="446">
        <v>4</v>
      </c>
      <c r="H159" s="446">
        <v>1435.56</v>
      </c>
      <c r="I159" s="442">
        <v>1</v>
      </c>
      <c r="J159" s="442">
        <v>358.89</v>
      </c>
      <c r="K159" s="446">
        <v>4</v>
      </c>
      <c r="L159" s="446">
        <v>1435.56</v>
      </c>
      <c r="M159" s="442">
        <v>1</v>
      </c>
      <c r="N159" s="442">
        <v>358.89</v>
      </c>
      <c r="O159" s="446">
        <v>3</v>
      </c>
      <c r="P159" s="446">
        <v>1093.33</v>
      </c>
      <c r="Q159" s="469">
        <v>0.76160522722839863</v>
      </c>
      <c r="R159" s="447">
        <v>364.44333333333333</v>
      </c>
    </row>
    <row r="160" spans="1:18" ht="14.45" customHeight="1" x14ac:dyDescent="0.2">
      <c r="A160" s="441"/>
      <c r="B160" s="442" t="s">
        <v>1443</v>
      </c>
      <c r="C160" s="442" t="s">
        <v>1436</v>
      </c>
      <c r="D160" s="442" t="s">
        <v>1524</v>
      </c>
      <c r="E160" s="442" t="s">
        <v>1612</v>
      </c>
      <c r="F160" s="442"/>
      <c r="G160" s="446">
        <v>5</v>
      </c>
      <c r="H160" s="446">
        <v>2750</v>
      </c>
      <c r="I160" s="442">
        <v>1.6666666666666667</v>
      </c>
      <c r="J160" s="442">
        <v>550</v>
      </c>
      <c r="K160" s="446">
        <v>3</v>
      </c>
      <c r="L160" s="446">
        <v>1650</v>
      </c>
      <c r="M160" s="442">
        <v>1</v>
      </c>
      <c r="N160" s="442">
        <v>550</v>
      </c>
      <c r="O160" s="446"/>
      <c r="P160" s="446"/>
      <c r="Q160" s="469"/>
      <c r="R160" s="447"/>
    </row>
    <row r="161" spans="1:18" ht="14.45" customHeight="1" x14ac:dyDescent="0.2">
      <c r="A161" s="441"/>
      <c r="B161" s="442" t="s">
        <v>1443</v>
      </c>
      <c r="C161" s="442" t="s">
        <v>1436</v>
      </c>
      <c r="D161" s="442" t="s">
        <v>1524</v>
      </c>
      <c r="E161" s="442" t="s">
        <v>1595</v>
      </c>
      <c r="F161" s="442" t="s">
        <v>1596</v>
      </c>
      <c r="G161" s="446">
        <v>3</v>
      </c>
      <c r="H161" s="446">
        <v>350.01</v>
      </c>
      <c r="I161" s="442">
        <v>0.5000071427551035</v>
      </c>
      <c r="J161" s="442">
        <v>116.67</v>
      </c>
      <c r="K161" s="446">
        <v>6</v>
      </c>
      <c r="L161" s="446">
        <v>700.01</v>
      </c>
      <c r="M161" s="442">
        <v>1</v>
      </c>
      <c r="N161" s="442">
        <v>116.66833333333334</v>
      </c>
      <c r="O161" s="446">
        <v>12</v>
      </c>
      <c r="P161" s="446">
        <v>1800</v>
      </c>
      <c r="Q161" s="469">
        <v>2.5713918372594677</v>
      </c>
      <c r="R161" s="447">
        <v>150</v>
      </c>
    </row>
    <row r="162" spans="1:18" ht="14.45" customHeight="1" x14ac:dyDescent="0.2">
      <c r="A162" s="441"/>
      <c r="B162" s="442" t="s">
        <v>1443</v>
      </c>
      <c r="C162" s="442" t="s">
        <v>1436</v>
      </c>
      <c r="D162" s="442" t="s">
        <v>1524</v>
      </c>
      <c r="E162" s="442" t="s">
        <v>1613</v>
      </c>
      <c r="F162" s="442" t="s">
        <v>1614</v>
      </c>
      <c r="G162" s="446"/>
      <c r="H162" s="446"/>
      <c r="I162" s="442"/>
      <c r="J162" s="442"/>
      <c r="K162" s="446">
        <v>16</v>
      </c>
      <c r="L162" s="446">
        <v>8853.33</v>
      </c>
      <c r="M162" s="442">
        <v>1</v>
      </c>
      <c r="N162" s="442">
        <v>553.333125</v>
      </c>
      <c r="O162" s="446">
        <v>92</v>
      </c>
      <c r="P162" s="446">
        <v>51417.78</v>
      </c>
      <c r="Q162" s="469">
        <v>5.8077333613453916</v>
      </c>
      <c r="R162" s="447">
        <v>558.88891304347828</v>
      </c>
    </row>
    <row r="163" spans="1:18" ht="14.45" customHeight="1" x14ac:dyDescent="0.2">
      <c r="A163" s="441"/>
      <c r="B163" s="442" t="s">
        <v>1443</v>
      </c>
      <c r="C163" s="442" t="s">
        <v>1436</v>
      </c>
      <c r="D163" s="442" t="s">
        <v>1524</v>
      </c>
      <c r="E163" s="442" t="s">
        <v>1615</v>
      </c>
      <c r="F163" s="442" t="s">
        <v>1616</v>
      </c>
      <c r="G163" s="446"/>
      <c r="H163" s="446"/>
      <c r="I163" s="442"/>
      <c r="J163" s="442"/>
      <c r="K163" s="446"/>
      <c r="L163" s="446"/>
      <c r="M163" s="442"/>
      <c r="N163" s="442"/>
      <c r="O163" s="446">
        <v>1</v>
      </c>
      <c r="P163" s="446">
        <v>300</v>
      </c>
      <c r="Q163" s="469"/>
      <c r="R163" s="447">
        <v>300</v>
      </c>
    </row>
    <row r="164" spans="1:18" ht="14.45" customHeight="1" x14ac:dyDescent="0.2">
      <c r="A164" s="441"/>
      <c r="B164" s="442" t="s">
        <v>1443</v>
      </c>
      <c r="C164" s="442" t="s">
        <v>1436</v>
      </c>
      <c r="D164" s="442" t="s">
        <v>1524</v>
      </c>
      <c r="E164" s="442" t="s">
        <v>1597</v>
      </c>
      <c r="F164" s="442" t="s">
        <v>1598</v>
      </c>
      <c r="G164" s="446"/>
      <c r="H164" s="446"/>
      <c r="I164" s="442"/>
      <c r="J164" s="442"/>
      <c r="K164" s="446"/>
      <c r="L164" s="446"/>
      <c r="M164" s="442"/>
      <c r="N164" s="442"/>
      <c r="O164" s="446">
        <v>249</v>
      </c>
      <c r="P164" s="446">
        <v>15216.660000000002</v>
      </c>
      <c r="Q164" s="469"/>
      <c r="R164" s="447">
        <v>61.111084337349403</v>
      </c>
    </row>
    <row r="165" spans="1:18" ht="14.45" customHeight="1" x14ac:dyDescent="0.2">
      <c r="A165" s="441"/>
      <c r="B165" s="442" t="s">
        <v>1443</v>
      </c>
      <c r="C165" s="442" t="s">
        <v>1436</v>
      </c>
      <c r="D165" s="442" t="s">
        <v>1524</v>
      </c>
      <c r="E165" s="442" t="s">
        <v>1617</v>
      </c>
      <c r="F165" s="442" t="s">
        <v>1618</v>
      </c>
      <c r="G165" s="446"/>
      <c r="H165" s="446"/>
      <c r="I165" s="442"/>
      <c r="J165" s="442"/>
      <c r="K165" s="446"/>
      <c r="L165" s="446"/>
      <c r="M165" s="442"/>
      <c r="N165" s="442"/>
      <c r="O165" s="446">
        <v>115</v>
      </c>
      <c r="P165" s="446">
        <v>34500</v>
      </c>
      <c r="Q165" s="469"/>
      <c r="R165" s="447">
        <v>300</v>
      </c>
    </row>
    <row r="166" spans="1:18" ht="14.45" customHeight="1" x14ac:dyDescent="0.2">
      <c r="A166" s="441"/>
      <c r="B166" s="442" t="s">
        <v>1443</v>
      </c>
      <c r="C166" s="442" t="s">
        <v>1437</v>
      </c>
      <c r="D166" s="442" t="s">
        <v>1444</v>
      </c>
      <c r="E166" s="442" t="s">
        <v>1445</v>
      </c>
      <c r="F166" s="442"/>
      <c r="G166" s="446"/>
      <c r="H166" s="446"/>
      <c r="I166" s="442"/>
      <c r="J166" s="442"/>
      <c r="K166" s="446"/>
      <c r="L166" s="446"/>
      <c r="M166" s="442"/>
      <c r="N166" s="442"/>
      <c r="O166" s="446">
        <v>1</v>
      </c>
      <c r="P166" s="446">
        <v>113</v>
      </c>
      <c r="Q166" s="469"/>
      <c r="R166" s="447">
        <v>113</v>
      </c>
    </row>
    <row r="167" spans="1:18" ht="14.45" customHeight="1" x14ac:dyDescent="0.2">
      <c r="A167" s="441"/>
      <c r="B167" s="442" t="s">
        <v>1443</v>
      </c>
      <c r="C167" s="442" t="s">
        <v>1437</v>
      </c>
      <c r="D167" s="442" t="s">
        <v>1444</v>
      </c>
      <c r="E167" s="442" t="s">
        <v>1619</v>
      </c>
      <c r="F167" s="442"/>
      <c r="G167" s="446">
        <v>1</v>
      </c>
      <c r="H167" s="446">
        <v>1657</v>
      </c>
      <c r="I167" s="442"/>
      <c r="J167" s="442">
        <v>1657</v>
      </c>
      <c r="K167" s="446"/>
      <c r="L167" s="446"/>
      <c r="M167" s="442"/>
      <c r="N167" s="442"/>
      <c r="O167" s="446"/>
      <c r="P167" s="446"/>
      <c r="Q167" s="469"/>
      <c r="R167" s="447"/>
    </row>
    <row r="168" spans="1:18" ht="14.45" customHeight="1" x14ac:dyDescent="0.2">
      <c r="A168" s="441"/>
      <c r="B168" s="442" t="s">
        <v>1443</v>
      </c>
      <c r="C168" s="442" t="s">
        <v>1437</v>
      </c>
      <c r="D168" s="442" t="s">
        <v>1444</v>
      </c>
      <c r="E168" s="442" t="s">
        <v>1620</v>
      </c>
      <c r="F168" s="442"/>
      <c r="G168" s="446">
        <v>1</v>
      </c>
      <c r="H168" s="446">
        <v>1179</v>
      </c>
      <c r="I168" s="442">
        <v>1</v>
      </c>
      <c r="J168" s="442">
        <v>1179</v>
      </c>
      <c r="K168" s="446">
        <v>1</v>
      </c>
      <c r="L168" s="446">
        <v>1179</v>
      </c>
      <c r="M168" s="442">
        <v>1</v>
      </c>
      <c r="N168" s="442">
        <v>1179</v>
      </c>
      <c r="O168" s="446">
        <v>1</v>
      </c>
      <c r="P168" s="446">
        <v>1179</v>
      </c>
      <c r="Q168" s="469">
        <v>1</v>
      </c>
      <c r="R168" s="447">
        <v>1179</v>
      </c>
    </row>
    <row r="169" spans="1:18" ht="14.45" customHeight="1" x14ac:dyDescent="0.2">
      <c r="A169" s="441"/>
      <c r="B169" s="442" t="s">
        <v>1443</v>
      </c>
      <c r="C169" s="442" t="s">
        <v>1437</v>
      </c>
      <c r="D169" s="442" t="s">
        <v>1444</v>
      </c>
      <c r="E169" s="442" t="s">
        <v>1621</v>
      </c>
      <c r="F169" s="442"/>
      <c r="G169" s="446"/>
      <c r="H169" s="446"/>
      <c r="I169" s="442"/>
      <c r="J169" s="442"/>
      <c r="K169" s="446">
        <v>1</v>
      </c>
      <c r="L169" s="446">
        <v>219</v>
      </c>
      <c r="M169" s="442">
        <v>1</v>
      </c>
      <c r="N169" s="442">
        <v>219</v>
      </c>
      <c r="O169" s="446">
        <v>1</v>
      </c>
      <c r="P169" s="446">
        <v>219</v>
      </c>
      <c r="Q169" s="469">
        <v>1</v>
      </c>
      <c r="R169" s="447">
        <v>219</v>
      </c>
    </row>
    <row r="170" spans="1:18" ht="14.45" customHeight="1" x14ac:dyDescent="0.2">
      <c r="A170" s="441"/>
      <c r="B170" s="442" t="s">
        <v>1443</v>
      </c>
      <c r="C170" s="442" t="s">
        <v>1437</v>
      </c>
      <c r="D170" s="442" t="s">
        <v>1444</v>
      </c>
      <c r="E170" s="442" t="s">
        <v>1622</v>
      </c>
      <c r="F170" s="442"/>
      <c r="G170" s="446"/>
      <c r="H170" s="446"/>
      <c r="I170" s="442"/>
      <c r="J170" s="442"/>
      <c r="K170" s="446">
        <v>4</v>
      </c>
      <c r="L170" s="446">
        <v>2968</v>
      </c>
      <c r="M170" s="442">
        <v>1</v>
      </c>
      <c r="N170" s="442">
        <v>742</v>
      </c>
      <c r="O170" s="446"/>
      <c r="P170" s="446"/>
      <c r="Q170" s="469"/>
      <c r="R170" s="447"/>
    </row>
    <row r="171" spans="1:18" ht="14.45" customHeight="1" x14ac:dyDescent="0.2">
      <c r="A171" s="441"/>
      <c r="B171" s="442" t="s">
        <v>1443</v>
      </c>
      <c r="C171" s="442" t="s">
        <v>1437</v>
      </c>
      <c r="D171" s="442" t="s">
        <v>1524</v>
      </c>
      <c r="E171" s="442" t="s">
        <v>1525</v>
      </c>
      <c r="F171" s="442" t="s">
        <v>1526</v>
      </c>
      <c r="G171" s="446">
        <v>34</v>
      </c>
      <c r="H171" s="446">
        <v>17302.23</v>
      </c>
      <c r="I171" s="442">
        <v>1.2142853132522511</v>
      </c>
      <c r="J171" s="442">
        <v>508.88911764705881</v>
      </c>
      <c r="K171" s="446">
        <v>28</v>
      </c>
      <c r="L171" s="446">
        <v>14248.9</v>
      </c>
      <c r="M171" s="442">
        <v>1</v>
      </c>
      <c r="N171" s="442">
        <v>508.88928571428568</v>
      </c>
      <c r="O171" s="446">
        <v>34</v>
      </c>
      <c r="P171" s="446">
        <v>18700</v>
      </c>
      <c r="Q171" s="469">
        <v>1.3123820084357389</v>
      </c>
      <c r="R171" s="447">
        <v>550</v>
      </c>
    </row>
    <row r="172" spans="1:18" ht="14.45" customHeight="1" x14ac:dyDescent="0.2">
      <c r="A172" s="441"/>
      <c r="B172" s="442" t="s">
        <v>1443</v>
      </c>
      <c r="C172" s="442" t="s">
        <v>1437</v>
      </c>
      <c r="D172" s="442" t="s">
        <v>1524</v>
      </c>
      <c r="E172" s="442" t="s">
        <v>1527</v>
      </c>
      <c r="F172" s="442" t="s">
        <v>1528</v>
      </c>
      <c r="G172" s="446">
        <v>92</v>
      </c>
      <c r="H172" s="446">
        <v>46000</v>
      </c>
      <c r="I172" s="442">
        <v>1.0952380952380953</v>
      </c>
      <c r="J172" s="442">
        <v>500</v>
      </c>
      <c r="K172" s="446">
        <v>84</v>
      </c>
      <c r="L172" s="446">
        <v>42000</v>
      </c>
      <c r="M172" s="442">
        <v>1</v>
      </c>
      <c r="N172" s="442">
        <v>500</v>
      </c>
      <c r="O172" s="446">
        <v>152</v>
      </c>
      <c r="P172" s="446">
        <v>76844.45</v>
      </c>
      <c r="Q172" s="469">
        <v>1.8296297619047619</v>
      </c>
      <c r="R172" s="447">
        <v>505.55559210526314</v>
      </c>
    </row>
    <row r="173" spans="1:18" ht="14.45" customHeight="1" x14ac:dyDescent="0.2">
      <c r="A173" s="441"/>
      <c r="B173" s="442" t="s">
        <v>1443</v>
      </c>
      <c r="C173" s="442" t="s">
        <v>1437</v>
      </c>
      <c r="D173" s="442" t="s">
        <v>1524</v>
      </c>
      <c r="E173" s="442" t="s">
        <v>1599</v>
      </c>
      <c r="F173" s="442" t="s">
        <v>1600</v>
      </c>
      <c r="G173" s="446">
        <v>578</v>
      </c>
      <c r="H173" s="446">
        <v>61011.119999999995</v>
      </c>
      <c r="I173" s="442">
        <v>1.1747967683187714</v>
      </c>
      <c r="J173" s="442">
        <v>105.55557093425605</v>
      </c>
      <c r="K173" s="446">
        <v>492</v>
      </c>
      <c r="L173" s="446">
        <v>51933.340000000004</v>
      </c>
      <c r="M173" s="442">
        <v>1</v>
      </c>
      <c r="N173" s="442">
        <v>105.55556910569106</v>
      </c>
      <c r="O173" s="446">
        <v>234</v>
      </c>
      <c r="P173" s="446">
        <v>29900</v>
      </c>
      <c r="Q173" s="469">
        <v>0.57573805189498684</v>
      </c>
      <c r="R173" s="447">
        <v>127.77777777777777</v>
      </c>
    </row>
    <row r="174" spans="1:18" ht="14.45" customHeight="1" x14ac:dyDescent="0.2">
      <c r="A174" s="441"/>
      <c r="B174" s="442" t="s">
        <v>1443</v>
      </c>
      <c r="C174" s="442" t="s">
        <v>1437</v>
      </c>
      <c r="D174" s="442" t="s">
        <v>1524</v>
      </c>
      <c r="E174" s="442" t="s">
        <v>1529</v>
      </c>
      <c r="F174" s="442" t="s">
        <v>1530</v>
      </c>
      <c r="G174" s="446">
        <v>372</v>
      </c>
      <c r="H174" s="446">
        <v>28933.33</v>
      </c>
      <c r="I174" s="442">
        <v>1.1698108706709245</v>
      </c>
      <c r="J174" s="442">
        <v>77.777768817204304</v>
      </c>
      <c r="K174" s="446">
        <v>318</v>
      </c>
      <c r="L174" s="446">
        <v>24733.339999999997</v>
      </c>
      <c r="M174" s="442">
        <v>1</v>
      </c>
      <c r="N174" s="442">
        <v>77.777798742138359</v>
      </c>
      <c r="O174" s="446">
        <v>499</v>
      </c>
      <c r="P174" s="446">
        <v>41583.339999999997</v>
      </c>
      <c r="Q174" s="469">
        <v>1.6812666627313579</v>
      </c>
      <c r="R174" s="447">
        <v>83.333346693386773</v>
      </c>
    </row>
    <row r="175" spans="1:18" ht="14.45" customHeight="1" x14ac:dyDescent="0.2">
      <c r="A175" s="441"/>
      <c r="B175" s="442" t="s">
        <v>1443</v>
      </c>
      <c r="C175" s="442" t="s">
        <v>1437</v>
      </c>
      <c r="D175" s="442" t="s">
        <v>1524</v>
      </c>
      <c r="E175" s="442" t="s">
        <v>1531</v>
      </c>
      <c r="F175" s="442" t="s">
        <v>1532</v>
      </c>
      <c r="G175" s="446"/>
      <c r="H175" s="446"/>
      <c r="I175" s="442"/>
      <c r="J175" s="442"/>
      <c r="K175" s="446"/>
      <c r="L175" s="446"/>
      <c r="M175" s="442"/>
      <c r="N175" s="442"/>
      <c r="O175" s="446">
        <v>15</v>
      </c>
      <c r="P175" s="446">
        <v>3833.34</v>
      </c>
      <c r="Q175" s="469"/>
      <c r="R175" s="447">
        <v>255.55600000000001</v>
      </c>
    </row>
    <row r="176" spans="1:18" ht="14.45" customHeight="1" x14ac:dyDescent="0.2">
      <c r="A176" s="441"/>
      <c r="B176" s="442" t="s">
        <v>1443</v>
      </c>
      <c r="C176" s="442" t="s">
        <v>1437</v>
      </c>
      <c r="D176" s="442" t="s">
        <v>1524</v>
      </c>
      <c r="E176" s="442" t="s">
        <v>1533</v>
      </c>
      <c r="F176" s="442" t="s">
        <v>1534</v>
      </c>
      <c r="G176" s="446"/>
      <c r="H176" s="446"/>
      <c r="I176" s="442"/>
      <c r="J176" s="442"/>
      <c r="K176" s="446"/>
      <c r="L176" s="446"/>
      <c r="M176" s="442"/>
      <c r="N176" s="442"/>
      <c r="O176" s="446">
        <v>1</v>
      </c>
      <c r="P176" s="446">
        <v>305.56</v>
      </c>
      <c r="Q176" s="469"/>
      <c r="R176" s="447">
        <v>305.56</v>
      </c>
    </row>
    <row r="177" spans="1:18" ht="14.45" customHeight="1" x14ac:dyDescent="0.2">
      <c r="A177" s="441"/>
      <c r="B177" s="442" t="s">
        <v>1443</v>
      </c>
      <c r="C177" s="442" t="s">
        <v>1437</v>
      </c>
      <c r="D177" s="442" t="s">
        <v>1524</v>
      </c>
      <c r="E177" s="442" t="s">
        <v>1535</v>
      </c>
      <c r="F177" s="442" t="s">
        <v>1536</v>
      </c>
      <c r="G177" s="446">
        <v>343</v>
      </c>
      <c r="H177" s="446">
        <v>40016.660000000003</v>
      </c>
      <c r="I177" s="442">
        <v>1.4595740474682011</v>
      </c>
      <c r="J177" s="442">
        <v>116.66664723032071</v>
      </c>
      <c r="K177" s="446">
        <v>235</v>
      </c>
      <c r="L177" s="446">
        <v>27416.67</v>
      </c>
      <c r="M177" s="442">
        <v>1</v>
      </c>
      <c r="N177" s="442">
        <v>116.66668085106382</v>
      </c>
      <c r="O177" s="446">
        <v>211</v>
      </c>
      <c r="P177" s="446">
        <v>28133.339999999997</v>
      </c>
      <c r="Q177" s="469">
        <v>1.0261399360316186</v>
      </c>
      <c r="R177" s="447">
        <v>133.33336492890993</v>
      </c>
    </row>
    <row r="178" spans="1:18" ht="14.45" customHeight="1" x14ac:dyDescent="0.2">
      <c r="A178" s="441"/>
      <c r="B178" s="442" t="s">
        <v>1443</v>
      </c>
      <c r="C178" s="442" t="s">
        <v>1437</v>
      </c>
      <c r="D178" s="442" t="s">
        <v>1524</v>
      </c>
      <c r="E178" s="442" t="s">
        <v>1601</v>
      </c>
      <c r="F178" s="442" t="s">
        <v>1602</v>
      </c>
      <c r="G178" s="446">
        <v>38</v>
      </c>
      <c r="H178" s="446">
        <v>14777.779999999999</v>
      </c>
      <c r="I178" s="442">
        <v>0.57826040340309226</v>
      </c>
      <c r="J178" s="442">
        <v>388.88894736842104</v>
      </c>
      <c r="K178" s="446">
        <v>46</v>
      </c>
      <c r="L178" s="446">
        <v>25555.58</v>
      </c>
      <c r="M178" s="442">
        <v>1</v>
      </c>
      <c r="N178" s="442">
        <v>555.55608695652177</v>
      </c>
      <c r="O178" s="446">
        <v>42</v>
      </c>
      <c r="P178" s="446">
        <v>37100</v>
      </c>
      <c r="Q178" s="469">
        <v>1.4517377418160728</v>
      </c>
      <c r="R178" s="447">
        <v>883.33333333333337</v>
      </c>
    </row>
    <row r="179" spans="1:18" ht="14.45" customHeight="1" x14ac:dyDescent="0.2">
      <c r="A179" s="441"/>
      <c r="B179" s="442" t="s">
        <v>1443</v>
      </c>
      <c r="C179" s="442" t="s">
        <v>1437</v>
      </c>
      <c r="D179" s="442" t="s">
        <v>1524</v>
      </c>
      <c r="E179" s="442" t="s">
        <v>1537</v>
      </c>
      <c r="F179" s="442" t="s">
        <v>1538</v>
      </c>
      <c r="G179" s="446">
        <v>521</v>
      </c>
      <c r="H179" s="446">
        <v>156300</v>
      </c>
      <c r="I179" s="442">
        <v>0.82371541501976286</v>
      </c>
      <c r="J179" s="442">
        <v>300</v>
      </c>
      <c r="K179" s="446">
        <v>345</v>
      </c>
      <c r="L179" s="446">
        <v>189750</v>
      </c>
      <c r="M179" s="442">
        <v>1</v>
      </c>
      <c r="N179" s="442">
        <v>550</v>
      </c>
      <c r="O179" s="446">
        <v>242</v>
      </c>
      <c r="P179" s="446">
        <v>134444.45000000001</v>
      </c>
      <c r="Q179" s="469">
        <v>0.70853465085639</v>
      </c>
      <c r="R179" s="447">
        <v>555.55557851239678</v>
      </c>
    </row>
    <row r="180" spans="1:18" ht="14.45" customHeight="1" x14ac:dyDescent="0.2">
      <c r="A180" s="441"/>
      <c r="B180" s="442" t="s">
        <v>1443</v>
      </c>
      <c r="C180" s="442" t="s">
        <v>1437</v>
      </c>
      <c r="D180" s="442" t="s">
        <v>1524</v>
      </c>
      <c r="E180" s="442" t="s">
        <v>1539</v>
      </c>
      <c r="F180" s="442" t="s">
        <v>1540</v>
      </c>
      <c r="G180" s="446">
        <v>3</v>
      </c>
      <c r="H180" s="446">
        <v>883.31999999999994</v>
      </c>
      <c r="I180" s="442">
        <v>0.99998867920256307</v>
      </c>
      <c r="J180" s="442">
        <v>294.44</v>
      </c>
      <c r="K180" s="446">
        <v>3</v>
      </c>
      <c r="L180" s="446">
        <v>883.32999999999993</v>
      </c>
      <c r="M180" s="442">
        <v>1</v>
      </c>
      <c r="N180" s="442">
        <v>294.44333333333333</v>
      </c>
      <c r="O180" s="446"/>
      <c r="P180" s="446"/>
      <c r="Q180" s="469"/>
      <c r="R180" s="447"/>
    </row>
    <row r="181" spans="1:18" ht="14.45" customHeight="1" x14ac:dyDescent="0.2">
      <c r="A181" s="441"/>
      <c r="B181" s="442" t="s">
        <v>1443</v>
      </c>
      <c r="C181" s="442" t="s">
        <v>1437</v>
      </c>
      <c r="D181" s="442" t="s">
        <v>1524</v>
      </c>
      <c r="E181" s="442" t="s">
        <v>1623</v>
      </c>
      <c r="F181" s="442" t="s">
        <v>1624</v>
      </c>
      <c r="G181" s="446">
        <v>1</v>
      </c>
      <c r="H181" s="446">
        <v>777.78</v>
      </c>
      <c r="I181" s="442"/>
      <c r="J181" s="442">
        <v>777.78</v>
      </c>
      <c r="K181" s="446"/>
      <c r="L181" s="446"/>
      <c r="M181" s="442"/>
      <c r="N181" s="442"/>
      <c r="O181" s="446"/>
      <c r="P181" s="446"/>
      <c r="Q181" s="469"/>
      <c r="R181" s="447"/>
    </row>
    <row r="182" spans="1:18" ht="14.45" customHeight="1" x14ac:dyDescent="0.2">
      <c r="A182" s="441"/>
      <c r="B182" s="442" t="s">
        <v>1443</v>
      </c>
      <c r="C182" s="442" t="s">
        <v>1437</v>
      </c>
      <c r="D182" s="442" t="s">
        <v>1524</v>
      </c>
      <c r="E182" s="442" t="s">
        <v>1603</v>
      </c>
      <c r="F182" s="442"/>
      <c r="G182" s="446">
        <v>19</v>
      </c>
      <c r="H182" s="446">
        <v>633.32999999999993</v>
      </c>
      <c r="I182" s="442"/>
      <c r="J182" s="442">
        <v>33.333157894736836</v>
      </c>
      <c r="K182" s="446"/>
      <c r="L182" s="446"/>
      <c r="M182" s="442"/>
      <c r="N182" s="442"/>
      <c r="O182" s="446"/>
      <c r="P182" s="446"/>
      <c r="Q182" s="469"/>
      <c r="R182" s="447"/>
    </row>
    <row r="183" spans="1:18" ht="14.45" customHeight="1" x14ac:dyDescent="0.2">
      <c r="A183" s="441"/>
      <c r="B183" s="442" t="s">
        <v>1443</v>
      </c>
      <c r="C183" s="442" t="s">
        <v>1437</v>
      </c>
      <c r="D183" s="442" t="s">
        <v>1524</v>
      </c>
      <c r="E183" s="442" t="s">
        <v>1545</v>
      </c>
      <c r="F183" s="442" t="s">
        <v>1528</v>
      </c>
      <c r="G183" s="446">
        <v>1035</v>
      </c>
      <c r="H183" s="446">
        <v>432400</v>
      </c>
      <c r="I183" s="442">
        <v>1.10223643109099</v>
      </c>
      <c r="J183" s="442">
        <v>417.77777777777777</v>
      </c>
      <c r="K183" s="446">
        <v>939</v>
      </c>
      <c r="L183" s="446">
        <v>392293.33</v>
      </c>
      <c r="M183" s="442">
        <v>1</v>
      </c>
      <c r="N183" s="442">
        <v>417.77777422790206</v>
      </c>
      <c r="O183" s="446">
        <v>537</v>
      </c>
      <c r="P183" s="446">
        <v>227329.99</v>
      </c>
      <c r="Q183" s="469">
        <v>0.57948981696935808</v>
      </c>
      <c r="R183" s="447">
        <v>423.33331471135938</v>
      </c>
    </row>
    <row r="184" spans="1:18" ht="14.45" customHeight="1" x14ac:dyDescent="0.2">
      <c r="A184" s="441"/>
      <c r="B184" s="442" t="s">
        <v>1443</v>
      </c>
      <c r="C184" s="442" t="s">
        <v>1437</v>
      </c>
      <c r="D184" s="442" t="s">
        <v>1524</v>
      </c>
      <c r="E184" s="442" t="s">
        <v>1546</v>
      </c>
      <c r="F184" s="442" t="s">
        <v>1547</v>
      </c>
      <c r="G184" s="446">
        <v>97</v>
      </c>
      <c r="H184" s="446">
        <v>20477.77</v>
      </c>
      <c r="I184" s="442">
        <v>0.89465981093884428</v>
      </c>
      <c r="J184" s="442">
        <v>211.11103092783506</v>
      </c>
      <c r="K184" s="446">
        <v>103</v>
      </c>
      <c r="L184" s="446">
        <v>22888.889999999996</v>
      </c>
      <c r="M184" s="442">
        <v>1</v>
      </c>
      <c r="N184" s="442">
        <v>222.2222330097087</v>
      </c>
      <c r="O184" s="446">
        <v>159</v>
      </c>
      <c r="P184" s="446">
        <v>55650</v>
      </c>
      <c r="Q184" s="469">
        <v>2.4313105615868662</v>
      </c>
      <c r="R184" s="447">
        <v>350</v>
      </c>
    </row>
    <row r="185" spans="1:18" ht="14.45" customHeight="1" x14ac:dyDescent="0.2">
      <c r="A185" s="441"/>
      <c r="B185" s="442" t="s">
        <v>1443</v>
      </c>
      <c r="C185" s="442" t="s">
        <v>1437</v>
      </c>
      <c r="D185" s="442" t="s">
        <v>1524</v>
      </c>
      <c r="E185" s="442" t="s">
        <v>1548</v>
      </c>
      <c r="F185" s="442" t="s">
        <v>1549</v>
      </c>
      <c r="G185" s="446">
        <v>33</v>
      </c>
      <c r="H185" s="446">
        <v>19249.989999999998</v>
      </c>
      <c r="I185" s="442">
        <v>0.36666647619047615</v>
      </c>
      <c r="J185" s="442">
        <v>583.33303030303023</v>
      </c>
      <c r="K185" s="446">
        <v>90</v>
      </c>
      <c r="L185" s="446">
        <v>52500</v>
      </c>
      <c r="M185" s="442">
        <v>1</v>
      </c>
      <c r="N185" s="442">
        <v>583.33333333333337</v>
      </c>
      <c r="O185" s="446">
        <v>69</v>
      </c>
      <c r="P185" s="446">
        <v>46000.01</v>
      </c>
      <c r="Q185" s="469">
        <v>0.87619066666666667</v>
      </c>
      <c r="R185" s="447">
        <v>666.66681159420295</v>
      </c>
    </row>
    <row r="186" spans="1:18" ht="14.45" customHeight="1" x14ac:dyDescent="0.2">
      <c r="A186" s="441"/>
      <c r="B186" s="442" t="s">
        <v>1443</v>
      </c>
      <c r="C186" s="442" t="s">
        <v>1437</v>
      </c>
      <c r="D186" s="442" t="s">
        <v>1524</v>
      </c>
      <c r="E186" s="442" t="s">
        <v>1550</v>
      </c>
      <c r="F186" s="442" t="s">
        <v>1551</v>
      </c>
      <c r="G186" s="446">
        <v>27</v>
      </c>
      <c r="H186" s="446">
        <v>12600</v>
      </c>
      <c r="I186" s="442">
        <v>0.75000044642883723</v>
      </c>
      <c r="J186" s="442">
        <v>466.66666666666669</v>
      </c>
      <c r="K186" s="446">
        <v>36</v>
      </c>
      <c r="L186" s="446">
        <v>16799.989999999998</v>
      </c>
      <c r="M186" s="442">
        <v>1</v>
      </c>
      <c r="N186" s="442">
        <v>466.66638888888883</v>
      </c>
      <c r="O186" s="446">
        <v>19</v>
      </c>
      <c r="P186" s="446">
        <v>9605.56</v>
      </c>
      <c r="Q186" s="469">
        <v>0.57175986414277635</v>
      </c>
      <c r="R186" s="447">
        <v>505.55578947368417</v>
      </c>
    </row>
    <row r="187" spans="1:18" ht="14.45" customHeight="1" x14ac:dyDescent="0.2">
      <c r="A187" s="441"/>
      <c r="B187" s="442" t="s">
        <v>1443</v>
      </c>
      <c r="C187" s="442" t="s">
        <v>1437</v>
      </c>
      <c r="D187" s="442" t="s">
        <v>1524</v>
      </c>
      <c r="E187" s="442" t="s">
        <v>1625</v>
      </c>
      <c r="F187" s="442" t="s">
        <v>1551</v>
      </c>
      <c r="G187" s="446">
        <v>7</v>
      </c>
      <c r="H187" s="446">
        <v>7000</v>
      </c>
      <c r="I187" s="442">
        <v>1</v>
      </c>
      <c r="J187" s="442">
        <v>1000</v>
      </c>
      <c r="K187" s="446">
        <v>7</v>
      </c>
      <c r="L187" s="446">
        <v>7000</v>
      </c>
      <c r="M187" s="442">
        <v>1</v>
      </c>
      <c r="N187" s="442">
        <v>1000</v>
      </c>
      <c r="O187" s="446"/>
      <c r="P187" s="446"/>
      <c r="Q187" s="469"/>
      <c r="R187" s="447"/>
    </row>
    <row r="188" spans="1:18" ht="14.45" customHeight="1" x14ac:dyDescent="0.2">
      <c r="A188" s="441"/>
      <c r="B188" s="442" t="s">
        <v>1443</v>
      </c>
      <c r="C188" s="442" t="s">
        <v>1437</v>
      </c>
      <c r="D188" s="442" t="s">
        <v>1524</v>
      </c>
      <c r="E188" s="442" t="s">
        <v>1552</v>
      </c>
      <c r="F188" s="442" t="s">
        <v>1553</v>
      </c>
      <c r="G188" s="446">
        <v>216</v>
      </c>
      <c r="H188" s="446">
        <v>10800</v>
      </c>
      <c r="I188" s="442">
        <v>0.97102829198820739</v>
      </c>
      <c r="J188" s="442">
        <v>50</v>
      </c>
      <c r="K188" s="446">
        <v>182</v>
      </c>
      <c r="L188" s="446">
        <v>11122.23</v>
      </c>
      <c r="M188" s="442">
        <v>1</v>
      </c>
      <c r="N188" s="442">
        <v>61.111153846153847</v>
      </c>
      <c r="O188" s="446">
        <v>161</v>
      </c>
      <c r="P188" s="446">
        <v>10733.33</v>
      </c>
      <c r="Q188" s="469">
        <v>0.96503399048572092</v>
      </c>
      <c r="R188" s="447">
        <v>66.666645962732915</v>
      </c>
    </row>
    <row r="189" spans="1:18" ht="14.45" customHeight="1" x14ac:dyDescent="0.2">
      <c r="A189" s="441"/>
      <c r="B189" s="442" t="s">
        <v>1443</v>
      </c>
      <c r="C189" s="442" t="s">
        <v>1437</v>
      </c>
      <c r="D189" s="442" t="s">
        <v>1524</v>
      </c>
      <c r="E189" s="442" t="s">
        <v>1558</v>
      </c>
      <c r="F189" s="442" t="s">
        <v>1559</v>
      </c>
      <c r="G189" s="446">
        <v>3</v>
      </c>
      <c r="H189" s="446">
        <v>0</v>
      </c>
      <c r="I189" s="442"/>
      <c r="J189" s="442">
        <v>0</v>
      </c>
      <c r="K189" s="446">
        <v>3</v>
      </c>
      <c r="L189" s="446">
        <v>0</v>
      </c>
      <c r="M189" s="442"/>
      <c r="N189" s="442">
        <v>0</v>
      </c>
      <c r="O189" s="446">
        <v>1</v>
      </c>
      <c r="P189" s="446">
        <v>0</v>
      </c>
      <c r="Q189" s="469"/>
      <c r="R189" s="447">
        <v>0</v>
      </c>
    </row>
    <row r="190" spans="1:18" ht="14.45" customHeight="1" x14ac:dyDescent="0.2">
      <c r="A190" s="441"/>
      <c r="B190" s="442" t="s">
        <v>1443</v>
      </c>
      <c r="C190" s="442" t="s">
        <v>1437</v>
      </c>
      <c r="D190" s="442" t="s">
        <v>1524</v>
      </c>
      <c r="E190" s="442" t="s">
        <v>1560</v>
      </c>
      <c r="F190" s="442" t="s">
        <v>1561</v>
      </c>
      <c r="G190" s="446">
        <v>327</v>
      </c>
      <c r="H190" s="446">
        <v>99916.66</v>
      </c>
      <c r="I190" s="442">
        <v>1.5797100395256918</v>
      </c>
      <c r="J190" s="442">
        <v>305.55553516819572</v>
      </c>
      <c r="K190" s="446">
        <v>207</v>
      </c>
      <c r="L190" s="446">
        <v>63250</v>
      </c>
      <c r="M190" s="442">
        <v>1</v>
      </c>
      <c r="N190" s="442">
        <v>305.55555555555554</v>
      </c>
      <c r="O190" s="446">
        <v>255</v>
      </c>
      <c r="P190" s="446">
        <v>79333.33</v>
      </c>
      <c r="Q190" s="469">
        <v>1.2542818972332017</v>
      </c>
      <c r="R190" s="447">
        <v>311.11109803921568</v>
      </c>
    </row>
    <row r="191" spans="1:18" ht="14.45" customHeight="1" x14ac:dyDescent="0.2">
      <c r="A191" s="441"/>
      <c r="B191" s="442" t="s">
        <v>1443</v>
      </c>
      <c r="C191" s="442" t="s">
        <v>1437</v>
      </c>
      <c r="D191" s="442" t="s">
        <v>1524</v>
      </c>
      <c r="E191" s="442" t="s">
        <v>1562</v>
      </c>
      <c r="F191" s="442" t="s">
        <v>1563</v>
      </c>
      <c r="G191" s="446">
        <v>176</v>
      </c>
      <c r="H191" s="446">
        <v>5866.67</v>
      </c>
      <c r="I191" s="442">
        <v>15.999863637603294</v>
      </c>
      <c r="J191" s="442">
        <v>33.333352272727275</v>
      </c>
      <c r="K191" s="446">
        <v>11</v>
      </c>
      <c r="L191" s="446">
        <v>366.67</v>
      </c>
      <c r="M191" s="442">
        <v>1</v>
      </c>
      <c r="N191" s="442">
        <v>33.333636363636366</v>
      </c>
      <c r="O191" s="446"/>
      <c r="P191" s="446"/>
      <c r="Q191" s="469"/>
      <c r="R191" s="447"/>
    </row>
    <row r="192" spans="1:18" ht="14.45" customHeight="1" x14ac:dyDescent="0.2">
      <c r="A192" s="441"/>
      <c r="B192" s="442" t="s">
        <v>1443</v>
      </c>
      <c r="C192" s="442" t="s">
        <v>1437</v>
      </c>
      <c r="D192" s="442" t="s">
        <v>1524</v>
      </c>
      <c r="E192" s="442" t="s">
        <v>1564</v>
      </c>
      <c r="F192" s="442" t="s">
        <v>1565</v>
      </c>
      <c r="G192" s="446">
        <v>1131</v>
      </c>
      <c r="H192" s="446">
        <v>515233.33999999997</v>
      </c>
      <c r="I192" s="442">
        <v>1.1818181880738727</v>
      </c>
      <c r="J192" s="442">
        <v>455.55556145004419</v>
      </c>
      <c r="K192" s="446">
        <v>957</v>
      </c>
      <c r="L192" s="446">
        <v>435966.67</v>
      </c>
      <c r="M192" s="442">
        <v>1</v>
      </c>
      <c r="N192" s="442">
        <v>455.55555903866247</v>
      </c>
      <c r="O192" s="446">
        <v>863</v>
      </c>
      <c r="P192" s="446">
        <v>397938.9</v>
      </c>
      <c r="Q192" s="469">
        <v>0.91277367602436221</v>
      </c>
      <c r="R192" s="447">
        <v>461.11112398609504</v>
      </c>
    </row>
    <row r="193" spans="1:18" ht="14.45" customHeight="1" x14ac:dyDescent="0.2">
      <c r="A193" s="441"/>
      <c r="B193" s="442" t="s">
        <v>1443</v>
      </c>
      <c r="C193" s="442" t="s">
        <v>1437</v>
      </c>
      <c r="D193" s="442" t="s">
        <v>1524</v>
      </c>
      <c r="E193" s="442" t="s">
        <v>1568</v>
      </c>
      <c r="F193" s="442" t="s">
        <v>1569</v>
      </c>
      <c r="G193" s="446">
        <v>464</v>
      </c>
      <c r="H193" s="446">
        <v>36088.89</v>
      </c>
      <c r="I193" s="442">
        <v>1.5415283598257408</v>
      </c>
      <c r="J193" s="442">
        <v>77.777780172413799</v>
      </c>
      <c r="K193" s="446">
        <v>301</v>
      </c>
      <c r="L193" s="446">
        <v>23411.11</v>
      </c>
      <c r="M193" s="442">
        <v>1</v>
      </c>
      <c r="N193" s="442">
        <v>77.777774086378741</v>
      </c>
      <c r="O193" s="446">
        <v>362</v>
      </c>
      <c r="P193" s="446">
        <v>34188.89</v>
      </c>
      <c r="Q193" s="469">
        <v>1.4603703113607172</v>
      </c>
      <c r="R193" s="447">
        <v>94.44444751381215</v>
      </c>
    </row>
    <row r="194" spans="1:18" ht="14.45" customHeight="1" x14ac:dyDescent="0.2">
      <c r="A194" s="441"/>
      <c r="B194" s="442" t="s">
        <v>1443</v>
      </c>
      <c r="C194" s="442" t="s">
        <v>1437</v>
      </c>
      <c r="D194" s="442" t="s">
        <v>1524</v>
      </c>
      <c r="E194" s="442" t="s">
        <v>1626</v>
      </c>
      <c r="F194" s="442" t="s">
        <v>1627</v>
      </c>
      <c r="G194" s="446">
        <v>42</v>
      </c>
      <c r="H194" s="446">
        <v>29400</v>
      </c>
      <c r="I194" s="442">
        <v>1.1666666666666667</v>
      </c>
      <c r="J194" s="442">
        <v>700</v>
      </c>
      <c r="K194" s="446">
        <v>36</v>
      </c>
      <c r="L194" s="446">
        <v>25200</v>
      </c>
      <c r="M194" s="442">
        <v>1</v>
      </c>
      <c r="N194" s="442">
        <v>700</v>
      </c>
      <c r="O194" s="446">
        <v>17</v>
      </c>
      <c r="P194" s="446">
        <v>11994.449999999999</v>
      </c>
      <c r="Q194" s="469">
        <v>0.47597023809523803</v>
      </c>
      <c r="R194" s="447">
        <v>705.55588235294113</v>
      </c>
    </row>
    <row r="195" spans="1:18" ht="14.45" customHeight="1" x14ac:dyDescent="0.2">
      <c r="A195" s="441"/>
      <c r="B195" s="442" t="s">
        <v>1443</v>
      </c>
      <c r="C195" s="442" t="s">
        <v>1437</v>
      </c>
      <c r="D195" s="442" t="s">
        <v>1524</v>
      </c>
      <c r="E195" s="442" t="s">
        <v>1572</v>
      </c>
      <c r="F195" s="442" t="s">
        <v>1573</v>
      </c>
      <c r="G195" s="446">
        <v>1</v>
      </c>
      <c r="H195" s="446">
        <v>270</v>
      </c>
      <c r="I195" s="442">
        <v>0.5</v>
      </c>
      <c r="J195" s="442">
        <v>270</v>
      </c>
      <c r="K195" s="446">
        <v>2</v>
      </c>
      <c r="L195" s="446">
        <v>540</v>
      </c>
      <c r="M195" s="442">
        <v>1</v>
      </c>
      <c r="N195" s="442">
        <v>270</v>
      </c>
      <c r="O195" s="446"/>
      <c r="P195" s="446"/>
      <c r="Q195" s="469"/>
      <c r="R195" s="447"/>
    </row>
    <row r="196" spans="1:18" ht="14.45" customHeight="1" x14ac:dyDescent="0.2">
      <c r="A196" s="441"/>
      <c r="B196" s="442" t="s">
        <v>1443</v>
      </c>
      <c r="C196" s="442" t="s">
        <v>1437</v>
      </c>
      <c r="D196" s="442" t="s">
        <v>1524</v>
      </c>
      <c r="E196" s="442" t="s">
        <v>1574</v>
      </c>
      <c r="F196" s="442" t="s">
        <v>1575</v>
      </c>
      <c r="G196" s="446">
        <v>678</v>
      </c>
      <c r="H196" s="446">
        <v>64033.33</v>
      </c>
      <c r="I196" s="442">
        <v>1.3559997060706368</v>
      </c>
      <c r="J196" s="442">
        <v>94.444439528023608</v>
      </c>
      <c r="K196" s="446">
        <v>500</v>
      </c>
      <c r="L196" s="446">
        <v>47222.229999999996</v>
      </c>
      <c r="M196" s="442">
        <v>1</v>
      </c>
      <c r="N196" s="442">
        <v>94.444459999999992</v>
      </c>
      <c r="O196" s="446">
        <v>408</v>
      </c>
      <c r="P196" s="446">
        <v>45333.33</v>
      </c>
      <c r="Q196" s="469">
        <v>0.95999977129415548</v>
      </c>
      <c r="R196" s="447">
        <v>111.11110294117647</v>
      </c>
    </row>
    <row r="197" spans="1:18" ht="14.45" customHeight="1" x14ac:dyDescent="0.2">
      <c r="A197" s="441"/>
      <c r="B197" s="442" t="s">
        <v>1443</v>
      </c>
      <c r="C197" s="442" t="s">
        <v>1437</v>
      </c>
      <c r="D197" s="442" t="s">
        <v>1524</v>
      </c>
      <c r="E197" s="442" t="s">
        <v>1606</v>
      </c>
      <c r="F197" s="442" t="s">
        <v>1607</v>
      </c>
      <c r="G197" s="446">
        <v>554</v>
      </c>
      <c r="H197" s="446">
        <v>53553.33</v>
      </c>
      <c r="I197" s="442">
        <v>1.5346257966734362</v>
      </c>
      <c r="J197" s="442">
        <v>96.666660649819491</v>
      </c>
      <c r="K197" s="446">
        <v>361</v>
      </c>
      <c r="L197" s="446">
        <v>34896.67</v>
      </c>
      <c r="M197" s="442">
        <v>1</v>
      </c>
      <c r="N197" s="442">
        <v>96.666675900276999</v>
      </c>
      <c r="O197" s="446">
        <v>317</v>
      </c>
      <c r="P197" s="446">
        <v>47550</v>
      </c>
      <c r="Q197" s="469">
        <v>1.3625941959505019</v>
      </c>
      <c r="R197" s="447">
        <v>150</v>
      </c>
    </row>
    <row r="198" spans="1:18" ht="14.45" customHeight="1" x14ac:dyDescent="0.2">
      <c r="A198" s="441"/>
      <c r="B198" s="442" t="s">
        <v>1443</v>
      </c>
      <c r="C198" s="442" t="s">
        <v>1437</v>
      </c>
      <c r="D198" s="442" t="s">
        <v>1524</v>
      </c>
      <c r="E198" s="442" t="s">
        <v>1579</v>
      </c>
      <c r="F198" s="442" t="s">
        <v>1580</v>
      </c>
      <c r="G198" s="446">
        <v>551</v>
      </c>
      <c r="H198" s="446">
        <v>238766.66999999998</v>
      </c>
      <c r="I198" s="442">
        <v>1.3538084238823824</v>
      </c>
      <c r="J198" s="442">
        <v>433.3333393829401</v>
      </c>
      <c r="K198" s="446">
        <v>407</v>
      </c>
      <c r="L198" s="446">
        <v>176366.65999999997</v>
      </c>
      <c r="M198" s="442">
        <v>1</v>
      </c>
      <c r="N198" s="442">
        <v>433.33331695331691</v>
      </c>
      <c r="O198" s="446">
        <v>372</v>
      </c>
      <c r="P198" s="446">
        <v>163266.65999999997</v>
      </c>
      <c r="Q198" s="469">
        <v>0.92572292291524938</v>
      </c>
      <c r="R198" s="447">
        <v>438.88887096774187</v>
      </c>
    </row>
    <row r="199" spans="1:18" ht="14.45" customHeight="1" x14ac:dyDescent="0.2">
      <c r="A199" s="441"/>
      <c r="B199" s="442" t="s">
        <v>1443</v>
      </c>
      <c r="C199" s="442" t="s">
        <v>1437</v>
      </c>
      <c r="D199" s="442" t="s">
        <v>1524</v>
      </c>
      <c r="E199" s="442" t="s">
        <v>1581</v>
      </c>
      <c r="F199" s="442" t="s">
        <v>1582</v>
      </c>
      <c r="G199" s="446">
        <v>850</v>
      </c>
      <c r="H199" s="446">
        <v>64222.210000000006</v>
      </c>
      <c r="I199" s="442">
        <v>1.197183193110636</v>
      </c>
      <c r="J199" s="442">
        <v>75.555541176470598</v>
      </c>
      <c r="K199" s="446">
        <v>710</v>
      </c>
      <c r="L199" s="446">
        <v>53644.430000000008</v>
      </c>
      <c r="M199" s="442">
        <v>1</v>
      </c>
      <c r="N199" s="442">
        <v>75.55553521126761</v>
      </c>
      <c r="O199" s="446">
        <v>315</v>
      </c>
      <c r="P199" s="446">
        <v>31500</v>
      </c>
      <c r="Q199" s="469">
        <v>0.58719982671080662</v>
      </c>
      <c r="R199" s="447">
        <v>100</v>
      </c>
    </row>
    <row r="200" spans="1:18" ht="14.45" customHeight="1" x14ac:dyDescent="0.2">
      <c r="A200" s="441"/>
      <c r="B200" s="442" t="s">
        <v>1443</v>
      </c>
      <c r="C200" s="442" t="s">
        <v>1437</v>
      </c>
      <c r="D200" s="442" t="s">
        <v>1524</v>
      </c>
      <c r="E200" s="442" t="s">
        <v>1628</v>
      </c>
      <c r="F200" s="442" t="s">
        <v>1629</v>
      </c>
      <c r="G200" s="446">
        <v>98</v>
      </c>
      <c r="H200" s="446">
        <v>125766.66</v>
      </c>
      <c r="I200" s="442">
        <v>1.0769230505757972</v>
      </c>
      <c r="J200" s="442">
        <v>1283.3332653061225</v>
      </c>
      <c r="K200" s="446">
        <v>91</v>
      </c>
      <c r="L200" s="446">
        <v>116783.33</v>
      </c>
      <c r="M200" s="442">
        <v>1</v>
      </c>
      <c r="N200" s="442">
        <v>1283.3332967032968</v>
      </c>
      <c r="O200" s="446">
        <v>74</v>
      </c>
      <c r="P200" s="446">
        <v>101133.34</v>
      </c>
      <c r="Q200" s="469">
        <v>0.86599123350909757</v>
      </c>
      <c r="R200" s="447">
        <v>1366.6667567567567</v>
      </c>
    </row>
    <row r="201" spans="1:18" ht="14.45" customHeight="1" x14ac:dyDescent="0.2">
      <c r="A201" s="441"/>
      <c r="B201" s="442" t="s">
        <v>1443</v>
      </c>
      <c r="C201" s="442" t="s">
        <v>1437</v>
      </c>
      <c r="D201" s="442" t="s">
        <v>1524</v>
      </c>
      <c r="E201" s="442" t="s">
        <v>1630</v>
      </c>
      <c r="F201" s="442" t="s">
        <v>1631</v>
      </c>
      <c r="G201" s="446">
        <v>2</v>
      </c>
      <c r="H201" s="446">
        <v>933.34</v>
      </c>
      <c r="I201" s="442"/>
      <c r="J201" s="442">
        <v>466.67</v>
      </c>
      <c r="K201" s="446"/>
      <c r="L201" s="446"/>
      <c r="M201" s="442"/>
      <c r="N201" s="442"/>
      <c r="O201" s="446">
        <v>3</v>
      </c>
      <c r="P201" s="446">
        <v>1516.67</v>
      </c>
      <c r="Q201" s="469"/>
      <c r="R201" s="447">
        <v>505.55666666666667</v>
      </c>
    </row>
    <row r="202" spans="1:18" ht="14.45" customHeight="1" x14ac:dyDescent="0.2">
      <c r="A202" s="441"/>
      <c r="B202" s="442" t="s">
        <v>1443</v>
      </c>
      <c r="C202" s="442" t="s">
        <v>1437</v>
      </c>
      <c r="D202" s="442" t="s">
        <v>1524</v>
      </c>
      <c r="E202" s="442" t="s">
        <v>1583</v>
      </c>
      <c r="F202" s="442" t="s">
        <v>1584</v>
      </c>
      <c r="G202" s="446">
        <v>1</v>
      </c>
      <c r="H202" s="446">
        <v>116.67</v>
      </c>
      <c r="I202" s="442">
        <v>0.87504687617190424</v>
      </c>
      <c r="J202" s="442">
        <v>116.67</v>
      </c>
      <c r="K202" s="446">
        <v>1</v>
      </c>
      <c r="L202" s="446">
        <v>133.33000000000001</v>
      </c>
      <c r="M202" s="442">
        <v>1</v>
      </c>
      <c r="N202" s="442">
        <v>133.33000000000001</v>
      </c>
      <c r="O202" s="446">
        <v>3</v>
      </c>
      <c r="P202" s="446">
        <v>516.66</v>
      </c>
      <c r="Q202" s="469">
        <v>3.8750468761719037</v>
      </c>
      <c r="R202" s="447">
        <v>172.22</v>
      </c>
    </row>
    <row r="203" spans="1:18" ht="14.45" customHeight="1" x14ac:dyDescent="0.2">
      <c r="A203" s="441"/>
      <c r="B203" s="442" t="s">
        <v>1443</v>
      </c>
      <c r="C203" s="442" t="s">
        <v>1437</v>
      </c>
      <c r="D203" s="442" t="s">
        <v>1524</v>
      </c>
      <c r="E203" s="442" t="s">
        <v>1587</v>
      </c>
      <c r="F203" s="442" t="s">
        <v>1588</v>
      </c>
      <c r="G203" s="446">
        <v>2</v>
      </c>
      <c r="H203" s="446">
        <v>688.88</v>
      </c>
      <c r="I203" s="442">
        <v>0.1818162623255421</v>
      </c>
      <c r="J203" s="442">
        <v>344.44</v>
      </c>
      <c r="K203" s="446">
        <v>11</v>
      </c>
      <c r="L203" s="446">
        <v>3788.88</v>
      </c>
      <c r="M203" s="442">
        <v>1</v>
      </c>
      <c r="N203" s="442">
        <v>344.44363636363636</v>
      </c>
      <c r="O203" s="446">
        <v>5</v>
      </c>
      <c r="P203" s="446">
        <v>1972.2</v>
      </c>
      <c r="Q203" s="469">
        <v>0.52052321530373091</v>
      </c>
      <c r="R203" s="447">
        <v>394.44</v>
      </c>
    </row>
    <row r="204" spans="1:18" ht="14.45" customHeight="1" x14ac:dyDescent="0.2">
      <c r="A204" s="441"/>
      <c r="B204" s="442" t="s">
        <v>1443</v>
      </c>
      <c r="C204" s="442" t="s">
        <v>1437</v>
      </c>
      <c r="D204" s="442" t="s">
        <v>1524</v>
      </c>
      <c r="E204" s="442" t="s">
        <v>1589</v>
      </c>
      <c r="F204" s="442" t="s">
        <v>1590</v>
      </c>
      <c r="G204" s="446"/>
      <c r="H204" s="446"/>
      <c r="I204" s="442"/>
      <c r="J204" s="442"/>
      <c r="K204" s="446"/>
      <c r="L204" s="446"/>
      <c r="M204" s="442"/>
      <c r="N204" s="442"/>
      <c r="O204" s="446">
        <v>1</v>
      </c>
      <c r="P204" s="446">
        <v>297.77999999999997</v>
      </c>
      <c r="Q204" s="469"/>
      <c r="R204" s="447">
        <v>297.77999999999997</v>
      </c>
    </row>
    <row r="205" spans="1:18" ht="14.45" customHeight="1" x14ac:dyDescent="0.2">
      <c r="A205" s="441"/>
      <c r="B205" s="442" t="s">
        <v>1443</v>
      </c>
      <c r="C205" s="442" t="s">
        <v>1437</v>
      </c>
      <c r="D205" s="442" t="s">
        <v>1524</v>
      </c>
      <c r="E205" s="442" t="s">
        <v>1593</v>
      </c>
      <c r="F205" s="442" t="s">
        <v>1594</v>
      </c>
      <c r="G205" s="446">
        <v>452</v>
      </c>
      <c r="H205" s="446">
        <v>52733.33</v>
      </c>
      <c r="I205" s="442">
        <v>1.138539134730354</v>
      </c>
      <c r="J205" s="442">
        <v>116.6666592920354</v>
      </c>
      <c r="K205" s="446">
        <v>397</v>
      </c>
      <c r="L205" s="446">
        <v>46316.66</v>
      </c>
      <c r="M205" s="442">
        <v>1</v>
      </c>
      <c r="N205" s="442">
        <v>116.66664987405542</v>
      </c>
      <c r="O205" s="446">
        <v>216</v>
      </c>
      <c r="P205" s="446">
        <v>29999.99</v>
      </c>
      <c r="Q205" s="469">
        <v>0.64771488272254518</v>
      </c>
      <c r="R205" s="447">
        <v>138.8888425925926</v>
      </c>
    </row>
    <row r="206" spans="1:18" ht="14.45" customHeight="1" x14ac:dyDescent="0.2">
      <c r="A206" s="441"/>
      <c r="B206" s="442" t="s">
        <v>1443</v>
      </c>
      <c r="C206" s="442" t="s">
        <v>1437</v>
      </c>
      <c r="D206" s="442" t="s">
        <v>1524</v>
      </c>
      <c r="E206" s="442" t="s">
        <v>1610</v>
      </c>
      <c r="F206" s="442" t="s">
        <v>1611</v>
      </c>
      <c r="G206" s="446"/>
      <c r="H206" s="446"/>
      <c r="I206" s="442"/>
      <c r="J206" s="442"/>
      <c r="K206" s="446">
        <v>3</v>
      </c>
      <c r="L206" s="446">
        <v>1076.67</v>
      </c>
      <c r="M206" s="442">
        <v>1</v>
      </c>
      <c r="N206" s="442">
        <v>358.89000000000004</v>
      </c>
      <c r="O206" s="446">
        <v>1</v>
      </c>
      <c r="P206" s="446">
        <v>364.44</v>
      </c>
      <c r="Q206" s="469">
        <v>0.33848811613586333</v>
      </c>
      <c r="R206" s="447">
        <v>364.44</v>
      </c>
    </row>
    <row r="207" spans="1:18" ht="14.45" customHeight="1" x14ac:dyDescent="0.2">
      <c r="A207" s="441"/>
      <c r="B207" s="442" t="s">
        <v>1443</v>
      </c>
      <c r="C207" s="442" t="s">
        <v>1437</v>
      </c>
      <c r="D207" s="442" t="s">
        <v>1524</v>
      </c>
      <c r="E207" s="442" t="s">
        <v>1612</v>
      </c>
      <c r="F207" s="442"/>
      <c r="G207" s="446">
        <v>189</v>
      </c>
      <c r="H207" s="446">
        <v>103950</v>
      </c>
      <c r="I207" s="442">
        <v>1.2352941176470589</v>
      </c>
      <c r="J207" s="442">
        <v>550</v>
      </c>
      <c r="K207" s="446">
        <v>153</v>
      </c>
      <c r="L207" s="446">
        <v>84150</v>
      </c>
      <c r="M207" s="442">
        <v>1</v>
      </c>
      <c r="N207" s="442">
        <v>550</v>
      </c>
      <c r="O207" s="446"/>
      <c r="P207" s="446"/>
      <c r="Q207" s="469"/>
      <c r="R207" s="447"/>
    </row>
    <row r="208" spans="1:18" ht="14.45" customHeight="1" x14ac:dyDescent="0.2">
      <c r="A208" s="441"/>
      <c r="B208" s="442" t="s">
        <v>1443</v>
      </c>
      <c r="C208" s="442" t="s">
        <v>1437</v>
      </c>
      <c r="D208" s="442" t="s">
        <v>1524</v>
      </c>
      <c r="E208" s="442" t="s">
        <v>1595</v>
      </c>
      <c r="F208" s="442" t="s">
        <v>1596</v>
      </c>
      <c r="G208" s="446">
        <v>2</v>
      </c>
      <c r="H208" s="446">
        <v>233.33</v>
      </c>
      <c r="I208" s="442">
        <v>0.49998928579081581</v>
      </c>
      <c r="J208" s="442">
        <v>116.66500000000001</v>
      </c>
      <c r="K208" s="446">
        <v>4</v>
      </c>
      <c r="L208" s="446">
        <v>466.67</v>
      </c>
      <c r="M208" s="442">
        <v>1</v>
      </c>
      <c r="N208" s="442">
        <v>116.6675</v>
      </c>
      <c r="O208" s="446">
        <v>1</v>
      </c>
      <c r="P208" s="446">
        <v>150</v>
      </c>
      <c r="Q208" s="469">
        <v>0.32142627552660336</v>
      </c>
      <c r="R208" s="447">
        <v>150</v>
      </c>
    </row>
    <row r="209" spans="1:18" ht="14.45" customHeight="1" x14ac:dyDescent="0.2">
      <c r="A209" s="441"/>
      <c r="B209" s="442" t="s">
        <v>1443</v>
      </c>
      <c r="C209" s="442" t="s">
        <v>1437</v>
      </c>
      <c r="D209" s="442" t="s">
        <v>1524</v>
      </c>
      <c r="E209" s="442" t="s">
        <v>1613</v>
      </c>
      <c r="F209" s="442" t="s">
        <v>1614</v>
      </c>
      <c r="G209" s="446"/>
      <c r="H209" s="446"/>
      <c r="I209" s="442"/>
      <c r="J209" s="442"/>
      <c r="K209" s="446">
        <v>4</v>
      </c>
      <c r="L209" s="446">
        <v>2213.33</v>
      </c>
      <c r="M209" s="442">
        <v>1</v>
      </c>
      <c r="N209" s="442">
        <v>553.33249999999998</v>
      </c>
      <c r="O209" s="446">
        <v>35</v>
      </c>
      <c r="P209" s="446">
        <v>19561.11</v>
      </c>
      <c r="Q209" s="469">
        <v>8.8378642136509242</v>
      </c>
      <c r="R209" s="447">
        <v>558.8888571428572</v>
      </c>
    </row>
    <row r="210" spans="1:18" ht="14.45" customHeight="1" x14ac:dyDescent="0.2">
      <c r="A210" s="441"/>
      <c r="B210" s="442" t="s">
        <v>1443</v>
      </c>
      <c r="C210" s="442" t="s">
        <v>1437</v>
      </c>
      <c r="D210" s="442" t="s">
        <v>1524</v>
      </c>
      <c r="E210" s="442" t="s">
        <v>1615</v>
      </c>
      <c r="F210" s="442" t="s">
        <v>1616</v>
      </c>
      <c r="G210" s="446"/>
      <c r="H210" s="446"/>
      <c r="I210" s="442"/>
      <c r="J210" s="442"/>
      <c r="K210" s="446"/>
      <c r="L210" s="446"/>
      <c r="M210" s="442"/>
      <c r="N210" s="442"/>
      <c r="O210" s="446">
        <v>1</v>
      </c>
      <c r="P210" s="446">
        <v>300</v>
      </c>
      <c r="Q210" s="469"/>
      <c r="R210" s="447">
        <v>300</v>
      </c>
    </row>
    <row r="211" spans="1:18" ht="14.45" customHeight="1" x14ac:dyDescent="0.2">
      <c r="A211" s="441"/>
      <c r="B211" s="442" t="s">
        <v>1443</v>
      </c>
      <c r="C211" s="442" t="s">
        <v>1437</v>
      </c>
      <c r="D211" s="442" t="s">
        <v>1524</v>
      </c>
      <c r="E211" s="442" t="s">
        <v>1597</v>
      </c>
      <c r="F211" s="442" t="s">
        <v>1598</v>
      </c>
      <c r="G211" s="446"/>
      <c r="H211" s="446"/>
      <c r="I211" s="442"/>
      <c r="J211" s="442"/>
      <c r="K211" s="446"/>
      <c r="L211" s="446"/>
      <c r="M211" s="442"/>
      <c r="N211" s="442"/>
      <c r="O211" s="446">
        <v>500</v>
      </c>
      <c r="P211" s="446">
        <v>30555.55</v>
      </c>
      <c r="Q211" s="469"/>
      <c r="R211" s="447">
        <v>61.1111</v>
      </c>
    </row>
    <row r="212" spans="1:18" ht="14.45" customHeight="1" x14ac:dyDescent="0.2">
      <c r="A212" s="441"/>
      <c r="B212" s="442" t="s">
        <v>1443</v>
      </c>
      <c r="C212" s="442" t="s">
        <v>1437</v>
      </c>
      <c r="D212" s="442" t="s">
        <v>1524</v>
      </c>
      <c r="E212" s="442" t="s">
        <v>1632</v>
      </c>
      <c r="F212" s="442" t="s">
        <v>1633</v>
      </c>
      <c r="G212" s="446"/>
      <c r="H212" s="446"/>
      <c r="I212" s="442"/>
      <c r="J212" s="442"/>
      <c r="K212" s="446"/>
      <c r="L212" s="446"/>
      <c r="M212" s="442"/>
      <c r="N212" s="442"/>
      <c r="O212" s="446">
        <v>97</v>
      </c>
      <c r="P212" s="446">
        <v>54427.78</v>
      </c>
      <c r="Q212" s="469"/>
      <c r="R212" s="447">
        <v>561.11113402061858</v>
      </c>
    </row>
    <row r="213" spans="1:18" ht="14.45" customHeight="1" x14ac:dyDescent="0.2">
      <c r="A213" s="441"/>
      <c r="B213" s="442" t="s">
        <v>1443</v>
      </c>
      <c r="C213" s="442" t="s">
        <v>1437</v>
      </c>
      <c r="D213" s="442" t="s">
        <v>1524</v>
      </c>
      <c r="E213" s="442" t="s">
        <v>1634</v>
      </c>
      <c r="F213" s="442" t="s">
        <v>1635</v>
      </c>
      <c r="G213" s="446"/>
      <c r="H213" s="446"/>
      <c r="I213" s="442"/>
      <c r="J213" s="442"/>
      <c r="K213" s="446"/>
      <c r="L213" s="446"/>
      <c r="M213" s="442"/>
      <c r="N213" s="442"/>
      <c r="O213" s="446">
        <v>1</v>
      </c>
      <c r="P213" s="446">
        <v>672.22</v>
      </c>
      <c r="Q213" s="469"/>
      <c r="R213" s="447">
        <v>672.22</v>
      </c>
    </row>
    <row r="214" spans="1:18" ht="14.45" customHeight="1" x14ac:dyDescent="0.2">
      <c r="A214" s="441"/>
      <c r="B214" s="442" t="s">
        <v>1443</v>
      </c>
      <c r="C214" s="442" t="s">
        <v>1438</v>
      </c>
      <c r="D214" s="442" t="s">
        <v>1524</v>
      </c>
      <c r="E214" s="442" t="s">
        <v>1599</v>
      </c>
      <c r="F214" s="442" t="s">
        <v>1600</v>
      </c>
      <c r="G214" s="446">
        <v>2</v>
      </c>
      <c r="H214" s="446">
        <v>211.11</v>
      </c>
      <c r="I214" s="442"/>
      <c r="J214" s="442">
        <v>105.55500000000001</v>
      </c>
      <c r="K214" s="446"/>
      <c r="L214" s="446"/>
      <c r="M214" s="442"/>
      <c r="N214" s="442"/>
      <c r="O214" s="446"/>
      <c r="P214" s="446"/>
      <c r="Q214" s="469"/>
      <c r="R214" s="447"/>
    </row>
    <row r="215" spans="1:18" ht="14.45" customHeight="1" x14ac:dyDescent="0.2">
      <c r="A215" s="441"/>
      <c r="B215" s="442" t="s">
        <v>1443</v>
      </c>
      <c r="C215" s="442" t="s">
        <v>1438</v>
      </c>
      <c r="D215" s="442" t="s">
        <v>1524</v>
      </c>
      <c r="E215" s="442" t="s">
        <v>1529</v>
      </c>
      <c r="F215" s="442" t="s">
        <v>1530</v>
      </c>
      <c r="G215" s="446">
        <v>501</v>
      </c>
      <c r="H215" s="446">
        <v>38966.659999999996</v>
      </c>
      <c r="I215" s="442">
        <v>1.0636938919574355</v>
      </c>
      <c r="J215" s="442">
        <v>77.777764471057878</v>
      </c>
      <c r="K215" s="446">
        <v>471</v>
      </c>
      <c r="L215" s="446">
        <v>36633.339999999997</v>
      </c>
      <c r="M215" s="442">
        <v>1</v>
      </c>
      <c r="N215" s="442">
        <v>77.777791932059444</v>
      </c>
      <c r="O215" s="446">
        <v>536</v>
      </c>
      <c r="P215" s="446">
        <v>44666.67</v>
      </c>
      <c r="Q215" s="469">
        <v>1.2192901329772279</v>
      </c>
      <c r="R215" s="447">
        <v>83.333339552238797</v>
      </c>
    </row>
    <row r="216" spans="1:18" ht="14.45" customHeight="1" x14ac:dyDescent="0.2">
      <c r="A216" s="441"/>
      <c r="B216" s="442" t="s">
        <v>1443</v>
      </c>
      <c r="C216" s="442" t="s">
        <v>1438</v>
      </c>
      <c r="D216" s="442" t="s">
        <v>1524</v>
      </c>
      <c r="E216" s="442" t="s">
        <v>1531</v>
      </c>
      <c r="F216" s="442" t="s">
        <v>1532</v>
      </c>
      <c r="G216" s="446">
        <v>12</v>
      </c>
      <c r="H216" s="446">
        <v>3000</v>
      </c>
      <c r="I216" s="442">
        <v>1.5</v>
      </c>
      <c r="J216" s="442">
        <v>250</v>
      </c>
      <c r="K216" s="446">
        <v>8</v>
      </c>
      <c r="L216" s="446">
        <v>2000</v>
      </c>
      <c r="M216" s="442">
        <v>1</v>
      </c>
      <c r="N216" s="442">
        <v>250</v>
      </c>
      <c r="O216" s="446">
        <v>33</v>
      </c>
      <c r="P216" s="446">
        <v>8433.35</v>
      </c>
      <c r="Q216" s="469">
        <v>4.2166750000000004</v>
      </c>
      <c r="R216" s="447">
        <v>255.55606060606061</v>
      </c>
    </row>
    <row r="217" spans="1:18" ht="14.45" customHeight="1" x14ac:dyDescent="0.2">
      <c r="A217" s="441"/>
      <c r="B217" s="442" t="s">
        <v>1443</v>
      </c>
      <c r="C217" s="442" t="s">
        <v>1438</v>
      </c>
      <c r="D217" s="442" t="s">
        <v>1524</v>
      </c>
      <c r="E217" s="442" t="s">
        <v>1533</v>
      </c>
      <c r="F217" s="442" t="s">
        <v>1534</v>
      </c>
      <c r="G217" s="446">
        <v>1</v>
      </c>
      <c r="H217" s="446">
        <v>300</v>
      </c>
      <c r="I217" s="442">
        <v>1</v>
      </c>
      <c r="J217" s="442">
        <v>300</v>
      </c>
      <c r="K217" s="446">
        <v>1</v>
      </c>
      <c r="L217" s="446">
        <v>300</v>
      </c>
      <c r="M217" s="442">
        <v>1</v>
      </c>
      <c r="N217" s="442">
        <v>300</v>
      </c>
      <c r="O217" s="446"/>
      <c r="P217" s="446"/>
      <c r="Q217" s="469"/>
      <c r="R217" s="447"/>
    </row>
    <row r="218" spans="1:18" ht="14.45" customHeight="1" x14ac:dyDescent="0.2">
      <c r="A218" s="441"/>
      <c r="B218" s="442" t="s">
        <v>1443</v>
      </c>
      <c r="C218" s="442" t="s">
        <v>1438</v>
      </c>
      <c r="D218" s="442" t="s">
        <v>1524</v>
      </c>
      <c r="E218" s="442" t="s">
        <v>1535</v>
      </c>
      <c r="F218" s="442" t="s">
        <v>1536</v>
      </c>
      <c r="G218" s="446">
        <v>271</v>
      </c>
      <c r="H218" s="446">
        <v>31616.660000000003</v>
      </c>
      <c r="I218" s="442">
        <v>1.1991150945929445</v>
      </c>
      <c r="J218" s="442">
        <v>116.66664206642068</v>
      </c>
      <c r="K218" s="446">
        <v>226</v>
      </c>
      <c r="L218" s="446">
        <v>26366.66</v>
      </c>
      <c r="M218" s="442">
        <v>1</v>
      </c>
      <c r="N218" s="442">
        <v>116.66663716814159</v>
      </c>
      <c r="O218" s="446">
        <v>299</v>
      </c>
      <c r="P218" s="446">
        <v>39866.67</v>
      </c>
      <c r="Q218" s="469">
        <v>1.5120106225058463</v>
      </c>
      <c r="R218" s="447">
        <v>133.33334448160534</v>
      </c>
    </row>
    <row r="219" spans="1:18" ht="14.45" customHeight="1" x14ac:dyDescent="0.2">
      <c r="A219" s="441"/>
      <c r="B219" s="442" t="s">
        <v>1443</v>
      </c>
      <c r="C219" s="442" t="s">
        <v>1438</v>
      </c>
      <c r="D219" s="442" t="s">
        <v>1524</v>
      </c>
      <c r="E219" s="442" t="s">
        <v>1537</v>
      </c>
      <c r="F219" s="442" t="s">
        <v>1538</v>
      </c>
      <c r="G219" s="446">
        <v>15</v>
      </c>
      <c r="H219" s="446">
        <v>4500</v>
      </c>
      <c r="I219" s="442"/>
      <c r="J219" s="442">
        <v>300</v>
      </c>
      <c r="K219" s="446"/>
      <c r="L219" s="446"/>
      <c r="M219" s="442"/>
      <c r="N219" s="442"/>
      <c r="O219" s="446"/>
      <c r="P219" s="446"/>
      <c r="Q219" s="469"/>
      <c r="R219" s="447"/>
    </row>
    <row r="220" spans="1:18" ht="14.45" customHeight="1" x14ac:dyDescent="0.2">
      <c r="A220" s="441"/>
      <c r="B220" s="442" t="s">
        <v>1443</v>
      </c>
      <c r="C220" s="442" t="s">
        <v>1438</v>
      </c>
      <c r="D220" s="442" t="s">
        <v>1524</v>
      </c>
      <c r="E220" s="442" t="s">
        <v>1541</v>
      </c>
      <c r="F220" s="442" t="s">
        <v>1542</v>
      </c>
      <c r="G220" s="446">
        <v>1010</v>
      </c>
      <c r="H220" s="446">
        <v>785555.55999999994</v>
      </c>
      <c r="I220" s="442">
        <v>0.99116783664145469</v>
      </c>
      <c r="J220" s="442">
        <v>777.77778217821776</v>
      </c>
      <c r="K220" s="446">
        <v>1019</v>
      </c>
      <c r="L220" s="446">
        <v>792555.54</v>
      </c>
      <c r="M220" s="442">
        <v>1</v>
      </c>
      <c r="N220" s="442">
        <v>777.77776251226692</v>
      </c>
      <c r="O220" s="446">
        <v>595</v>
      </c>
      <c r="P220" s="446">
        <v>525583.32999999996</v>
      </c>
      <c r="Q220" s="469">
        <v>0.66315015601304095</v>
      </c>
      <c r="R220" s="447">
        <v>883.33332773109237</v>
      </c>
    </row>
    <row r="221" spans="1:18" ht="14.45" customHeight="1" x14ac:dyDescent="0.2">
      <c r="A221" s="441"/>
      <c r="B221" s="442" t="s">
        <v>1443</v>
      </c>
      <c r="C221" s="442" t="s">
        <v>1438</v>
      </c>
      <c r="D221" s="442" t="s">
        <v>1524</v>
      </c>
      <c r="E221" s="442" t="s">
        <v>1543</v>
      </c>
      <c r="F221" s="442" t="s">
        <v>1544</v>
      </c>
      <c r="G221" s="446">
        <v>1873</v>
      </c>
      <c r="H221" s="446">
        <v>174813.33000000002</v>
      </c>
      <c r="I221" s="442">
        <v>1.5104838856706189</v>
      </c>
      <c r="J221" s="442">
        <v>93.333331553657246</v>
      </c>
      <c r="K221" s="446">
        <v>1240</v>
      </c>
      <c r="L221" s="446">
        <v>115733.33</v>
      </c>
      <c r="M221" s="442">
        <v>1</v>
      </c>
      <c r="N221" s="442">
        <v>93.333330645161297</v>
      </c>
      <c r="O221" s="446">
        <v>1592</v>
      </c>
      <c r="P221" s="446">
        <v>157431.1</v>
      </c>
      <c r="Q221" s="469">
        <v>1.3602918018517225</v>
      </c>
      <c r="R221" s="447">
        <v>98.888881909547749</v>
      </c>
    </row>
    <row r="222" spans="1:18" ht="14.45" customHeight="1" x14ac:dyDescent="0.2">
      <c r="A222" s="441"/>
      <c r="B222" s="442" t="s">
        <v>1443</v>
      </c>
      <c r="C222" s="442" t="s">
        <v>1438</v>
      </c>
      <c r="D222" s="442" t="s">
        <v>1524</v>
      </c>
      <c r="E222" s="442" t="s">
        <v>1636</v>
      </c>
      <c r="F222" s="442" t="s">
        <v>1637</v>
      </c>
      <c r="G222" s="446">
        <v>51</v>
      </c>
      <c r="H222" s="446">
        <v>34000</v>
      </c>
      <c r="I222" s="442">
        <v>0.94444418209883829</v>
      </c>
      <c r="J222" s="442">
        <v>666.66666666666663</v>
      </c>
      <c r="K222" s="446">
        <v>54</v>
      </c>
      <c r="L222" s="446">
        <v>36000.01</v>
      </c>
      <c r="M222" s="442">
        <v>1</v>
      </c>
      <c r="N222" s="442">
        <v>666.6668518518519</v>
      </c>
      <c r="O222" s="446">
        <v>25</v>
      </c>
      <c r="P222" s="446">
        <v>16805.55</v>
      </c>
      <c r="Q222" s="469">
        <v>0.4668207036609156</v>
      </c>
      <c r="R222" s="447">
        <v>672.22199999999998</v>
      </c>
    </row>
    <row r="223" spans="1:18" ht="14.45" customHeight="1" x14ac:dyDescent="0.2">
      <c r="A223" s="441"/>
      <c r="B223" s="442" t="s">
        <v>1443</v>
      </c>
      <c r="C223" s="442" t="s">
        <v>1438</v>
      </c>
      <c r="D223" s="442" t="s">
        <v>1524</v>
      </c>
      <c r="E223" s="442" t="s">
        <v>1623</v>
      </c>
      <c r="F223" s="442" t="s">
        <v>1624</v>
      </c>
      <c r="G223" s="446">
        <v>156</v>
      </c>
      <c r="H223" s="446">
        <v>121333.34</v>
      </c>
      <c r="I223" s="442">
        <v>1.1908398639773055</v>
      </c>
      <c r="J223" s="442">
        <v>777.77782051282054</v>
      </c>
      <c r="K223" s="446">
        <v>131</v>
      </c>
      <c r="L223" s="446">
        <v>101888.88</v>
      </c>
      <c r="M223" s="442">
        <v>1</v>
      </c>
      <c r="N223" s="442">
        <v>777.77770992366413</v>
      </c>
      <c r="O223" s="446">
        <v>112</v>
      </c>
      <c r="P223" s="446">
        <v>98933.33</v>
      </c>
      <c r="Q223" s="469">
        <v>0.97099241840719019</v>
      </c>
      <c r="R223" s="447">
        <v>883.33330357142859</v>
      </c>
    </row>
    <row r="224" spans="1:18" ht="14.45" customHeight="1" x14ac:dyDescent="0.2">
      <c r="A224" s="441"/>
      <c r="B224" s="442" t="s">
        <v>1443</v>
      </c>
      <c r="C224" s="442" t="s">
        <v>1438</v>
      </c>
      <c r="D224" s="442" t="s">
        <v>1524</v>
      </c>
      <c r="E224" s="442" t="s">
        <v>1638</v>
      </c>
      <c r="F224" s="442" t="s">
        <v>1639</v>
      </c>
      <c r="G224" s="446">
        <v>270</v>
      </c>
      <c r="H224" s="446">
        <v>90000</v>
      </c>
      <c r="I224" s="442">
        <v>1.0975611094586719</v>
      </c>
      <c r="J224" s="442">
        <v>333.33333333333331</v>
      </c>
      <c r="K224" s="446">
        <v>246</v>
      </c>
      <c r="L224" s="446">
        <v>81999.990000000005</v>
      </c>
      <c r="M224" s="442">
        <v>1</v>
      </c>
      <c r="N224" s="442">
        <v>333.33329268292687</v>
      </c>
      <c r="O224" s="446">
        <v>253</v>
      </c>
      <c r="P224" s="446">
        <v>85738.89</v>
      </c>
      <c r="Q224" s="469">
        <v>1.0455963470239447</v>
      </c>
      <c r="R224" s="447">
        <v>338.88889328063243</v>
      </c>
    </row>
    <row r="225" spans="1:18" ht="14.45" customHeight="1" x14ac:dyDescent="0.2">
      <c r="A225" s="441"/>
      <c r="B225" s="442" t="s">
        <v>1443</v>
      </c>
      <c r="C225" s="442" t="s">
        <v>1438</v>
      </c>
      <c r="D225" s="442" t="s">
        <v>1524</v>
      </c>
      <c r="E225" s="442" t="s">
        <v>1545</v>
      </c>
      <c r="F225" s="442" t="s">
        <v>1528</v>
      </c>
      <c r="G225" s="446">
        <v>13</v>
      </c>
      <c r="H225" s="446">
        <v>5431.12</v>
      </c>
      <c r="I225" s="442"/>
      <c r="J225" s="442">
        <v>417.77846153846156</v>
      </c>
      <c r="K225" s="446"/>
      <c r="L225" s="446"/>
      <c r="M225" s="442"/>
      <c r="N225" s="442"/>
      <c r="O225" s="446"/>
      <c r="P225" s="446"/>
      <c r="Q225" s="469"/>
      <c r="R225" s="447"/>
    </row>
    <row r="226" spans="1:18" ht="14.45" customHeight="1" x14ac:dyDescent="0.2">
      <c r="A226" s="441"/>
      <c r="B226" s="442" t="s">
        <v>1443</v>
      </c>
      <c r="C226" s="442" t="s">
        <v>1438</v>
      </c>
      <c r="D226" s="442" t="s">
        <v>1524</v>
      </c>
      <c r="E226" s="442" t="s">
        <v>1546</v>
      </c>
      <c r="F226" s="442" t="s">
        <v>1547</v>
      </c>
      <c r="G226" s="446">
        <v>48</v>
      </c>
      <c r="H226" s="446">
        <v>10133.34</v>
      </c>
      <c r="I226" s="442">
        <v>0.56296333333333337</v>
      </c>
      <c r="J226" s="442">
        <v>211.11125000000001</v>
      </c>
      <c r="K226" s="446">
        <v>81</v>
      </c>
      <c r="L226" s="446">
        <v>18000</v>
      </c>
      <c r="M226" s="442">
        <v>1</v>
      </c>
      <c r="N226" s="442">
        <v>222.22222222222223</v>
      </c>
      <c r="O226" s="446">
        <v>89</v>
      </c>
      <c r="P226" s="446">
        <v>31150</v>
      </c>
      <c r="Q226" s="469">
        <v>1.7305555555555556</v>
      </c>
      <c r="R226" s="447">
        <v>350</v>
      </c>
    </row>
    <row r="227" spans="1:18" ht="14.45" customHeight="1" x14ac:dyDescent="0.2">
      <c r="A227" s="441"/>
      <c r="B227" s="442" t="s">
        <v>1443</v>
      </c>
      <c r="C227" s="442" t="s">
        <v>1438</v>
      </c>
      <c r="D227" s="442" t="s">
        <v>1524</v>
      </c>
      <c r="E227" s="442" t="s">
        <v>1548</v>
      </c>
      <c r="F227" s="442" t="s">
        <v>1549</v>
      </c>
      <c r="G227" s="446">
        <v>54</v>
      </c>
      <c r="H227" s="446">
        <v>31499.990000000005</v>
      </c>
      <c r="I227" s="442">
        <v>1.8620680074742844</v>
      </c>
      <c r="J227" s="442">
        <v>583.33314814814821</v>
      </c>
      <c r="K227" s="446">
        <v>29</v>
      </c>
      <c r="L227" s="446">
        <v>16916.670000000002</v>
      </c>
      <c r="M227" s="442">
        <v>1</v>
      </c>
      <c r="N227" s="442">
        <v>583.33344827586211</v>
      </c>
      <c r="O227" s="446">
        <v>46</v>
      </c>
      <c r="P227" s="446">
        <v>30666.67</v>
      </c>
      <c r="Q227" s="469">
        <v>1.8128077216142418</v>
      </c>
      <c r="R227" s="447">
        <v>666.66673913043473</v>
      </c>
    </row>
    <row r="228" spans="1:18" ht="14.45" customHeight="1" x14ac:dyDescent="0.2">
      <c r="A228" s="441"/>
      <c r="B228" s="442" t="s">
        <v>1443</v>
      </c>
      <c r="C228" s="442" t="s">
        <v>1438</v>
      </c>
      <c r="D228" s="442" t="s">
        <v>1524</v>
      </c>
      <c r="E228" s="442" t="s">
        <v>1550</v>
      </c>
      <c r="F228" s="442" t="s">
        <v>1551</v>
      </c>
      <c r="G228" s="446">
        <v>46</v>
      </c>
      <c r="H228" s="446">
        <v>21466.670000000002</v>
      </c>
      <c r="I228" s="442">
        <v>1.7037039682539683</v>
      </c>
      <c r="J228" s="442">
        <v>466.66673913043485</v>
      </c>
      <c r="K228" s="446">
        <v>27</v>
      </c>
      <c r="L228" s="446">
        <v>12600</v>
      </c>
      <c r="M228" s="442">
        <v>1</v>
      </c>
      <c r="N228" s="442">
        <v>466.66666666666669</v>
      </c>
      <c r="O228" s="446">
        <v>48</v>
      </c>
      <c r="P228" s="446">
        <v>24266.670000000002</v>
      </c>
      <c r="Q228" s="469">
        <v>1.9259261904761906</v>
      </c>
      <c r="R228" s="447">
        <v>505.55562500000002</v>
      </c>
    </row>
    <row r="229" spans="1:18" ht="14.45" customHeight="1" x14ac:dyDescent="0.2">
      <c r="A229" s="441"/>
      <c r="B229" s="442" t="s">
        <v>1443</v>
      </c>
      <c r="C229" s="442" t="s">
        <v>1438</v>
      </c>
      <c r="D229" s="442" t="s">
        <v>1524</v>
      </c>
      <c r="E229" s="442" t="s">
        <v>1625</v>
      </c>
      <c r="F229" s="442" t="s">
        <v>1551</v>
      </c>
      <c r="G229" s="446">
        <v>21</v>
      </c>
      <c r="H229" s="446">
        <v>21000</v>
      </c>
      <c r="I229" s="442">
        <v>0.84</v>
      </c>
      <c r="J229" s="442">
        <v>1000</v>
      </c>
      <c r="K229" s="446">
        <v>25</v>
      </c>
      <c r="L229" s="446">
        <v>25000</v>
      </c>
      <c r="M229" s="442">
        <v>1</v>
      </c>
      <c r="N229" s="442">
        <v>1000</v>
      </c>
      <c r="O229" s="446">
        <v>8</v>
      </c>
      <c r="P229" s="446">
        <v>8044.44</v>
      </c>
      <c r="Q229" s="469">
        <v>0.3217776</v>
      </c>
      <c r="R229" s="447">
        <v>1005.5549999999999</v>
      </c>
    </row>
    <row r="230" spans="1:18" ht="14.45" customHeight="1" x14ac:dyDescent="0.2">
      <c r="A230" s="441"/>
      <c r="B230" s="442" t="s">
        <v>1443</v>
      </c>
      <c r="C230" s="442" t="s">
        <v>1438</v>
      </c>
      <c r="D230" s="442" t="s">
        <v>1524</v>
      </c>
      <c r="E230" s="442" t="s">
        <v>1552</v>
      </c>
      <c r="F230" s="442" t="s">
        <v>1553</v>
      </c>
      <c r="G230" s="446">
        <v>297</v>
      </c>
      <c r="H230" s="446">
        <v>14850</v>
      </c>
      <c r="I230" s="442">
        <v>1.4127908470180599</v>
      </c>
      <c r="J230" s="442">
        <v>50</v>
      </c>
      <c r="K230" s="446">
        <v>172</v>
      </c>
      <c r="L230" s="446">
        <v>10511.11</v>
      </c>
      <c r="M230" s="442">
        <v>1</v>
      </c>
      <c r="N230" s="442">
        <v>61.111104651162798</v>
      </c>
      <c r="O230" s="446">
        <v>117</v>
      </c>
      <c r="P230" s="446">
        <v>7800</v>
      </c>
      <c r="Q230" s="469">
        <v>0.74207196004989007</v>
      </c>
      <c r="R230" s="447">
        <v>66.666666666666671</v>
      </c>
    </row>
    <row r="231" spans="1:18" ht="14.45" customHeight="1" x14ac:dyDescent="0.2">
      <c r="A231" s="441"/>
      <c r="B231" s="442" t="s">
        <v>1443</v>
      </c>
      <c r="C231" s="442" t="s">
        <v>1438</v>
      </c>
      <c r="D231" s="442" t="s">
        <v>1524</v>
      </c>
      <c r="E231" s="442" t="s">
        <v>1554</v>
      </c>
      <c r="F231" s="442" t="s">
        <v>1555</v>
      </c>
      <c r="G231" s="446">
        <v>1</v>
      </c>
      <c r="H231" s="446">
        <v>101.11</v>
      </c>
      <c r="I231" s="442">
        <v>0.7912818907497261</v>
      </c>
      <c r="J231" s="442">
        <v>101.11</v>
      </c>
      <c r="K231" s="446">
        <v>1</v>
      </c>
      <c r="L231" s="446">
        <v>127.78</v>
      </c>
      <c r="M231" s="442">
        <v>1</v>
      </c>
      <c r="N231" s="442">
        <v>127.78</v>
      </c>
      <c r="O231" s="446"/>
      <c r="P231" s="446"/>
      <c r="Q231" s="469"/>
      <c r="R231" s="447"/>
    </row>
    <row r="232" spans="1:18" ht="14.45" customHeight="1" x14ac:dyDescent="0.2">
      <c r="A232" s="441"/>
      <c r="B232" s="442" t="s">
        <v>1443</v>
      </c>
      <c r="C232" s="442" t="s">
        <v>1438</v>
      </c>
      <c r="D232" s="442" t="s">
        <v>1524</v>
      </c>
      <c r="E232" s="442" t="s">
        <v>1604</v>
      </c>
      <c r="F232" s="442" t="s">
        <v>1605</v>
      </c>
      <c r="G232" s="446">
        <v>1</v>
      </c>
      <c r="H232" s="446">
        <v>0</v>
      </c>
      <c r="I232" s="442"/>
      <c r="J232" s="442">
        <v>0</v>
      </c>
      <c r="K232" s="446"/>
      <c r="L232" s="446"/>
      <c r="M232" s="442"/>
      <c r="N232" s="442"/>
      <c r="O232" s="446"/>
      <c r="P232" s="446"/>
      <c r="Q232" s="469"/>
      <c r="R232" s="447"/>
    </row>
    <row r="233" spans="1:18" ht="14.45" customHeight="1" x14ac:dyDescent="0.2">
      <c r="A233" s="441"/>
      <c r="B233" s="442" t="s">
        <v>1443</v>
      </c>
      <c r="C233" s="442" t="s">
        <v>1438</v>
      </c>
      <c r="D233" s="442" t="s">
        <v>1524</v>
      </c>
      <c r="E233" s="442" t="s">
        <v>1560</v>
      </c>
      <c r="F233" s="442" t="s">
        <v>1561</v>
      </c>
      <c r="G233" s="446">
        <v>454</v>
      </c>
      <c r="H233" s="446">
        <v>138722.22</v>
      </c>
      <c r="I233" s="442">
        <v>1.1493668268314201</v>
      </c>
      <c r="J233" s="442">
        <v>305.55555066079296</v>
      </c>
      <c r="K233" s="446">
        <v>395</v>
      </c>
      <c r="L233" s="446">
        <v>120694.46999999999</v>
      </c>
      <c r="M233" s="442">
        <v>1</v>
      </c>
      <c r="N233" s="442">
        <v>305.55562025316453</v>
      </c>
      <c r="O233" s="446">
        <v>330</v>
      </c>
      <c r="P233" s="446">
        <v>102666.67</v>
      </c>
      <c r="Q233" s="469">
        <v>0.85063275889939294</v>
      </c>
      <c r="R233" s="447">
        <v>311.11112121212119</v>
      </c>
    </row>
    <row r="234" spans="1:18" ht="14.45" customHeight="1" x14ac:dyDescent="0.2">
      <c r="A234" s="441"/>
      <c r="B234" s="442" t="s">
        <v>1443</v>
      </c>
      <c r="C234" s="442" t="s">
        <v>1438</v>
      </c>
      <c r="D234" s="442" t="s">
        <v>1524</v>
      </c>
      <c r="E234" s="442" t="s">
        <v>1562</v>
      </c>
      <c r="F234" s="442" t="s">
        <v>1563</v>
      </c>
      <c r="G234" s="446">
        <v>2944</v>
      </c>
      <c r="H234" s="446">
        <v>98133.33</v>
      </c>
      <c r="I234" s="442">
        <v>2.1240980519480521</v>
      </c>
      <c r="J234" s="442">
        <v>33.333332201086954</v>
      </c>
      <c r="K234" s="446">
        <v>1386</v>
      </c>
      <c r="L234" s="446">
        <v>46200</v>
      </c>
      <c r="M234" s="442">
        <v>1</v>
      </c>
      <c r="N234" s="442">
        <v>33.333333333333336</v>
      </c>
      <c r="O234" s="446">
        <v>190</v>
      </c>
      <c r="P234" s="446">
        <v>6333.34</v>
      </c>
      <c r="Q234" s="469">
        <v>0.13708528138528139</v>
      </c>
      <c r="R234" s="447">
        <v>33.333368421052633</v>
      </c>
    </row>
    <row r="235" spans="1:18" ht="14.45" customHeight="1" x14ac:dyDescent="0.2">
      <c r="A235" s="441"/>
      <c r="B235" s="442" t="s">
        <v>1443</v>
      </c>
      <c r="C235" s="442" t="s">
        <v>1438</v>
      </c>
      <c r="D235" s="442" t="s">
        <v>1524</v>
      </c>
      <c r="E235" s="442" t="s">
        <v>1564</v>
      </c>
      <c r="F235" s="442" t="s">
        <v>1565</v>
      </c>
      <c r="G235" s="446">
        <v>201</v>
      </c>
      <c r="H235" s="446">
        <v>91566.67</v>
      </c>
      <c r="I235" s="442">
        <v>1.55813976836526</v>
      </c>
      <c r="J235" s="442">
        <v>455.55557213930348</v>
      </c>
      <c r="K235" s="446">
        <v>129</v>
      </c>
      <c r="L235" s="446">
        <v>58766.66</v>
      </c>
      <c r="M235" s="442">
        <v>1</v>
      </c>
      <c r="N235" s="442">
        <v>455.55550387596901</v>
      </c>
      <c r="O235" s="446">
        <v>67</v>
      </c>
      <c r="P235" s="446">
        <v>30894.43</v>
      </c>
      <c r="Q235" s="469">
        <v>0.52571355935491315</v>
      </c>
      <c r="R235" s="447">
        <v>461.11089552238809</v>
      </c>
    </row>
    <row r="236" spans="1:18" ht="14.45" customHeight="1" x14ac:dyDescent="0.2">
      <c r="A236" s="441"/>
      <c r="B236" s="442" t="s">
        <v>1443</v>
      </c>
      <c r="C236" s="442" t="s">
        <v>1438</v>
      </c>
      <c r="D236" s="442" t="s">
        <v>1524</v>
      </c>
      <c r="E236" s="442" t="s">
        <v>1566</v>
      </c>
      <c r="F236" s="442" t="s">
        <v>1567</v>
      </c>
      <c r="G236" s="446">
        <v>146</v>
      </c>
      <c r="H236" s="446">
        <v>8597.77</v>
      </c>
      <c r="I236" s="442">
        <v>0.99319714531932646</v>
      </c>
      <c r="J236" s="442">
        <v>58.888835616438357</v>
      </c>
      <c r="K236" s="446">
        <v>147</v>
      </c>
      <c r="L236" s="446">
        <v>8656.66</v>
      </c>
      <c r="M236" s="442">
        <v>1</v>
      </c>
      <c r="N236" s="442">
        <v>58.888843537414964</v>
      </c>
      <c r="O236" s="446">
        <v>115</v>
      </c>
      <c r="P236" s="446">
        <v>13416.66</v>
      </c>
      <c r="Q236" s="469">
        <v>1.5498656525727013</v>
      </c>
      <c r="R236" s="447">
        <v>116.66660869565217</v>
      </c>
    </row>
    <row r="237" spans="1:18" ht="14.45" customHeight="1" x14ac:dyDescent="0.2">
      <c r="A237" s="441"/>
      <c r="B237" s="442" t="s">
        <v>1443</v>
      </c>
      <c r="C237" s="442" t="s">
        <v>1438</v>
      </c>
      <c r="D237" s="442" t="s">
        <v>1524</v>
      </c>
      <c r="E237" s="442" t="s">
        <v>1568</v>
      </c>
      <c r="F237" s="442" t="s">
        <v>1569</v>
      </c>
      <c r="G237" s="446">
        <v>454</v>
      </c>
      <c r="H237" s="446">
        <v>35311.1</v>
      </c>
      <c r="I237" s="442">
        <v>1.4740252367300117</v>
      </c>
      <c r="J237" s="442">
        <v>77.777753303964758</v>
      </c>
      <c r="K237" s="446">
        <v>308</v>
      </c>
      <c r="L237" s="446">
        <v>23955.559999999998</v>
      </c>
      <c r="M237" s="442">
        <v>1</v>
      </c>
      <c r="N237" s="442">
        <v>77.777792207792203</v>
      </c>
      <c r="O237" s="446">
        <v>258</v>
      </c>
      <c r="P237" s="446">
        <v>24366.68</v>
      </c>
      <c r="Q237" s="469">
        <v>1.0171617778920636</v>
      </c>
      <c r="R237" s="447">
        <v>94.444496124031005</v>
      </c>
    </row>
    <row r="238" spans="1:18" ht="14.45" customHeight="1" x14ac:dyDescent="0.2">
      <c r="A238" s="441"/>
      <c r="B238" s="442" t="s">
        <v>1443</v>
      </c>
      <c r="C238" s="442" t="s">
        <v>1438</v>
      </c>
      <c r="D238" s="442" t="s">
        <v>1524</v>
      </c>
      <c r="E238" s="442" t="s">
        <v>1626</v>
      </c>
      <c r="F238" s="442" t="s">
        <v>1627</v>
      </c>
      <c r="G238" s="446"/>
      <c r="H238" s="446"/>
      <c r="I238" s="442"/>
      <c r="J238" s="442"/>
      <c r="K238" s="446"/>
      <c r="L238" s="446"/>
      <c r="M238" s="442"/>
      <c r="N238" s="442"/>
      <c r="O238" s="446">
        <v>1</v>
      </c>
      <c r="P238" s="446">
        <v>705.56</v>
      </c>
      <c r="Q238" s="469"/>
      <c r="R238" s="447">
        <v>705.56</v>
      </c>
    </row>
    <row r="239" spans="1:18" ht="14.45" customHeight="1" x14ac:dyDescent="0.2">
      <c r="A239" s="441"/>
      <c r="B239" s="442" t="s">
        <v>1443</v>
      </c>
      <c r="C239" s="442" t="s">
        <v>1438</v>
      </c>
      <c r="D239" s="442" t="s">
        <v>1524</v>
      </c>
      <c r="E239" s="442" t="s">
        <v>1640</v>
      </c>
      <c r="F239" s="442" t="s">
        <v>1641</v>
      </c>
      <c r="G239" s="446">
        <v>134</v>
      </c>
      <c r="H239" s="446">
        <v>148888.88999999998</v>
      </c>
      <c r="I239" s="442">
        <v>1.5402300027744826</v>
      </c>
      <c r="J239" s="442">
        <v>1111.111119402985</v>
      </c>
      <c r="K239" s="446">
        <v>87</v>
      </c>
      <c r="L239" s="446">
        <v>96666.66</v>
      </c>
      <c r="M239" s="442">
        <v>1</v>
      </c>
      <c r="N239" s="442">
        <v>1111.1110344827587</v>
      </c>
      <c r="O239" s="446">
        <v>69</v>
      </c>
      <c r="P239" s="446">
        <v>84716.67</v>
      </c>
      <c r="Q239" s="469">
        <v>0.8763794052675451</v>
      </c>
      <c r="R239" s="447">
        <v>1227.7778260869566</v>
      </c>
    </row>
    <row r="240" spans="1:18" ht="14.45" customHeight="1" x14ac:dyDescent="0.2">
      <c r="A240" s="441"/>
      <c r="B240" s="442" t="s">
        <v>1443</v>
      </c>
      <c r="C240" s="442" t="s">
        <v>1438</v>
      </c>
      <c r="D240" s="442" t="s">
        <v>1524</v>
      </c>
      <c r="E240" s="442" t="s">
        <v>1572</v>
      </c>
      <c r="F240" s="442" t="s">
        <v>1573</v>
      </c>
      <c r="G240" s="446">
        <v>1605</v>
      </c>
      <c r="H240" s="446">
        <v>433350</v>
      </c>
      <c r="I240" s="442">
        <v>1.0742971887550201</v>
      </c>
      <c r="J240" s="442">
        <v>270</v>
      </c>
      <c r="K240" s="446">
        <v>1494</v>
      </c>
      <c r="L240" s="446">
        <v>403380</v>
      </c>
      <c r="M240" s="442">
        <v>1</v>
      </c>
      <c r="N240" s="442">
        <v>270</v>
      </c>
      <c r="O240" s="446">
        <v>1220</v>
      </c>
      <c r="P240" s="446">
        <v>406666.67</v>
      </c>
      <c r="Q240" s="469">
        <v>1.0081478258713867</v>
      </c>
      <c r="R240" s="447">
        <v>333.33333606557375</v>
      </c>
    </row>
    <row r="241" spans="1:18" ht="14.45" customHeight="1" x14ac:dyDescent="0.2">
      <c r="A241" s="441"/>
      <c r="B241" s="442" t="s">
        <v>1443</v>
      </c>
      <c r="C241" s="442" t="s">
        <v>1438</v>
      </c>
      <c r="D241" s="442" t="s">
        <v>1524</v>
      </c>
      <c r="E241" s="442" t="s">
        <v>1574</v>
      </c>
      <c r="F241" s="442" t="s">
        <v>1575</v>
      </c>
      <c r="G241" s="446">
        <v>583</v>
      </c>
      <c r="H241" s="446">
        <v>55061.11</v>
      </c>
      <c r="I241" s="442">
        <v>1.4574998848529477</v>
      </c>
      <c r="J241" s="442">
        <v>94.444442538593478</v>
      </c>
      <c r="K241" s="446">
        <v>400</v>
      </c>
      <c r="L241" s="446">
        <v>37777.780000000006</v>
      </c>
      <c r="M241" s="442">
        <v>1</v>
      </c>
      <c r="N241" s="442">
        <v>94.444450000000018</v>
      </c>
      <c r="O241" s="446">
        <v>446</v>
      </c>
      <c r="P241" s="446">
        <v>49555.55</v>
      </c>
      <c r="Q241" s="469">
        <v>1.3117644816609126</v>
      </c>
      <c r="R241" s="447">
        <v>111.11109865470853</v>
      </c>
    </row>
    <row r="242" spans="1:18" ht="14.45" customHeight="1" x14ac:dyDescent="0.2">
      <c r="A242" s="441"/>
      <c r="B242" s="442" t="s">
        <v>1443</v>
      </c>
      <c r="C242" s="442" t="s">
        <v>1438</v>
      </c>
      <c r="D242" s="442" t="s">
        <v>1524</v>
      </c>
      <c r="E242" s="442" t="s">
        <v>1606</v>
      </c>
      <c r="F242" s="442" t="s">
        <v>1607</v>
      </c>
      <c r="G242" s="446">
        <v>6</v>
      </c>
      <c r="H242" s="446">
        <v>580</v>
      </c>
      <c r="I242" s="442"/>
      <c r="J242" s="442">
        <v>96.666666666666671</v>
      </c>
      <c r="K242" s="446"/>
      <c r="L242" s="446"/>
      <c r="M242" s="442"/>
      <c r="N242" s="442"/>
      <c r="O242" s="446">
        <v>1</v>
      </c>
      <c r="P242" s="446">
        <v>150</v>
      </c>
      <c r="Q242" s="469"/>
      <c r="R242" s="447">
        <v>150</v>
      </c>
    </row>
    <row r="243" spans="1:18" ht="14.45" customHeight="1" x14ac:dyDescent="0.2">
      <c r="A243" s="441"/>
      <c r="B243" s="442" t="s">
        <v>1443</v>
      </c>
      <c r="C243" s="442" t="s">
        <v>1438</v>
      </c>
      <c r="D243" s="442" t="s">
        <v>1524</v>
      </c>
      <c r="E243" s="442" t="s">
        <v>1642</v>
      </c>
      <c r="F243" s="442" t="s">
        <v>1643</v>
      </c>
      <c r="G243" s="446"/>
      <c r="H243" s="446"/>
      <c r="I243" s="442"/>
      <c r="J243" s="442"/>
      <c r="K243" s="446">
        <v>2</v>
      </c>
      <c r="L243" s="446">
        <v>666.67</v>
      </c>
      <c r="M243" s="442">
        <v>1</v>
      </c>
      <c r="N243" s="442">
        <v>333.33499999999998</v>
      </c>
      <c r="O243" s="446"/>
      <c r="P243" s="446"/>
      <c r="Q243" s="469"/>
      <c r="R243" s="447"/>
    </row>
    <row r="244" spans="1:18" ht="14.45" customHeight="1" x14ac:dyDescent="0.2">
      <c r="A244" s="441"/>
      <c r="B244" s="442" t="s">
        <v>1443</v>
      </c>
      <c r="C244" s="442" t="s">
        <v>1438</v>
      </c>
      <c r="D244" s="442" t="s">
        <v>1524</v>
      </c>
      <c r="E244" s="442" t="s">
        <v>1581</v>
      </c>
      <c r="F244" s="442" t="s">
        <v>1582</v>
      </c>
      <c r="G244" s="446">
        <v>24</v>
      </c>
      <c r="H244" s="446">
        <v>1813.33</v>
      </c>
      <c r="I244" s="442">
        <v>2.3999497068438398</v>
      </c>
      <c r="J244" s="442">
        <v>75.555416666666659</v>
      </c>
      <c r="K244" s="446">
        <v>10</v>
      </c>
      <c r="L244" s="446">
        <v>755.56999999999994</v>
      </c>
      <c r="M244" s="442">
        <v>1</v>
      </c>
      <c r="N244" s="442">
        <v>75.556999999999988</v>
      </c>
      <c r="O244" s="446">
        <v>4</v>
      </c>
      <c r="P244" s="446">
        <v>400</v>
      </c>
      <c r="Q244" s="469">
        <v>0.52940164379210397</v>
      </c>
      <c r="R244" s="447">
        <v>100</v>
      </c>
    </row>
    <row r="245" spans="1:18" ht="14.45" customHeight="1" x14ac:dyDescent="0.2">
      <c r="A245" s="441"/>
      <c r="B245" s="442" t="s">
        <v>1443</v>
      </c>
      <c r="C245" s="442" t="s">
        <v>1438</v>
      </c>
      <c r="D245" s="442" t="s">
        <v>1524</v>
      </c>
      <c r="E245" s="442" t="s">
        <v>1628</v>
      </c>
      <c r="F245" s="442" t="s">
        <v>1629</v>
      </c>
      <c r="G245" s="446">
        <v>32</v>
      </c>
      <c r="H245" s="446">
        <v>41066.67</v>
      </c>
      <c r="I245" s="442">
        <v>1.4545452291510672</v>
      </c>
      <c r="J245" s="442">
        <v>1283.3334374999999</v>
      </c>
      <c r="K245" s="446">
        <v>22</v>
      </c>
      <c r="L245" s="446">
        <v>28233.340000000004</v>
      </c>
      <c r="M245" s="442">
        <v>1</v>
      </c>
      <c r="N245" s="442">
        <v>1283.3336363636365</v>
      </c>
      <c r="O245" s="446">
        <v>3</v>
      </c>
      <c r="P245" s="446">
        <v>4100</v>
      </c>
      <c r="Q245" s="469">
        <v>0.14521838365563547</v>
      </c>
      <c r="R245" s="447">
        <v>1366.6666666666667</v>
      </c>
    </row>
    <row r="246" spans="1:18" ht="14.45" customHeight="1" x14ac:dyDescent="0.2">
      <c r="A246" s="441"/>
      <c r="B246" s="442" t="s">
        <v>1443</v>
      </c>
      <c r="C246" s="442" t="s">
        <v>1438</v>
      </c>
      <c r="D246" s="442" t="s">
        <v>1524</v>
      </c>
      <c r="E246" s="442" t="s">
        <v>1583</v>
      </c>
      <c r="F246" s="442" t="s">
        <v>1584</v>
      </c>
      <c r="G246" s="446"/>
      <c r="H246" s="446"/>
      <c r="I246" s="442"/>
      <c r="J246" s="442"/>
      <c r="K246" s="446"/>
      <c r="L246" s="446"/>
      <c r="M246" s="442"/>
      <c r="N246" s="442"/>
      <c r="O246" s="446">
        <v>4</v>
      </c>
      <c r="P246" s="446">
        <v>688.88</v>
      </c>
      <c r="Q246" s="469"/>
      <c r="R246" s="447">
        <v>172.22</v>
      </c>
    </row>
    <row r="247" spans="1:18" ht="14.45" customHeight="1" x14ac:dyDescent="0.2">
      <c r="A247" s="441"/>
      <c r="B247" s="442" t="s">
        <v>1443</v>
      </c>
      <c r="C247" s="442" t="s">
        <v>1438</v>
      </c>
      <c r="D247" s="442" t="s">
        <v>1524</v>
      </c>
      <c r="E247" s="442" t="s">
        <v>1585</v>
      </c>
      <c r="F247" s="442" t="s">
        <v>1586</v>
      </c>
      <c r="G247" s="446">
        <v>6</v>
      </c>
      <c r="H247" s="446">
        <v>293.34000000000003</v>
      </c>
      <c r="I247" s="442">
        <v>0.31579627297096535</v>
      </c>
      <c r="J247" s="442">
        <v>48.890000000000008</v>
      </c>
      <c r="K247" s="446">
        <v>19</v>
      </c>
      <c r="L247" s="446">
        <v>928.8900000000001</v>
      </c>
      <c r="M247" s="442">
        <v>1</v>
      </c>
      <c r="N247" s="442">
        <v>48.888947368421057</v>
      </c>
      <c r="O247" s="446">
        <v>45</v>
      </c>
      <c r="P247" s="446">
        <v>3250</v>
      </c>
      <c r="Q247" s="469">
        <v>3.4987996425841592</v>
      </c>
      <c r="R247" s="447">
        <v>72.222222222222229</v>
      </c>
    </row>
    <row r="248" spans="1:18" ht="14.45" customHeight="1" x14ac:dyDescent="0.2">
      <c r="A248" s="441"/>
      <c r="B248" s="442" t="s">
        <v>1443</v>
      </c>
      <c r="C248" s="442" t="s">
        <v>1438</v>
      </c>
      <c r="D248" s="442" t="s">
        <v>1524</v>
      </c>
      <c r="E248" s="442" t="s">
        <v>1644</v>
      </c>
      <c r="F248" s="442" t="s">
        <v>1645</v>
      </c>
      <c r="G248" s="446">
        <v>4</v>
      </c>
      <c r="H248" s="446">
        <v>1866.67</v>
      </c>
      <c r="I248" s="442">
        <v>1.9999892857908157</v>
      </c>
      <c r="J248" s="442">
        <v>466.66750000000002</v>
      </c>
      <c r="K248" s="446">
        <v>2</v>
      </c>
      <c r="L248" s="446">
        <v>933.34</v>
      </c>
      <c r="M248" s="442">
        <v>1</v>
      </c>
      <c r="N248" s="442">
        <v>466.67</v>
      </c>
      <c r="O248" s="446">
        <v>1</v>
      </c>
      <c r="P248" s="446">
        <v>472.22</v>
      </c>
      <c r="Q248" s="469">
        <v>0.50594638609724218</v>
      </c>
      <c r="R248" s="447">
        <v>472.22</v>
      </c>
    </row>
    <row r="249" spans="1:18" ht="14.45" customHeight="1" x14ac:dyDescent="0.2">
      <c r="A249" s="441"/>
      <c r="B249" s="442" t="s">
        <v>1443</v>
      </c>
      <c r="C249" s="442" t="s">
        <v>1438</v>
      </c>
      <c r="D249" s="442" t="s">
        <v>1524</v>
      </c>
      <c r="E249" s="442" t="s">
        <v>1587</v>
      </c>
      <c r="F249" s="442" t="s">
        <v>1588</v>
      </c>
      <c r="G249" s="446">
        <v>3</v>
      </c>
      <c r="H249" s="446">
        <v>1033.33</v>
      </c>
      <c r="I249" s="442"/>
      <c r="J249" s="442">
        <v>344.44333333333333</v>
      </c>
      <c r="K249" s="446"/>
      <c r="L249" s="446"/>
      <c r="M249" s="442"/>
      <c r="N249" s="442"/>
      <c r="O249" s="446">
        <v>69</v>
      </c>
      <c r="P249" s="446">
        <v>27216.67</v>
      </c>
      <c r="Q249" s="469"/>
      <c r="R249" s="447">
        <v>394.44449275362314</v>
      </c>
    </row>
    <row r="250" spans="1:18" ht="14.45" customHeight="1" x14ac:dyDescent="0.2">
      <c r="A250" s="441"/>
      <c r="B250" s="442" t="s">
        <v>1443</v>
      </c>
      <c r="C250" s="442" t="s">
        <v>1438</v>
      </c>
      <c r="D250" s="442" t="s">
        <v>1524</v>
      </c>
      <c r="E250" s="442" t="s">
        <v>1608</v>
      </c>
      <c r="F250" s="442" t="s">
        <v>1609</v>
      </c>
      <c r="G250" s="446">
        <v>92</v>
      </c>
      <c r="H250" s="446">
        <v>42933.34</v>
      </c>
      <c r="I250" s="442">
        <v>1.8775510382578662</v>
      </c>
      <c r="J250" s="442">
        <v>466.66673913043473</v>
      </c>
      <c r="K250" s="446">
        <v>49</v>
      </c>
      <c r="L250" s="446">
        <v>22866.67</v>
      </c>
      <c r="M250" s="442">
        <v>1</v>
      </c>
      <c r="N250" s="442">
        <v>466.66673469387752</v>
      </c>
      <c r="O250" s="446">
        <v>31</v>
      </c>
      <c r="P250" s="446">
        <v>15672.21</v>
      </c>
      <c r="Q250" s="469">
        <v>0.68537351525167423</v>
      </c>
      <c r="R250" s="447">
        <v>505.55516129032253</v>
      </c>
    </row>
    <row r="251" spans="1:18" ht="14.45" customHeight="1" x14ac:dyDescent="0.2">
      <c r="A251" s="441"/>
      <c r="B251" s="442" t="s">
        <v>1443</v>
      </c>
      <c r="C251" s="442" t="s">
        <v>1438</v>
      </c>
      <c r="D251" s="442" t="s">
        <v>1524</v>
      </c>
      <c r="E251" s="442" t="s">
        <v>1646</v>
      </c>
      <c r="F251" s="442" t="s">
        <v>1647</v>
      </c>
      <c r="G251" s="446">
        <v>23</v>
      </c>
      <c r="H251" s="446">
        <v>2248.9</v>
      </c>
      <c r="I251" s="442">
        <v>0.95834079074088285</v>
      </c>
      <c r="J251" s="442">
        <v>97.778260869565216</v>
      </c>
      <c r="K251" s="446">
        <v>24</v>
      </c>
      <c r="L251" s="446">
        <v>2346.66</v>
      </c>
      <c r="M251" s="442">
        <v>1</v>
      </c>
      <c r="N251" s="442">
        <v>97.777499999999989</v>
      </c>
      <c r="O251" s="446">
        <v>10</v>
      </c>
      <c r="P251" s="446">
        <v>1033.33</v>
      </c>
      <c r="Q251" s="469">
        <v>0.44034073960437387</v>
      </c>
      <c r="R251" s="447">
        <v>103.333</v>
      </c>
    </row>
    <row r="252" spans="1:18" ht="14.45" customHeight="1" x14ac:dyDescent="0.2">
      <c r="A252" s="441"/>
      <c r="B252" s="442" t="s">
        <v>1443</v>
      </c>
      <c r="C252" s="442" t="s">
        <v>1438</v>
      </c>
      <c r="D252" s="442" t="s">
        <v>1524</v>
      </c>
      <c r="E252" s="442" t="s">
        <v>1595</v>
      </c>
      <c r="F252" s="442" t="s">
        <v>1596</v>
      </c>
      <c r="G252" s="446"/>
      <c r="H252" s="446"/>
      <c r="I252" s="442"/>
      <c r="J252" s="442"/>
      <c r="K252" s="446">
        <v>8</v>
      </c>
      <c r="L252" s="446">
        <v>933.33999999999992</v>
      </c>
      <c r="M252" s="442">
        <v>1</v>
      </c>
      <c r="N252" s="442">
        <v>116.66749999999999</v>
      </c>
      <c r="O252" s="446">
        <v>22</v>
      </c>
      <c r="P252" s="446">
        <v>3300</v>
      </c>
      <c r="Q252" s="469">
        <v>3.5356890307926374</v>
      </c>
      <c r="R252" s="447">
        <v>150</v>
      </c>
    </row>
    <row r="253" spans="1:18" ht="14.45" customHeight="1" x14ac:dyDescent="0.2">
      <c r="A253" s="441"/>
      <c r="B253" s="442" t="s">
        <v>1443</v>
      </c>
      <c r="C253" s="442" t="s">
        <v>1438</v>
      </c>
      <c r="D253" s="442" t="s">
        <v>1524</v>
      </c>
      <c r="E253" s="442" t="s">
        <v>1597</v>
      </c>
      <c r="F253" s="442" t="s">
        <v>1598</v>
      </c>
      <c r="G253" s="446"/>
      <c r="H253" s="446"/>
      <c r="I253" s="442"/>
      <c r="J253" s="442"/>
      <c r="K253" s="446"/>
      <c r="L253" s="446"/>
      <c r="M253" s="442"/>
      <c r="N253" s="442"/>
      <c r="O253" s="446">
        <v>1221</v>
      </c>
      <c r="P253" s="446">
        <v>74616.66</v>
      </c>
      <c r="Q253" s="469"/>
      <c r="R253" s="447">
        <v>61.111105651105653</v>
      </c>
    </row>
    <row r="254" spans="1:18" ht="14.45" customHeight="1" x14ac:dyDescent="0.2">
      <c r="A254" s="441"/>
      <c r="B254" s="442" t="s">
        <v>1443</v>
      </c>
      <c r="C254" s="442" t="s">
        <v>1438</v>
      </c>
      <c r="D254" s="442" t="s">
        <v>1524</v>
      </c>
      <c r="E254" s="442" t="s">
        <v>1648</v>
      </c>
      <c r="F254" s="442" t="s">
        <v>1649</v>
      </c>
      <c r="G254" s="446"/>
      <c r="H254" s="446"/>
      <c r="I254" s="442"/>
      <c r="J254" s="442"/>
      <c r="K254" s="446">
        <v>1</v>
      </c>
      <c r="L254" s="446">
        <v>481.11</v>
      </c>
      <c r="M254" s="442">
        <v>1</v>
      </c>
      <c r="N254" s="442">
        <v>481.11</v>
      </c>
      <c r="O254" s="446"/>
      <c r="P254" s="446"/>
      <c r="Q254" s="469"/>
      <c r="R254" s="447"/>
    </row>
    <row r="255" spans="1:18" ht="14.45" customHeight="1" x14ac:dyDescent="0.2">
      <c r="A255" s="441"/>
      <c r="B255" s="442" t="s">
        <v>1650</v>
      </c>
      <c r="C255" s="442" t="s">
        <v>1435</v>
      </c>
      <c r="D255" s="442" t="s">
        <v>1444</v>
      </c>
      <c r="E255" s="442" t="s">
        <v>1445</v>
      </c>
      <c r="F255" s="442"/>
      <c r="G255" s="446">
        <v>15</v>
      </c>
      <c r="H255" s="446">
        <v>1695</v>
      </c>
      <c r="I255" s="442">
        <v>0.78947368421052633</v>
      </c>
      <c r="J255" s="442">
        <v>113</v>
      </c>
      <c r="K255" s="446">
        <v>19</v>
      </c>
      <c r="L255" s="446">
        <v>2147</v>
      </c>
      <c r="M255" s="442">
        <v>1</v>
      </c>
      <c r="N255" s="442">
        <v>113</v>
      </c>
      <c r="O255" s="446">
        <v>23</v>
      </c>
      <c r="P255" s="446">
        <v>2599</v>
      </c>
      <c r="Q255" s="469">
        <v>1.2105263157894737</v>
      </c>
      <c r="R255" s="447">
        <v>113</v>
      </c>
    </row>
    <row r="256" spans="1:18" ht="14.45" customHeight="1" x14ac:dyDescent="0.2">
      <c r="A256" s="441"/>
      <c r="B256" s="442" t="s">
        <v>1650</v>
      </c>
      <c r="C256" s="442" t="s">
        <v>1435</v>
      </c>
      <c r="D256" s="442" t="s">
        <v>1444</v>
      </c>
      <c r="E256" s="442" t="s">
        <v>1651</v>
      </c>
      <c r="F256" s="442"/>
      <c r="G256" s="446">
        <v>2</v>
      </c>
      <c r="H256" s="446">
        <v>2016</v>
      </c>
      <c r="I256" s="442">
        <v>1</v>
      </c>
      <c r="J256" s="442">
        <v>1008</v>
      </c>
      <c r="K256" s="446">
        <v>2</v>
      </c>
      <c r="L256" s="446">
        <v>2016</v>
      </c>
      <c r="M256" s="442">
        <v>1</v>
      </c>
      <c r="N256" s="442">
        <v>1008</v>
      </c>
      <c r="O256" s="446">
        <v>1</v>
      </c>
      <c r="P256" s="446">
        <v>1008</v>
      </c>
      <c r="Q256" s="469">
        <v>0.5</v>
      </c>
      <c r="R256" s="447">
        <v>1008</v>
      </c>
    </row>
    <row r="257" spans="1:18" ht="14.45" customHeight="1" x14ac:dyDescent="0.2">
      <c r="A257" s="441"/>
      <c r="B257" s="442" t="s">
        <v>1650</v>
      </c>
      <c r="C257" s="442" t="s">
        <v>1435</v>
      </c>
      <c r="D257" s="442" t="s">
        <v>1444</v>
      </c>
      <c r="E257" s="442" t="s">
        <v>1652</v>
      </c>
      <c r="F257" s="442"/>
      <c r="G257" s="446">
        <v>287</v>
      </c>
      <c r="H257" s="446">
        <v>62279</v>
      </c>
      <c r="I257" s="442">
        <v>0.91987179487179482</v>
      </c>
      <c r="J257" s="442">
        <v>217</v>
      </c>
      <c r="K257" s="446">
        <v>312</v>
      </c>
      <c r="L257" s="446">
        <v>67704</v>
      </c>
      <c r="M257" s="442">
        <v>1</v>
      </c>
      <c r="N257" s="442">
        <v>217</v>
      </c>
      <c r="O257" s="446">
        <v>272</v>
      </c>
      <c r="P257" s="446">
        <v>59024</v>
      </c>
      <c r="Q257" s="469">
        <v>0.87179487179487181</v>
      </c>
      <c r="R257" s="447">
        <v>217</v>
      </c>
    </row>
    <row r="258" spans="1:18" ht="14.45" customHeight="1" x14ac:dyDescent="0.2">
      <c r="A258" s="441"/>
      <c r="B258" s="442" t="s">
        <v>1650</v>
      </c>
      <c r="C258" s="442" t="s">
        <v>1435</v>
      </c>
      <c r="D258" s="442" t="s">
        <v>1444</v>
      </c>
      <c r="E258" s="442" t="s">
        <v>1653</v>
      </c>
      <c r="F258" s="442"/>
      <c r="G258" s="446"/>
      <c r="H258" s="446"/>
      <c r="I258" s="442"/>
      <c r="J258" s="442"/>
      <c r="K258" s="446">
        <v>1</v>
      </c>
      <c r="L258" s="446">
        <v>1289</v>
      </c>
      <c r="M258" s="442">
        <v>1</v>
      </c>
      <c r="N258" s="442">
        <v>1289</v>
      </c>
      <c r="O258" s="446"/>
      <c r="P258" s="446"/>
      <c r="Q258" s="469"/>
      <c r="R258" s="447"/>
    </row>
    <row r="259" spans="1:18" ht="14.45" customHeight="1" x14ac:dyDescent="0.2">
      <c r="A259" s="441"/>
      <c r="B259" s="442" t="s">
        <v>1650</v>
      </c>
      <c r="C259" s="442" t="s">
        <v>1435</v>
      </c>
      <c r="D259" s="442" t="s">
        <v>1444</v>
      </c>
      <c r="E259" s="442" t="s">
        <v>1654</v>
      </c>
      <c r="F259" s="442"/>
      <c r="G259" s="446">
        <v>2</v>
      </c>
      <c r="H259" s="446">
        <v>3540</v>
      </c>
      <c r="I259" s="442"/>
      <c r="J259" s="442">
        <v>1770</v>
      </c>
      <c r="K259" s="446"/>
      <c r="L259" s="446"/>
      <c r="M259" s="442"/>
      <c r="N259" s="442"/>
      <c r="O259" s="446"/>
      <c r="P259" s="446"/>
      <c r="Q259" s="469"/>
      <c r="R259" s="447"/>
    </row>
    <row r="260" spans="1:18" ht="14.45" customHeight="1" x14ac:dyDescent="0.2">
      <c r="A260" s="441"/>
      <c r="B260" s="442" t="s">
        <v>1650</v>
      </c>
      <c r="C260" s="442" t="s">
        <v>1435</v>
      </c>
      <c r="D260" s="442" t="s">
        <v>1444</v>
      </c>
      <c r="E260" s="442" t="s">
        <v>1655</v>
      </c>
      <c r="F260" s="442"/>
      <c r="G260" s="446">
        <v>5</v>
      </c>
      <c r="H260" s="446">
        <v>12250</v>
      </c>
      <c r="I260" s="442">
        <v>1</v>
      </c>
      <c r="J260" s="442">
        <v>2450</v>
      </c>
      <c r="K260" s="446">
        <v>5</v>
      </c>
      <c r="L260" s="446">
        <v>12250</v>
      </c>
      <c r="M260" s="442">
        <v>1</v>
      </c>
      <c r="N260" s="442">
        <v>2450</v>
      </c>
      <c r="O260" s="446">
        <v>3</v>
      </c>
      <c r="P260" s="446">
        <v>7350</v>
      </c>
      <c r="Q260" s="469">
        <v>0.6</v>
      </c>
      <c r="R260" s="447">
        <v>2450</v>
      </c>
    </row>
    <row r="261" spans="1:18" ht="14.45" customHeight="1" x14ac:dyDescent="0.2">
      <c r="A261" s="441"/>
      <c r="B261" s="442" t="s">
        <v>1650</v>
      </c>
      <c r="C261" s="442" t="s">
        <v>1435</v>
      </c>
      <c r="D261" s="442" t="s">
        <v>1444</v>
      </c>
      <c r="E261" s="442" t="s">
        <v>1656</v>
      </c>
      <c r="F261" s="442"/>
      <c r="G261" s="446">
        <v>2</v>
      </c>
      <c r="H261" s="446">
        <v>2606</v>
      </c>
      <c r="I261" s="442"/>
      <c r="J261" s="442">
        <v>1303</v>
      </c>
      <c r="K261" s="446"/>
      <c r="L261" s="446"/>
      <c r="M261" s="442"/>
      <c r="N261" s="442"/>
      <c r="O261" s="446"/>
      <c r="P261" s="446"/>
      <c r="Q261" s="469"/>
      <c r="R261" s="447"/>
    </row>
    <row r="262" spans="1:18" ht="14.45" customHeight="1" x14ac:dyDescent="0.2">
      <c r="A262" s="441"/>
      <c r="B262" s="442" t="s">
        <v>1650</v>
      </c>
      <c r="C262" s="442" t="s">
        <v>1435</v>
      </c>
      <c r="D262" s="442" t="s">
        <v>1444</v>
      </c>
      <c r="E262" s="442" t="s">
        <v>1657</v>
      </c>
      <c r="F262" s="442"/>
      <c r="G262" s="446">
        <v>137</v>
      </c>
      <c r="H262" s="446">
        <v>142891</v>
      </c>
      <c r="I262" s="442">
        <v>0.80588235294117649</v>
      </c>
      <c r="J262" s="442">
        <v>1043</v>
      </c>
      <c r="K262" s="446">
        <v>170</v>
      </c>
      <c r="L262" s="446">
        <v>177310</v>
      </c>
      <c r="M262" s="442">
        <v>1</v>
      </c>
      <c r="N262" s="442">
        <v>1043</v>
      </c>
      <c r="O262" s="446">
        <v>124</v>
      </c>
      <c r="P262" s="446">
        <v>129332</v>
      </c>
      <c r="Q262" s="469">
        <v>0.72941176470588232</v>
      </c>
      <c r="R262" s="447">
        <v>1043</v>
      </c>
    </row>
    <row r="263" spans="1:18" ht="14.45" customHeight="1" x14ac:dyDescent="0.2">
      <c r="A263" s="441"/>
      <c r="B263" s="442" t="s">
        <v>1650</v>
      </c>
      <c r="C263" s="442" t="s">
        <v>1435</v>
      </c>
      <c r="D263" s="442" t="s">
        <v>1444</v>
      </c>
      <c r="E263" s="442" t="s">
        <v>1658</v>
      </c>
      <c r="F263" s="442"/>
      <c r="G263" s="446">
        <v>2</v>
      </c>
      <c r="H263" s="446">
        <v>3308</v>
      </c>
      <c r="I263" s="442"/>
      <c r="J263" s="442">
        <v>1654</v>
      </c>
      <c r="K263" s="446"/>
      <c r="L263" s="446"/>
      <c r="M263" s="442"/>
      <c r="N263" s="442"/>
      <c r="O263" s="446"/>
      <c r="P263" s="446"/>
      <c r="Q263" s="469"/>
      <c r="R263" s="447"/>
    </row>
    <row r="264" spans="1:18" ht="14.45" customHeight="1" x14ac:dyDescent="0.2">
      <c r="A264" s="441"/>
      <c r="B264" s="442" t="s">
        <v>1650</v>
      </c>
      <c r="C264" s="442" t="s">
        <v>1435</v>
      </c>
      <c r="D264" s="442" t="s">
        <v>1444</v>
      </c>
      <c r="E264" s="442" t="s">
        <v>1659</v>
      </c>
      <c r="F264" s="442"/>
      <c r="G264" s="446">
        <v>18</v>
      </c>
      <c r="H264" s="446">
        <v>23814</v>
      </c>
      <c r="I264" s="442">
        <v>1</v>
      </c>
      <c r="J264" s="442">
        <v>1323</v>
      </c>
      <c r="K264" s="446">
        <v>18</v>
      </c>
      <c r="L264" s="446">
        <v>23814</v>
      </c>
      <c r="M264" s="442">
        <v>1</v>
      </c>
      <c r="N264" s="442">
        <v>1323</v>
      </c>
      <c r="O264" s="446">
        <v>11</v>
      </c>
      <c r="P264" s="446">
        <v>14553</v>
      </c>
      <c r="Q264" s="469">
        <v>0.61111111111111116</v>
      </c>
      <c r="R264" s="447">
        <v>1323</v>
      </c>
    </row>
    <row r="265" spans="1:18" ht="14.45" customHeight="1" x14ac:dyDescent="0.2">
      <c r="A265" s="441"/>
      <c r="B265" s="442" t="s">
        <v>1650</v>
      </c>
      <c r="C265" s="442" t="s">
        <v>1435</v>
      </c>
      <c r="D265" s="442" t="s">
        <v>1444</v>
      </c>
      <c r="E265" s="442" t="s">
        <v>1660</v>
      </c>
      <c r="F265" s="442"/>
      <c r="G265" s="446">
        <v>2</v>
      </c>
      <c r="H265" s="446">
        <v>3866</v>
      </c>
      <c r="I265" s="442">
        <v>0.66666666666666663</v>
      </c>
      <c r="J265" s="442">
        <v>1933</v>
      </c>
      <c r="K265" s="446">
        <v>3</v>
      </c>
      <c r="L265" s="446">
        <v>5799</v>
      </c>
      <c r="M265" s="442">
        <v>1</v>
      </c>
      <c r="N265" s="442">
        <v>1933</v>
      </c>
      <c r="O265" s="446">
        <v>3</v>
      </c>
      <c r="P265" s="446">
        <v>5799</v>
      </c>
      <c r="Q265" s="469">
        <v>1</v>
      </c>
      <c r="R265" s="447">
        <v>1933</v>
      </c>
    </row>
    <row r="266" spans="1:18" ht="14.45" customHeight="1" x14ac:dyDescent="0.2">
      <c r="A266" s="441"/>
      <c r="B266" s="442" t="s">
        <v>1650</v>
      </c>
      <c r="C266" s="442" t="s">
        <v>1435</v>
      </c>
      <c r="D266" s="442" t="s">
        <v>1444</v>
      </c>
      <c r="E266" s="442" t="s">
        <v>1661</v>
      </c>
      <c r="F266" s="442"/>
      <c r="G266" s="446">
        <v>3</v>
      </c>
      <c r="H266" s="446">
        <v>2034</v>
      </c>
      <c r="I266" s="442">
        <v>1.5</v>
      </c>
      <c r="J266" s="442">
        <v>678</v>
      </c>
      <c r="K266" s="446">
        <v>2</v>
      </c>
      <c r="L266" s="446">
        <v>1356</v>
      </c>
      <c r="M266" s="442">
        <v>1</v>
      </c>
      <c r="N266" s="442">
        <v>678</v>
      </c>
      <c r="O266" s="446"/>
      <c r="P266" s="446"/>
      <c r="Q266" s="469"/>
      <c r="R266" s="447"/>
    </row>
    <row r="267" spans="1:18" ht="14.45" customHeight="1" x14ac:dyDescent="0.2">
      <c r="A267" s="441"/>
      <c r="B267" s="442" t="s">
        <v>1650</v>
      </c>
      <c r="C267" s="442" t="s">
        <v>1435</v>
      </c>
      <c r="D267" s="442" t="s">
        <v>1444</v>
      </c>
      <c r="E267" s="442" t="s">
        <v>1662</v>
      </c>
      <c r="F267" s="442"/>
      <c r="G267" s="446">
        <v>49</v>
      </c>
      <c r="H267" s="446">
        <v>26558</v>
      </c>
      <c r="I267" s="442">
        <v>0.85964912280701755</v>
      </c>
      <c r="J267" s="442">
        <v>542</v>
      </c>
      <c r="K267" s="446">
        <v>57</v>
      </c>
      <c r="L267" s="446">
        <v>30894</v>
      </c>
      <c r="M267" s="442">
        <v>1</v>
      </c>
      <c r="N267" s="442">
        <v>542</v>
      </c>
      <c r="O267" s="446">
        <v>36</v>
      </c>
      <c r="P267" s="446">
        <v>19512</v>
      </c>
      <c r="Q267" s="469">
        <v>0.63157894736842102</v>
      </c>
      <c r="R267" s="447">
        <v>542</v>
      </c>
    </row>
    <row r="268" spans="1:18" ht="14.45" customHeight="1" x14ac:dyDescent="0.2">
      <c r="A268" s="441"/>
      <c r="B268" s="442" t="s">
        <v>1650</v>
      </c>
      <c r="C268" s="442" t="s">
        <v>1435</v>
      </c>
      <c r="D268" s="442" t="s">
        <v>1444</v>
      </c>
      <c r="E268" s="442" t="s">
        <v>1663</v>
      </c>
      <c r="F268" s="442"/>
      <c r="G268" s="446">
        <v>2</v>
      </c>
      <c r="H268" s="446">
        <v>596</v>
      </c>
      <c r="I268" s="442"/>
      <c r="J268" s="442">
        <v>298</v>
      </c>
      <c r="K268" s="446"/>
      <c r="L268" s="446"/>
      <c r="M268" s="442"/>
      <c r="N268" s="442"/>
      <c r="O268" s="446"/>
      <c r="P268" s="446"/>
      <c r="Q268" s="469"/>
      <c r="R268" s="447"/>
    </row>
    <row r="269" spans="1:18" ht="14.45" customHeight="1" x14ac:dyDescent="0.2">
      <c r="A269" s="441"/>
      <c r="B269" s="442" t="s">
        <v>1650</v>
      </c>
      <c r="C269" s="442" t="s">
        <v>1435</v>
      </c>
      <c r="D269" s="442" t="s">
        <v>1444</v>
      </c>
      <c r="E269" s="442" t="s">
        <v>1664</v>
      </c>
      <c r="F269" s="442"/>
      <c r="G269" s="446">
        <v>56</v>
      </c>
      <c r="H269" s="446">
        <v>32424</v>
      </c>
      <c r="I269" s="442">
        <v>1.5135135135135136</v>
      </c>
      <c r="J269" s="442">
        <v>579</v>
      </c>
      <c r="K269" s="446">
        <v>37</v>
      </c>
      <c r="L269" s="446">
        <v>21423</v>
      </c>
      <c r="M269" s="442">
        <v>1</v>
      </c>
      <c r="N269" s="442">
        <v>579</v>
      </c>
      <c r="O269" s="446">
        <v>29</v>
      </c>
      <c r="P269" s="446">
        <v>16791</v>
      </c>
      <c r="Q269" s="469">
        <v>0.78378378378378377</v>
      </c>
      <c r="R269" s="447">
        <v>579</v>
      </c>
    </row>
    <row r="270" spans="1:18" ht="14.45" customHeight="1" x14ac:dyDescent="0.2">
      <c r="A270" s="441"/>
      <c r="B270" s="442" t="s">
        <v>1650</v>
      </c>
      <c r="C270" s="442" t="s">
        <v>1435</v>
      </c>
      <c r="D270" s="442" t="s">
        <v>1444</v>
      </c>
      <c r="E270" s="442" t="s">
        <v>1447</v>
      </c>
      <c r="F270" s="442"/>
      <c r="G270" s="446">
        <v>35</v>
      </c>
      <c r="H270" s="446">
        <v>3955</v>
      </c>
      <c r="I270" s="442">
        <v>0.7</v>
      </c>
      <c r="J270" s="442">
        <v>113</v>
      </c>
      <c r="K270" s="446">
        <v>50</v>
      </c>
      <c r="L270" s="446">
        <v>5650</v>
      </c>
      <c r="M270" s="442">
        <v>1</v>
      </c>
      <c r="N270" s="442">
        <v>113</v>
      </c>
      <c r="O270" s="446">
        <v>75</v>
      </c>
      <c r="P270" s="446">
        <v>8475</v>
      </c>
      <c r="Q270" s="469">
        <v>1.5</v>
      </c>
      <c r="R270" s="447">
        <v>113</v>
      </c>
    </row>
    <row r="271" spans="1:18" ht="14.45" customHeight="1" x14ac:dyDescent="0.2">
      <c r="A271" s="441"/>
      <c r="B271" s="442" t="s">
        <v>1650</v>
      </c>
      <c r="C271" s="442" t="s">
        <v>1435</v>
      </c>
      <c r="D271" s="442" t="s">
        <v>1444</v>
      </c>
      <c r="E271" s="442" t="s">
        <v>1448</v>
      </c>
      <c r="F271" s="442"/>
      <c r="G271" s="446">
        <v>5</v>
      </c>
      <c r="H271" s="446">
        <v>660</v>
      </c>
      <c r="I271" s="442">
        <v>0.38461538461538464</v>
      </c>
      <c r="J271" s="442">
        <v>132</v>
      </c>
      <c r="K271" s="446">
        <v>13</v>
      </c>
      <c r="L271" s="446">
        <v>1716</v>
      </c>
      <c r="M271" s="442">
        <v>1</v>
      </c>
      <c r="N271" s="442">
        <v>132</v>
      </c>
      <c r="O271" s="446">
        <v>13</v>
      </c>
      <c r="P271" s="446">
        <v>1716</v>
      </c>
      <c r="Q271" s="469">
        <v>1</v>
      </c>
      <c r="R271" s="447">
        <v>132</v>
      </c>
    </row>
    <row r="272" spans="1:18" ht="14.45" customHeight="1" x14ac:dyDescent="0.2">
      <c r="A272" s="441"/>
      <c r="B272" s="442" t="s">
        <v>1650</v>
      </c>
      <c r="C272" s="442" t="s">
        <v>1435</v>
      </c>
      <c r="D272" s="442" t="s">
        <v>1444</v>
      </c>
      <c r="E272" s="442" t="s">
        <v>1449</v>
      </c>
      <c r="F272" s="442"/>
      <c r="G272" s="446">
        <v>4</v>
      </c>
      <c r="H272" s="446">
        <v>624</v>
      </c>
      <c r="I272" s="442">
        <v>2.6490066225165563E-2</v>
      </c>
      <c r="J272" s="442">
        <v>156</v>
      </c>
      <c r="K272" s="446">
        <v>151</v>
      </c>
      <c r="L272" s="446">
        <v>23556</v>
      </c>
      <c r="M272" s="442">
        <v>1</v>
      </c>
      <c r="N272" s="442">
        <v>156</v>
      </c>
      <c r="O272" s="446">
        <v>24</v>
      </c>
      <c r="P272" s="446">
        <v>3744</v>
      </c>
      <c r="Q272" s="469">
        <v>0.15894039735099338</v>
      </c>
      <c r="R272" s="447">
        <v>156</v>
      </c>
    </row>
    <row r="273" spans="1:18" ht="14.45" customHeight="1" x14ac:dyDescent="0.2">
      <c r="A273" s="441"/>
      <c r="B273" s="442" t="s">
        <v>1650</v>
      </c>
      <c r="C273" s="442" t="s">
        <v>1435</v>
      </c>
      <c r="D273" s="442" t="s">
        <v>1444</v>
      </c>
      <c r="E273" s="442" t="s">
        <v>1473</v>
      </c>
      <c r="F273" s="442"/>
      <c r="G273" s="446">
        <v>1</v>
      </c>
      <c r="H273" s="446">
        <v>2000</v>
      </c>
      <c r="I273" s="442"/>
      <c r="J273" s="442">
        <v>2000</v>
      </c>
      <c r="K273" s="446"/>
      <c r="L273" s="446"/>
      <c r="M273" s="442"/>
      <c r="N273" s="442"/>
      <c r="O273" s="446"/>
      <c r="P273" s="446"/>
      <c r="Q273" s="469"/>
      <c r="R273" s="447"/>
    </row>
    <row r="274" spans="1:18" ht="14.45" customHeight="1" x14ac:dyDescent="0.2">
      <c r="A274" s="441"/>
      <c r="B274" s="442" t="s">
        <v>1650</v>
      </c>
      <c r="C274" s="442" t="s">
        <v>1435</v>
      </c>
      <c r="D274" s="442" t="s">
        <v>1444</v>
      </c>
      <c r="E274" s="442" t="s">
        <v>1488</v>
      </c>
      <c r="F274" s="442"/>
      <c r="G274" s="446">
        <v>2</v>
      </c>
      <c r="H274" s="446">
        <v>2016</v>
      </c>
      <c r="I274" s="442"/>
      <c r="J274" s="442">
        <v>1008</v>
      </c>
      <c r="K274" s="446"/>
      <c r="L274" s="446"/>
      <c r="M274" s="442"/>
      <c r="N274" s="442"/>
      <c r="O274" s="446">
        <v>1</v>
      </c>
      <c r="P274" s="446">
        <v>1008</v>
      </c>
      <c r="Q274" s="469"/>
      <c r="R274" s="447">
        <v>1008</v>
      </c>
    </row>
    <row r="275" spans="1:18" ht="14.45" customHeight="1" x14ac:dyDescent="0.2">
      <c r="A275" s="441"/>
      <c r="B275" s="442" t="s">
        <v>1650</v>
      </c>
      <c r="C275" s="442" t="s">
        <v>1435</v>
      </c>
      <c r="D275" s="442" t="s">
        <v>1444</v>
      </c>
      <c r="E275" s="442" t="s">
        <v>1665</v>
      </c>
      <c r="F275" s="442"/>
      <c r="G275" s="446">
        <v>159</v>
      </c>
      <c r="H275" s="446">
        <v>34503</v>
      </c>
      <c r="I275" s="442">
        <v>1.0813275667544189</v>
      </c>
      <c r="J275" s="442">
        <v>217</v>
      </c>
      <c r="K275" s="446">
        <v>148</v>
      </c>
      <c r="L275" s="446">
        <v>31908</v>
      </c>
      <c r="M275" s="442">
        <v>1</v>
      </c>
      <c r="N275" s="442">
        <v>215.59459459459458</v>
      </c>
      <c r="O275" s="446">
        <v>138</v>
      </c>
      <c r="P275" s="446">
        <v>29946</v>
      </c>
      <c r="Q275" s="469">
        <v>0.93851071831515609</v>
      </c>
      <c r="R275" s="447">
        <v>217</v>
      </c>
    </row>
    <row r="276" spans="1:18" ht="14.45" customHeight="1" x14ac:dyDescent="0.2">
      <c r="A276" s="441"/>
      <c r="B276" s="442" t="s">
        <v>1650</v>
      </c>
      <c r="C276" s="442" t="s">
        <v>1435</v>
      </c>
      <c r="D276" s="442" t="s">
        <v>1444</v>
      </c>
      <c r="E276" s="442" t="s">
        <v>1666</v>
      </c>
      <c r="F276" s="442"/>
      <c r="G276" s="446">
        <v>118</v>
      </c>
      <c r="H276" s="446">
        <v>123074</v>
      </c>
      <c r="I276" s="442">
        <v>1.0442477876106195</v>
      </c>
      <c r="J276" s="442">
        <v>1043</v>
      </c>
      <c r="K276" s="446">
        <v>113</v>
      </c>
      <c r="L276" s="446">
        <v>117859</v>
      </c>
      <c r="M276" s="442">
        <v>1</v>
      </c>
      <c r="N276" s="442">
        <v>1043</v>
      </c>
      <c r="O276" s="446">
        <v>84</v>
      </c>
      <c r="P276" s="446">
        <v>87612</v>
      </c>
      <c r="Q276" s="469">
        <v>0.74336283185840712</v>
      </c>
      <c r="R276" s="447">
        <v>1043</v>
      </c>
    </row>
    <row r="277" spans="1:18" ht="14.45" customHeight="1" x14ac:dyDescent="0.2">
      <c r="A277" s="441"/>
      <c r="B277" s="442" t="s">
        <v>1650</v>
      </c>
      <c r="C277" s="442" t="s">
        <v>1435</v>
      </c>
      <c r="D277" s="442" t="s">
        <v>1444</v>
      </c>
      <c r="E277" s="442" t="s">
        <v>1667</v>
      </c>
      <c r="F277" s="442"/>
      <c r="G277" s="446">
        <v>4</v>
      </c>
      <c r="H277" s="446">
        <v>5292</v>
      </c>
      <c r="I277" s="442">
        <v>1</v>
      </c>
      <c r="J277" s="442">
        <v>1323</v>
      </c>
      <c r="K277" s="446">
        <v>4</v>
      </c>
      <c r="L277" s="446">
        <v>5292</v>
      </c>
      <c r="M277" s="442">
        <v>1</v>
      </c>
      <c r="N277" s="442">
        <v>1323</v>
      </c>
      <c r="O277" s="446">
        <v>6</v>
      </c>
      <c r="P277" s="446">
        <v>7938</v>
      </c>
      <c r="Q277" s="469">
        <v>1.5</v>
      </c>
      <c r="R277" s="447">
        <v>1323</v>
      </c>
    </row>
    <row r="278" spans="1:18" ht="14.45" customHeight="1" x14ac:dyDescent="0.2">
      <c r="A278" s="441"/>
      <c r="B278" s="442" t="s">
        <v>1650</v>
      </c>
      <c r="C278" s="442" t="s">
        <v>1435</v>
      </c>
      <c r="D278" s="442" t="s">
        <v>1444</v>
      </c>
      <c r="E278" s="442" t="s">
        <v>1668</v>
      </c>
      <c r="F278" s="442"/>
      <c r="G278" s="446">
        <v>10</v>
      </c>
      <c r="H278" s="446">
        <v>5420</v>
      </c>
      <c r="I278" s="442">
        <v>2</v>
      </c>
      <c r="J278" s="442">
        <v>542</v>
      </c>
      <c r="K278" s="446">
        <v>5</v>
      </c>
      <c r="L278" s="446">
        <v>2710</v>
      </c>
      <c r="M278" s="442">
        <v>1</v>
      </c>
      <c r="N278" s="442">
        <v>542</v>
      </c>
      <c r="O278" s="446">
        <v>12</v>
      </c>
      <c r="P278" s="446">
        <v>6504</v>
      </c>
      <c r="Q278" s="469">
        <v>2.4</v>
      </c>
      <c r="R278" s="447">
        <v>542</v>
      </c>
    </row>
    <row r="279" spans="1:18" ht="14.45" customHeight="1" x14ac:dyDescent="0.2">
      <c r="A279" s="441"/>
      <c r="B279" s="442" t="s">
        <v>1650</v>
      </c>
      <c r="C279" s="442" t="s">
        <v>1435</v>
      </c>
      <c r="D279" s="442" t="s">
        <v>1444</v>
      </c>
      <c r="E279" s="442" t="s">
        <v>1669</v>
      </c>
      <c r="F279" s="442"/>
      <c r="G279" s="446">
        <v>51</v>
      </c>
      <c r="H279" s="446">
        <v>29529</v>
      </c>
      <c r="I279" s="442">
        <v>0.80952380952380953</v>
      </c>
      <c r="J279" s="442">
        <v>579</v>
      </c>
      <c r="K279" s="446">
        <v>63</v>
      </c>
      <c r="L279" s="446">
        <v>36477</v>
      </c>
      <c r="M279" s="442">
        <v>1</v>
      </c>
      <c r="N279" s="442">
        <v>579</v>
      </c>
      <c r="O279" s="446">
        <v>37</v>
      </c>
      <c r="P279" s="446">
        <v>21423</v>
      </c>
      <c r="Q279" s="469">
        <v>0.58730158730158732</v>
      </c>
      <c r="R279" s="447">
        <v>579</v>
      </c>
    </row>
    <row r="280" spans="1:18" ht="14.45" customHeight="1" x14ac:dyDescent="0.2">
      <c r="A280" s="441"/>
      <c r="B280" s="442" t="s">
        <v>1650</v>
      </c>
      <c r="C280" s="442" t="s">
        <v>1435</v>
      </c>
      <c r="D280" s="442" t="s">
        <v>1444</v>
      </c>
      <c r="E280" s="442" t="s">
        <v>1670</v>
      </c>
      <c r="F280" s="442"/>
      <c r="G280" s="446">
        <v>1</v>
      </c>
      <c r="H280" s="446">
        <v>678</v>
      </c>
      <c r="I280" s="442"/>
      <c r="J280" s="442">
        <v>678</v>
      </c>
      <c r="K280" s="446"/>
      <c r="L280" s="446"/>
      <c r="M280" s="442"/>
      <c r="N280" s="442"/>
      <c r="O280" s="446"/>
      <c r="P280" s="446"/>
      <c r="Q280" s="469"/>
      <c r="R280" s="447"/>
    </row>
    <row r="281" spans="1:18" ht="14.45" customHeight="1" x14ac:dyDescent="0.2">
      <c r="A281" s="441"/>
      <c r="B281" s="442" t="s">
        <v>1650</v>
      </c>
      <c r="C281" s="442" t="s">
        <v>1435</v>
      </c>
      <c r="D281" s="442" t="s">
        <v>1444</v>
      </c>
      <c r="E281" s="442" t="s">
        <v>1671</v>
      </c>
      <c r="F281" s="442"/>
      <c r="G281" s="446">
        <v>2</v>
      </c>
      <c r="H281" s="446">
        <v>2606</v>
      </c>
      <c r="I281" s="442">
        <v>1</v>
      </c>
      <c r="J281" s="442">
        <v>1303</v>
      </c>
      <c r="K281" s="446">
        <v>2</v>
      </c>
      <c r="L281" s="446">
        <v>2606</v>
      </c>
      <c r="M281" s="442">
        <v>1</v>
      </c>
      <c r="N281" s="442">
        <v>1303</v>
      </c>
      <c r="O281" s="446">
        <v>1</v>
      </c>
      <c r="P281" s="446">
        <v>1303</v>
      </c>
      <c r="Q281" s="469">
        <v>0.5</v>
      </c>
      <c r="R281" s="447">
        <v>1303</v>
      </c>
    </row>
    <row r="282" spans="1:18" ht="14.45" customHeight="1" x14ac:dyDescent="0.2">
      <c r="A282" s="441"/>
      <c r="B282" s="442" t="s">
        <v>1650</v>
      </c>
      <c r="C282" s="442" t="s">
        <v>1435</v>
      </c>
      <c r="D282" s="442" t="s">
        <v>1444</v>
      </c>
      <c r="E282" s="442" t="s">
        <v>1672</v>
      </c>
      <c r="F282" s="442"/>
      <c r="G282" s="446"/>
      <c r="H282" s="446"/>
      <c r="I282" s="442"/>
      <c r="J282" s="442"/>
      <c r="K282" s="446">
        <v>3</v>
      </c>
      <c r="L282" s="446">
        <v>408</v>
      </c>
      <c r="M282" s="442">
        <v>1</v>
      </c>
      <c r="N282" s="442">
        <v>136</v>
      </c>
      <c r="O282" s="446"/>
      <c r="P282" s="446"/>
      <c r="Q282" s="469"/>
      <c r="R282" s="447"/>
    </row>
    <row r="283" spans="1:18" ht="14.45" customHeight="1" x14ac:dyDescent="0.2">
      <c r="A283" s="441"/>
      <c r="B283" s="442" t="s">
        <v>1650</v>
      </c>
      <c r="C283" s="442" t="s">
        <v>1435</v>
      </c>
      <c r="D283" s="442" t="s">
        <v>1444</v>
      </c>
      <c r="E283" s="442" t="s">
        <v>1673</v>
      </c>
      <c r="F283" s="442"/>
      <c r="G283" s="446"/>
      <c r="H283" s="446"/>
      <c r="I283" s="442"/>
      <c r="J283" s="442"/>
      <c r="K283" s="446">
        <v>36</v>
      </c>
      <c r="L283" s="446">
        <v>8064</v>
      </c>
      <c r="M283" s="442">
        <v>1</v>
      </c>
      <c r="N283" s="442">
        <v>224</v>
      </c>
      <c r="O283" s="446"/>
      <c r="P283" s="446"/>
      <c r="Q283" s="469"/>
      <c r="R283" s="447"/>
    </row>
    <row r="284" spans="1:18" ht="14.45" customHeight="1" x14ac:dyDescent="0.2">
      <c r="A284" s="441"/>
      <c r="B284" s="442" t="s">
        <v>1650</v>
      </c>
      <c r="C284" s="442" t="s">
        <v>1435</v>
      </c>
      <c r="D284" s="442" t="s">
        <v>1444</v>
      </c>
      <c r="E284" s="442" t="s">
        <v>1674</v>
      </c>
      <c r="F284" s="442"/>
      <c r="G284" s="446">
        <v>3</v>
      </c>
      <c r="H284" s="446">
        <v>3249</v>
      </c>
      <c r="I284" s="442">
        <v>0.3</v>
      </c>
      <c r="J284" s="442">
        <v>1083</v>
      </c>
      <c r="K284" s="446">
        <v>10</v>
      </c>
      <c r="L284" s="446">
        <v>10830</v>
      </c>
      <c r="M284" s="442">
        <v>1</v>
      </c>
      <c r="N284" s="442">
        <v>1083</v>
      </c>
      <c r="O284" s="446">
        <v>19</v>
      </c>
      <c r="P284" s="446">
        <v>20577</v>
      </c>
      <c r="Q284" s="469">
        <v>1.9</v>
      </c>
      <c r="R284" s="447">
        <v>1083</v>
      </c>
    </row>
    <row r="285" spans="1:18" ht="14.45" customHeight="1" x14ac:dyDescent="0.2">
      <c r="A285" s="441"/>
      <c r="B285" s="442" t="s">
        <v>1650</v>
      </c>
      <c r="C285" s="442" t="s">
        <v>1435</v>
      </c>
      <c r="D285" s="442" t="s">
        <v>1444</v>
      </c>
      <c r="E285" s="442" t="s">
        <v>1675</v>
      </c>
      <c r="F285" s="442"/>
      <c r="G285" s="446"/>
      <c r="H285" s="446"/>
      <c r="I285" s="442"/>
      <c r="J285" s="442"/>
      <c r="K285" s="446">
        <v>4</v>
      </c>
      <c r="L285" s="446">
        <v>4332</v>
      </c>
      <c r="M285" s="442">
        <v>1</v>
      </c>
      <c r="N285" s="442">
        <v>1083</v>
      </c>
      <c r="O285" s="446"/>
      <c r="P285" s="446"/>
      <c r="Q285" s="469"/>
      <c r="R285" s="447"/>
    </row>
    <row r="286" spans="1:18" ht="14.45" customHeight="1" x14ac:dyDescent="0.2">
      <c r="A286" s="441"/>
      <c r="B286" s="442" t="s">
        <v>1650</v>
      </c>
      <c r="C286" s="442" t="s">
        <v>1435</v>
      </c>
      <c r="D286" s="442" t="s">
        <v>1524</v>
      </c>
      <c r="E286" s="442" t="s">
        <v>1529</v>
      </c>
      <c r="F286" s="442" t="s">
        <v>1530</v>
      </c>
      <c r="G286" s="446">
        <v>24</v>
      </c>
      <c r="H286" s="446">
        <v>1866.6699999999998</v>
      </c>
      <c r="I286" s="442">
        <v>0.60000128571474487</v>
      </c>
      <c r="J286" s="442">
        <v>77.777916666666655</v>
      </c>
      <c r="K286" s="446">
        <v>40</v>
      </c>
      <c r="L286" s="446">
        <v>3111.1099999999997</v>
      </c>
      <c r="M286" s="442">
        <v>1</v>
      </c>
      <c r="N286" s="442">
        <v>77.777749999999997</v>
      </c>
      <c r="O286" s="446">
        <v>29</v>
      </c>
      <c r="P286" s="446">
        <v>2416.67</v>
      </c>
      <c r="Q286" s="469">
        <v>0.77678706313823698</v>
      </c>
      <c r="R286" s="447">
        <v>83.333448275862068</v>
      </c>
    </row>
    <row r="287" spans="1:18" ht="14.45" customHeight="1" x14ac:dyDescent="0.2">
      <c r="A287" s="441"/>
      <c r="B287" s="442" t="s">
        <v>1650</v>
      </c>
      <c r="C287" s="442" t="s">
        <v>1435</v>
      </c>
      <c r="D287" s="442" t="s">
        <v>1524</v>
      </c>
      <c r="E287" s="442" t="s">
        <v>1531</v>
      </c>
      <c r="F287" s="442" t="s">
        <v>1532</v>
      </c>
      <c r="G287" s="446">
        <v>27</v>
      </c>
      <c r="H287" s="446">
        <v>6750</v>
      </c>
      <c r="I287" s="442">
        <v>1.173913043478261</v>
      </c>
      <c r="J287" s="442">
        <v>250</v>
      </c>
      <c r="K287" s="446">
        <v>23</v>
      </c>
      <c r="L287" s="446">
        <v>5750</v>
      </c>
      <c r="M287" s="442">
        <v>1</v>
      </c>
      <c r="N287" s="442">
        <v>250</v>
      </c>
      <c r="O287" s="446">
        <v>32</v>
      </c>
      <c r="P287" s="446">
        <v>8177.77</v>
      </c>
      <c r="Q287" s="469">
        <v>1.4222208695652174</v>
      </c>
      <c r="R287" s="447">
        <v>255.55531250000001</v>
      </c>
    </row>
    <row r="288" spans="1:18" ht="14.45" customHeight="1" x14ac:dyDescent="0.2">
      <c r="A288" s="441"/>
      <c r="B288" s="442" t="s">
        <v>1650</v>
      </c>
      <c r="C288" s="442" t="s">
        <v>1435</v>
      </c>
      <c r="D288" s="442" t="s">
        <v>1524</v>
      </c>
      <c r="E288" s="442" t="s">
        <v>1533</v>
      </c>
      <c r="F288" s="442" t="s">
        <v>1534</v>
      </c>
      <c r="G288" s="446">
        <v>425</v>
      </c>
      <c r="H288" s="446">
        <v>127500</v>
      </c>
      <c r="I288" s="442">
        <v>0.99765258215962438</v>
      </c>
      <c r="J288" s="442">
        <v>300</v>
      </c>
      <c r="K288" s="446">
        <v>426</v>
      </c>
      <c r="L288" s="446">
        <v>127800</v>
      </c>
      <c r="M288" s="442">
        <v>1</v>
      </c>
      <c r="N288" s="442">
        <v>300</v>
      </c>
      <c r="O288" s="446">
        <v>389</v>
      </c>
      <c r="P288" s="446">
        <v>118861.12</v>
      </c>
      <c r="Q288" s="469">
        <v>0.9300557120500782</v>
      </c>
      <c r="R288" s="447">
        <v>305.55557840616967</v>
      </c>
    </row>
    <row r="289" spans="1:18" ht="14.45" customHeight="1" x14ac:dyDescent="0.2">
      <c r="A289" s="441"/>
      <c r="B289" s="442" t="s">
        <v>1650</v>
      </c>
      <c r="C289" s="442" t="s">
        <v>1435</v>
      </c>
      <c r="D289" s="442" t="s">
        <v>1524</v>
      </c>
      <c r="E289" s="442" t="s">
        <v>1537</v>
      </c>
      <c r="F289" s="442" t="s">
        <v>1538</v>
      </c>
      <c r="G289" s="446"/>
      <c r="H289" s="446"/>
      <c r="I289" s="442"/>
      <c r="J289" s="442"/>
      <c r="K289" s="446">
        <v>1</v>
      </c>
      <c r="L289" s="446">
        <v>550</v>
      </c>
      <c r="M289" s="442">
        <v>1</v>
      </c>
      <c r="N289" s="442">
        <v>550</v>
      </c>
      <c r="O289" s="446">
        <v>4</v>
      </c>
      <c r="P289" s="446">
        <v>2222.2199999999998</v>
      </c>
      <c r="Q289" s="469">
        <v>4.0404</v>
      </c>
      <c r="R289" s="447">
        <v>555.55499999999995</v>
      </c>
    </row>
    <row r="290" spans="1:18" ht="14.45" customHeight="1" x14ac:dyDescent="0.2">
      <c r="A290" s="441"/>
      <c r="B290" s="442" t="s">
        <v>1650</v>
      </c>
      <c r="C290" s="442" t="s">
        <v>1435</v>
      </c>
      <c r="D290" s="442" t="s">
        <v>1524</v>
      </c>
      <c r="E290" s="442" t="s">
        <v>1550</v>
      </c>
      <c r="F290" s="442" t="s">
        <v>1551</v>
      </c>
      <c r="G290" s="446"/>
      <c r="H290" s="446"/>
      <c r="I290" s="442"/>
      <c r="J290" s="442"/>
      <c r="K290" s="446"/>
      <c r="L290" s="446"/>
      <c r="M290" s="442"/>
      <c r="N290" s="442"/>
      <c r="O290" s="446">
        <v>4</v>
      </c>
      <c r="P290" s="446">
        <v>2022.22</v>
      </c>
      <c r="Q290" s="469"/>
      <c r="R290" s="447">
        <v>505.55500000000001</v>
      </c>
    </row>
    <row r="291" spans="1:18" ht="14.45" customHeight="1" x14ac:dyDescent="0.2">
      <c r="A291" s="441"/>
      <c r="B291" s="442" t="s">
        <v>1650</v>
      </c>
      <c r="C291" s="442" t="s">
        <v>1435</v>
      </c>
      <c r="D291" s="442" t="s">
        <v>1524</v>
      </c>
      <c r="E291" s="442" t="s">
        <v>1676</v>
      </c>
      <c r="F291" s="442" t="s">
        <v>1677</v>
      </c>
      <c r="G291" s="446">
        <v>253</v>
      </c>
      <c r="H291" s="446">
        <v>168666.66999999998</v>
      </c>
      <c r="I291" s="442">
        <v>1.1194690239055525</v>
      </c>
      <c r="J291" s="442">
        <v>666.66667984189712</v>
      </c>
      <c r="K291" s="446">
        <v>226</v>
      </c>
      <c r="L291" s="446">
        <v>150666.66999999998</v>
      </c>
      <c r="M291" s="442">
        <v>1</v>
      </c>
      <c r="N291" s="442">
        <v>666.66668141592913</v>
      </c>
      <c r="O291" s="446">
        <v>221</v>
      </c>
      <c r="P291" s="446">
        <v>155927.78</v>
      </c>
      <c r="Q291" s="469">
        <v>1.0349188709088746</v>
      </c>
      <c r="R291" s="447">
        <v>705.55556561085973</v>
      </c>
    </row>
    <row r="292" spans="1:18" ht="14.45" customHeight="1" x14ac:dyDescent="0.2">
      <c r="A292" s="441"/>
      <c r="B292" s="442" t="s">
        <v>1650</v>
      </c>
      <c r="C292" s="442" t="s">
        <v>1435</v>
      </c>
      <c r="D292" s="442" t="s">
        <v>1524</v>
      </c>
      <c r="E292" s="442" t="s">
        <v>1678</v>
      </c>
      <c r="F292" s="442" t="s">
        <v>1679</v>
      </c>
      <c r="G292" s="446">
        <v>433</v>
      </c>
      <c r="H292" s="446">
        <v>101033.32</v>
      </c>
      <c r="I292" s="442">
        <v>0.8326922206783578</v>
      </c>
      <c r="J292" s="442">
        <v>233.33330254041573</v>
      </c>
      <c r="K292" s="446">
        <v>520</v>
      </c>
      <c r="L292" s="446">
        <v>121333.33</v>
      </c>
      <c r="M292" s="442">
        <v>1</v>
      </c>
      <c r="N292" s="442">
        <v>233.33332692307692</v>
      </c>
      <c r="O292" s="446">
        <v>395</v>
      </c>
      <c r="P292" s="446">
        <v>99188.89</v>
      </c>
      <c r="Q292" s="469">
        <v>0.81749087410689214</v>
      </c>
      <c r="R292" s="447">
        <v>251.11111392405064</v>
      </c>
    </row>
    <row r="293" spans="1:18" ht="14.45" customHeight="1" x14ac:dyDescent="0.2">
      <c r="A293" s="441"/>
      <c r="B293" s="442" t="s">
        <v>1650</v>
      </c>
      <c r="C293" s="442" t="s">
        <v>1435</v>
      </c>
      <c r="D293" s="442" t="s">
        <v>1524</v>
      </c>
      <c r="E293" s="442" t="s">
        <v>1680</v>
      </c>
      <c r="F293" s="442" t="s">
        <v>1681</v>
      </c>
      <c r="G293" s="446">
        <v>273</v>
      </c>
      <c r="H293" s="446">
        <v>212333.33000000002</v>
      </c>
      <c r="I293" s="442">
        <v>0.89802624261105557</v>
      </c>
      <c r="J293" s="442">
        <v>777.77776556776564</v>
      </c>
      <c r="K293" s="446">
        <v>304</v>
      </c>
      <c r="L293" s="446">
        <v>236444.46</v>
      </c>
      <c r="M293" s="442">
        <v>1</v>
      </c>
      <c r="N293" s="442">
        <v>777.77782894736845</v>
      </c>
      <c r="O293" s="446">
        <v>237</v>
      </c>
      <c r="P293" s="446">
        <v>194866.66999999998</v>
      </c>
      <c r="Q293" s="469">
        <v>0.82415409521542604</v>
      </c>
      <c r="R293" s="447">
        <v>822.22223628691972</v>
      </c>
    </row>
    <row r="294" spans="1:18" ht="14.45" customHeight="1" x14ac:dyDescent="0.2">
      <c r="A294" s="441"/>
      <c r="B294" s="442" t="s">
        <v>1650</v>
      </c>
      <c r="C294" s="442" t="s">
        <v>1435</v>
      </c>
      <c r="D294" s="442" t="s">
        <v>1524</v>
      </c>
      <c r="E294" s="442" t="s">
        <v>1682</v>
      </c>
      <c r="F294" s="442" t="s">
        <v>1683</v>
      </c>
      <c r="G294" s="446">
        <v>563</v>
      </c>
      <c r="H294" s="446">
        <v>137622.22</v>
      </c>
      <c r="I294" s="442">
        <v>0.91100320143417479</v>
      </c>
      <c r="J294" s="442">
        <v>244.44444049733571</v>
      </c>
      <c r="K294" s="446">
        <v>618</v>
      </c>
      <c r="L294" s="446">
        <v>151066.66999999998</v>
      </c>
      <c r="M294" s="442">
        <v>1</v>
      </c>
      <c r="N294" s="442">
        <v>244.44444983818767</v>
      </c>
      <c r="O294" s="446">
        <v>529</v>
      </c>
      <c r="P294" s="446">
        <v>138715.55000000002</v>
      </c>
      <c r="Q294" s="469">
        <v>0.91824060198056945</v>
      </c>
      <c r="R294" s="447">
        <v>262.22221172022688</v>
      </c>
    </row>
    <row r="295" spans="1:18" ht="14.45" customHeight="1" x14ac:dyDescent="0.2">
      <c r="A295" s="441"/>
      <c r="B295" s="442" t="s">
        <v>1650</v>
      </c>
      <c r="C295" s="442" t="s">
        <v>1435</v>
      </c>
      <c r="D295" s="442" t="s">
        <v>1524</v>
      </c>
      <c r="E295" s="442" t="s">
        <v>1684</v>
      </c>
      <c r="F295" s="442" t="s">
        <v>1685</v>
      </c>
      <c r="G295" s="446">
        <v>12</v>
      </c>
      <c r="H295" s="446">
        <v>6306.66</v>
      </c>
      <c r="I295" s="442">
        <v>0.37499977702156706</v>
      </c>
      <c r="J295" s="442">
        <v>525.55499999999995</v>
      </c>
      <c r="K295" s="446">
        <v>32</v>
      </c>
      <c r="L295" s="446">
        <v>16817.77</v>
      </c>
      <c r="M295" s="442">
        <v>1</v>
      </c>
      <c r="N295" s="442">
        <v>525.55531250000001</v>
      </c>
      <c r="O295" s="446">
        <v>24</v>
      </c>
      <c r="P295" s="446">
        <v>13386.67</v>
      </c>
      <c r="Q295" s="469">
        <v>0.79598365300512497</v>
      </c>
      <c r="R295" s="447">
        <v>557.77791666666667</v>
      </c>
    </row>
    <row r="296" spans="1:18" ht="14.45" customHeight="1" x14ac:dyDescent="0.2">
      <c r="A296" s="441"/>
      <c r="B296" s="442" t="s">
        <v>1650</v>
      </c>
      <c r="C296" s="442" t="s">
        <v>1435</v>
      </c>
      <c r="D296" s="442" t="s">
        <v>1524</v>
      </c>
      <c r="E296" s="442" t="s">
        <v>1686</v>
      </c>
      <c r="F296" s="442" t="s">
        <v>1687</v>
      </c>
      <c r="G296" s="446">
        <v>10</v>
      </c>
      <c r="H296" s="446">
        <v>10000</v>
      </c>
      <c r="I296" s="442">
        <v>1.25</v>
      </c>
      <c r="J296" s="442">
        <v>1000</v>
      </c>
      <c r="K296" s="446">
        <v>8</v>
      </c>
      <c r="L296" s="446">
        <v>8000</v>
      </c>
      <c r="M296" s="442">
        <v>1</v>
      </c>
      <c r="N296" s="442">
        <v>1000</v>
      </c>
      <c r="O296" s="446">
        <v>2</v>
      </c>
      <c r="P296" s="446">
        <v>2111.12</v>
      </c>
      <c r="Q296" s="469">
        <v>0.26389000000000001</v>
      </c>
      <c r="R296" s="447">
        <v>1055.56</v>
      </c>
    </row>
    <row r="297" spans="1:18" ht="14.45" customHeight="1" x14ac:dyDescent="0.2">
      <c r="A297" s="441"/>
      <c r="B297" s="442" t="s">
        <v>1650</v>
      </c>
      <c r="C297" s="442" t="s">
        <v>1435</v>
      </c>
      <c r="D297" s="442" t="s">
        <v>1524</v>
      </c>
      <c r="E297" s="442" t="s">
        <v>1604</v>
      </c>
      <c r="F297" s="442" t="s">
        <v>1605</v>
      </c>
      <c r="G297" s="446"/>
      <c r="H297" s="446"/>
      <c r="I297" s="442"/>
      <c r="J297" s="442"/>
      <c r="K297" s="446">
        <v>2</v>
      </c>
      <c r="L297" s="446">
        <v>0</v>
      </c>
      <c r="M297" s="442"/>
      <c r="N297" s="442">
        <v>0</v>
      </c>
      <c r="O297" s="446"/>
      <c r="P297" s="446"/>
      <c r="Q297" s="469"/>
      <c r="R297" s="447"/>
    </row>
    <row r="298" spans="1:18" ht="14.45" customHeight="1" x14ac:dyDescent="0.2">
      <c r="A298" s="441"/>
      <c r="B298" s="442" t="s">
        <v>1650</v>
      </c>
      <c r="C298" s="442" t="s">
        <v>1435</v>
      </c>
      <c r="D298" s="442" t="s">
        <v>1524</v>
      </c>
      <c r="E298" s="442" t="s">
        <v>1558</v>
      </c>
      <c r="F298" s="442" t="s">
        <v>1559</v>
      </c>
      <c r="G298" s="446">
        <v>725</v>
      </c>
      <c r="H298" s="446">
        <v>0</v>
      </c>
      <c r="I298" s="442"/>
      <c r="J298" s="442">
        <v>0</v>
      </c>
      <c r="K298" s="446">
        <v>704</v>
      </c>
      <c r="L298" s="446">
        <v>0</v>
      </c>
      <c r="M298" s="442"/>
      <c r="N298" s="442">
        <v>0</v>
      </c>
      <c r="O298" s="446">
        <v>620</v>
      </c>
      <c r="P298" s="446">
        <v>0</v>
      </c>
      <c r="Q298" s="469"/>
      <c r="R298" s="447">
        <v>0</v>
      </c>
    </row>
    <row r="299" spans="1:18" ht="14.45" customHeight="1" x14ac:dyDescent="0.2">
      <c r="A299" s="441"/>
      <c r="B299" s="442" t="s">
        <v>1650</v>
      </c>
      <c r="C299" s="442" t="s">
        <v>1435</v>
      </c>
      <c r="D299" s="442" t="s">
        <v>1524</v>
      </c>
      <c r="E299" s="442" t="s">
        <v>1560</v>
      </c>
      <c r="F299" s="442" t="s">
        <v>1561</v>
      </c>
      <c r="G299" s="446">
        <v>499</v>
      </c>
      <c r="H299" s="446">
        <v>152472.24</v>
      </c>
      <c r="I299" s="442">
        <v>0.93445701870363607</v>
      </c>
      <c r="J299" s="442">
        <v>305.55559118236471</v>
      </c>
      <c r="K299" s="446">
        <v>534</v>
      </c>
      <c r="L299" s="446">
        <v>163166.66999999998</v>
      </c>
      <c r="M299" s="442">
        <v>1</v>
      </c>
      <c r="N299" s="442">
        <v>305.55556179775277</v>
      </c>
      <c r="O299" s="446">
        <v>529</v>
      </c>
      <c r="P299" s="446">
        <v>164577.77000000002</v>
      </c>
      <c r="Q299" s="469">
        <v>1.0086482122850213</v>
      </c>
      <c r="R299" s="447">
        <v>311.11109640831762</v>
      </c>
    </row>
    <row r="300" spans="1:18" ht="14.45" customHeight="1" x14ac:dyDescent="0.2">
      <c r="A300" s="441"/>
      <c r="B300" s="442" t="s">
        <v>1650</v>
      </c>
      <c r="C300" s="442" t="s">
        <v>1435</v>
      </c>
      <c r="D300" s="442" t="s">
        <v>1524</v>
      </c>
      <c r="E300" s="442" t="s">
        <v>1562</v>
      </c>
      <c r="F300" s="442" t="s">
        <v>1563</v>
      </c>
      <c r="G300" s="446">
        <v>1164</v>
      </c>
      <c r="H300" s="446">
        <v>38800</v>
      </c>
      <c r="I300" s="442">
        <v>2.3901442279556937</v>
      </c>
      <c r="J300" s="442">
        <v>33.333333333333336</v>
      </c>
      <c r="K300" s="446">
        <v>487</v>
      </c>
      <c r="L300" s="446">
        <v>16233.33</v>
      </c>
      <c r="M300" s="442">
        <v>1</v>
      </c>
      <c r="N300" s="442">
        <v>33.333326488706362</v>
      </c>
      <c r="O300" s="446"/>
      <c r="P300" s="446"/>
      <c r="Q300" s="469"/>
      <c r="R300" s="447"/>
    </row>
    <row r="301" spans="1:18" ht="14.45" customHeight="1" x14ac:dyDescent="0.2">
      <c r="A301" s="441"/>
      <c r="B301" s="442" t="s">
        <v>1650</v>
      </c>
      <c r="C301" s="442" t="s">
        <v>1435</v>
      </c>
      <c r="D301" s="442" t="s">
        <v>1524</v>
      </c>
      <c r="E301" s="442" t="s">
        <v>1564</v>
      </c>
      <c r="F301" s="442" t="s">
        <v>1565</v>
      </c>
      <c r="G301" s="446">
        <v>559</v>
      </c>
      <c r="H301" s="446">
        <v>254655.55000000002</v>
      </c>
      <c r="I301" s="442">
        <v>0.95719173995172613</v>
      </c>
      <c r="J301" s="442">
        <v>455.55554561717355</v>
      </c>
      <c r="K301" s="446">
        <v>584</v>
      </c>
      <c r="L301" s="446">
        <v>266044.45</v>
      </c>
      <c r="M301" s="442">
        <v>1</v>
      </c>
      <c r="N301" s="442">
        <v>455.55556506849319</v>
      </c>
      <c r="O301" s="446">
        <v>470</v>
      </c>
      <c r="P301" s="446">
        <v>216722.21999999997</v>
      </c>
      <c r="Q301" s="469">
        <v>0.81460906250816345</v>
      </c>
      <c r="R301" s="447">
        <v>461.11110638297868</v>
      </c>
    </row>
    <row r="302" spans="1:18" ht="14.45" customHeight="1" x14ac:dyDescent="0.2">
      <c r="A302" s="441"/>
      <c r="B302" s="442" t="s">
        <v>1650</v>
      </c>
      <c r="C302" s="442" t="s">
        <v>1435</v>
      </c>
      <c r="D302" s="442" t="s">
        <v>1524</v>
      </c>
      <c r="E302" s="442" t="s">
        <v>1568</v>
      </c>
      <c r="F302" s="442" t="s">
        <v>1569</v>
      </c>
      <c r="G302" s="446">
        <v>540</v>
      </c>
      <c r="H302" s="446">
        <v>42000.000000000007</v>
      </c>
      <c r="I302" s="442">
        <v>0.87662339695323288</v>
      </c>
      <c r="J302" s="442">
        <v>77.777777777777786</v>
      </c>
      <c r="K302" s="446">
        <v>616</v>
      </c>
      <c r="L302" s="446">
        <v>47911.11</v>
      </c>
      <c r="M302" s="442">
        <v>1</v>
      </c>
      <c r="N302" s="442">
        <v>77.777775974025971</v>
      </c>
      <c r="O302" s="446">
        <v>617</v>
      </c>
      <c r="P302" s="446">
        <v>58272.22</v>
      </c>
      <c r="Q302" s="469">
        <v>1.2162569391525264</v>
      </c>
      <c r="R302" s="447">
        <v>94.444440842787685</v>
      </c>
    </row>
    <row r="303" spans="1:18" ht="14.45" customHeight="1" x14ac:dyDescent="0.2">
      <c r="A303" s="441"/>
      <c r="B303" s="442" t="s">
        <v>1650</v>
      </c>
      <c r="C303" s="442" t="s">
        <v>1435</v>
      </c>
      <c r="D303" s="442" t="s">
        <v>1524</v>
      </c>
      <c r="E303" s="442" t="s">
        <v>1688</v>
      </c>
      <c r="F303" s="442" t="s">
        <v>1689</v>
      </c>
      <c r="G303" s="446">
        <v>305</v>
      </c>
      <c r="H303" s="446">
        <v>440555.56999999995</v>
      </c>
      <c r="I303" s="442">
        <v>1.0445206014532249</v>
      </c>
      <c r="J303" s="442">
        <v>1444.4444918032784</v>
      </c>
      <c r="K303" s="446">
        <v>292</v>
      </c>
      <c r="L303" s="446">
        <v>421777.76999999996</v>
      </c>
      <c r="M303" s="442">
        <v>1</v>
      </c>
      <c r="N303" s="442">
        <v>1444.444417808219</v>
      </c>
      <c r="O303" s="446">
        <v>242</v>
      </c>
      <c r="P303" s="446">
        <v>368377.77</v>
      </c>
      <c r="Q303" s="469">
        <v>0.87339304297616271</v>
      </c>
      <c r="R303" s="447">
        <v>1522.2221900826446</v>
      </c>
    </row>
    <row r="304" spans="1:18" ht="14.45" customHeight="1" x14ac:dyDescent="0.2">
      <c r="A304" s="441"/>
      <c r="B304" s="442" t="s">
        <v>1650</v>
      </c>
      <c r="C304" s="442" t="s">
        <v>1435</v>
      </c>
      <c r="D304" s="442" t="s">
        <v>1524</v>
      </c>
      <c r="E304" s="442" t="s">
        <v>1570</v>
      </c>
      <c r="F304" s="442" t="s">
        <v>1571</v>
      </c>
      <c r="G304" s="446"/>
      <c r="H304" s="446"/>
      <c r="I304" s="442"/>
      <c r="J304" s="442"/>
      <c r="K304" s="446">
        <v>0</v>
      </c>
      <c r="L304" s="446">
        <v>0</v>
      </c>
      <c r="M304" s="442"/>
      <c r="N304" s="442"/>
      <c r="O304" s="446"/>
      <c r="P304" s="446"/>
      <c r="Q304" s="469"/>
      <c r="R304" s="447"/>
    </row>
    <row r="305" spans="1:18" ht="14.45" customHeight="1" x14ac:dyDescent="0.2">
      <c r="A305" s="441"/>
      <c r="B305" s="442" t="s">
        <v>1650</v>
      </c>
      <c r="C305" s="442" t="s">
        <v>1435</v>
      </c>
      <c r="D305" s="442" t="s">
        <v>1524</v>
      </c>
      <c r="E305" s="442" t="s">
        <v>1574</v>
      </c>
      <c r="F305" s="442" t="s">
        <v>1575</v>
      </c>
      <c r="G305" s="446">
        <v>3</v>
      </c>
      <c r="H305" s="446">
        <v>283.32</v>
      </c>
      <c r="I305" s="442">
        <v>0.3333176470588235</v>
      </c>
      <c r="J305" s="442">
        <v>94.44</v>
      </c>
      <c r="K305" s="446">
        <v>9</v>
      </c>
      <c r="L305" s="446">
        <v>850</v>
      </c>
      <c r="M305" s="442">
        <v>1</v>
      </c>
      <c r="N305" s="442">
        <v>94.444444444444443</v>
      </c>
      <c r="O305" s="446">
        <v>9</v>
      </c>
      <c r="P305" s="446">
        <v>1000</v>
      </c>
      <c r="Q305" s="469">
        <v>1.1764705882352942</v>
      </c>
      <c r="R305" s="447">
        <v>111.11111111111111</v>
      </c>
    </row>
    <row r="306" spans="1:18" ht="14.45" customHeight="1" x14ac:dyDescent="0.2">
      <c r="A306" s="441"/>
      <c r="B306" s="442" t="s">
        <v>1650</v>
      </c>
      <c r="C306" s="442" t="s">
        <v>1435</v>
      </c>
      <c r="D306" s="442" t="s">
        <v>1524</v>
      </c>
      <c r="E306" s="442" t="s">
        <v>1606</v>
      </c>
      <c r="F306" s="442" t="s">
        <v>1607</v>
      </c>
      <c r="G306" s="446">
        <v>14</v>
      </c>
      <c r="H306" s="446">
        <v>1353.34</v>
      </c>
      <c r="I306" s="442">
        <v>2.3333448275862065</v>
      </c>
      <c r="J306" s="442">
        <v>96.667142857142849</v>
      </c>
      <c r="K306" s="446">
        <v>6</v>
      </c>
      <c r="L306" s="446">
        <v>580</v>
      </c>
      <c r="M306" s="442">
        <v>1</v>
      </c>
      <c r="N306" s="442">
        <v>96.666666666666671</v>
      </c>
      <c r="O306" s="446">
        <v>6</v>
      </c>
      <c r="P306" s="446">
        <v>900</v>
      </c>
      <c r="Q306" s="469">
        <v>1.5517241379310345</v>
      </c>
      <c r="R306" s="447">
        <v>150</v>
      </c>
    </row>
    <row r="307" spans="1:18" ht="14.45" customHeight="1" x14ac:dyDescent="0.2">
      <c r="A307" s="441"/>
      <c r="B307" s="442" t="s">
        <v>1650</v>
      </c>
      <c r="C307" s="442" t="s">
        <v>1435</v>
      </c>
      <c r="D307" s="442" t="s">
        <v>1524</v>
      </c>
      <c r="E307" s="442" t="s">
        <v>1690</v>
      </c>
      <c r="F307" s="442" t="s">
        <v>1691</v>
      </c>
      <c r="G307" s="446">
        <v>298</v>
      </c>
      <c r="H307" s="446">
        <v>104300</v>
      </c>
      <c r="I307" s="442">
        <v>1.0240549828178693</v>
      </c>
      <c r="J307" s="442">
        <v>350</v>
      </c>
      <c r="K307" s="446">
        <v>291</v>
      </c>
      <c r="L307" s="446">
        <v>101850</v>
      </c>
      <c r="M307" s="442">
        <v>1</v>
      </c>
      <c r="N307" s="442">
        <v>350</v>
      </c>
      <c r="O307" s="446">
        <v>278</v>
      </c>
      <c r="P307" s="446">
        <v>103477.76999999999</v>
      </c>
      <c r="Q307" s="469">
        <v>1.015982032400589</v>
      </c>
      <c r="R307" s="447">
        <v>372.22219424460428</v>
      </c>
    </row>
    <row r="308" spans="1:18" ht="14.45" customHeight="1" x14ac:dyDescent="0.2">
      <c r="A308" s="441"/>
      <c r="B308" s="442" t="s">
        <v>1650</v>
      </c>
      <c r="C308" s="442" t="s">
        <v>1435</v>
      </c>
      <c r="D308" s="442" t="s">
        <v>1524</v>
      </c>
      <c r="E308" s="442" t="s">
        <v>1692</v>
      </c>
      <c r="F308" s="442" t="s">
        <v>1693</v>
      </c>
      <c r="G308" s="446">
        <v>24</v>
      </c>
      <c r="H308" s="446">
        <v>1413.34</v>
      </c>
      <c r="I308" s="442">
        <v>1.0909104943036216</v>
      </c>
      <c r="J308" s="442">
        <v>58.889166666666661</v>
      </c>
      <c r="K308" s="446">
        <v>22</v>
      </c>
      <c r="L308" s="446">
        <v>1295.56</v>
      </c>
      <c r="M308" s="442">
        <v>1</v>
      </c>
      <c r="N308" s="442">
        <v>58.889090909090903</v>
      </c>
      <c r="O308" s="446">
        <v>29</v>
      </c>
      <c r="P308" s="446">
        <v>1965.56</v>
      </c>
      <c r="Q308" s="469">
        <v>1.5171508845595727</v>
      </c>
      <c r="R308" s="447">
        <v>67.777931034482762</v>
      </c>
    </row>
    <row r="309" spans="1:18" ht="14.45" customHeight="1" x14ac:dyDescent="0.2">
      <c r="A309" s="441"/>
      <c r="B309" s="442" t="s">
        <v>1650</v>
      </c>
      <c r="C309" s="442" t="s">
        <v>1435</v>
      </c>
      <c r="D309" s="442" t="s">
        <v>1524</v>
      </c>
      <c r="E309" s="442" t="s">
        <v>1694</v>
      </c>
      <c r="F309" s="442" t="s">
        <v>1695</v>
      </c>
      <c r="G309" s="446">
        <v>425</v>
      </c>
      <c r="H309" s="446">
        <v>54777.79</v>
      </c>
      <c r="I309" s="442">
        <v>0.99765274419300976</v>
      </c>
      <c r="J309" s="442">
        <v>128.88891764705883</v>
      </c>
      <c r="K309" s="446">
        <v>426</v>
      </c>
      <c r="L309" s="446">
        <v>54906.67</v>
      </c>
      <c r="M309" s="442">
        <v>1</v>
      </c>
      <c r="N309" s="442">
        <v>128.88889671361503</v>
      </c>
      <c r="O309" s="446">
        <v>394</v>
      </c>
      <c r="P309" s="446">
        <v>55597.760000000002</v>
      </c>
      <c r="Q309" s="469">
        <v>1.0125866310960034</v>
      </c>
      <c r="R309" s="447">
        <v>141.11106598984773</v>
      </c>
    </row>
    <row r="310" spans="1:18" ht="14.45" customHeight="1" x14ac:dyDescent="0.2">
      <c r="A310" s="441"/>
      <c r="B310" s="442" t="s">
        <v>1650</v>
      </c>
      <c r="C310" s="442" t="s">
        <v>1435</v>
      </c>
      <c r="D310" s="442" t="s">
        <v>1524</v>
      </c>
      <c r="E310" s="442" t="s">
        <v>1585</v>
      </c>
      <c r="F310" s="442" t="s">
        <v>1586</v>
      </c>
      <c r="G310" s="446">
        <v>1318</v>
      </c>
      <c r="H310" s="446">
        <v>64435.55</v>
      </c>
      <c r="I310" s="442">
        <v>0.90459829917036272</v>
      </c>
      <c r="J310" s="442">
        <v>48.888884673748109</v>
      </c>
      <c r="K310" s="446">
        <v>1457</v>
      </c>
      <c r="L310" s="446">
        <v>71231.12</v>
      </c>
      <c r="M310" s="442">
        <v>1</v>
      </c>
      <c r="N310" s="442">
        <v>48.888894989704873</v>
      </c>
      <c r="O310" s="446">
        <v>1175</v>
      </c>
      <c r="P310" s="446">
        <v>84861.11</v>
      </c>
      <c r="Q310" s="469">
        <v>1.1913488093406366</v>
      </c>
      <c r="R310" s="447">
        <v>72.222221276595747</v>
      </c>
    </row>
    <row r="311" spans="1:18" ht="14.45" customHeight="1" x14ac:dyDescent="0.2">
      <c r="A311" s="441"/>
      <c r="B311" s="442" t="s">
        <v>1650</v>
      </c>
      <c r="C311" s="442" t="s">
        <v>1435</v>
      </c>
      <c r="D311" s="442" t="s">
        <v>1524</v>
      </c>
      <c r="E311" s="442" t="s">
        <v>1696</v>
      </c>
      <c r="F311" s="442" t="s">
        <v>1697</v>
      </c>
      <c r="G311" s="446">
        <v>1337</v>
      </c>
      <c r="H311" s="446">
        <v>1188444.45</v>
      </c>
      <c r="I311" s="442">
        <v>0.9157534344266044</v>
      </c>
      <c r="J311" s="442">
        <v>888.88889304412862</v>
      </c>
      <c r="K311" s="446">
        <v>1460</v>
      </c>
      <c r="L311" s="446">
        <v>1297777.77</v>
      </c>
      <c r="M311" s="442">
        <v>1</v>
      </c>
      <c r="N311" s="442">
        <v>888.88888356164387</v>
      </c>
      <c r="O311" s="446">
        <v>1327</v>
      </c>
      <c r="P311" s="446">
        <v>1245905.55</v>
      </c>
      <c r="Q311" s="469">
        <v>0.96002996722620704</v>
      </c>
      <c r="R311" s="447">
        <v>938.8888847023361</v>
      </c>
    </row>
    <row r="312" spans="1:18" ht="14.45" customHeight="1" x14ac:dyDescent="0.2">
      <c r="A312" s="441"/>
      <c r="B312" s="442" t="s">
        <v>1650</v>
      </c>
      <c r="C312" s="442" t="s">
        <v>1435</v>
      </c>
      <c r="D312" s="442" t="s">
        <v>1524</v>
      </c>
      <c r="E312" s="442" t="s">
        <v>1698</v>
      </c>
      <c r="F312" s="442" t="s">
        <v>1699</v>
      </c>
      <c r="G312" s="446">
        <v>22</v>
      </c>
      <c r="H312" s="446">
        <v>7333.32</v>
      </c>
      <c r="I312" s="442">
        <v>0.78571229591978864</v>
      </c>
      <c r="J312" s="442">
        <v>333.33272727272725</v>
      </c>
      <c r="K312" s="446">
        <v>28</v>
      </c>
      <c r="L312" s="446">
        <v>9333.34</v>
      </c>
      <c r="M312" s="442">
        <v>1</v>
      </c>
      <c r="N312" s="442">
        <v>333.33357142857142</v>
      </c>
      <c r="O312" s="446">
        <v>86</v>
      </c>
      <c r="P312" s="446">
        <v>30577.780000000002</v>
      </c>
      <c r="Q312" s="469">
        <v>3.2761883741511615</v>
      </c>
      <c r="R312" s="447">
        <v>355.55558139534884</v>
      </c>
    </row>
    <row r="313" spans="1:18" ht="14.45" customHeight="1" thickBot="1" x14ac:dyDescent="0.25">
      <c r="A313" s="448"/>
      <c r="B313" s="449" t="s">
        <v>1650</v>
      </c>
      <c r="C313" s="449" t="s">
        <v>1435</v>
      </c>
      <c r="D313" s="449" t="s">
        <v>1524</v>
      </c>
      <c r="E313" s="449" t="s">
        <v>1597</v>
      </c>
      <c r="F313" s="449" t="s">
        <v>1598</v>
      </c>
      <c r="G313" s="453"/>
      <c r="H313" s="453"/>
      <c r="I313" s="449"/>
      <c r="J313" s="449"/>
      <c r="K313" s="453"/>
      <c r="L313" s="453"/>
      <c r="M313" s="449"/>
      <c r="N313" s="449"/>
      <c r="O313" s="453">
        <v>5</v>
      </c>
      <c r="P313" s="453">
        <v>305.55</v>
      </c>
      <c r="Q313" s="461"/>
      <c r="R313" s="454">
        <v>61.11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E96EDC2-4ECE-4BF4-9238-FB6056F8BF7A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1701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44408</v>
      </c>
      <c r="I3" s="89">
        <f t="shared" si="0"/>
        <v>11522512.050000003</v>
      </c>
      <c r="J3" s="66"/>
      <c r="K3" s="66"/>
      <c r="L3" s="89">
        <f t="shared" si="0"/>
        <v>37853</v>
      </c>
      <c r="M3" s="89">
        <f t="shared" si="0"/>
        <v>11139362.119999999</v>
      </c>
      <c r="N3" s="66"/>
      <c r="O3" s="66"/>
      <c r="P3" s="89">
        <f t="shared" si="0"/>
        <v>33846</v>
      </c>
      <c r="Q3" s="89">
        <f t="shared" si="0"/>
        <v>10157267.189999996</v>
      </c>
      <c r="R3" s="67">
        <f>IF(M3=0,0,Q3/M3)</f>
        <v>0.91183562223579073</v>
      </c>
      <c r="S3" s="90">
        <f>IF(P3=0,0,Q3/P3)</f>
        <v>300.10244017018249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2018</v>
      </c>
      <c r="I4" s="411"/>
      <c r="J4" s="87"/>
      <c r="K4" s="87"/>
      <c r="L4" s="410">
        <v>2019</v>
      </c>
      <c r="M4" s="411"/>
      <c r="N4" s="87"/>
      <c r="O4" s="87"/>
      <c r="P4" s="410">
        <v>2020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1"/>
      <c r="B5" s="521"/>
      <c r="C5" s="522"/>
      <c r="D5" s="531"/>
      <c r="E5" s="523"/>
      <c r="F5" s="524"/>
      <c r="G5" s="525"/>
      <c r="H5" s="526" t="s">
        <v>58</v>
      </c>
      <c r="I5" s="527" t="s">
        <v>14</v>
      </c>
      <c r="J5" s="528"/>
      <c r="K5" s="528"/>
      <c r="L5" s="526" t="s">
        <v>58</v>
      </c>
      <c r="M5" s="527" t="s">
        <v>14</v>
      </c>
      <c r="N5" s="528"/>
      <c r="O5" s="528"/>
      <c r="P5" s="526" t="s">
        <v>58</v>
      </c>
      <c r="Q5" s="527" t="s">
        <v>14</v>
      </c>
      <c r="R5" s="529"/>
      <c r="S5" s="530"/>
    </row>
    <row r="6" spans="1:19" ht="14.45" customHeight="1" x14ac:dyDescent="0.2">
      <c r="A6" s="434"/>
      <c r="B6" s="435" t="s">
        <v>1443</v>
      </c>
      <c r="C6" s="435" t="s">
        <v>439</v>
      </c>
      <c r="D6" s="435" t="s">
        <v>1434</v>
      </c>
      <c r="E6" s="435" t="s">
        <v>1444</v>
      </c>
      <c r="F6" s="435" t="s">
        <v>1445</v>
      </c>
      <c r="G6" s="435"/>
      <c r="H6" s="439">
        <v>2</v>
      </c>
      <c r="I6" s="439">
        <v>226</v>
      </c>
      <c r="J6" s="435">
        <v>1</v>
      </c>
      <c r="K6" s="435">
        <v>113</v>
      </c>
      <c r="L6" s="439">
        <v>2</v>
      </c>
      <c r="M6" s="439">
        <v>226</v>
      </c>
      <c r="N6" s="435">
        <v>1</v>
      </c>
      <c r="O6" s="435">
        <v>113</v>
      </c>
      <c r="P6" s="439"/>
      <c r="Q6" s="439"/>
      <c r="R6" s="460"/>
      <c r="S6" s="440"/>
    </row>
    <row r="7" spans="1:19" ht="14.45" customHeight="1" x14ac:dyDescent="0.2">
      <c r="A7" s="441"/>
      <c r="B7" s="442" t="s">
        <v>1443</v>
      </c>
      <c r="C7" s="442" t="s">
        <v>439</v>
      </c>
      <c r="D7" s="442" t="s">
        <v>1434</v>
      </c>
      <c r="E7" s="442" t="s">
        <v>1444</v>
      </c>
      <c r="F7" s="442" t="s">
        <v>1446</v>
      </c>
      <c r="G7" s="442"/>
      <c r="H7" s="446">
        <v>3</v>
      </c>
      <c r="I7" s="446">
        <v>999</v>
      </c>
      <c r="J7" s="442"/>
      <c r="K7" s="442">
        <v>333</v>
      </c>
      <c r="L7" s="446"/>
      <c r="M7" s="446"/>
      <c r="N7" s="442"/>
      <c r="O7" s="442"/>
      <c r="P7" s="446"/>
      <c r="Q7" s="446"/>
      <c r="R7" s="469"/>
      <c r="S7" s="447"/>
    </row>
    <row r="8" spans="1:19" ht="14.45" customHeight="1" x14ac:dyDescent="0.2">
      <c r="A8" s="441"/>
      <c r="B8" s="442" t="s">
        <v>1443</v>
      </c>
      <c r="C8" s="442" t="s">
        <v>439</v>
      </c>
      <c r="D8" s="442" t="s">
        <v>1434</v>
      </c>
      <c r="E8" s="442" t="s">
        <v>1444</v>
      </c>
      <c r="F8" s="442" t="s">
        <v>1447</v>
      </c>
      <c r="G8" s="442"/>
      <c r="H8" s="446">
        <v>71</v>
      </c>
      <c r="I8" s="446">
        <v>8023</v>
      </c>
      <c r="J8" s="442">
        <v>1.1451612903225807</v>
      </c>
      <c r="K8" s="442">
        <v>113</v>
      </c>
      <c r="L8" s="446">
        <v>62</v>
      </c>
      <c r="M8" s="446">
        <v>7006</v>
      </c>
      <c r="N8" s="442">
        <v>1</v>
      </c>
      <c r="O8" s="442">
        <v>113</v>
      </c>
      <c r="P8" s="446">
        <v>63</v>
      </c>
      <c r="Q8" s="446">
        <v>7119</v>
      </c>
      <c r="R8" s="469">
        <v>1.0161290322580645</v>
      </c>
      <c r="S8" s="447">
        <v>113</v>
      </c>
    </row>
    <row r="9" spans="1:19" ht="14.45" customHeight="1" x14ac:dyDescent="0.2">
      <c r="A9" s="441"/>
      <c r="B9" s="442" t="s">
        <v>1443</v>
      </c>
      <c r="C9" s="442" t="s">
        <v>439</v>
      </c>
      <c r="D9" s="442" t="s">
        <v>1434</v>
      </c>
      <c r="E9" s="442" t="s">
        <v>1444</v>
      </c>
      <c r="F9" s="442" t="s">
        <v>1448</v>
      </c>
      <c r="G9" s="442"/>
      <c r="H9" s="446">
        <v>1</v>
      </c>
      <c r="I9" s="446">
        <v>132</v>
      </c>
      <c r="J9" s="442"/>
      <c r="K9" s="442">
        <v>132</v>
      </c>
      <c r="L9" s="446"/>
      <c r="M9" s="446"/>
      <c r="N9" s="442"/>
      <c r="O9" s="442"/>
      <c r="P9" s="446">
        <v>1</v>
      </c>
      <c r="Q9" s="446">
        <v>132</v>
      </c>
      <c r="R9" s="469"/>
      <c r="S9" s="447">
        <v>132</v>
      </c>
    </row>
    <row r="10" spans="1:19" ht="14.45" customHeight="1" x14ac:dyDescent="0.2">
      <c r="A10" s="441"/>
      <c r="B10" s="442" t="s">
        <v>1443</v>
      </c>
      <c r="C10" s="442" t="s">
        <v>439</v>
      </c>
      <c r="D10" s="442" t="s">
        <v>1434</v>
      </c>
      <c r="E10" s="442" t="s">
        <v>1444</v>
      </c>
      <c r="F10" s="442" t="s">
        <v>1449</v>
      </c>
      <c r="G10" s="442"/>
      <c r="H10" s="446">
        <v>4</v>
      </c>
      <c r="I10" s="446">
        <v>624</v>
      </c>
      <c r="J10" s="442"/>
      <c r="K10" s="442">
        <v>156</v>
      </c>
      <c r="L10" s="446"/>
      <c r="M10" s="446"/>
      <c r="N10" s="442"/>
      <c r="O10" s="442"/>
      <c r="P10" s="446"/>
      <c r="Q10" s="446"/>
      <c r="R10" s="469"/>
      <c r="S10" s="447"/>
    </row>
    <row r="11" spans="1:19" ht="14.45" customHeight="1" x14ac:dyDescent="0.2">
      <c r="A11" s="441"/>
      <c r="B11" s="442" t="s">
        <v>1443</v>
      </c>
      <c r="C11" s="442" t="s">
        <v>439</v>
      </c>
      <c r="D11" s="442" t="s">
        <v>1434</v>
      </c>
      <c r="E11" s="442" t="s">
        <v>1444</v>
      </c>
      <c r="F11" s="442" t="s">
        <v>1450</v>
      </c>
      <c r="G11" s="442"/>
      <c r="H11" s="446">
        <v>2</v>
      </c>
      <c r="I11" s="446">
        <v>438</v>
      </c>
      <c r="J11" s="442">
        <v>1</v>
      </c>
      <c r="K11" s="442">
        <v>219</v>
      </c>
      <c r="L11" s="446">
        <v>2</v>
      </c>
      <c r="M11" s="446">
        <v>438</v>
      </c>
      <c r="N11" s="442">
        <v>1</v>
      </c>
      <c r="O11" s="442">
        <v>219</v>
      </c>
      <c r="P11" s="446">
        <v>5</v>
      </c>
      <c r="Q11" s="446">
        <v>1095</v>
      </c>
      <c r="R11" s="469">
        <v>2.5</v>
      </c>
      <c r="S11" s="447">
        <v>219</v>
      </c>
    </row>
    <row r="12" spans="1:19" ht="14.45" customHeight="1" x14ac:dyDescent="0.2">
      <c r="A12" s="441"/>
      <c r="B12" s="442" t="s">
        <v>1443</v>
      </c>
      <c r="C12" s="442" t="s">
        <v>439</v>
      </c>
      <c r="D12" s="442" t="s">
        <v>1434</v>
      </c>
      <c r="E12" s="442" t="s">
        <v>1444</v>
      </c>
      <c r="F12" s="442" t="s">
        <v>1451</v>
      </c>
      <c r="G12" s="442"/>
      <c r="H12" s="446">
        <v>2</v>
      </c>
      <c r="I12" s="446">
        <v>472</v>
      </c>
      <c r="J12" s="442">
        <v>2</v>
      </c>
      <c r="K12" s="442">
        <v>236</v>
      </c>
      <c r="L12" s="446">
        <v>1</v>
      </c>
      <c r="M12" s="446">
        <v>236</v>
      </c>
      <c r="N12" s="442">
        <v>1</v>
      </c>
      <c r="O12" s="442">
        <v>236</v>
      </c>
      <c r="P12" s="446">
        <v>2</v>
      </c>
      <c r="Q12" s="446">
        <v>472</v>
      </c>
      <c r="R12" s="469">
        <v>2</v>
      </c>
      <c r="S12" s="447">
        <v>236</v>
      </c>
    </row>
    <row r="13" spans="1:19" ht="14.45" customHeight="1" x14ac:dyDescent="0.2">
      <c r="A13" s="441"/>
      <c r="B13" s="442" t="s">
        <v>1443</v>
      </c>
      <c r="C13" s="442" t="s">
        <v>439</v>
      </c>
      <c r="D13" s="442" t="s">
        <v>1434</v>
      </c>
      <c r="E13" s="442" t="s">
        <v>1444</v>
      </c>
      <c r="F13" s="442" t="s">
        <v>1452</v>
      </c>
      <c r="G13" s="442"/>
      <c r="H13" s="446">
        <v>18</v>
      </c>
      <c r="I13" s="446">
        <v>2808</v>
      </c>
      <c r="J13" s="442">
        <v>2.25</v>
      </c>
      <c r="K13" s="442">
        <v>156</v>
      </c>
      <c r="L13" s="446">
        <v>8</v>
      </c>
      <c r="M13" s="446">
        <v>1248</v>
      </c>
      <c r="N13" s="442">
        <v>1</v>
      </c>
      <c r="O13" s="442">
        <v>156</v>
      </c>
      <c r="P13" s="446">
        <v>7</v>
      </c>
      <c r="Q13" s="446">
        <v>1092</v>
      </c>
      <c r="R13" s="469">
        <v>0.875</v>
      </c>
      <c r="S13" s="447">
        <v>156</v>
      </c>
    </row>
    <row r="14" spans="1:19" ht="14.45" customHeight="1" x14ac:dyDescent="0.2">
      <c r="A14" s="441"/>
      <c r="B14" s="442" t="s">
        <v>1443</v>
      </c>
      <c r="C14" s="442" t="s">
        <v>439</v>
      </c>
      <c r="D14" s="442" t="s">
        <v>1434</v>
      </c>
      <c r="E14" s="442" t="s">
        <v>1444</v>
      </c>
      <c r="F14" s="442" t="s">
        <v>1453</v>
      </c>
      <c r="G14" s="442"/>
      <c r="H14" s="446">
        <v>13</v>
      </c>
      <c r="I14" s="446">
        <v>2470</v>
      </c>
      <c r="J14" s="442">
        <v>0.8666666666666667</v>
      </c>
      <c r="K14" s="442">
        <v>190</v>
      </c>
      <c r="L14" s="446">
        <v>15</v>
      </c>
      <c r="M14" s="446">
        <v>2850</v>
      </c>
      <c r="N14" s="442">
        <v>1</v>
      </c>
      <c r="O14" s="442">
        <v>190</v>
      </c>
      <c r="P14" s="446">
        <v>7</v>
      </c>
      <c r="Q14" s="446">
        <v>1330</v>
      </c>
      <c r="R14" s="469">
        <v>0.46666666666666667</v>
      </c>
      <c r="S14" s="447">
        <v>190</v>
      </c>
    </row>
    <row r="15" spans="1:19" ht="14.45" customHeight="1" x14ac:dyDescent="0.2">
      <c r="A15" s="441"/>
      <c r="B15" s="442" t="s">
        <v>1443</v>
      </c>
      <c r="C15" s="442" t="s">
        <v>439</v>
      </c>
      <c r="D15" s="442" t="s">
        <v>1434</v>
      </c>
      <c r="E15" s="442" t="s">
        <v>1444</v>
      </c>
      <c r="F15" s="442" t="s">
        <v>1454</v>
      </c>
      <c r="G15" s="442"/>
      <c r="H15" s="446">
        <v>5</v>
      </c>
      <c r="I15" s="446">
        <v>420</v>
      </c>
      <c r="J15" s="442">
        <v>1.6666666666666667</v>
      </c>
      <c r="K15" s="442">
        <v>84</v>
      </c>
      <c r="L15" s="446">
        <v>3</v>
      </c>
      <c r="M15" s="446">
        <v>252</v>
      </c>
      <c r="N15" s="442">
        <v>1</v>
      </c>
      <c r="O15" s="442">
        <v>84</v>
      </c>
      <c r="P15" s="446">
        <v>5</v>
      </c>
      <c r="Q15" s="446">
        <v>420</v>
      </c>
      <c r="R15" s="469">
        <v>1.6666666666666667</v>
      </c>
      <c r="S15" s="447">
        <v>84</v>
      </c>
    </row>
    <row r="16" spans="1:19" ht="14.45" customHeight="1" x14ac:dyDescent="0.2">
      <c r="A16" s="441"/>
      <c r="B16" s="442" t="s">
        <v>1443</v>
      </c>
      <c r="C16" s="442" t="s">
        <v>439</v>
      </c>
      <c r="D16" s="442" t="s">
        <v>1434</v>
      </c>
      <c r="E16" s="442" t="s">
        <v>1444</v>
      </c>
      <c r="F16" s="442" t="s">
        <v>1455</v>
      </c>
      <c r="G16" s="442"/>
      <c r="H16" s="446">
        <v>1</v>
      </c>
      <c r="I16" s="446">
        <v>105</v>
      </c>
      <c r="J16" s="442">
        <v>9.0909090909090912E-2</v>
      </c>
      <c r="K16" s="442">
        <v>105</v>
      </c>
      <c r="L16" s="446">
        <v>11</v>
      </c>
      <c r="M16" s="446">
        <v>1155</v>
      </c>
      <c r="N16" s="442">
        <v>1</v>
      </c>
      <c r="O16" s="442">
        <v>105</v>
      </c>
      <c r="P16" s="446">
        <v>4</v>
      </c>
      <c r="Q16" s="446">
        <v>420</v>
      </c>
      <c r="R16" s="469">
        <v>0.36363636363636365</v>
      </c>
      <c r="S16" s="447">
        <v>105</v>
      </c>
    </row>
    <row r="17" spans="1:19" ht="14.45" customHeight="1" x14ac:dyDescent="0.2">
      <c r="A17" s="441"/>
      <c r="B17" s="442" t="s">
        <v>1443</v>
      </c>
      <c r="C17" s="442" t="s">
        <v>439</v>
      </c>
      <c r="D17" s="442" t="s">
        <v>1434</v>
      </c>
      <c r="E17" s="442" t="s">
        <v>1444</v>
      </c>
      <c r="F17" s="442" t="s">
        <v>1456</v>
      </c>
      <c r="G17" s="442"/>
      <c r="H17" s="446">
        <v>12</v>
      </c>
      <c r="I17" s="446">
        <v>7152</v>
      </c>
      <c r="J17" s="442">
        <v>2.4</v>
      </c>
      <c r="K17" s="442">
        <v>596</v>
      </c>
      <c r="L17" s="446">
        <v>5</v>
      </c>
      <c r="M17" s="446">
        <v>2980</v>
      </c>
      <c r="N17" s="442">
        <v>1</v>
      </c>
      <c r="O17" s="442">
        <v>596</v>
      </c>
      <c r="P17" s="446">
        <v>5</v>
      </c>
      <c r="Q17" s="446">
        <v>2980</v>
      </c>
      <c r="R17" s="469">
        <v>1</v>
      </c>
      <c r="S17" s="447">
        <v>596</v>
      </c>
    </row>
    <row r="18" spans="1:19" ht="14.45" customHeight="1" x14ac:dyDescent="0.2">
      <c r="A18" s="441"/>
      <c r="B18" s="442" t="s">
        <v>1443</v>
      </c>
      <c r="C18" s="442" t="s">
        <v>439</v>
      </c>
      <c r="D18" s="442" t="s">
        <v>1434</v>
      </c>
      <c r="E18" s="442" t="s">
        <v>1444</v>
      </c>
      <c r="F18" s="442" t="s">
        <v>1457</v>
      </c>
      <c r="G18" s="442"/>
      <c r="H18" s="446">
        <v>1</v>
      </c>
      <c r="I18" s="446">
        <v>666</v>
      </c>
      <c r="J18" s="442">
        <v>1</v>
      </c>
      <c r="K18" s="442">
        <v>666</v>
      </c>
      <c r="L18" s="446">
        <v>1</v>
      </c>
      <c r="M18" s="446">
        <v>666</v>
      </c>
      <c r="N18" s="442">
        <v>1</v>
      </c>
      <c r="O18" s="442">
        <v>666</v>
      </c>
      <c r="P18" s="446"/>
      <c r="Q18" s="446"/>
      <c r="R18" s="469"/>
      <c r="S18" s="447"/>
    </row>
    <row r="19" spans="1:19" ht="14.45" customHeight="1" x14ac:dyDescent="0.2">
      <c r="A19" s="441"/>
      <c r="B19" s="442" t="s">
        <v>1443</v>
      </c>
      <c r="C19" s="442" t="s">
        <v>439</v>
      </c>
      <c r="D19" s="442" t="s">
        <v>1434</v>
      </c>
      <c r="E19" s="442" t="s">
        <v>1444</v>
      </c>
      <c r="F19" s="442" t="s">
        <v>1458</v>
      </c>
      <c r="G19" s="442"/>
      <c r="H19" s="446">
        <v>6</v>
      </c>
      <c r="I19" s="446">
        <v>7032</v>
      </c>
      <c r="J19" s="442">
        <v>0.66666666666666663</v>
      </c>
      <c r="K19" s="442">
        <v>1172</v>
      </c>
      <c r="L19" s="446">
        <v>9</v>
      </c>
      <c r="M19" s="446">
        <v>10548</v>
      </c>
      <c r="N19" s="442">
        <v>1</v>
      </c>
      <c r="O19" s="442">
        <v>1172</v>
      </c>
      <c r="P19" s="446">
        <v>4</v>
      </c>
      <c r="Q19" s="446">
        <v>5780</v>
      </c>
      <c r="R19" s="469">
        <v>0.54797117937049677</v>
      </c>
      <c r="S19" s="447">
        <v>1445</v>
      </c>
    </row>
    <row r="20" spans="1:19" ht="14.45" customHeight="1" x14ac:dyDescent="0.2">
      <c r="A20" s="441"/>
      <c r="B20" s="442" t="s">
        <v>1443</v>
      </c>
      <c r="C20" s="442" t="s">
        <v>439</v>
      </c>
      <c r="D20" s="442" t="s">
        <v>1434</v>
      </c>
      <c r="E20" s="442" t="s">
        <v>1444</v>
      </c>
      <c r="F20" s="442" t="s">
        <v>1459</v>
      </c>
      <c r="G20" s="442"/>
      <c r="H20" s="446">
        <v>16</v>
      </c>
      <c r="I20" s="446">
        <v>12800</v>
      </c>
      <c r="J20" s="442">
        <v>0.88888888888888884</v>
      </c>
      <c r="K20" s="442">
        <v>800</v>
      </c>
      <c r="L20" s="446">
        <v>18</v>
      </c>
      <c r="M20" s="446">
        <v>14400</v>
      </c>
      <c r="N20" s="442">
        <v>1</v>
      </c>
      <c r="O20" s="442">
        <v>800</v>
      </c>
      <c r="P20" s="446">
        <v>12</v>
      </c>
      <c r="Q20" s="446">
        <v>10800</v>
      </c>
      <c r="R20" s="469">
        <v>0.75</v>
      </c>
      <c r="S20" s="447">
        <v>900</v>
      </c>
    </row>
    <row r="21" spans="1:19" ht="14.45" customHeight="1" x14ac:dyDescent="0.2">
      <c r="A21" s="441"/>
      <c r="B21" s="442" t="s">
        <v>1443</v>
      </c>
      <c r="C21" s="442" t="s">
        <v>439</v>
      </c>
      <c r="D21" s="442" t="s">
        <v>1434</v>
      </c>
      <c r="E21" s="442" t="s">
        <v>1444</v>
      </c>
      <c r="F21" s="442" t="s">
        <v>1460</v>
      </c>
      <c r="G21" s="442"/>
      <c r="H21" s="446">
        <v>1</v>
      </c>
      <c r="I21" s="446">
        <v>745</v>
      </c>
      <c r="J21" s="442">
        <v>0.1111111111111111</v>
      </c>
      <c r="K21" s="442">
        <v>745</v>
      </c>
      <c r="L21" s="446">
        <v>9</v>
      </c>
      <c r="M21" s="446">
        <v>6705</v>
      </c>
      <c r="N21" s="442">
        <v>1</v>
      </c>
      <c r="O21" s="442">
        <v>745</v>
      </c>
      <c r="P21" s="446">
        <v>1</v>
      </c>
      <c r="Q21" s="446">
        <v>745</v>
      </c>
      <c r="R21" s="469">
        <v>0.1111111111111111</v>
      </c>
      <c r="S21" s="447">
        <v>745</v>
      </c>
    </row>
    <row r="22" spans="1:19" ht="14.45" customHeight="1" x14ac:dyDescent="0.2">
      <c r="A22" s="441"/>
      <c r="B22" s="442" t="s">
        <v>1443</v>
      </c>
      <c r="C22" s="442" t="s">
        <v>439</v>
      </c>
      <c r="D22" s="442" t="s">
        <v>1434</v>
      </c>
      <c r="E22" s="442" t="s">
        <v>1444</v>
      </c>
      <c r="F22" s="442" t="s">
        <v>1461</v>
      </c>
      <c r="G22" s="442"/>
      <c r="H22" s="446">
        <v>63</v>
      </c>
      <c r="I22" s="446">
        <v>46935</v>
      </c>
      <c r="J22" s="442">
        <v>1.4</v>
      </c>
      <c r="K22" s="442">
        <v>745</v>
      </c>
      <c r="L22" s="446">
        <v>45</v>
      </c>
      <c r="M22" s="446">
        <v>33525</v>
      </c>
      <c r="N22" s="442">
        <v>1</v>
      </c>
      <c r="O22" s="442">
        <v>745</v>
      </c>
      <c r="P22" s="446">
        <v>40</v>
      </c>
      <c r="Q22" s="446">
        <v>29800</v>
      </c>
      <c r="R22" s="469">
        <v>0.88888888888888884</v>
      </c>
      <c r="S22" s="447">
        <v>745</v>
      </c>
    </row>
    <row r="23" spans="1:19" ht="14.45" customHeight="1" x14ac:dyDescent="0.2">
      <c r="A23" s="441"/>
      <c r="B23" s="442" t="s">
        <v>1443</v>
      </c>
      <c r="C23" s="442" t="s">
        <v>439</v>
      </c>
      <c r="D23" s="442" t="s">
        <v>1434</v>
      </c>
      <c r="E23" s="442" t="s">
        <v>1444</v>
      </c>
      <c r="F23" s="442" t="s">
        <v>1462</v>
      </c>
      <c r="G23" s="442"/>
      <c r="H23" s="446">
        <v>1</v>
      </c>
      <c r="I23" s="446">
        <v>592</v>
      </c>
      <c r="J23" s="442"/>
      <c r="K23" s="442">
        <v>592</v>
      </c>
      <c r="L23" s="446"/>
      <c r="M23" s="446"/>
      <c r="N23" s="442"/>
      <c r="O23" s="442"/>
      <c r="P23" s="446">
        <v>4</v>
      </c>
      <c r="Q23" s="446">
        <v>2368</v>
      </c>
      <c r="R23" s="469"/>
      <c r="S23" s="447">
        <v>592</v>
      </c>
    </row>
    <row r="24" spans="1:19" ht="14.45" customHeight="1" x14ac:dyDescent="0.2">
      <c r="A24" s="441"/>
      <c r="B24" s="442" t="s">
        <v>1443</v>
      </c>
      <c r="C24" s="442" t="s">
        <v>439</v>
      </c>
      <c r="D24" s="442" t="s">
        <v>1434</v>
      </c>
      <c r="E24" s="442" t="s">
        <v>1444</v>
      </c>
      <c r="F24" s="442" t="s">
        <v>1463</v>
      </c>
      <c r="G24" s="442"/>
      <c r="H24" s="446">
        <v>43</v>
      </c>
      <c r="I24" s="446">
        <v>24123</v>
      </c>
      <c r="J24" s="442">
        <v>0.65151515151515149</v>
      </c>
      <c r="K24" s="442">
        <v>561</v>
      </c>
      <c r="L24" s="446">
        <v>66</v>
      </c>
      <c r="M24" s="446">
        <v>37026</v>
      </c>
      <c r="N24" s="442">
        <v>1</v>
      </c>
      <c r="O24" s="442">
        <v>561</v>
      </c>
      <c r="P24" s="446">
        <v>19</v>
      </c>
      <c r="Q24" s="446">
        <v>10659</v>
      </c>
      <c r="R24" s="469">
        <v>0.2878787878787879</v>
      </c>
      <c r="S24" s="447">
        <v>561</v>
      </c>
    </row>
    <row r="25" spans="1:19" ht="14.45" customHeight="1" x14ac:dyDescent="0.2">
      <c r="A25" s="441"/>
      <c r="B25" s="442" t="s">
        <v>1443</v>
      </c>
      <c r="C25" s="442" t="s">
        <v>439</v>
      </c>
      <c r="D25" s="442" t="s">
        <v>1434</v>
      </c>
      <c r="E25" s="442" t="s">
        <v>1444</v>
      </c>
      <c r="F25" s="442" t="s">
        <v>1464</v>
      </c>
      <c r="G25" s="442"/>
      <c r="H25" s="446">
        <v>59</v>
      </c>
      <c r="I25" s="446">
        <v>30621</v>
      </c>
      <c r="J25" s="442">
        <v>1.2826086956521738</v>
      </c>
      <c r="K25" s="442">
        <v>519</v>
      </c>
      <c r="L25" s="446">
        <v>46</v>
      </c>
      <c r="M25" s="446">
        <v>23874</v>
      </c>
      <c r="N25" s="442">
        <v>1</v>
      </c>
      <c r="O25" s="442">
        <v>519</v>
      </c>
      <c r="P25" s="446">
        <v>19</v>
      </c>
      <c r="Q25" s="446">
        <v>9861</v>
      </c>
      <c r="R25" s="469">
        <v>0.41304347826086957</v>
      </c>
      <c r="S25" s="447">
        <v>519</v>
      </c>
    </row>
    <row r="26" spans="1:19" ht="14.45" customHeight="1" x14ac:dyDescent="0.2">
      <c r="A26" s="441"/>
      <c r="B26" s="442" t="s">
        <v>1443</v>
      </c>
      <c r="C26" s="442" t="s">
        <v>439</v>
      </c>
      <c r="D26" s="442" t="s">
        <v>1434</v>
      </c>
      <c r="E26" s="442" t="s">
        <v>1444</v>
      </c>
      <c r="F26" s="442" t="s">
        <v>1465</v>
      </c>
      <c r="G26" s="442"/>
      <c r="H26" s="446">
        <v>4</v>
      </c>
      <c r="I26" s="446">
        <v>1284</v>
      </c>
      <c r="J26" s="442">
        <v>2</v>
      </c>
      <c r="K26" s="442">
        <v>321</v>
      </c>
      <c r="L26" s="446">
        <v>2</v>
      </c>
      <c r="M26" s="446">
        <v>642</v>
      </c>
      <c r="N26" s="442">
        <v>1</v>
      </c>
      <c r="O26" s="442">
        <v>321</v>
      </c>
      <c r="P26" s="446"/>
      <c r="Q26" s="446"/>
      <c r="R26" s="469"/>
      <c r="S26" s="447"/>
    </row>
    <row r="27" spans="1:19" ht="14.45" customHeight="1" x14ac:dyDescent="0.2">
      <c r="A27" s="441"/>
      <c r="B27" s="442" t="s">
        <v>1443</v>
      </c>
      <c r="C27" s="442" t="s">
        <v>439</v>
      </c>
      <c r="D27" s="442" t="s">
        <v>1434</v>
      </c>
      <c r="E27" s="442" t="s">
        <v>1444</v>
      </c>
      <c r="F27" s="442" t="s">
        <v>1466</v>
      </c>
      <c r="G27" s="442"/>
      <c r="H27" s="446">
        <v>11</v>
      </c>
      <c r="I27" s="446">
        <v>3531</v>
      </c>
      <c r="J27" s="442">
        <v>5.5</v>
      </c>
      <c r="K27" s="442">
        <v>321</v>
      </c>
      <c r="L27" s="446">
        <v>2</v>
      </c>
      <c r="M27" s="446">
        <v>642</v>
      </c>
      <c r="N27" s="442">
        <v>1</v>
      </c>
      <c r="O27" s="442">
        <v>321</v>
      </c>
      <c r="P27" s="446"/>
      <c r="Q27" s="446"/>
      <c r="R27" s="469"/>
      <c r="S27" s="447"/>
    </row>
    <row r="28" spans="1:19" ht="14.45" customHeight="1" x14ac:dyDescent="0.2">
      <c r="A28" s="441"/>
      <c r="B28" s="442" t="s">
        <v>1443</v>
      </c>
      <c r="C28" s="442" t="s">
        <v>439</v>
      </c>
      <c r="D28" s="442" t="s">
        <v>1434</v>
      </c>
      <c r="E28" s="442" t="s">
        <v>1444</v>
      </c>
      <c r="F28" s="442" t="s">
        <v>1467</v>
      </c>
      <c r="G28" s="442"/>
      <c r="H28" s="446">
        <v>39</v>
      </c>
      <c r="I28" s="446">
        <v>12519</v>
      </c>
      <c r="J28" s="442">
        <v>1.5</v>
      </c>
      <c r="K28" s="442">
        <v>321</v>
      </c>
      <c r="L28" s="446">
        <v>26</v>
      </c>
      <c r="M28" s="446">
        <v>8346</v>
      </c>
      <c r="N28" s="442">
        <v>1</v>
      </c>
      <c r="O28" s="442">
        <v>321</v>
      </c>
      <c r="P28" s="446">
        <v>15</v>
      </c>
      <c r="Q28" s="446">
        <v>4815</v>
      </c>
      <c r="R28" s="469">
        <v>0.57692307692307687</v>
      </c>
      <c r="S28" s="447">
        <v>321</v>
      </c>
    </row>
    <row r="29" spans="1:19" ht="14.45" customHeight="1" x14ac:dyDescent="0.2">
      <c r="A29" s="441"/>
      <c r="B29" s="442" t="s">
        <v>1443</v>
      </c>
      <c r="C29" s="442" t="s">
        <v>439</v>
      </c>
      <c r="D29" s="442" t="s">
        <v>1434</v>
      </c>
      <c r="E29" s="442" t="s">
        <v>1444</v>
      </c>
      <c r="F29" s="442" t="s">
        <v>1468</v>
      </c>
      <c r="G29" s="442"/>
      <c r="H29" s="446">
        <v>1</v>
      </c>
      <c r="I29" s="446">
        <v>1230</v>
      </c>
      <c r="J29" s="442"/>
      <c r="K29" s="442">
        <v>1230</v>
      </c>
      <c r="L29" s="446"/>
      <c r="M29" s="446"/>
      <c r="N29" s="442"/>
      <c r="O29" s="442"/>
      <c r="P29" s="446"/>
      <c r="Q29" s="446"/>
      <c r="R29" s="469"/>
      <c r="S29" s="447"/>
    </row>
    <row r="30" spans="1:19" ht="14.45" customHeight="1" x14ac:dyDescent="0.2">
      <c r="A30" s="441"/>
      <c r="B30" s="442" t="s">
        <v>1443</v>
      </c>
      <c r="C30" s="442" t="s">
        <v>439</v>
      </c>
      <c r="D30" s="442" t="s">
        <v>1434</v>
      </c>
      <c r="E30" s="442" t="s">
        <v>1444</v>
      </c>
      <c r="F30" s="442" t="s">
        <v>1469</v>
      </c>
      <c r="G30" s="442"/>
      <c r="H30" s="446">
        <v>73</v>
      </c>
      <c r="I30" s="446">
        <v>20586</v>
      </c>
      <c r="J30" s="442">
        <v>2.0277777777777777</v>
      </c>
      <c r="K30" s="442">
        <v>282</v>
      </c>
      <c r="L30" s="446">
        <v>36</v>
      </c>
      <c r="M30" s="446">
        <v>10152</v>
      </c>
      <c r="N30" s="442">
        <v>1</v>
      </c>
      <c r="O30" s="442">
        <v>282</v>
      </c>
      <c r="P30" s="446">
        <v>27</v>
      </c>
      <c r="Q30" s="446">
        <v>7614</v>
      </c>
      <c r="R30" s="469">
        <v>0.75</v>
      </c>
      <c r="S30" s="447">
        <v>282</v>
      </c>
    </row>
    <row r="31" spans="1:19" ht="14.45" customHeight="1" x14ac:dyDescent="0.2">
      <c r="A31" s="441"/>
      <c r="B31" s="442" t="s">
        <v>1443</v>
      </c>
      <c r="C31" s="442" t="s">
        <v>439</v>
      </c>
      <c r="D31" s="442" t="s">
        <v>1434</v>
      </c>
      <c r="E31" s="442" t="s">
        <v>1444</v>
      </c>
      <c r="F31" s="442" t="s">
        <v>1470</v>
      </c>
      <c r="G31" s="442"/>
      <c r="H31" s="446">
        <v>29</v>
      </c>
      <c r="I31" s="446">
        <v>19691</v>
      </c>
      <c r="J31" s="442">
        <v>1.1599999999999999</v>
      </c>
      <c r="K31" s="442">
        <v>679</v>
      </c>
      <c r="L31" s="446">
        <v>25</v>
      </c>
      <c r="M31" s="446">
        <v>16975</v>
      </c>
      <c r="N31" s="442">
        <v>1</v>
      </c>
      <c r="O31" s="442">
        <v>679</v>
      </c>
      <c r="P31" s="446">
        <v>14</v>
      </c>
      <c r="Q31" s="446">
        <v>9506</v>
      </c>
      <c r="R31" s="469">
        <v>0.56000000000000005</v>
      </c>
      <c r="S31" s="447">
        <v>679</v>
      </c>
    </row>
    <row r="32" spans="1:19" ht="14.45" customHeight="1" x14ac:dyDescent="0.2">
      <c r="A32" s="441"/>
      <c r="B32" s="442" t="s">
        <v>1443</v>
      </c>
      <c r="C32" s="442" t="s">
        <v>439</v>
      </c>
      <c r="D32" s="442" t="s">
        <v>1434</v>
      </c>
      <c r="E32" s="442" t="s">
        <v>1444</v>
      </c>
      <c r="F32" s="442" t="s">
        <v>1471</v>
      </c>
      <c r="G32" s="442"/>
      <c r="H32" s="446">
        <v>11</v>
      </c>
      <c r="I32" s="446">
        <v>10219</v>
      </c>
      <c r="J32" s="442">
        <v>1.8333333333333333</v>
      </c>
      <c r="K32" s="442">
        <v>929</v>
      </c>
      <c r="L32" s="446">
        <v>6</v>
      </c>
      <c r="M32" s="446">
        <v>5574</v>
      </c>
      <c r="N32" s="442">
        <v>1</v>
      </c>
      <c r="O32" s="442">
        <v>929</v>
      </c>
      <c r="P32" s="446">
        <v>2</v>
      </c>
      <c r="Q32" s="446">
        <v>1858</v>
      </c>
      <c r="R32" s="469">
        <v>0.33333333333333331</v>
      </c>
      <c r="S32" s="447">
        <v>929</v>
      </c>
    </row>
    <row r="33" spans="1:19" ht="14.45" customHeight="1" x14ac:dyDescent="0.2">
      <c r="A33" s="441"/>
      <c r="B33" s="442" t="s">
        <v>1443</v>
      </c>
      <c r="C33" s="442" t="s">
        <v>439</v>
      </c>
      <c r="D33" s="442" t="s">
        <v>1434</v>
      </c>
      <c r="E33" s="442" t="s">
        <v>1444</v>
      </c>
      <c r="F33" s="442" t="s">
        <v>1472</v>
      </c>
      <c r="G33" s="442"/>
      <c r="H33" s="446">
        <v>1</v>
      </c>
      <c r="I33" s="446">
        <v>208</v>
      </c>
      <c r="J33" s="442"/>
      <c r="K33" s="442">
        <v>208</v>
      </c>
      <c r="L33" s="446"/>
      <c r="M33" s="446"/>
      <c r="N33" s="442"/>
      <c r="O33" s="442"/>
      <c r="P33" s="446"/>
      <c r="Q33" s="446"/>
      <c r="R33" s="469"/>
      <c r="S33" s="447"/>
    </row>
    <row r="34" spans="1:19" ht="14.45" customHeight="1" x14ac:dyDescent="0.2">
      <c r="A34" s="441"/>
      <c r="B34" s="442" t="s">
        <v>1443</v>
      </c>
      <c r="C34" s="442" t="s">
        <v>439</v>
      </c>
      <c r="D34" s="442" t="s">
        <v>1434</v>
      </c>
      <c r="E34" s="442" t="s">
        <v>1444</v>
      </c>
      <c r="F34" s="442" t="s">
        <v>1473</v>
      </c>
      <c r="G34" s="442"/>
      <c r="H34" s="446">
        <v>38</v>
      </c>
      <c r="I34" s="446">
        <v>76000</v>
      </c>
      <c r="J34" s="442">
        <v>0.76</v>
      </c>
      <c r="K34" s="442">
        <v>2000</v>
      </c>
      <c r="L34" s="446">
        <v>50</v>
      </c>
      <c r="M34" s="446">
        <v>100000</v>
      </c>
      <c r="N34" s="442">
        <v>1</v>
      </c>
      <c r="O34" s="442">
        <v>2000</v>
      </c>
      <c r="P34" s="446">
        <v>21</v>
      </c>
      <c r="Q34" s="446">
        <v>42000</v>
      </c>
      <c r="R34" s="469">
        <v>0.42</v>
      </c>
      <c r="S34" s="447">
        <v>2000</v>
      </c>
    </row>
    <row r="35" spans="1:19" ht="14.45" customHeight="1" x14ac:dyDescent="0.2">
      <c r="A35" s="441"/>
      <c r="B35" s="442" t="s">
        <v>1443</v>
      </c>
      <c r="C35" s="442" t="s">
        <v>439</v>
      </c>
      <c r="D35" s="442" t="s">
        <v>1434</v>
      </c>
      <c r="E35" s="442" t="s">
        <v>1444</v>
      </c>
      <c r="F35" s="442" t="s">
        <v>1474</v>
      </c>
      <c r="G35" s="442"/>
      <c r="H35" s="446">
        <v>7</v>
      </c>
      <c r="I35" s="446">
        <v>14168</v>
      </c>
      <c r="J35" s="442">
        <v>0.53846153846153844</v>
      </c>
      <c r="K35" s="442">
        <v>2024</v>
      </c>
      <c r="L35" s="446">
        <v>13</v>
      </c>
      <c r="M35" s="446">
        <v>26312</v>
      </c>
      <c r="N35" s="442">
        <v>1</v>
      </c>
      <c r="O35" s="442">
        <v>2024</v>
      </c>
      <c r="P35" s="446">
        <v>13</v>
      </c>
      <c r="Q35" s="446">
        <v>26312</v>
      </c>
      <c r="R35" s="469">
        <v>1</v>
      </c>
      <c r="S35" s="447">
        <v>2024</v>
      </c>
    </row>
    <row r="36" spans="1:19" ht="14.45" customHeight="1" x14ac:dyDescent="0.2">
      <c r="A36" s="441"/>
      <c r="B36" s="442" t="s">
        <v>1443</v>
      </c>
      <c r="C36" s="442" t="s">
        <v>439</v>
      </c>
      <c r="D36" s="442" t="s">
        <v>1434</v>
      </c>
      <c r="E36" s="442" t="s">
        <v>1444</v>
      </c>
      <c r="F36" s="442" t="s">
        <v>1475</v>
      </c>
      <c r="G36" s="442"/>
      <c r="H36" s="446">
        <v>9</v>
      </c>
      <c r="I36" s="446">
        <v>18090</v>
      </c>
      <c r="J36" s="442">
        <v>4.5</v>
      </c>
      <c r="K36" s="442">
        <v>2010</v>
      </c>
      <c r="L36" s="446">
        <v>2</v>
      </c>
      <c r="M36" s="446">
        <v>4020</v>
      </c>
      <c r="N36" s="442">
        <v>1</v>
      </c>
      <c r="O36" s="442">
        <v>2010</v>
      </c>
      <c r="P36" s="446">
        <v>2</v>
      </c>
      <c r="Q36" s="446">
        <v>4020</v>
      </c>
      <c r="R36" s="469">
        <v>1</v>
      </c>
      <c r="S36" s="447">
        <v>2010</v>
      </c>
    </row>
    <row r="37" spans="1:19" ht="14.45" customHeight="1" x14ac:dyDescent="0.2">
      <c r="A37" s="441"/>
      <c r="B37" s="442" t="s">
        <v>1443</v>
      </c>
      <c r="C37" s="442" t="s">
        <v>439</v>
      </c>
      <c r="D37" s="442" t="s">
        <v>1434</v>
      </c>
      <c r="E37" s="442" t="s">
        <v>1444</v>
      </c>
      <c r="F37" s="442" t="s">
        <v>1476</v>
      </c>
      <c r="G37" s="442"/>
      <c r="H37" s="446">
        <v>1</v>
      </c>
      <c r="I37" s="446">
        <v>2146</v>
      </c>
      <c r="J37" s="442">
        <v>0.5</v>
      </c>
      <c r="K37" s="442">
        <v>2146</v>
      </c>
      <c r="L37" s="446">
        <v>2</v>
      </c>
      <c r="M37" s="446">
        <v>4292</v>
      </c>
      <c r="N37" s="442">
        <v>1</v>
      </c>
      <c r="O37" s="442">
        <v>2146</v>
      </c>
      <c r="P37" s="446">
        <v>2</v>
      </c>
      <c r="Q37" s="446">
        <v>4292</v>
      </c>
      <c r="R37" s="469">
        <v>1</v>
      </c>
      <c r="S37" s="447">
        <v>2146</v>
      </c>
    </row>
    <row r="38" spans="1:19" ht="14.45" customHeight="1" x14ac:dyDescent="0.2">
      <c r="A38" s="441"/>
      <c r="B38" s="442" t="s">
        <v>1443</v>
      </c>
      <c r="C38" s="442" t="s">
        <v>439</v>
      </c>
      <c r="D38" s="442" t="s">
        <v>1434</v>
      </c>
      <c r="E38" s="442" t="s">
        <v>1444</v>
      </c>
      <c r="F38" s="442" t="s">
        <v>1477</v>
      </c>
      <c r="G38" s="442"/>
      <c r="H38" s="446">
        <v>2</v>
      </c>
      <c r="I38" s="446">
        <v>2492</v>
      </c>
      <c r="J38" s="442">
        <v>1</v>
      </c>
      <c r="K38" s="442">
        <v>1246</v>
      </c>
      <c r="L38" s="446">
        <v>2</v>
      </c>
      <c r="M38" s="446">
        <v>2492</v>
      </c>
      <c r="N38" s="442">
        <v>1</v>
      </c>
      <c r="O38" s="442">
        <v>1246</v>
      </c>
      <c r="P38" s="446">
        <v>1</v>
      </c>
      <c r="Q38" s="446">
        <v>1246</v>
      </c>
      <c r="R38" s="469">
        <v>0.5</v>
      </c>
      <c r="S38" s="447">
        <v>1246</v>
      </c>
    </row>
    <row r="39" spans="1:19" ht="14.45" customHeight="1" x14ac:dyDescent="0.2">
      <c r="A39" s="441"/>
      <c r="B39" s="442" t="s">
        <v>1443</v>
      </c>
      <c r="C39" s="442" t="s">
        <v>439</v>
      </c>
      <c r="D39" s="442" t="s">
        <v>1434</v>
      </c>
      <c r="E39" s="442" t="s">
        <v>1444</v>
      </c>
      <c r="F39" s="442" t="s">
        <v>1478</v>
      </c>
      <c r="G39" s="442"/>
      <c r="H39" s="446">
        <v>2</v>
      </c>
      <c r="I39" s="446">
        <v>2690</v>
      </c>
      <c r="J39" s="442">
        <v>2</v>
      </c>
      <c r="K39" s="442">
        <v>1345</v>
      </c>
      <c r="L39" s="446">
        <v>1</v>
      </c>
      <c r="M39" s="446">
        <v>1345</v>
      </c>
      <c r="N39" s="442">
        <v>1</v>
      </c>
      <c r="O39" s="442">
        <v>1345</v>
      </c>
      <c r="P39" s="446">
        <v>1</v>
      </c>
      <c r="Q39" s="446">
        <v>1345</v>
      </c>
      <c r="R39" s="469">
        <v>1</v>
      </c>
      <c r="S39" s="447">
        <v>1345</v>
      </c>
    </row>
    <row r="40" spans="1:19" ht="14.45" customHeight="1" x14ac:dyDescent="0.2">
      <c r="A40" s="441"/>
      <c r="B40" s="442" t="s">
        <v>1443</v>
      </c>
      <c r="C40" s="442" t="s">
        <v>439</v>
      </c>
      <c r="D40" s="442" t="s">
        <v>1434</v>
      </c>
      <c r="E40" s="442" t="s">
        <v>1444</v>
      </c>
      <c r="F40" s="442" t="s">
        <v>1479</v>
      </c>
      <c r="G40" s="442"/>
      <c r="H40" s="446">
        <v>54</v>
      </c>
      <c r="I40" s="446">
        <v>210600</v>
      </c>
      <c r="J40" s="442">
        <v>1.35</v>
      </c>
      <c r="K40" s="442">
        <v>3900</v>
      </c>
      <c r="L40" s="446">
        <v>40</v>
      </c>
      <c r="M40" s="446">
        <v>156000</v>
      </c>
      <c r="N40" s="442">
        <v>1</v>
      </c>
      <c r="O40" s="442">
        <v>3900</v>
      </c>
      <c r="P40" s="446">
        <v>25</v>
      </c>
      <c r="Q40" s="446">
        <v>120750</v>
      </c>
      <c r="R40" s="469">
        <v>0.77403846153846156</v>
      </c>
      <c r="S40" s="447">
        <v>4830</v>
      </c>
    </row>
    <row r="41" spans="1:19" ht="14.45" customHeight="1" x14ac:dyDescent="0.2">
      <c r="A41" s="441"/>
      <c r="B41" s="442" t="s">
        <v>1443</v>
      </c>
      <c r="C41" s="442" t="s">
        <v>439</v>
      </c>
      <c r="D41" s="442" t="s">
        <v>1434</v>
      </c>
      <c r="E41" s="442" t="s">
        <v>1444</v>
      </c>
      <c r="F41" s="442" t="s">
        <v>1480</v>
      </c>
      <c r="G41" s="442"/>
      <c r="H41" s="446">
        <v>32</v>
      </c>
      <c r="I41" s="446">
        <v>124800</v>
      </c>
      <c r="J41" s="442">
        <v>2.2857142857142856</v>
      </c>
      <c r="K41" s="442">
        <v>3900</v>
      </c>
      <c r="L41" s="446">
        <v>14</v>
      </c>
      <c r="M41" s="446">
        <v>54600</v>
      </c>
      <c r="N41" s="442">
        <v>1</v>
      </c>
      <c r="O41" s="442">
        <v>3900</v>
      </c>
      <c r="P41" s="446">
        <v>20</v>
      </c>
      <c r="Q41" s="446">
        <v>96600</v>
      </c>
      <c r="R41" s="469">
        <v>1.7692307692307692</v>
      </c>
      <c r="S41" s="447">
        <v>4830</v>
      </c>
    </row>
    <row r="42" spans="1:19" ht="14.45" customHeight="1" x14ac:dyDescent="0.2">
      <c r="A42" s="441"/>
      <c r="B42" s="442" t="s">
        <v>1443</v>
      </c>
      <c r="C42" s="442" t="s">
        <v>439</v>
      </c>
      <c r="D42" s="442" t="s">
        <v>1434</v>
      </c>
      <c r="E42" s="442" t="s">
        <v>1444</v>
      </c>
      <c r="F42" s="442" t="s">
        <v>1481</v>
      </c>
      <c r="G42" s="442"/>
      <c r="H42" s="446">
        <v>4</v>
      </c>
      <c r="I42" s="446">
        <v>5404</v>
      </c>
      <c r="J42" s="442">
        <v>1.3333333333333333</v>
      </c>
      <c r="K42" s="442">
        <v>1351</v>
      </c>
      <c r="L42" s="446">
        <v>3</v>
      </c>
      <c r="M42" s="446">
        <v>4053</v>
      </c>
      <c r="N42" s="442">
        <v>1</v>
      </c>
      <c r="O42" s="442">
        <v>1351</v>
      </c>
      <c r="P42" s="446"/>
      <c r="Q42" s="446"/>
      <c r="R42" s="469"/>
      <c r="S42" s="447"/>
    </row>
    <row r="43" spans="1:19" ht="14.45" customHeight="1" x14ac:dyDescent="0.2">
      <c r="A43" s="441"/>
      <c r="B43" s="442" t="s">
        <v>1443</v>
      </c>
      <c r="C43" s="442" t="s">
        <v>439</v>
      </c>
      <c r="D43" s="442" t="s">
        <v>1434</v>
      </c>
      <c r="E43" s="442" t="s">
        <v>1444</v>
      </c>
      <c r="F43" s="442" t="s">
        <v>1482</v>
      </c>
      <c r="G43" s="442"/>
      <c r="H43" s="446">
        <v>6</v>
      </c>
      <c r="I43" s="446">
        <v>984</v>
      </c>
      <c r="J43" s="442">
        <v>0.33333333333333331</v>
      </c>
      <c r="K43" s="442">
        <v>164</v>
      </c>
      <c r="L43" s="446">
        <v>18</v>
      </c>
      <c r="M43" s="446">
        <v>2952</v>
      </c>
      <c r="N43" s="442">
        <v>1</v>
      </c>
      <c r="O43" s="442">
        <v>164</v>
      </c>
      <c r="P43" s="446">
        <v>12</v>
      </c>
      <c r="Q43" s="446">
        <v>1968</v>
      </c>
      <c r="R43" s="469">
        <v>0.66666666666666663</v>
      </c>
      <c r="S43" s="447">
        <v>164</v>
      </c>
    </row>
    <row r="44" spans="1:19" ht="14.45" customHeight="1" x14ac:dyDescent="0.2">
      <c r="A44" s="441"/>
      <c r="B44" s="442" t="s">
        <v>1443</v>
      </c>
      <c r="C44" s="442" t="s">
        <v>439</v>
      </c>
      <c r="D44" s="442" t="s">
        <v>1434</v>
      </c>
      <c r="E44" s="442" t="s">
        <v>1444</v>
      </c>
      <c r="F44" s="442" t="s">
        <v>1483</v>
      </c>
      <c r="G44" s="442"/>
      <c r="H44" s="446">
        <v>30</v>
      </c>
      <c r="I44" s="446">
        <v>6750</v>
      </c>
      <c r="J44" s="442">
        <v>1.1538461538461537</v>
      </c>
      <c r="K44" s="442">
        <v>225</v>
      </c>
      <c r="L44" s="446">
        <v>26</v>
      </c>
      <c r="M44" s="446">
        <v>5850</v>
      </c>
      <c r="N44" s="442">
        <v>1</v>
      </c>
      <c r="O44" s="442">
        <v>225</v>
      </c>
      <c r="P44" s="446">
        <v>45</v>
      </c>
      <c r="Q44" s="446">
        <v>10125</v>
      </c>
      <c r="R44" s="469">
        <v>1.7307692307692308</v>
      </c>
      <c r="S44" s="447">
        <v>225</v>
      </c>
    </row>
    <row r="45" spans="1:19" ht="14.45" customHeight="1" x14ac:dyDescent="0.2">
      <c r="A45" s="441"/>
      <c r="B45" s="442" t="s">
        <v>1443</v>
      </c>
      <c r="C45" s="442" t="s">
        <v>439</v>
      </c>
      <c r="D45" s="442" t="s">
        <v>1434</v>
      </c>
      <c r="E45" s="442" t="s">
        <v>1444</v>
      </c>
      <c r="F45" s="442" t="s">
        <v>1484</v>
      </c>
      <c r="G45" s="442"/>
      <c r="H45" s="446">
        <v>20</v>
      </c>
      <c r="I45" s="446">
        <v>7260</v>
      </c>
      <c r="J45" s="442">
        <v>2.8571428571428572</v>
      </c>
      <c r="K45" s="442">
        <v>363</v>
      </c>
      <c r="L45" s="446">
        <v>7</v>
      </c>
      <c r="M45" s="446">
        <v>2541</v>
      </c>
      <c r="N45" s="442">
        <v>1</v>
      </c>
      <c r="O45" s="442">
        <v>363</v>
      </c>
      <c r="P45" s="446">
        <v>10</v>
      </c>
      <c r="Q45" s="446">
        <v>3630</v>
      </c>
      <c r="R45" s="469">
        <v>1.4285714285714286</v>
      </c>
      <c r="S45" s="447">
        <v>363</v>
      </c>
    </row>
    <row r="46" spans="1:19" ht="14.45" customHeight="1" x14ac:dyDescent="0.2">
      <c r="A46" s="441"/>
      <c r="B46" s="442" t="s">
        <v>1443</v>
      </c>
      <c r="C46" s="442" t="s">
        <v>439</v>
      </c>
      <c r="D46" s="442" t="s">
        <v>1434</v>
      </c>
      <c r="E46" s="442" t="s">
        <v>1444</v>
      </c>
      <c r="F46" s="442" t="s">
        <v>1485</v>
      </c>
      <c r="G46" s="442"/>
      <c r="H46" s="446">
        <v>23</v>
      </c>
      <c r="I46" s="446">
        <v>13501</v>
      </c>
      <c r="J46" s="442">
        <v>1.9166666666666667</v>
      </c>
      <c r="K46" s="442">
        <v>587</v>
      </c>
      <c r="L46" s="446">
        <v>12</v>
      </c>
      <c r="M46" s="446">
        <v>7044</v>
      </c>
      <c r="N46" s="442">
        <v>1</v>
      </c>
      <c r="O46" s="442">
        <v>587</v>
      </c>
      <c r="P46" s="446">
        <v>12</v>
      </c>
      <c r="Q46" s="446">
        <v>7044</v>
      </c>
      <c r="R46" s="469">
        <v>1</v>
      </c>
      <c r="S46" s="447">
        <v>587</v>
      </c>
    </row>
    <row r="47" spans="1:19" ht="14.45" customHeight="1" x14ac:dyDescent="0.2">
      <c r="A47" s="441"/>
      <c r="B47" s="442" t="s">
        <v>1443</v>
      </c>
      <c r="C47" s="442" t="s">
        <v>439</v>
      </c>
      <c r="D47" s="442" t="s">
        <v>1434</v>
      </c>
      <c r="E47" s="442" t="s">
        <v>1444</v>
      </c>
      <c r="F47" s="442" t="s">
        <v>1486</v>
      </c>
      <c r="G47" s="442"/>
      <c r="H47" s="446">
        <v>7</v>
      </c>
      <c r="I47" s="446">
        <v>4200</v>
      </c>
      <c r="J47" s="442">
        <v>7</v>
      </c>
      <c r="K47" s="442">
        <v>600</v>
      </c>
      <c r="L47" s="446">
        <v>1</v>
      </c>
      <c r="M47" s="446">
        <v>600</v>
      </c>
      <c r="N47" s="442">
        <v>1</v>
      </c>
      <c r="O47" s="442">
        <v>600</v>
      </c>
      <c r="P47" s="446">
        <v>5</v>
      </c>
      <c r="Q47" s="446">
        <v>3000</v>
      </c>
      <c r="R47" s="469">
        <v>5</v>
      </c>
      <c r="S47" s="447">
        <v>600</v>
      </c>
    </row>
    <row r="48" spans="1:19" ht="14.45" customHeight="1" x14ac:dyDescent="0.2">
      <c r="A48" s="441"/>
      <c r="B48" s="442" t="s">
        <v>1443</v>
      </c>
      <c r="C48" s="442" t="s">
        <v>439</v>
      </c>
      <c r="D48" s="442" t="s">
        <v>1434</v>
      </c>
      <c r="E48" s="442" t="s">
        <v>1444</v>
      </c>
      <c r="F48" s="442" t="s">
        <v>1487</v>
      </c>
      <c r="G48" s="442"/>
      <c r="H48" s="446"/>
      <c r="I48" s="446"/>
      <c r="J48" s="442"/>
      <c r="K48" s="442"/>
      <c r="L48" s="446">
        <v>1</v>
      </c>
      <c r="M48" s="446">
        <v>4231</v>
      </c>
      <c r="N48" s="442">
        <v>1</v>
      </c>
      <c r="O48" s="442">
        <v>4231</v>
      </c>
      <c r="P48" s="446">
        <v>2</v>
      </c>
      <c r="Q48" s="446">
        <v>8462</v>
      </c>
      <c r="R48" s="469">
        <v>2</v>
      </c>
      <c r="S48" s="447">
        <v>4231</v>
      </c>
    </row>
    <row r="49" spans="1:19" ht="14.45" customHeight="1" x14ac:dyDescent="0.2">
      <c r="A49" s="441"/>
      <c r="B49" s="442" t="s">
        <v>1443</v>
      </c>
      <c r="C49" s="442" t="s">
        <v>439</v>
      </c>
      <c r="D49" s="442" t="s">
        <v>1434</v>
      </c>
      <c r="E49" s="442" t="s">
        <v>1444</v>
      </c>
      <c r="F49" s="442" t="s">
        <v>1488</v>
      </c>
      <c r="G49" s="442"/>
      <c r="H49" s="446"/>
      <c r="I49" s="446"/>
      <c r="J49" s="442"/>
      <c r="K49" s="442"/>
      <c r="L49" s="446">
        <v>6</v>
      </c>
      <c r="M49" s="446">
        <v>6048</v>
      </c>
      <c r="N49" s="442">
        <v>1</v>
      </c>
      <c r="O49" s="442">
        <v>1008</v>
      </c>
      <c r="P49" s="446">
        <v>1</v>
      </c>
      <c r="Q49" s="446">
        <v>1008</v>
      </c>
      <c r="R49" s="469">
        <v>0.16666666666666666</v>
      </c>
      <c r="S49" s="447">
        <v>1008</v>
      </c>
    </row>
    <row r="50" spans="1:19" ht="14.45" customHeight="1" x14ac:dyDescent="0.2">
      <c r="A50" s="441"/>
      <c r="B50" s="442" t="s">
        <v>1443</v>
      </c>
      <c r="C50" s="442" t="s">
        <v>439</v>
      </c>
      <c r="D50" s="442" t="s">
        <v>1434</v>
      </c>
      <c r="E50" s="442" t="s">
        <v>1444</v>
      </c>
      <c r="F50" s="442" t="s">
        <v>1489</v>
      </c>
      <c r="G50" s="442"/>
      <c r="H50" s="446"/>
      <c r="I50" s="446"/>
      <c r="J50" s="442"/>
      <c r="K50" s="442"/>
      <c r="L50" s="446">
        <v>7</v>
      </c>
      <c r="M50" s="446">
        <v>5215</v>
      </c>
      <c r="N50" s="442">
        <v>1</v>
      </c>
      <c r="O50" s="442">
        <v>745</v>
      </c>
      <c r="P50" s="446"/>
      <c r="Q50" s="446"/>
      <c r="R50" s="469"/>
      <c r="S50" s="447"/>
    </row>
    <row r="51" spans="1:19" ht="14.45" customHeight="1" x14ac:dyDescent="0.2">
      <c r="A51" s="441"/>
      <c r="B51" s="442" t="s">
        <v>1443</v>
      </c>
      <c r="C51" s="442" t="s">
        <v>439</v>
      </c>
      <c r="D51" s="442" t="s">
        <v>1434</v>
      </c>
      <c r="E51" s="442" t="s">
        <v>1444</v>
      </c>
      <c r="F51" s="442" t="s">
        <v>1490</v>
      </c>
      <c r="G51" s="442"/>
      <c r="H51" s="446">
        <v>10</v>
      </c>
      <c r="I51" s="446">
        <v>5610</v>
      </c>
      <c r="J51" s="442">
        <v>0.83333333333333337</v>
      </c>
      <c r="K51" s="442">
        <v>561</v>
      </c>
      <c r="L51" s="446">
        <v>12</v>
      </c>
      <c r="M51" s="446">
        <v>6732</v>
      </c>
      <c r="N51" s="442">
        <v>1</v>
      </c>
      <c r="O51" s="442">
        <v>561</v>
      </c>
      <c r="P51" s="446"/>
      <c r="Q51" s="446"/>
      <c r="R51" s="469"/>
      <c r="S51" s="447"/>
    </row>
    <row r="52" spans="1:19" ht="14.45" customHeight="1" x14ac:dyDescent="0.2">
      <c r="A52" s="441"/>
      <c r="B52" s="442" t="s">
        <v>1443</v>
      </c>
      <c r="C52" s="442" t="s">
        <v>439</v>
      </c>
      <c r="D52" s="442" t="s">
        <v>1434</v>
      </c>
      <c r="E52" s="442" t="s">
        <v>1444</v>
      </c>
      <c r="F52" s="442" t="s">
        <v>1491</v>
      </c>
      <c r="G52" s="442"/>
      <c r="H52" s="446">
        <v>2</v>
      </c>
      <c r="I52" s="446">
        <v>2244</v>
      </c>
      <c r="J52" s="442"/>
      <c r="K52" s="442">
        <v>1122</v>
      </c>
      <c r="L52" s="446"/>
      <c r="M52" s="446"/>
      <c r="N52" s="442"/>
      <c r="O52" s="442"/>
      <c r="P52" s="446"/>
      <c r="Q52" s="446"/>
      <c r="R52" s="469"/>
      <c r="S52" s="447"/>
    </row>
    <row r="53" spans="1:19" ht="14.45" customHeight="1" x14ac:dyDescent="0.2">
      <c r="A53" s="441"/>
      <c r="B53" s="442" t="s">
        <v>1443</v>
      </c>
      <c r="C53" s="442" t="s">
        <v>439</v>
      </c>
      <c r="D53" s="442" t="s">
        <v>1434</v>
      </c>
      <c r="E53" s="442" t="s">
        <v>1444</v>
      </c>
      <c r="F53" s="442" t="s">
        <v>1492</v>
      </c>
      <c r="G53" s="442"/>
      <c r="H53" s="446">
        <v>3</v>
      </c>
      <c r="I53" s="446">
        <v>2601</v>
      </c>
      <c r="J53" s="442">
        <v>3</v>
      </c>
      <c r="K53" s="442">
        <v>867</v>
      </c>
      <c r="L53" s="446">
        <v>1</v>
      </c>
      <c r="M53" s="446">
        <v>867</v>
      </c>
      <c r="N53" s="442">
        <v>1</v>
      </c>
      <c r="O53" s="442">
        <v>867</v>
      </c>
      <c r="P53" s="446"/>
      <c r="Q53" s="446"/>
      <c r="R53" s="469"/>
      <c r="S53" s="447"/>
    </row>
    <row r="54" spans="1:19" ht="14.45" customHeight="1" x14ac:dyDescent="0.2">
      <c r="A54" s="441"/>
      <c r="B54" s="442" t="s">
        <v>1443</v>
      </c>
      <c r="C54" s="442" t="s">
        <v>439</v>
      </c>
      <c r="D54" s="442" t="s">
        <v>1434</v>
      </c>
      <c r="E54" s="442" t="s">
        <v>1444</v>
      </c>
      <c r="F54" s="442" t="s">
        <v>1493</v>
      </c>
      <c r="G54" s="442"/>
      <c r="H54" s="446">
        <v>4</v>
      </c>
      <c r="I54" s="446">
        <v>2200</v>
      </c>
      <c r="J54" s="442">
        <v>4</v>
      </c>
      <c r="K54" s="442">
        <v>550</v>
      </c>
      <c r="L54" s="446">
        <v>1</v>
      </c>
      <c r="M54" s="446">
        <v>550</v>
      </c>
      <c r="N54" s="442">
        <v>1</v>
      </c>
      <c r="O54" s="442">
        <v>550</v>
      </c>
      <c r="P54" s="446"/>
      <c r="Q54" s="446"/>
      <c r="R54" s="469"/>
      <c r="S54" s="447"/>
    </row>
    <row r="55" spans="1:19" ht="14.45" customHeight="1" x14ac:dyDescent="0.2">
      <c r="A55" s="441"/>
      <c r="B55" s="442" t="s">
        <v>1443</v>
      </c>
      <c r="C55" s="442" t="s">
        <v>439</v>
      </c>
      <c r="D55" s="442" t="s">
        <v>1434</v>
      </c>
      <c r="E55" s="442" t="s">
        <v>1444</v>
      </c>
      <c r="F55" s="442" t="s">
        <v>1494</v>
      </c>
      <c r="G55" s="442"/>
      <c r="H55" s="446">
        <v>1</v>
      </c>
      <c r="I55" s="446">
        <v>1395</v>
      </c>
      <c r="J55" s="442"/>
      <c r="K55" s="442">
        <v>1395</v>
      </c>
      <c r="L55" s="446"/>
      <c r="M55" s="446"/>
      <c r="N55" s="442"/>
      <c r="O55" s="442"/>
      <c r="P55" s="446">
        <v>1</v>
      </c>
      <c r="Q55" s="446">
        <v>1395</v>
      </c>
      <c r="R55" s="469"/>
      <c r="S55" s="447">
        <v>1395</v>
      </c>
    </row>
    <row r="56" spans="1:19" ht="14.45" customHeight="1" x14ac:dyDescent="0.2">
      <c r="A56" s="441"/>
      <c r="B56" s="442" t="s">
        <v>1443</v>
      </c>
      <c r="C56" s="442" t="s">
        <v>439</v>
      </c>
      <c r="D56" s="442" t="s">
        <v>1434</v>
      </c>
      <c r="E56" s="442" t="s">
        <v>1444</v>
      </c>
      <c r="F56" s="442" t="s">
        <v>1495</v>
      </c>
      <c r="G56" s="442"/>
      <c r="H56" s="446">
        <v>3</v>
      </c>
      <c r="I56" s="446">
        <v>1557</v>
      </c>
      <c r="J56" s="442">
        <v>0.5</v>
      </c>
      <c r="K56" s="442">
        <v>519</v>
      </c>
      <c r="L56" s="446">
        <v>6</v>
      </c>
      <c r="M56" s="446">
        <v>3114</v>
      </c>
      <c r="N56" s="442">
        <v>1</v>
      </c>
      <c r="O56" s="442">
        <v>519</v>
      </c>
      <c r="P56" s="446">
        <v>1</v>
      </c>
      <c r="Q56" s="446">
        <v>519</v>
      </c>
      <c r="R56" s="469">
        <v>0.16666666666666666</v>
      </c>
      <c r="S56" s="447">
        <v>519</v>
      </c>
    </row>
    <row r="57" spans="1:19" ht="14.45" customHeight="1" x14ac:dyDescent="0.2">
      <c r="A57" s="441"/>
      <c r="B57" s="442" t="s">
        <v>1443</v>
      </c>
      <c r="C57" s="442" t="s">
        <v>439</v>
      </c>
      <c r="D57" s="442" t="s">
        <v>1434</v>
      </c>
      <c r="E57" s="442" t="s">
        <v>1444</v>
      </c>
      <c r="F57" s="442" t="s">
        <v>1496</v>
      </c>
      <c r="G57" s="442"/>
      <c r="H57" s="446"/>
      <c r="I57" s="446"/>
      <c r="J57" s="442"/>
      <c r="K57" s="442"/>
      <c r="L57" s="446">
        <v>1</v>
      </c>
      <c r="M57" s="446">
        <v>1326</v>
      </c>
      <c r="N57" s="442">
        <v>1</v>
      </c>
      <c r="O57" s="442">
        <v>1326</v>
      </c>
      <c r="P57" s="446">
        <v>3</v>
      </c>
      <c r="Q57" s="446">
        <v>3978</v>
      </c>
      <c r="R57" s="469">
        <v>3</v>
      </c>
      <c r="S57" s="447">
        <v>1326</v>
      </c>
    </row>
    <row r="58" spans="1:19" ht="14.45" customHeight="1" x14ac:dyDescent="0.2">
      <c r="A58" s="441"/>
      <c r="B58" s="442" t="s">
        <v>1443</v>
      </c>
      <c r="C58" s="442" t="s">
        <v>439</v>
      </c>
      <c r="D58" s="442" t="s">
        <v>1434</v>
      </c>
      <c r="E58" s="442" t="s">
        <v>1444</v>
      </c>
      <c r="F58" s="442" t="s">
        <v>1497</v>
      </c>
      <c r="G58" s="442"/>
      <c r="H58" s="446">
        <v>6</v>
      </c>
      <c r="I58" s="446">
        <v>2430</v>
      </c>
      <c r="J58" s="442">
        <v>2</v>
      </c>
      <c r="K58" s="442">
        <v>405</v>
      </c>
      <c r="L58" s="446">
        <v>3</v>
      </c>
      <c r="M58" s="446">
        <v>1215</v>
      </c>
      <c r="N58" s="442">
        <v>1</v>
      </c>
      <c r="O58" s="442">
        <v>405</v>
      </c>
      <c r="P58" s="446">
        <v>2</v>
      </c>
      <c r="Q58" s="446">
        <v>810</v>
      </c>
      <c r="R58" s="469">
        <v>0.66666666666666663</v>
      </c>
      <c r="S58" s="447">
        <v>405</v>
      </c>
    </row>
    <row r="59" spans="1:19" ht="14.45" customHeight="1" x14ac:dyDescent="0.2">
      <c r="A59" s="441"/>
      <c r="B59" s="442" t="s">
        <v>1443</v>
      </c>
      <c r="C59" s="442" t="s">
        <v>439</v>
      </c>
      <c r="D59" s="442" t="s">
        <v>1434</v>
      </c>
      <c r="E59" s="442" t="s">
        <v>1444</v>
      </c>
      <c r="F59" s="442" t="s">
        <v>1498</v>
      </c>
      <c r="G59" s="442"/>
      <c r="H59" s="446">
        <v>11</v>
      </c>
      <c r="I59" s="446">
        <v>6050</v>
      </c>
      <c r="J59" s="442">
        <v>5.5</v>
      </c>
      <c r="K59" s="442">
        <v>550</v>
      </c>
      <c r="L59" s="446">
        <v>2</v>
      </c>
      <c r="M59" s="446">
        <v>1100</v>
      </c>
      <c r="N59" s="442">
        <v>1</v>
      </c>
      <c r="O59" s="442">
        <v>550</v>
      </c>
      <c r="P59" s="446"/>
      <c r="Q59" s="446"/>
      <c r="R59" s="469"/>
      <c r="S59" s="447"/>
    </row>
    <row r="60" spans="1:19" ht="14.45" customHeight="1" x14ac:dyDescent="0.2">
      <c r="A60" s="441"/>
      <c r="B60" s="442" t="s">
        <v>1443</v>
      </c>
      <c r="C60" s="442" t="s">
        <v>439</v>
      </c>
      <c r="D60" s="442" t="s">
        <v>1434</v>
      </c>
      <c r="E60" s="442" t="s">
        <v>1444</v>
      </c>
      <c r="F60" s="442" t="s">
        <v>1499</v>
      </c>
      <c r="G60" s="442"/>
      <c r="H60" s="446">
        <v>2</v>
      </c>
      <c r="I60" s="446">
        <v>0</v>
      </c>
      <c r="J60" s="442"/>
      <c r="K60" s="442">
        <v>0</v>
      </c>
      <c r="L60" s="446">
        <v>4</v>
      </c>
      <c r="M60" s="446">
        <v>0</v>
      </c>
      <c r="N60" s="442"/>
      <c r="O60" s="442">
        <v>0</v>
      </c>
      <c r="P60" s="446">
        <v>3</v>
      </c>
      <c r="Q60" s="446">
        <v>0</v>
      </c>
      <c r="R60" s="469"/>
      <c r="S60" s="447">
        <v>0</v>
      </c>
    </row>
    <row r="61" spans="1:19" ht="14.45" customHeight="1" x14ac:dyDescent="0.2">
      <c r="A61" s="441"/>
      <c r="B61" s="442" t="s">
        <v>1443</v>
      </c>
      <c r="C61" s="442" t="s">
        <v>439</v>
      </c>
      <c r="D61" s="442" t="s">
        <v>1434</v>
      </c>
      <c r="E61" s="442" t="s">
        <v>1444</v>
      </c>
      <c r="F61" s="442" t="s">
        <v>1500</v>
      </c>
      <c r="G61" s="442"/>
      <c r="H61" s="446">
        <v>0</v>
      </c>
      <c r="I61" s="446">
        <v>0</v>
      </c>
      <c r="J61" s="442"/>
      <c r="K61" s="442"/>
      <c r="L61" s="446"/>
      <c r="M61" s="446"/>
      <c r="N61" s="442"/>
      <c r="O61" s="442"/>
      <c r="P61" s="446">
        <v>2</v>
      </c>
      <c r="Q61" s="446">
        <v>0</v>
      </c>
      <c r="R61" s="469"/>
      <c r="S61" s="447">
        <v>0</v>
      </c>
    </row>
    <row r="62" spans="1:19" ht="14.45" customHeight="1" x14ac:dyDescent="0.2">
      <c r="A62" s="441"/>
      <c r="B62" s="442" t="s">
        <v>1443</v>
      </c>
      <c r="C62" s="442" t="s">
        <v>439</v>
      </c>
      <c r="D62" s="442" t="s">
        <v>1434</v>
      </c>
      <c r="E62" s="442" t="s">
        <v>1444</v>
      </c>
      <c r="F62" s="442" t="s">
        <v>1501</v>
      </c>
      <c r="G62" s="442"/>
      <c r="H62" s="446"/>
      <c r="I62" s="446"/>
      <c r="J62" s="442"/>
      <c r="K62" s="442"/>
      <c r="L62" s="446">
        <v>1</v>
      </c>
      <c r="M62" s="446">
        <v>0</v>
      </c>
      <c r="N62" s="442"/>
      <c r="O62" s="442">
        <v>0</v>
      </c>
      <c r="P62" s="446"/>
      <c r="Q62" s="446"/>
      <c r="R62" s="469"/>
      <c r="S62" s="447"/>
    </row>
    <row r="63" spans="1:19" ht="14.45" customHeight="1" x14ac:dyDescent="0.2">
      <c r="A63" s="441"/>
      <c r="B63" s="442" t="s">
        <v>1443</v>
      </c>
      <c r="C63" s="442" t="s">
        <v>439</v>
      </c>
      <c r="D63" s="442" t="s">
        <v>1434</v>
      </c>
      <c r="E63" s="442" t="s">
        <v>1444</v>
      </c>
      <c r="F63" s="442" t="s">
        <v>1502</v>
      </c>
      <c r="G63" s="442"/>
      <c r="H63" s="446">
        <v>1</v>
      </c>
      <c r="I63" s="446">
        <v>1065</v>
      </c>
      <c r="J63" s="442"/>
      <c r="K63" s="442">
        <v>1065</v>
      </c>
      <c r="L63" s="446"/>
      <c r="M63" s="446"/>
      <c r="N63" s="442"/>
      <c r="O63" s="442"/>
      <c r="P63" s="446"/>
      <c r="Q63" s="446"/>
      <c r="R63" s="469"/>
      <c r="S63" s="447"/>
    </row>
    <row r="64" spans="1:19" ht="14.45" customHeight="1" x14ac:dyDescent="0.2">
      <c r="A64" s="441"/>
      <c r="B64" s="442" t="s">
        <v>1443</v>
      </c>
      <c r="C64" s="442" t="s">
        <v>439</v>
      </c>
      <c r="D64" s="442" t="s">
        <v>1434</v>
      </c>
      <c r="E64" s="442" t="s">
        <v>1444</v>
      </c>
      <c r="F64" s="442" t="s">
        <v>1503</v>
      </c>
      <c r="G64" s="442"/>
      <c r="H64" s="446"/>
      <c r="I64" s="446"/>
      <c r="J64" s="442"/>
      <c r="K64" s="442"/>
      <c r="L64" s="446">
        <v>0</v>
      </c>
      <c r="M64" s="446">
        <v>0</v>
      </c>
      <c r="N64" s="442"/>
      <c r="O64" s="442"/>
      <c r="P64" s="446">
        <v>0</v>
      </c>
      <c r="Q64" s="446">
        <v>0</v>
      </c>
      <c r="R64" s="469"/>
      <c r="S64" s="447"/>
    </row>
    <row r="65" spans="1:19" ht="14.45" customHeight="1" x14ac:dyDescent="0.2">
      <c r="A65" s="441"/>
      <c r="B65" s="442" t="s">
        <v>1443</v>
      </c>
      <c r="C65" s="442" t="s">
        <v>439</v>
      </c>
      <c r="D65" s="442" t="s">
        <v>1434</v>
      </c>
      <c r="E65" s="442" t="s">
        <v>1444</v>
      </c>
      <c r="F65" s="442" t="s">
        <v>1504</v>
      </c>
      <c r="G65" s="442"/>
      <c r="H65" s="446">
        <v>1</v>
      </c>
      <c r="I65" s="446">
        <v>1014</v>
      </c>
      <c r="J65" s="442"/>
      <c r="K65" s="442">
        <v>1014</v>
      </c>
      <c r="L65" s="446"/>
      <c r="M65" s="446"/>
      <c r="N65" s="442"/>
      <c r="O65" s="442"/>
      <c r="P65" s="446"/>
      <c r="Q65" s="446"/>
      <c r="R65" s="469"/>
      <c r="S65" s="447"/>
    </row>
    <row r="66" spans="1:19" ht="14.45" customHeight="1" x14ac:dyDescent="0.2">
      <c r="A66" s="441"/>
      <c r="B66" s="442" t="s">
        <v>1443</v>
      </c>
      <c r="C66" s="442" t="s">
        <v>439</v>
      </c>
      <c r="D66" s="442" t="s">
        <v>1434</v>
      </c>
      <c r="E66" s="442" t="s">
        <v>1444</v>
      </c>
      <c r="F66" s="442" t="s">
        <v>1505</v>
      </c>
      <c r="G66" s="442"/>
      <c r="H66" s="446">
        <v>4</v>
      </c>
      <c r="I66" s="446">
        <v>0</v>
      </c>
      <c r="J66" s="442"/>
      <c r="K66" s="442">
        <v>0</v>
      </c>
      <c r="L66" s="446"/>
      <c r="M66" s="446"/>
      <c r="N66" s="442"/>
      <c r="O66" s="442"/>
      <c r="P66" s="446"/>
      <c r="Q66" s="446"/>
      <c r="R66" s="469"/>
      <c r="S66" s="447"/>
    </row>
    <row r="67" spans="1:19" ht="14.45" customHeight="1" x14ac:dyDescent="0.2">
      <c r="A67" s="441"/>
      <c r="B67" s="442" t="s">
        <v>1443</v>
      </c>
      <c r="C67" s="442" t="s">
        <v>439</v>
      </c>
      <c r="D67" s="442" t="s">
        <v>1434</v>
      </c>
      <c r="E67" s="442" t="s">
        <v>1444</v>
      </c>
      <c r="F67" s="442" t="s">
        <v>1506</v>
      </c>
      <c r="G67" s="442"/>
      <c r="H67" s="446"/>
      <c r="I67" s="446"/>
      <c r="J67" s="442"/>
      <c r="K67" s="442"/>
      <c r="L67" s="446">
        <v>1</v>
      </c>
      <c r="M67" s="446">
        <v>0</v>
      </c>
      <c r="N67" s="442"/>
      <c r="O67" s="442">
        <v>0</v>
      </c>
      <c r="P67" s="446"/>
      <c r="Q67" s="446"/>
      <c r="R67" s="469"/>
      <c r="S67" s="447"/>
    </row>
    <row r="68" spans="1:19" ht="14.45" customHeight="1" x14ac:dyDescent="0.2">
      <c r="A68" s="441"/>
      <c r="B68" s="442" t="s">
        <v>1443</v>
      </c>
      <c r="C68" s="442" t="s">
        <v>439</v>
      </c>
      <c r="D68" s="442" t="s">
        <v>1434</v>
      </c>
      <c r="E68" s="442" t="s">
        <v>1444</v>
      </c>
      <c r="F68" s="442" t="s">
        <v>1507</v>
      </c>
      <c r="G68" s="442"/>
      <c r="H68" s="446"/>
      <c r="I68" s="446"/>
      <c r="J68" s="442"/>
      <c r="K68" s="442"/>
      <c r="L68" s="446">
        <v>1</v>
      </c>
      <c r="M68" s="446">
        <v>0</v>
      </c>
      <c r="N68" s="442"/>
      <c r="O68" s="442">
        <v>0</v>
      </c>
      <c r="P68" s="446"/>
      <c r="Q68" s="446"/>
      <c r="R68" s="469"/>
      <c r="S68" s="447"/>
    </row>
    <row r="69" spans="1:19" ht="14.45" customHeight="1" x14ac:dyDescent="0.2">
      <c r="A69" s="441"/>
      <c r="B69" s="442" t="s">
        <v>1443</v>
      </c>
      <c r="C69" s="442" t="s">
        <v>439</v>
      </c>
      <c r="D69" s="442" t="s">
        <v>1434</v>
      </c>
      <c r="E69" s="442" t="s">
        <v>1444</v>
      </c>
      <c r="F69" s="442" t="s">
        <v>1508</v>
      </c>
      <c r="G69" s="442"/>
      <c r="H69" s="446"/>
      <c r="I69" s="446"/>
      <c r="J69" s="442"/>
      <c r="K69" s="442"/>
      <c r="L69" s="446">
        <v>1</v>
      </c>
      <c r="M69" s="446">
        <v>550</v>
      </c>
      <c r="N69" s="442">
        <v>1</v>
      </c>
      <c r="O69" s="442">
        <v>550</v>
      </c>
      <c r="P69" s="446"/>
      <c r="Q69" s="446"/>
      <c r="R69" s="469"/>
      <c r="S69" s="447"/>
    </row>
    <row r="70" spans="1:19" ht="14.45" customHeight="1" x14ac:dyDescent="0.2">
      <c r="A70" s="441"/>
      <c r="B70" s="442" t="s">
        <v>1443</v>
      </c>
      <c r="C70" s="442" t="s">
        <v>439</v>
      </c>
      <c r="D70" s="442" t="s">
        <v>1434</v>
      </c>
      <c r="E70" s="442" t="s">
        <v>1444</v>
      </c>
      <c r="F70" s="442" t="s">
        <v>1509</v>
      </c>
      <c r="G70" s="442"/>
      <c r="H70" s="446">
        <v>2</v>
      </c>
      <c r="I70" s="446">
        <v>1100</v>
      </c>
      <c r="J70" s="442"/>
      <c r="K70" s="442">
        <v>550</v>
      </c>
      <c r="L70" s="446"/>
      <c r="M70" s="446"/>
      <c r="N70" s="442"/>
      <c r="O70" s="442"/>
      <c r="P70" s="446"/>
      <c r="Q70" s="446"/>
      <c r="R70" s="469"/>
      <c r="S70" s="447"/>
    </row>
    <row r="71" spans="1:19" ht="14.45" customHeight="1" x14ac:dyDescent="0.2">
      <c r="A71" s="441"/>
      <c r="B71" s="442" t="s">
        <v>1443</v>
      </c>
      <c r="C71" s="442" t="s">
        <v>439</v>
      </c>
      <c r="D71" s="442" t="s">
        <v>1434</v>
      </c>
      <c r="E71" s="442" t="s">
        <v>1444</v>
      </c>
      <c r="F71" s="442" t="s">
        <v>1510</v>
      </c>
      <c r="G71" s="442"/>
      <c r="H71" s="446"/>
      <c r="I71" s="446"/>
      <c r="J71" s="442"/>
      <c r="K71" s="442"/>
      <c r="L71" s="446">
        <v>2</v>
      </c>
      <c r="M71" s="446">
        <v>1630</v>
      </c>
      <c r="N71" s="442">
        <v>1</v>
      </c>
      <c r="O71" s="442">
        <v>815</v>
      </c>
      <c r="P71" s="446"/>
      <c r="Q71" s="446"/>
      <c r="R71" s="469"/>
      <c r="S71" s="447"/>
    </row>
    <row r="72" spans="1:19" ht="14.45" customHeight="1" x14ac:dyDescent="0.2">
      <c r="A72" s="441"/>
      <c r="B72" s="442" t="s">
        <v>1443</v>
      </c>
      <c r="C72" s="442" t="s">
        <v>439</v>
      </c>
      <c r="D72" s="442" t="s">
        <v>1434</v>
      </c>
      <c r="E72" s="442" t="s">
        <v>1444</v>
      </c>
      <c r="F72" s="442" t="s">
        <v>1511</v>
      </c>
      <c r="G72" s="442"/>
      <c r="H72" s="446"/>
      <c r="I72" s="446"/>
      <c r="J72" s="442"/>
      <c r="K72" s="442"/>
      <c r="L72" s="446">
        <v>1</v>
      </c>
      <c r="M72" s="446">
        <v>2490</v>
      </c>
      <c r="N72" s="442">
        <v>1</v>
      </c>
      <c r="O72" s="442">
        <v>2490</v>
      </c>
      <c r="P72" s="446"/>
      <c r="Q72" s="446"/>
      <c r="R72" s="469"/>
      <c r="S72" s="447"/>
    </row>
    <row r="73" spans="1:19" ht="14.45" customHeight="1" x14ac:dyDescent="0.2">
      <c r="A73" s="441"/>
      <c r="B73" s="442" t="s">
        <v>1443</v>
      </c>
      <c r="C73" s="442" t="s">
        <v>439</v>
      </c>
      <c r="D73" s="442" t="s">
        <v>1434</v>
      </c>
      <c r="E73" s="442" t="s">
        <v>1444</v>
      </c>
      <c r="F73" s="442" t="s">
        <v>1512</v>
      </c>
      <c r="G73" s="442"/>
      <c r="H73" s="446"/>
      <c r="I73" s="446"/>
      <c r="J73" s="442"/>
      <c r="K73" s="442"/>
      <c r="L73" s="446">
        <v>2</v>
      </c>
      <c r="M73" s="446">
        <v>700</v>
      </c>
      <c r="N73" s="442">
        <v>1</v>
      </c>
      <c r="O73" s="442">
        <v>350</v>
      </c>
      <c r="P73" s="446"/>
      <c r="Q73" s="446"/>
      <c r="R73" s="469"/>
      <c r="S73" s="447"/>
    </row>
    <row r="74" spans="1:19" ht="14.45" customHeight="1" x14ac:dyDescent="0.2">
      <c r="A74" s="441"/>
      <c r="B74" s="442" t="s">
        <v>1443</v>
      </c>
      <c r="C74" s="442" t="s">
        <v>439</v>
      </c>
      <c r="D74" s="442" t="s">
        <v>1434</v>
      </c>
      <c r="E74" s="442" t="s">
        <v>1444</v>
      </c>
      <c r="F74" s="442" t="s">
        <v>1513</v>
      </c>
      <c r="G74" s="442"/>
      <c r="H74" s="446">
        <v>1</v>
      </c>
      <c r="I74" s="446">
        <v>1260</v>
      </c>
      <c r="J74" s="442">
        <v>0.5</v>
      </c>
      <c r="K74" s="442">
        <v>1260</v>
      </c>
      <c r="L74" s="446">
        <v>2</v>
      </c>
      <c r="M74" s="446">
        <v>2520</v>
      </c>
      <c r="N74" s="442">
        <v>1</v>
      </c>
      <c r="O74" s="442">
        <v>1260</v>
      </c>
      <c r="P74" s="446">
        <v>1</v>
      </c>
      <c r="Q74" s="446">
        <v>1260</v>
      </c>
      <c r="R74" s="469">
        <v>0.5</v>
      </c>
      <c r="S74" s="447">
        <v>1260</v>
      </c>
    </row>
    <row r="75" spans="1:19" ht="14.45" customHeight="1" x14ac:dyDescent="0.2">
      <c r="A75" s="441"/>
      <c r="B75" s="442" t="s">
        <v>1443</v>
      </c>
      <c r="C75" s="442" t="s">
        <v>439</v>
      </c>
      <c r="D75" s="442" t="s">
        <v>1434</v>
      </c>
      <c r="E75" s="442" t="s">
        <v>1444</v>
      </c>
      <c r="F75" s="442" t="s">
        <v>1514</v>
      </c>
      <c r="G75" s="442"/>
      <c r="H75" s="446"/>
      <c r="I75" s="446"/>
      <c r="J75" s="442"/>
      <c r="K75" s="442"/>
      <c r="L75" s="446">
        <v>1</v>
      </c>
      <c r="M75" s="446">
        <v>0</v>
      </c>
      <c r="N75" s="442"/>
      <c r="O75" s="442">
        <v>0</v>
      </c>
      <c r="P75" s="446"/>
      <c r="Q75" s="446"/>
      <c r="R75" s="469"/>
      <c r="S75" s="447"/>
    </row>
    <row r="76" spans="1:19" ht="14.45" customHeight="1" x14ac:dyDescent="0.2">
      <c r="A76" s="441"/>
      <c r="B76" s="442" t="s">
        <v>1443</v>
      </c>
      <c r="C76" s="442" t="s">
        <v>439</v>
      </c>
      <c r="D76" s="442" t="s">
        <v>1434</v>
      </c>
      <c r="E76" s="442" t="s">
        <v>1444</v>
      </c>
      <c r="F76" s="442" t="s">
        <v>1515</v>
      </c>
      <c r="G76" s="442"/>
      <c r="H76" s="446">
        <v>1</v>
      </c>
      <c r="I76" s="446">
        <v>1008</v>
      </c>
      <c r="J76" s="442"/>
      <c r="K76" s="442">
        <v>1008</v>
      </c>
      <c r="L76" s="446"/>
      <c r="M76" s="446"/>
      <c r="N76" s="442"/>
      <c r="O76" s="442"/>
      <c r="P76" s="446"/>
      <c r="Q76" s="446"/>
      <c r="R76" s="469"/>
      <c r="S76" s="447"/>
    </row>
    <row r="77" spans="1:19" ht="14.45" customHeight="1" x14ac:dyDescent="0.2">
      <c r="A77" s="441"/>
      <c r="B77" s="442" t="s">
        <v>1443</v>
      </c>
      <c r="C77" s="442" t="s">
        <v>439</v>
      </c>
      <c r="D77" s="442" t="s">
        <v>1434</v>
      </c>
      <c r="E77" s="442" t="s">
        <v>1444</v>
      </c>
      <c r="F77" s="442" t="s">
        <v>1516</v>
      </c>
      <c r="G77" s="442"/>
      <c r="H77" s="446">
        <v>1</v>
      </c>
      <c r="I77" s="446">
        <v>0</v>
      </c>
      <c r="J77" s="442"/>
      <c r="K77" s="442">
        <v>0</v>
      </c>
      <c r="L77" s="446"/>
      <c r="M77" s="446"/>
      <c r="N77" s="442"/>
      <c r="O77" s="442"/>
      <c r="P77" s="446"/>
      <c r="Q77" s="446"/>
      <c r="R77" s="469"/>
      <c r="S77" s="447"/>
    </row>
    <row r="78" spans="1:19" ht="14.45" customHeight="1" x14ac:dyDescent="0.2">
      <c r="A78" s="441"/>
      <c r="B78" s="442" t="s">
        <v>1443</v>
      </c>
      <c r="C78" s="442" t="s">
        <v>439</v>
      </c>
      <c r="D78" s="442" t="s">
        <v>1434</v>
      </c>
      <c r="E78" s="442" t="s">
        <v>1444</v>
      </c>
      <c r="F78" s="442" t="s">
        <v>1517</v>
      </c>
      <c r="G78" s="442"/>
      <c r="H78" s="446"/>
      <c r="I78" s="446"/>
      <c r="J78" s="442"/>
      <c r="K78" s="442"/>
      <c r="L78" s="446">
        <v>2</v>
      </c>
      <c r="M78" s="446">
        <v>800</v>
      </c>
      <c r="N78" s="442">
        <v>1</v>
      </c>
      <c r="O78" s="442">
        <v>400</v>
      </c>
      <c r="P78" s="446"/>
      <c r="Q78" s="446"/>
      <c r="R78" s="469"/>
      <c r="S78" s="447"/>
    </row>
    <row r="79" spans="1:19" ht="14.45" customHeight="1" x14ac:dyDescent="0.2">
      <c r="A79" s="441"/>
      <c r="B79" s="442" t="s">
        <v>1443</v>
      </c>
      <c r="C79" s="442" t="s">
        <v>439</v>
      </c>
      <c r="D79" s="442" t="s">
        <v>1434</v>
      </c>
      <c r="E79" s="442" t="s">
        <v>1444</v>
      </c>
      <c r="F79" s="442" t="s">
        <v>1518</v>
      </c>
      <c r="G79" s="442"/>
      <c r="H79" s="446">
        <v>1</v>
      </c>
      <c r="I79" s="446">
        <v>353</v>
      </c>
      <c r="J79" s="442"/>
      <c r="K79" s="442">
        <v>353</v>
      </c>
      <c r="L79" s="446"/>
      <c r="M79" s="446"/>
      <c r="N79" s="442"/>
      <c r="O79" s="442"/>
      <c r="P79" s="446"/>
      <c r="Q79" s="446"/>
      <c r="R79" s="469"/>
      <c r="S79" s="447"/>
    </row>
    <row r="80" spans="1:19" ht="14.45" customHeight="1" x14ac:dyDescent="0.2">
      <c r="A80" s="441"/>
      <c r="B80" s="442" t="s">
        <v>1443</v>
      </c>
      <c r="C80" s="442" t="s">
        <v>439</v>
      </c>
      <c r="D80" s="442" t="s">
        <v>1434</v>
      </c>
      <c r="E80" s="442" t="s">
        <v>1444</v>
      </c>
      <c r="F80" s="442" t="s">
        <v>1519</v>
      </c>
      <c r="G80" s="442"/>
      <c r="H80" s="446">
        <v>1</v>
      </c>
      <c r="I80" s="446">
        <v>0</v>
      </c>
      <c r="J80" s="442"/>
      <c r="K80" s="442">
        <v>0</v>
      </c>
      <c r="L80" s="446"/>
      <c r="M80" s="446"/>
      <c r="N80" s="442"/>
      <c r="O80" s="442"/>
      <c r="P80" s="446"/>
      <c r="Q80" s="446"/>
      <c r="R80" s="469"/>
      <c r="S80" s="447"/>
    </row>
    <row r="81" spans="1:19" ht="14.45" customHeight="1" x14ac:dyDescent="0.2">
      <c r="A81" s="441"/>
      <c r="B81" s="442" t="s">
        <v>1443</v>
      </c>
      <c r="C81" s="442" t="s">
        <v>439</v>
      </c>
      <c r="D81" s="442" t="s">
        <v>1434</v>
      </c>
      <c r="E81" s="442" t="s">
        <v>1444</v>
      </c>
      <c r="F81" s="442" t="s">
        <v>1520</v>
      </c>
      <c r="G81" s="442"/>
      <c r="H81" s="446"/>
      <c r="I81" s="446"/>
      <c r="J81" s="442"/>
      <c r="K81" s="442"/>
      <c r="L81" s="446"/>
      <c r="M81" s="446"/>
      <c r="N81" s="442"/>
      <c r="O81" s="442"/>
      <c r="P81" s="446">
        <v>1</v>
      </c>
      <c r="Q81" s="446">
        <v>1531</v>
      </c>
      <c r="R81" s="469"/>
      <c r="S81" s="447">
        <v>1531</v>
      </c>
    </row>
    <row r="82" spans="1:19" ht="14.45" customHeight="1" x14ac:dyDescent="0.2">
      <c r="A82" s="441"/>
      <c r="B82" s="442" t="s">
        <v>1443</v>
      </c>
      <c r="C82" s="442" t="s">
        <v>439</v>
      </c>
      <c r="D82" s="442" t="s">
        <v>1434</v>
      </c>
      <c r="E82" s="442" t="s">
        <v>1444</v>
      </c>
      <c r="F82" s="442" t="s">
        <v>1521</v>
      </c>
      <c r="G82" s="442"/>
      <c r="H82" s="446">
        <v>1</v>
      </c>
      <c r="I82" s="446">
        <v>940</v>
      </c>
      <c r="J82" s="442"/>
      <c r="K82" s="442">
        <v>940</v>
      </c>
      <c r="L82" s="446"/>
      <c r="M82" s="446"/>
      <c r="N82" s="442"/>
      <c r="O82" s="442"/>
      <c r="P82" s="446"/>
      <c r="Q82" s="446"/>
      <c r="R82" s="469"/>
      <c r="S82" s="447"/>
    </row>
    <row r="83" spans="1:19" ht="14.45" customHeight="1" x14ac:dyDescent="0.2">
      <c r="A83" s="441"/>
      <c r="B83" s="442" t="s">
        <v>1443</v>
      </c>
      <c r="C83" s="442" t="s">
        <v>439</v>
      </c>
      <c r="D83" s="442" t="s">
        <v>1434</v>
      </c>
      <c r="E83" s="442" t="s">
        <v>1444</v>
      </c>
      <c r="F83" s="442" t="s">
        <v>1522</v>
      </c>
      <c r="G83" s="442"/>
      <c r="H83" s="446"/>
      <c r="I83" s="446"/>
      <c r="J83" s="442"/>
      <c r="K83" s="442"/>
      <c r="L83" s="446"/>
      <c r="M83" s="446"/>
      <c r="N83" s="442"/>
      <c r="O83" s="442"/>
      <c r="P83" s="446">
        <v>2</v>
      </c>
      <c r="Q83" s="446">
        <v>1506</v>
      </c>
      <c r="R83" s="469"/>
      <c r="S83" s="447">
        <v>753</v>
      </c>
    </row>
    <row r="84" spans="1:19" ht="14.45" customHeight="1" x14ac:dyDescent="0.2">
      <c r="A84" s="441"/>
      <c r="B84" s="442" t="s">
        <v>1443</v>
      </c>
      <c r="C84" s="442" t="s">
        <v>439</v>
      </c>
      <c r="D84" s="442" t="s">
        <v>1434</v>
      </c>
      <c r="E84" s="442" t="s">
        <v>1444</v>
      </c>
      <c r="F84" s="442" t="s">
        <v>1523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1</v>
      </c>
      <c r="Q84" s="446">
        <v>2502</v>
      </c>
      <c r="R84" s="469"/>
      <c r="S84" s="447">
        <v>2502</v>
      </c>
    </row>
    <row r="85" spans="1:19" ht="14.45" customHeight="1" x14ac:dyDescent="0.2">
      <c r="A85" s="441"/>
      <c r="B85" s="442" t="s">
        <v>1443</v>
      </c>
      <c r="C85" s="442" t="s">
        <v>439</v>
      </c>
      <c r="D85" s="442" t="s">
        <v>1434</v>
      </c>
      <c r="E85" s="442" t="s">
        <v>1524</v>
      </c>
      <c r="F85" s="442" t="s">
        <v>1525</v>
      </c>
      <c r="G85" s="442" t="s">
        <v>1526</v>
      </c>
      <c r="H85" s="446"/>
      <c r="I85" s="446"/>
      <c r="J85" s="442"/>
      <c r="K85" s="442"/>
      <c r="L85" s="446">
        <v>3</v>
      </c>
      <c r="M85" s="446">
        <v>1526.67</v>
      </c>
      <c r="N85" s="442">
        <v>1</v>
      </c>
      <c r="O85" s="442">
        <v>508.89000000000004</v>
      </c>
      <c r="P85" s="446">
        <v>3</v>
      </c>
      <c r="Q85" s="446">
        <v>1650</v>
      </c>
      <c r="R85" s="469">
        <v>1.0807836664112087</v>
      </c>
      <c r="S85" s="447">
        <v>550</v>
      </c>
    </row>
    <row r="86" spans="1:19" ht="14.45" customHeight="1" x14ac:dyDescent="0.2">
      <c r="A86" s="441"/>
      <c r="B86" s="442" t="s">
        <v>1443</v>
      </c>
      <c r="C86" s="442" t="s">
        <v>439</v>
      </c>
      <c r="D86" s="442" t="s">
        <v>1434</v>
      </c>
      <c r="E86" s="442" t="s">
        <v>1524</v>
      </c>
      <c r="F86" s="442" t="s">
        <v>1527</v>
      </c>
      <c r="G86" s="442" t="s">
        <v>1528</v>
      </c>
      <c r="H86" s="446">
        <v>1</v>
      </c>
      <c r="I86" s="446">
        <v>500</v>
      </c>
      <c r="J86" s="442"/>
      <c r="K86" s="442">
        <v>500</v>
      </c>
      <c r="L86" s="446"/>
      <c r="M86" s="446"/>
      <c r="N86" s="442"/>
      <c r="O86" s="442"/>
      <c r="P86" s="446"/>
      <c r="Q86" s="446"/>
      <c r="R86" s="469"/>
      <c r="S86" s="447"/>
    </row>
    <row r="87" spans="1:19" ht="14.45" customHeight="1" x14ac:dyDescent="0.2">
      <c r="A87" s="441"/>
      <c r="B87" s="442" t="s">
        <v>1443</v>
      </c>
      <c r="C87" s="442" t="s">
        <v>439</v>
      </c>
      <c r="D87" s="442" t="s">
        <v>1434</v>
      </c>
      <c r="E87" s="442" t="s">
        <v>1524</v>
      </c>
      <c r="F87" s="442" t="s">
        <v>1529</v>
      </c>
      <c r="G87" s="442" t="s">
        <v>1530</v>
      </c>
      <c r="H87" s="446">
        <v>657</v>
      </c>
      <c r="I87" s="446">
        <v>51100</v>
      </c>
      <c r="J87" s="442">
        <v>1.0512000240274291</v>
      </c>
      <c r="K87" s="442">
        <v>77.777777777777771</v>
      </c>
      <c r="L87" s="446">
        <v>625</v>
      </c>
      <c r="M87" s="446">
        <v>48611.11</v>
      </c>
      <c r="N87" s="442">
        <v>1</v>
      </c>
      <c r="O87" s="442">
        <v>77.777776000000003</v>
      </c>
      <c r="P87" s="446">
        <v>770</v>
      </c>
      <c r="Q87" s="446">
        <v>64166.67</v>
      </c>
      <c r="R87" s="469">
        <v>1.3200000987428593</v>
      </c>
      <c r="S87" s="447">
        <v>83.333337662337655</v>
      </c>
    </row>
    <row r="88" spans="1:19" ht="14.45" customHeight="1" x14ac:dyDescent="0.2">
      <c r="A88" s="441"/>
      <c r="B88" s="442" t="s">
        <v>1443</v>
      </c>
      <c r="C88" s="442" t="s">
        <v>439</v>
      </c>
      <c r="D88" s="442" t="s">
        <v>1434</v>
      </c>
      <c r="E88" s="442" t="s">
        <v>1524</v>
      </c>
      <c r="F88" s="442" t="s">
        <v>1531</v>
      </c>
      <c r="G88" s="442" t="s">
        <v>1532</v>
      </c>
      <c r="H88" s="446">
        <v>9</v>
      </c>
      <c r="I88" s="446">
        <v>2250</v>
      </c>
      <c r="J88" s="442">
        <v>0.39130434782608697</v>
      </c>
      <c r="K88" s="442">
        <v>250</v>
      </c>
      <c r="L88" s="446">
        <v>23</v>
      </c>
      <c r="M88" s="446">
        <v>5750</v>
      </c>
      <c r="N88" s="442">
        <v>1</v>
      </c>
      <c r="O88" s="442">
        <v>250</v>
      </c>
      <c r="P88" s="446">
        <v>32</v>
      </c>
      <c r="Q88" s="446">
        <v>8177.78</v>
      </c>
      <c r="R88" s="469">
        <v>1.4222226086956522</v>
      </c>
      <c r="S88" s="447">
        <v>255.55562499999999</v>
      </c>
    </row>
    <row r="89" spans="1:19" ht="14.45" customHeight="1" x14ac:dyDescent="0.2">
      <c r="A89" s="441"/>
      <c r="B89" s="442" t="s">
        <v>1443</v>
      </c>
      <c r="C89" s="442" t="s">
        <v>439</v>
      </c>
      <c r="D89" s="442" t="s">
        <v>1434</v>
      </c>
      <c r="E89" s="442" t="s">
        <v>1524</v>
      </c>
      <c r="F89" s="442" t="s">
        <v>1533</v>
      </c>
      <c r="G89" s="442" t="s">
        <v>1534</v>
      </c>
      <c r="H89" s="446"/>
      <c r="I89" s="446"/>
      <c r="J89" s="442"/>
      <c r="K89" s="442"/>
      <c r="L89" s="446"/>
      <c r="M89" s="446"/>
      <c r="N89" s="442"/>
      <c r="O89" s="442"/>
      <c r="P89" s="446">
        <v>2</v>
      </c>
      <c r="Q89" s="446">
        <v>611.12</v>
      </c>
      <c r="R89" s="469"/>
      <c r="S89" s="447">
        <v>305.56</v>
      </c>
    </row>
    <row r="90" spans="1:19" ht="14.45" customHeight="1" x14ac:dyDescent="0.2">
      <c r="A90" s="441"/>
      <c r="B90" s="442" t="s">
        <v>1443</v>
      </c>
      <c r="C90" s="442" t="s">
        <v>439</v>
      </c>
      <c r="D90" s="442" t="s">
        <v>1434</v>
      </c>
      <c r="E90" s="442" t="s">
        <v>1524</v>
      </c>
      <c r="F90" s="442" t="s">
        <v>1535</v>
      </c>
      <c r="G90" s="442" t="s">
        <v>1536</v>
      </c>
      <c r="H90" s="446">
        <v>146</v>
      </c>
      <c r="I90" s="446">
        <v>17033.34</v>
      </c>
      <c r="J90" s="442">
        <v>0.96688816154708102</v>
      </c>
      <c r="K90" s="442">
        <v>116.66671232876712</v>
      </c>
      <c r="L90" s="446">
        <v>151</v>
      </c>
      <c r="M90" s="446">
        <v>17616.66</v>
      </c>
      <c r="N90" s="442">
        <v>1</v>
      </c>
      <c r="O90" s="442">
        <v>116.66662251655629</v>
      </c>
      <c r="P90" s="446">
        <v>112</v>
      </c>
      <c r="Q90" s="446">
        <v>14933.33</v>
      </c>
      <c r="R90" s="469">
        <v>0.84768225077852444</v>
      </c>
      <c r="S90" s="447">
        <v>133.33330357142856</v>
      </c>
    </row>
    <row r="91" spans="1:19" ht="14.45" customHeight="1" x14ac:dyDescent="0.2">
      <c r="A91" s="441"/>
      <c r="B91" s="442" t="s">
        <v>1443</v>
      </c>
      <c r="C91" s="442" t="s">
        <v>439</v>
      </c>
      <c r="D91" s="442" t="s">
        <v>1434</v>
      </c>
      <c r="E91" s="442" t="s">
        <v>1524</v>
      </c>
      <c r="F91" s="442" t="s">
        <v>1537</v>
      </c>
      <c r="G91" s="442" t="s">
        <v>1538</v>
      </c>
      <c r="H91" s="446">
        <v>268</v>
      </c>
      <c r="I91" s="446">
        <v>80400</v>
      </c>
      <c r="J91" s="442">
        <v>0.40832910106653125</v>
      </c>
      <c r="K91" s="442">
        <v>300</v>
      </c>
      <c r="L91" s="446">
        <v>358</v>
      </c>
      <c r="M91" s="446">
        <v>196900</v>
      </c>
      <c r="N91" s="442">
        <v>1</v>
      </c>
      <c r="O91" s="442">
        <v>550</v>
      </c>
      <c r="P91" s="446">
        <v>239</v>
      </c>
      <c r="Q91" s="446">
        <v>132777.78</v>
      </c>
      <c r="R91" s="469">
        <v>0.67434118842051805</v>
      </c>
      <c r="S91" s="447">
        <v>555.55556485355646</v>
      </c>
    </row>
    <row r="92" spans="1:19" ht="14.45" customHeight="1" x14ac:dyDescent="0.2">
      <c r="A92" s="441"/>
      <c r="B92" s="442" t="s">
        <v>1443</v>
      </c>
      <c r="C92" s="442" t="s">
        <v>439</v>
      </c>
      <c r="D92" s="442" t="s">
        <v>1434</v>
      </c>
      <c r="E92" s="442" t="s">
        <v>1524</v>
      </c>
      <c r="F92" s="442" t="s">
        <v>1539</v>
      </c>
      <c r="G92" s="442" t="s">
        <v>1540</v>
      </c>
      <c r="H92" s="446">
        <v>17</v>
      </c>
      <c r="I92" s="446">
        <v>5005.5599999999995</v>
      </c>
      <c r="J92" s="442">
        <v>17.00027170221437</v>
      </c>
      <c r="K92" s="442">
        <v>294.44470588235293</v>
      </c>
      <c r="L92" s="446">
        <v>1</v>
      </c>
      <c r="M92" s="446">
        <v>294.44</v>
      </c>
      <c r="N92" s="442">
        <v>1</v>
      </c>
      <c r="O92" s="442">
        <v>294.44</v>
      </c>
      <c r="P92" s="446">
        <v>1</v>
      </c>
      <c r="Q92" s="446">
        <v>300</v>
      </c>
      <c r="R92" s="469">
        <v>1.0188833038989267</v>
      </c>
      <c r="S92" s="447">
        <v>300</v>
      </c>
    </row>
    <row r="93" spans="1:19" ht="14.45" customHeight="1" x14ac:dyDescent="0.2">
      <c r="A93" s="441"/>
      <c r="B93" s="442" t="s">
        <v>1443</v>
      </c>
      <c r="C93" s="442" t="s">
        <v>439</v>
      </c>
      <c r="D93" s="442" t="s">
        <v>1434</v>
      </c>
      <c r="E93" s="442" t="s">
        <v>1524</v>
      </c>
      <c r="F93" s="442" t="s">
        <v>1541</v>
      </c>
      <c r="G93" s="442" t="s">
        <v>1542</v>
      </c>
      <c r="H93" s="446">
        <v>12</v>
      </c>
      <c r="I93" s="446">
        <v>9333.34</v>
      </c>
      <c r="J93" s="442"/>
      <c r="K93" s="442">
        <v>777.77833333333331</v>
      </c>
      <c r="L93" s="446"/>
      <c r="M93" s="446"/>
      <c r="N93" s="442"/>
      <c r="O93" s="442"/>
      <c r="P93" s="446"/>
      <c r="Q93" s="446"/>
      <c r="R93" s="469"/>
      <c r="S93" s="447"/>
    </row>
    <row r="94" spans="1:19" ht="14.45" customHeight="1" x14ac:dyDescent="0.2">
      <c r="A94" s="441"/>
      <c r="B94" s="442" t="s">
        <v>1443</v>
      </c>
      <c r="C94" s="442" t="s">
        <v>439</v>
      </c>
      <c r="D94" s="442" t="s">
        <v>1434</v>
      </c>
      <c r="E94" s="442" t="s">
        <v>1524</v>
      </c>
      <c r="F94" s="442" t="s">
        <v>1543</v>
      </c>
      <c r="G94" s="442" t="s">
        <v>1544</v>
      </c>
      <c r="H94" s="446">
        <v>5</v>
      </c>
      <c r="I94" s="446">
        <v>466.65999999999997</v>
      </c>
      <c r="J94" s="442"/>
      <c r="K94" s="442">
        <v>93.331999999999994</v>
      </c>
      <c r="L94" s="446"/>
      <c r="M94" s="446"/>
      <c r="N94" s="442"/>
      <c r="O94" s="442"/>
      <c r="P94" s="446"/>
      <c r="Q94" s="446"/>
      <c r="R94" s="469"/>
      <c r="S94" s="447"/>
    </row>
    <row r="95" spans="1:19" ht="14.45" customHeight="1" x14ac:dyDescent="0.2">
      <c r="A95" s="441"/>
      <c r="B95" s="442" t="s">
        <v>1443</v>
      </c>
      <c r="C95" s="442" t="s">
        <v>439</v>
      </c>
      <c r="D95" s="442" t="s">
        <v>1434</v>
      </c>
      <c r="E95" s="442" t="s">
        <v>1524</v>
      </c>
      <c r="F95" s="442" t="s">
        <v>1545</v>
      </c>
      <c r="G95" s="442" t="s">
        <v>1528</v>
      </c>
      <c r="H95" s="446">
        <v>158</v>
      </c>
      <c r="I95" s="446">
        <v>66008.89</v>
      </c>
      <c r="J95" s="442">
        <v>1.338982741417009</v>
      </c>
      <c r="K95" s="442">
        <v>417.7777848101266</v>
      </c>
      <c r="L95" s="446">
        <v>118</v>
      </c>
      <c r="M95" s="446">
        <v>49297.789999999994</v>
      </c>
      <c r="N95" s="442">
        <v>1</v>
      </c>
      <c r="O95" s="442">
        <v>417.77788135593215</v>
      </c>
      <c r="P95" s="446">
        <v>107</v>
      </c>
      <c r="Q95" s="446">
        <v>45296.66</v>
      </c>
      <c r="R95" s="469">
        <v>0.91883753815333324</v>
      </c>
      <c r="S95" s="447">
        <v>423.33327102803742</v>
      </c>
    </row>
    <row r="96" spans="1:19" ht="14.45" customHeight="1" x14ac:dyDescent="0.2">
      <c r="A96" s="441"/>
      <c r="B96" s="442" t="s">
        <v>1443</v>
      </c>
      <c r="C96" s="442" t="s">
        <v>439</v>
      </c>
      <c r="D96" s="442" t="s">
        <v>1434</v>
      </c>
      <c r="E96" s="442" t="s">
        <v>1524</v>
      </c>
      <c r="F96" s="442" t="s">
        <v>1546</v>
      </c>
      <c r="G96" s="442" t="s">
        <v>1547</v>
      </c>
      <c r="H96" s="446">
        <v>146</v>
      </c>
      <c r="I96" s="446">
        <v>30822.230000000003</v>
      </c>
      <c r="J96" s="442">
        <v>1.5076094038281316</v>
      </c>
      <c r="K96" s="442">
        <v>211.11116438356166</v>
      </c>
      <c r="L96" s="446">
        <v>92</v>
      </c>
      <c r="M96" s="446">
        <v>20444.439999999999</v>
      </c>
      <c r="N96" s="442">
        <v>1</v>
      </c>
      <c r="O96" s="442">
        <v>222.22217391304346</v>
      </c>
      <c r="P96" s="446">
        <v>100</v>
      </c>
      <c r="Q96" s="446">
        <v>35000</v>
      </c>
      <c r="R96" s="469">
        <v>1.7119568939036727</v>
      </c>
      <c r="S96" s="447">
        <v>350</v>
      </c>
    </row>
    <row r="97" spans="1:19" ht="14.45" customHeight="1" x14ac:dyDescent="0.2">
      <c r="A97" s="441"/>
      <c r="B97" s="442" t="s">
        <v>1443</v>
      </c>
      <c r="C97" s="442" t="s">
        <v>439</v>
      </c>
      <c r="D97" s="442" t="s">
        <v>1434</v>
      </c>
      <c r="E97" s="442" t="s">
        <v>1524</v>
      </c>
      <c r="F97" s="442" t="s">
        <v>1548</v>
      </c>
      <c r="G97" s="442" t="s">
        <v>1549</v>
      </c>
      <c r="H97" s="446">
        <v>13</v>
      </c>
      <c r="I97" s="446">
        <v>7583.33</v>
      </c>
      <c r="J97" s="442">
        <v>1.8571481049734042</v>
      </c>
      <c r="K97" s="442">
        <v>583.33307692307687</v>
      </c>
      <c r="L97" s="446">
        <v>7</v>
      </c>
      <c r="M97" s="446">
        <v>4083.3199999999997</v>
      </c>
      <c r="N97" s="442">
        <v>1</v>
      </c>
      <c r="O97" s="442">
        <v>583.33142857142855</v>
      </c>
      <c r="P97" s="446">
        <v>24</v>
      </c>
      <c r="Q97" s="446">
        <v>16000.01</v>
      </c>
      <c r="R97" s="469">
        <v>3.9183825906370311</v>
      </c>
      <c r="S97" s="447">
        <v>666.66708333333338</v>
      </c>
    </row>
    <row r="98" spans="1:19" ht="14.45" customHeight="1" x14ac:dyDescent="0.2">
      <c r="A98" s="441"/>
      <c r="B98" s="442" t="s">
        <v>1443</v>
      </c>
      <c r="C98" s="442" t="s">
        <v>439</v>
      </c>
      <c r="D98" s="442" t="s">
        <v>1434</v>
      </c>
      <c r="E98" s="442" t="s">
        <v>1524</v>
      </c>
      <c r="F98" s="442" t="s">
        <v>1550</v>
      </c>
      <c r="G98" s="442" t="s">
        <v>1551</v>
      </c>
      <c r="H98" s="446">
        <v>118</v>
      </c>
      <c r="I98" s="446">
        <v>55066.66</v>
      </c>
      <c r="J98" s="442">
        <v>1.0350879831157831</v>
      </c>
      <c r="K98" s="442">
        <v>466.66661016949155</v>
      </c>
      <c r="L98" s="446">
        <v>114</v>
      </c>
      <c r="M98" s="446">
        <v>53199.98000000001</v>
      </c>
      <c r="N98" s="442">
        <v>1</v>
      </c>
      <c r="O98" s="442">
        <v>466.66649122807024</v>
      </c>
      <c r="P98" s="446">
        <v>77</v>
      </c>
      <c r="Q98" s="446">
        <v>38927.79</v>
      </c>
      <c r="R98" s="469">
        <v>0.73172565102468068</v>
      </c>
      <c r="S98" s="447">
        <v>505.55571428571432</v>
      </c>
    </row>
    <row r="99" spans="1:19" ht="14.45" customHeight="1" x14ac:dyDescent="0.2">
      <c r="A99" s="441"/>
      <c r="B99" s="442" t="s">
        <v>1443</v>
      </c>
      <c r="C99" s="442" t="s">
        <v>439</v>
      </c>
      <c r="D99" s="442" t="s">
        <v>1434</v>
      </c>
      <c r="E99" s="442" t="s">
        <v>1524</v>
      </c>
      <c r="F99" s="442" t="s">
        <v>1552</v>
      </c>
      <c r="G99" s="442" t="s">
        <v>1553</v>
      </c>
      <c r="H99" s="446">
        <v>79</v>
      </c>
      <c r="I99" s="446">
        <v>3950</v>
      </c>
      <c r="J99" s="442">
        <v>0.66635513861030371</v>
      </c>
      <c r="K99" s="442">
        <v>50</v>
      </c>
      <c r="L99" s="446">
        <v>97</v>
      </c>
      <c r="M99" s="446">
        <v>5927.77</v>
      </c>
      <c r="N99" s="442">
        <v>1</v>
      </c>
      <c r="O99" s="442">
        <v>61.111030927835053</v>
      </c>
      <c r="P99" s="446">
        <v>119</v>
      </c>
      <c r="Q99" s="446">
        <v>7933.33</v>
      </c>
      <c r="R99" s="469">
        <v>1.3383329650104507</v>
      </c>
      <c r="S99" s="447">
        <v>66.666638655462179</v>
      </c>
    </row>
    <row r="100" spans="1:19" ht="14.45" customHeight="1" x14ac:dyDescent="0.2">
      <c r="A100" s="441"/>
      <c r="B100" s="442" t="s">
        <v>1443</v>
      </c>
      <c r="C100" s="442" t="s">
        <v>439</v>
      </c>
      <c r="D100" s="442" t="s">
        <v>1434</v>
      </c>
      <c r="E100" s="442" t="s">
        <v>1524</v>
      </c>
      <c r="F100" s="442" t="s">
        <v>1554</v>
      </c>
      <c r="G100" s="442" t="s">
        <v>1555</v>
      </c>
      <c r="H100" s="446">
        <v>129</v>
      </c>
      <c r="I100" s="446">
        <v>13043.330000000002</v>
      </c>
      <c r="J100" s="442">
        <v>0.74509684071623017</v>
      </c>
      <c r="K100" s="442">
        <v>101.11108527131785</v>
      </c>
      <c r="L100" s="446">
        <v>137</v>
      </c>
      <c r="M100" s="446">
        <v>17505.55</v>
      </c>
      <c r="N100" s="442">
        <v>1</v>
      </c>
      <c r="O100" s="442">
        <v>127.77773722627737</v>
      </c>
      <c r="P100" s="446">
        <v>91</v>
      </c>
      <c r="Q100" s="446">
        <v>14661.11</v>
      </c>
      <c r="R100" s="469">
        <v>0.83751210330438064</v>
      </c>
      <c r="S100" s="447">
        <v>161.1110989010989</v>
      </c>
    </row>
    <row r="101" spans="1:19" ht="14.45" customHeight="1" x14ac:dyDescent="0.2">
      <c r="A101" s="441"/>
      <c r="B101" s="442" t="s">
        <v>1443</v>
      </c>
      <c r="C101" s="442" t="s">
        <v>439</v>
      </c>
      <c r="D101" s="442" t="s">
        <v>1434</v>
      </c>
      <c r="E101" s="442" t="s">
        <v>1524</v>
      </c>
      <c r="F101" s="442" t="s">
        <v>1556</v>
      </c>
      <c r="G101" s="442" t="s">
        <v>1557</v>
      </c>
      <c r="H101" s="446">
        <v>32</v>
      </c>
      <c r="I101" s="446">
        <v>2453.34</v>
      </c>
      <c r="J101" s="442">
        <v>0.91428592723993229</v>
      </c>
      <c r="K101" s="442">
        <v>76.666875000000005</v>
      </c>
      <c r="L101" s="446">
        <v>35</v>
      </c>
      <c r="M101" s="446">
        <v>2683.34</v>
      </c>
      <c r="N101" s="442">
        <v>1</v>
      </c>
      <c r="O101" s="442">
        <v>76.666857142857154</v>
      </c>
      <c r="P101" s="446">
        <v>19</v>
      </c>
      <c r="Q101" s="446">
        <v>3905.5699999999997</v>
      </c>
      <c r="R101" s="469">
        <v>1.4554883093458151</v>
      </c>
      <c r="S101" s="447">
        <v>205.55631578947367</v>
      </c>
    </row>
    <row r="102" spans="1:19" ht="14.45" customHeight="1" x14ac:dyDescent="0.2">
      <c r="A102" s="441"/>
      <c r="B102" s="442" t="s">
        <v>1443</v>
      </c>
      <c r="C102" s="442" t="s">
        <v>439</v>
      </c>
      <c r="D102" s="442" t="s">
        <v>1434</v>
      </c>
      <c r="E102" s="442" t="s">
        <v>1524</v>
      </c>
      <c r="F102" s="442" t="s">
        <v>1558</v>
      </c>
      <c r="G102" s="442" t="s">
        <v>1559</v>
      </c>
      <c r="H102" s="446">
        <v>659</v>
      </c>
      <c r="I102" s="446">
        <v>0</v>
      </c>
      <c r="J102" s="442"/>
      <c r="K102" s="442">
        <v>0</v>
      </c>
      <c r="L102" s="446">
        <v>587</v>
      </c>
      <c r="M102" s="446">
        <v>0</v>
      </c>
      <c r="N102" s="442"/>
      <c r="O102" s="442">
        <v>0</v>
      </c>
      <c r="P102" s="446">
        <v>366</v>
      </c>
      <c r="Q102" s="446">
        <v>0</v>
      </c>
      <c r="R102" s="469"/>
      <c r="S102" s="447">
        <v>0</v>
      </c>
    </row>
    <row r="103" spans="1:19" ht="14.45" customHeight="1" x14ac:dyDescent="0.2">
      <c r="A103" s="441"/>
      <c r="B103" s="442" t="s">
        <v>1443</v>
      </c>
      <c r="C103" s="442" t="s">
        <v>439</v>
      </c>
      <c r="D103" s="442" t="s">
        <v>1434</v>
      </c>
      <c r="E103" s="442" t="s">
        <v>1524</v>
      </c>
      <c r="F103" s="442" t="s">
        <v>1560</v>
      </c>
      <c r="G103" s="442" t="s">
        <v>1561</v>
      </c>
      <c r="H103" s="446">
        <v>166</v>
      </c>
      <c r="I103" s="446">
        <v>50722.22</v>
      </c>
      <c r="J103" s="442">
        <v>1.1942446144797705</v>
      </c>
      <c r="K103" s="442">
        <v>305.55554216867472</v>
      </c>
      <c r="L103" s="446">
        <v>139</v>
      </c>
      <c r="M103" s="446">
        <v>42472.22</v>
      </c>
      <c r="N103" s="442">
        <v>1</v>
      </c>
      <c r="O103" s="442">
        <v>305.55553956834535</v>
      </c>
      <c r="P103" s="446">
        <v>148</v>
      </c>
      <c r="Q103" s="446">
        <v>46044.45</v>
      </c>
      <c r="R103" s="469">
        <v>1.0841074471737056</v>
      </c>
      <c r="S103" s="447">
        <v>311.11114864864862</v>
      </c>
    </row>
    <row r="104" spans="1:19" ht="14.45" customHeight="1" x14ac:dyDescent="0.2">
      <c r="A104" s="441"/>
      <c r="B104" s="442" t="s">
        <v>1443</v>
      </c>
      <c r="C104" s="442" t="s">
        <v>439</v>
      </c>
      <c r="D104" s="442" t="s">
        <v>1434</v>
      </c>
      <c r="E104" s="442" t="s">
        <v>1524</v>
      </c>
      <c r="F104" s="442" t="s">
        <v>1562</v>
      </c>
      <c r="G104" s="442" t="s">
        <v>1563</v>
      </c>
      <c r="H104" s="446">
        <v>181</v>
      </c>
      <c r="I104" s="446">
        <v>6033.33</v>
      </c>
      <c r="J104" s="442">
        <v>4.6410587773752106</v>
      </c>
      <c r="K104" s="442">
        <v>33.333314917127069</v>
      </c>
      <c r="L104" s="446">
        <v>39</v>
      </c>
      <c r="M104" s="446">
        <v>1299.99</v>
      </c>
      <c r="N104" s="442">
        <v>1</v>
      </c>
      <c r="O104" s="442">
        <v>33.333076923076923</v>
      </c>
      <c r="P104" s="446"/>
      <c r="Q104" s="446"/>
      <c r="R104" s="469"/>
      <c r="S104" s="447"/>
    </row>
    <row r="105" spans="1:19" ht="14.45" customHeight="1" x14ac:dyDescent="0.2">
      <c r="A105" s="441"/>
      <c r="B105" s="442" t="s">
        <v>1443</v>
      </c>
      <c r="C105" s="442" t="s">
        <v>439</v>
      </c>
      <c r="D105" s="442" t="s">
        <v>1434</v>
      </c>
      <c r="E105" s="442" t="s">
        <v>1524</v>
      </c>
      <c r="F105" s="442" t="s">
        <v>1564</v>
      </c>
      <c r="G105" s="442" t="s">
        <v>1565</v>
      </c>
      <c r="H105" s="446">
        <v>266</v>
      </c>
      <c r="I105" s="446">
        <v>121177.78</v>
      </c>
      <c r="J105" s="442">
        <v>0.89864869474781461</v>
      </c>
      <c r="K105" s="442">
        <v>455.55556390977443</v>
      </c>
      <c r="L105" s="446">
        <v>296</v>
      </c>
      <c r="M105" s="446">
        <v>134844.44</v>
      </c>
      <c r="N105" s="442">
        <v>1</v>
      </c>
      <c r="O105" s="442">
        <v>455.55554054054056</v>
      </c>
      <c r="P105" s="446">
        <v>337</v>
      </c>
      <c r="Q105" s="446">
        <v>155394.44</v>
      </c>
      <c r="R105" s="469">
        <v>1.1523978296769226</v>
      </c>
      <c r="S105" s="447">
        <v>461.11109792284867</v>
      </c>
    </row>
    <row r="106" spans="1:19" ht="14.45" customHeight="1" x14ac:dyDescent="0.2">
      <c r="A106" s="441"/>
      <c r="B106" s="442" t="s">
        <v>1443</v>
      </c>
      <c r="C106" s="442" t="s">
        <v>439</v>
      </c>
      <c r="D106" s="442" t="s">
        <v>1434</v>
      </c>
      <c r="E106" s="442" t="s">
        <v>1524</v>
      </c>
      <c r="F106" s="442" t="s">
        <v>1566</v>
      </c>
      <c r="G106" s="442" t="s">
        <v>1567</v>
      </c>
      <c r="H106" s="446"/>
      <c r="I106" s="446"/>
      <c r="J106" s="442"/>
      <c r="K106" s="442"/>
      <c r="L106" s="446">
        <v>1</v>
      </c>
      <c r="M106" s="446">
        <v>58.89</v>
      </c>
      <c r="N106" s="442">
        <v>1</v>
      </c>
      <c r="O106" s="442">
        <v>58.89</v>
      </c>
      <c r="P106" s="446"/>
      <c r="Q106" s="446"/>
      <c r="R106" s="469"/>
      <c r="S106" s="447"/>
    </row>
    <row r="107" spans="1:19" ht="14.45" customHeight="1" x14ac:dyDescent="0.2">
      <c r="A107" s="441"/>
      <c r="B107" s="442" t="s">
        <v>1443</v>
      </c>
      <c r="C107" s="442" t="s">
        <v>439</v>
      </c>
      <c r="D107" s="442" t="s">
        <v>1434</v>
      </c>
      <c r="E107" s="442" t="s">
        <v>1524</v>
      </c>
      <c r="F107" s="442" t="s">
        <v>1568</v>
      </c>
      <c r="G107" s="442" t="s">
        <v>1569</v>
      </c>
      <c r="H107" s="446">
        <v>177</v>
      </c>
      <c r="I107" s="446">
        <v>13766.680000000002</v>
      </c>
      <c r="J107" s="442">
        <v>1.2040820967451333</v>
      </c>
      <c r="K107" s="442">
        <v>77.77785310734464</v>
      </c>
      <c r="L107" s="446">
        <v>147</v>
      </c>
      <c r="M107" s="446">
        <v>11433.34</v>
      </c>
      <c r="N107" s="442">
        <v>1</v>
      </c>
      <c r="O107" s="442">
        <v>77.777823129251701</v>
      </c>
      <c r="P107" s="446">
        <v>154</v>
      </c>
      <c r="Q107" s="446">
        <v>14544.450000000003</v>
      </c>
      <c r="R107" s="469">
        <v>1.2721085876917859</v>
      </c>
      <c r="S107" s="447">
        <v>94.444480519480535</v>
      </c>
    </row>
    <row r="108" spans="1:19" ht="14.45" customHeight="1" x14ac:dyDescent="0.2">
      <c r="A108" s="441"/>
      <c r="B108" s="442" t="s">
        <v>1443</v>
      </c>
      <c r="C108" s="442" t="s">
        <v>439</v>
      </c>
      <c r="D108" s="442" t="s">
        <v>1434</v>
      </c>
      <c r="E108" s="442" t="s">
        <v>1524</v>
      </c>
      <c r="F108" s="442" t="s">
        <v>1570</v>
      </c>
      <c r="G108" s="442" t="s">
        <v>1571</v>
      </c>
      <c r="H108" s="446"/>
      <c r="I108" s="446"/>
      <c r="J108" s="442"/>
      <c r="K108" s="442"/>
      <c r="L108" s="446">
        <v>0</v>
      </c>
      <c r="M108" s="446">
        <v>0</v>
      </c>
      <c r="N108" s="442"/>
      <c r="O108" s="442"/>
      <c r="P108" s="446"/>
      <c r="Q108" s="446"/>
      <c r="R108" s="469"/>
      <c r="S108" s="447"/>
    </row>
    <row r="109" spans="1:19" ht="14.45" customHeight="1" x14ac:dyDescent="0.2">
      <c r="A109" s="441"/>
      <c r="B109" s="442" t="s">
        <v>1443</v>
      </c>
      <c r="C109" s="442" t="s">
        <v>439</v>
      </c>
      <c r="D109" s="442" t="s">
        <v>1434</v>
      </c>
      <c r="E109" s="442" t="s">
        <v>1524</v>
      </c>
      <c r="F109" s="442" t="s">
        <v>1572</v>
      </c>
      <c r="G109" s="442" t="s">
        <v>1573</v>
      </c>
      <c r="H109" s="446">
        <v>105</v>
      </c>
      <c r="I109" s="446">
        <v>28350</v>
      </c>
      <c r="J109" s="442">
        <v>26.25</v>
      </c>
      <c r="K109" s="442">
        <v>270</v>
      </c>
      <c r="L109" s="446">
        <v>4</v>
      </c>
      <c r="M109" s="446">
        <v>1080</v>
      </c>
      <c r="N109" s="442">
        <v>1</v>
      </c>
      <c r="O109" s="442">
        <v>270</v>
      </c>
      <c r="P109" s="446"/>
      <c r="Q109" s="446"/>
      <c r="R109" s="469"/>
      <c r="S109" s="447"/>
    </row>
    <row r="110" spans="1:19" ht="14.45" customHeight="1" x14ac:dyDescent="0.2">
      <c r="A110" s="441"/>
      <c r="B110" s="442" t="s">
        <v>1443</v>
      </c>
      <c r="C110" s="442" t="s">
        <v>439</v>
      </c>
      <c r="D110" s="442" t="s">
        <v>1434</v>
      </c>
      <c r="E110" s="442" t="s">
        <v>1524</v>
      </c>
      <c r="F110" s="442" t="s">
        <v>1574</v>
      </c>
      <c r="G110" s="442" t="s">
        <v>1575</v>
      </c>
      <c r="H110" s="446">
        <v>395</v>
      </c>
      <c r="I110" s="446">
        <v>37305.57</v>
      </c>
      <c r="J110" s="442">
        <v>1.2191362745098038</v>
      </c>
      <c r="K110" s="442">
        <v>94.44448101265823</v>
      </c>
      <c r="L110" s="446">
        <v>324</v>
      </c>
      <c r="M110" s="446">
        <v>30600.000000000004</v>
      </c>
      <c r="N110" s="442">
        <v>1</v>
      </c>
      <c r="O110" s="442">
        <v>94.444444444444457</v>
      </c>
      <c r="P110" s="446">
        <v>287</v>
      </c>
      <c r="Q110" s="446">
        <v>31888.880000000005</v>
      </c>
      <c r="R110" s="469">
        <v>1.0421202614379086</v>
      </c>
      <c r="S110" s="447">
        <v>111.11108013937285</v>
      </c>
    </row>
    <row r="111" spans="1:19" ht="14.45" customHeight="1" x14ac:dyDescent="0.2">
      <c r="A111" s="441"/>
      <c r="B111" s="442" t="s">
        <v>1443</v>
      </c>
      <c r="C111" s="442" t="s">
        <v>439</v>
      </c>
      <c r="D111" s="442" t="s">
        <v>1434</v>
      </c>
      <c r="E111" s="442" t="s">
        <v>1524</v>
      </c>
      <c r="F111" s="442" t="s">
        <v>1576</v>
      </c>
      <c r="G111" s="442" t="s">
        <v>1577</v>
      </c>
      <c r="H111" s="446">
        <v>154</v>
      </c>
      <c r="I111" s="446">
        <v>6673.33</v>
      </c>
      <c r="J111" s="442">
        <v>1.04761852433281</v>
      </c>
      <c r="K111" s="442">
        <v>43.333311688311689</v>
      </c>
      <c r="L111" s="446">
        <v>147</v>
      </c>
      <c r="M111" s="446">
        <v>6370</v>
      </c>
      <c r="N111" s="442">
        <v>1</v>
      </c>
      <c r="O111" s="442">
        <v>43.333333333333336</v>
      </c>
      <c r="P111" s="446">
        <v>92</v>
      </c>
      <c r="Q111" s="446">
        <v>6133.33</v>
      </c>
      <c r="R111" s="469">
        <v>0.9628461538461538</v>
      </c>
      <c r="S111" s="447">
        <v>66.666630434782604</v>
      </c>
    </row>
    <row r="112" spans="1:19" ht="14.45" customHeight="1" x14ac:dyDescent="0.2">
      <c r="A112" s="441"/>
      <c r="B112" s="442" t="s">
        <v>1443</v>
      </c>
      <c r="C112" s="442" t="s">
        <v>439</v>
      </c>
      <c r="D112" s="442" t="s">
        <v>1434</v>
      </c>
      <c r="E112" s="442" t="s">
        <v>1524</v>
      </c>
      <c r="F112" s="442" t="s">
        <v>1578</v>
      </c>
      <c r="G112" s="442"/>
      <c r="H112" s="446">
        <v>2</v>
      </c>
      <c r="I112" s="446">
        <v>402.22</v>
      </c>
      <c r="J112" s="442"/>
      <c r="K112" s="442">
        <v>201.11</v>
      </c>
      <c r="L112" s="446"/>
      <c r="M112" s="446"/>
      <c r="N112" s="442"/>
      <c r="O112" s="442"/>
      <c r="P112" s="446"/>
      <c r="Q112" s="446"/>
      <c r="R112" s="469"/>
      <c r="S112" s="447"/>
    </row>
    <row r="113" spans="1:19" ht="14.45" customHeight="1" x14ac:dyDescent="0.2">
      <c r="A113" s="441"/>
      <c r="B113" s="442" t="s">
        <v>1443</v>
      </c>
      <c r="C113" s="442" t="s">
        <v>439</v>
      </c>
      <c r="D113" s="442" t="s">
        <v>1434</v>
      </c>
      <c r="E113" s="442" t="s">
        <v>1524</v>
      </c>
      <c r="F113" s="442" t="s">
        <v>1579</v>
      </c>
      <c r="G113" s="442" t="s">
        <v>1580</v>
      </c>
      <c r="H113" s="446">
        <v>3</v>
      </c>
      <c r="I113" s="446">
        <v>1300</v>
      </c>
      <c r="J113" s="442">
        <v>0.74999711539571001</v>
      </c>
      <c r="K113" s="442">
        <v>433.33333333333331</v>
      </c>
      <c r="L113" s="446">
        <v>4</v>
      </c>
      <c r="M113" s="446">
        <v>1733.34</v>
      </c>
      <c r="N113" s="442">
        <v>1</v>
      </c>
      <c r="O113" s="442">
        <v>433.33499999999998</v>
      </c>
      <c r="P113" s="446">
        <v>3</v>
      </c>
      <c r="Q113" s="446">
        <v>1316.67</v>
      </c>
      <c r="R113" s="469">
        <v>0.75961438609851506</v>
      </c>
      <c r="S113" s="447">
        <v>438.89000000000004</v>
      </c>
    </row>
    <row r="114" spans="1:19" ht="14.45" customHeight="1" x14ac:dyDescent="0.2">
      <c r="A114" s="441"/>
      <c r="B114" s="442" t="s">
        <v>1443</v>
      </c>
      <c r="C114" s="442" t="s">
        <v>439</v>
      </c>
      <c r="D114" s="442" t="s">
        <v>1434</v>
      </c>
      <c r="E114" s="442" t="s">
        <v>1524</v>
      </c>
      <c r="F114" s="442" t="s">
        <v>1581</v>
      </c>
      <c r="G114" s="442" t="s">
        <v>1582</v>
      </c>
      <c r="H114" s="446"/>
      <c r="I114" s="446"/>
      <c r="J114" s="442"/>
      <c r="K114" s="442"/>
      <c r="L114" s="446"/>
      <c r="M114" s="446"/>
      <c r="N114" s="442"/>
      <c r="O114" s="442"/>
      <c r="P114" s="446">
        <v>1</v>
      </c>
      <c r="Q114" s="446">
        <v>100</v>
      </c>
      <c r="R114" s="469"/>
      <c r="S114" s="447">
        <v>100</v>
      </c>
    </row>
    <row r="115" spans="1:19" ht="14.45" customHeight="1" x14ac:dyDescent="0.2">
      <c r="A115" s="441"/>
      <c r="B115" s="442" t="s">
        <v>1443</v>
      </c>
      <c r="C115" s="442" t="s">
        <v>439</v>
      </c>
      <c r="D115" s="442" t="s">
        <v>1434</v>
      </c>
      <c r="E115" s="442" t="s">
        <v>1524</v>
      </c>
      <c r="F115" s="442" t="s">
        <v>1583</v>
      </c>
      <c r="G115" s="442" t="s">
        <v>1584</v>
      </c>
      <c r="H115" s="446">
        <v>2</v>
      </c>
      <c r="I115" s="446">
        <v>233.34</v>
      </c>
      <c r="J115" s="442">
        <v>1.7500937523438085</v>
      </c>
      <c r="K115" s="442">
        <v>116.67</v>
      </c>
      <c r="L115" s="446">
        <v>1</v>
      </c>
      <c r="M115" s="446">
        <v>133.33000000000001</v>
      </c>
      <c r="N115" s="442">
        <v>1</v>
      </c>
      <c r="O115" s="442">
        <v>133.33000000000001</v>
      </c>
      <c r="P115" s="446">
        <v>3</v>
      </c>
      <c r="Q115" s="446">
        <v>516.66</v>
      </c>
      <c r="R115" s="469">
        <v>3.8750468761719037</v>
      </c>
      <c r="S115" s="447">
        <v>172.22</v>
      </c>
    </row>
    <row r="116" spans="1:19" ht="14.45" customHeight="1" x14ac:dyDescent="0.2">
      <c r="A116" s="441"/>
      <c r="B116" s="442" t="s">
        <v>1443</v>
      </c>
      <c r="C116" s="442" t="s">
        <v>439</v>
      </c>
      <c r="D116" s="442" t="s">
        <v>1434</v>
      </c>
      <c r="E116" s="442" t="s">
        <v>1524</v>
      </c>
      <c r="F116" s="442" t="s">
        <v>1585</v>
      </c>
      <c r="G116" s="442" t="s">
        <v>1586</v>
      </c>
      <c r="H116" s="446">
        <v>22</v>
      </c>
      <c r="I116" s="446">
        <v>1075.55</v>
      </c>
      <c r="J116" s="442">
        <v>1.0476102350317043</v>
      </c>
      <c r="K116" s="442">
        <v>48.888636363636358</v>
      </c>
      <c r="L116" s="446">
        <v>21</v>
      </c>
      <c r="M116" s="446">
        <v>1026.67</v>
      </c>
      <c r="N116" s="442">
        <v>1</v>
      </c>
      <c r="O116" s="442">
        <v>48.889047619047624</v>
      </c>
      <c r="P116" s="446">
        <v>6</v>
      </c>
      <c r="Q116" s="446">
        <v>433.33</v>
      </c>
      <c r="R116" s="469">
        <v>0.42207330495680206</v>
      </c>
      <c r="S116" s="447">
        <v>72.221666666666664</v>
      </c>
    </row>
    <row r="117" spans="1:19" ht="14.45" customHeight="1" x14ac:dyDescent="0.2">
      <c r="A117" s="441"/>
      <c r="B117" s="442" t="s">
        <v>1443</v>
      </c>
      <c r="C117" s="442" t="s">
        <v>439</v>
      </c>
      <c r="D117" s="442" t="s">
        <v>1434</v>
      </c>
      <c r="E117" s="442" t="s">
        <v>1524</v>
      </c>
      <c r="F117" s="442" t="s">
        <v>1587</v>
      </c>
      <c r="G117" s="442" t="s">
        <v>1588</v>
      </c>
      <c r="H117" s="446">
        <v>1</v>
      </c>
      <c r="I117" s="446">
        <v>344.44</v>
      </c>
      <c r="J117" s="442">
        <v>0.4999927419471904</v>
      </c>
      <c r="K117" s="442">
        <v>344.44</v>
      </c>
      <c r="L117" s="446">
        <v>2</v>
      </c>
      <c r="M117" s="446">
        <v>688.89</v>
      </c>
      <c r="N117" s="442">
        <v>1</v>
      </c>
      <c r="O117" s="442">
        <v>344.44499999999999</v>
      </c>
      <c r="P117" s="446">
        <v>30</v>
      </c>
      <c r="Q117" s="446">
        <v>11833.32</v>
      </c>
      <c r="R117" s="469">
        <v>17.177372294560815</v>
      </c>
      <c r="S117" s="447">
        <v>394.44400000000002</v>
      </c>
    </row>
    <row r="118" spans="1:19" ht="14.45" customHeight="1" x14ac:dyDescent="0.2">
      <c r="A118" s="441"/>
      <c r="B118" s="442" t="s">
        <v>1443</v>
      </c>
      <c r="C118" s="442" t="s">
        <v>439</v>
      </c>
      <c r="D118" s="442" t="s">
        <v>1434</v>
      </c>
      <c r="E118" s="442" t="s">
        <v>1524</v>
      </c>
      <c r="F118" s="442" t="s">
        <v>1589</v>
      </c>
      <c r="G118" s="442" t="s">
        <v>1590</v>
      </c>
      <c r="H118" s="446">
        <v>2</v>
      </c>
      <c r="I118" s="446">
        <v>584.44000000000005</v>
      </c>
      <c r="J118" s="442">
        <v>0.4</v>
      </c>
      <c r="K118" s="442">
        <v>292.22000000000003</v>
      </c>
      <c r="L118" s="446">
        <v>5</v>
      </c>
      <c r="M118" s="446">
        <v>1461.1000000000001</v>
      </c>
      <c r="N118" s="442">
        <v>1</v>
      </c>
      <c r="O118" s="442">
        <v>292.22000000000003</v>
      </c>
      <c r="P118" s="446">
        <v>1</v>
      </c>
      <c r="Q118" s="446">
        <v>297.77999999999997</v>
      </c>
      <c r="R118" s="469">
        <v>0.20380535213195533</v>
      </c>
      <c r="S118" s="447">
        <v>297.77999999999997</v>
      </c>
    </row>
    <row r="119" spans="1:19" ht="14.45" customHeight="1" x14ac:dyDescent="0.2">
      <c r="A119" s="441"/>
      <c r="B119" s="442" t="s">
        <v>1443</v>
      </c>
      <c r="C119" s="442" t="s">
        <v>439</v>
      </c>
      <c r="D119" s="442" t="s">
        <v>1434</v>
      </c>
      <c r="E119" s="442" t="s">
        <v>1524</v>
      </c>
      <c r="F119" s="442" t="s">
        <v>1591</v>
      </c>
      <c r="G119" s="442" t="s">
        <v>1592</v>
      </c>
      <c r="H119" s="446">
        <v>7</v>
      </c>
      <c r="I119" s="446">
        <v>1555.55</v>
      </c>
      <c r="J119" s="442">
        <v>0.36842080332337801</v>
      </c>
      <c r="K119" s="442">
        <v>222.22142857142856</v>
      </c>
      <c r="L119" s="446">
        <v>19</v>
      </c>
      <c r="M119" s="446">
        <v>4222.21</v>
      </c>
      <c r="N119" s="442">
        <v>1</v>
      </c>
      <c r="O119" s="442">
        <v>222.22157894736841</v>
      </c>
      <c r="P119" s="446">
        <v>15</v>
      </c>
      <c r="Q119" s="446">
        <v>5916.66</v>
      </c>
      <c r="R119" s="469">
        <v>1.4013182669739306</v>
      </c>
      <c r="S119" s="447">
        <v>394.44400000000002</v>
      </c>
    </row>
    <row r="120" spans="1:19" ht="14.45" customHeight="1" x14ac:dyDescent="0.2">
      <c r="A120" s="441"/>
      <c r="B120" s="442" t="s">
        <v>1443</v>
      </c>
      <c r="C120" s="442" t="s">
        <v>439</v>
      </c>
      <c r="D120" s="442" t="s">
        <v>1434</v>
      </c>
      <c r="E120" s="442" t="s">
        <v>1524</v>
      </c>
      <c r="F120" s="442" t="s">
        <v>1593</v>
      </c>
      <c r="G120" s="442" t="s">
        <v>1594</v>
      </c>
      <c r="H120" s="446">
        <v>1</v>
      </c>
      <c r="I120" s="446">
        <v>116.67</v>
      </c>
      <c r="J120" s="442"/>
      <c r="K120" s="442">
        <v>116.67</v>
      </c>
      <c r="L120" s="446"/>
      <c r="M120" s="446"/>
      <c r="N120" s="442"/>
      <c r="O120" s="442"/>
      <c r="P120" s="446">
        <v>1</v>
      </c>
      <c r="Q120" s="446">
        <v>138.88999999999999</v>
      </c>
      <c r="R120" s="469"/>
      <c r="S120" s="447">
        <v>138.88999999999999</v>
      </c>
    </row>
    <row r="121" spans="1:19" ht="14.45" customHeight="1" x14ac:dyDescent="0.2">
      <c r="A121" s="441"/>
      <c r="B121" s="442" t="s">
        <v>1443</v>
      </c>
      <c r="C121" s="442" t="s">
        <v>439</v>
      </c>
      <c r="D121" s="442" t="s">
        <v>1434</v>
      </c>
      <c r="E121" s="442" t="s">
        <v>1524</v>
      </c>
      <c r="F121" s="442" t="s">
        <v>1595</v>
      </c>
      <c r="G121" s="442" t="s">
        <v>1596</v>
      </c>
      <c r="H121" s="446">
        <v>40</v>
      </c>
      <c r="I121" s="446">
        <v>4666.66</v>
      </c>
      <c r="J121" s="442">
        <v>2.8571446064175636</v>
      </c>
      <c r="K121" s="442">
        <v>116.6665</v>
      </c>
      <c r="L121" s="446">
        <v>14</v>
      </c>
      <c r="M121" s="446">
        <v>1633.3300000000002</v>
      </c>
      <c r="N121" s="442">
        <v>1</v>
      </c>
      <c r="O121" s="442">
        <v>116.66642857142858</v>
      </c>
      <c r="P121" s="446">
        <v>5</v>
      </c>
      <c r="Q121" s="446">
        <v>750</v>
      </c>
      <c r="R121" s="469">
        <v>0.45918461058083787</v>
      </c>
      <c r="S121" s="447">
        <v>150</v>
      </c>
    </row>
    <row r="122" spans="1:19" ht="14.45" customHeight="1" x14ac:dyDescent="0.2">
      <c r="A122" s="441"/>
      <c r="B122" s="442" t="s">
        <v>1443</v>
      </c>
      <c r="C122" s="442" t="s">
        <v>439</v>
      </c>
      <c r="D122" s="442" t="s">
        <v>1434</v>
      </c>
      <c r="E122" s="442" t="s">
        <v>1524</v>
      </c>
      <c r="F122" s="442" t="s">
        <v>1597</v>
      </c>
      <c r="G122" s="442" t="s">
        <v>1598</v>
      </c>
      <c r="H122" s="446"/>
      <c r="I122" s="446"/>
      <c r="J122" s="442"/>
      <c r="K122" s="442"/>
      <c r="L122" s="446"/>
      <c r="M122" s="446"/>
      <c r="N122" s="442"/>
      <c r="O122" s="442"/>
      <c r="P122" s="446">
        <v>110</v>
      </c>
      <c r="Q122" s="446">
        <v>6722.2299999999987</v>
      </c>
      <c r="R122" s="469"/>
      <c r="S122" s="447">
        <v>61.111181818181805</v>
      </c>
    </row>
    <row r="123" spans="1:19" ht="14.45" customHeight="1" x14ac:dyDescent="0.2">
      <c r="A123" s="441"/>
      <c r="B123" s="442" t="s">
        <v>1443</v>
      </c>
      <c r="C123" s="442" t="s">
        <v>1436</v>
      </c>
      <c r="D123" s="442" t="s">
        <v>1434</v>
      </c>
      <c r="E123" s="442" t="s">
        <v>1444</v>
      </c>
      <c r="F123" s="442" t="s">
        <v>1463</v>
      </c>
      <c r="G123" s="442"/>
      <c r="H123" s="446"/>
      <c r="I123" s="446"/>
      <c r="J123" s="442"/>
      <c r="K123" s="442"/>
      <c r="L123" s="446"/>
      <c r="M123" s="446"/>
      <c r="N123" s="442"/>
      <c r="O123" s="442"/>
      <c r="P123" s="446">
        <v>1</v>
      </c>
      <c r="Q123" s="446">
        <v>561</v>
      </c>
      <c r="R123" s="469"/>
      <c r="S123" s="447">
        <v>561</v>
      </c>
    </row>
    <row r="124" spans="1:19" ht="14.45" customHeight="1" x14ac:dyDescent="0.2">
      <c r="A124" s="441"/>
      <c r="B124" s="442" t="s">
        <v>1443</v>
      </c>
      <c r="C124" s="442" t="s">
        <v>1436</v>
      </c>
      <c r="D124" s="442" t="s">
        <v>1434</v>
      </c>
      <c r="E124" s="442" t="s">
        <v>1524</v>
      </c>
      <c r="F124" s="442" t="s">
        <v>1525</v>
      </c>
      <c r="G124" s="442" t="s">
        <v>1526</v>
      </c>
      <c r="H124" s="446">
        <v>37</v>
      </c>
      <c r="I124" s="446">
        <v>18828.89</v>
      </c>
      <c r="J124" s="442">
        <v>0.66071427318198117</v>
      </c>
      <c r="K124" s="442">
        <v>508.88891891891888</v>
      </c>
      <c r="L124" s="446">
        <v>56</v>
      </c>
      <c r="M124" s="446">
        <v>28497.78</v>
      </c>
      <c r="N124" s="442">
        <v>1</v>
      </c>
      <c r="O124" s="442">
        <v>508.88892857142855</v>
      </c>
      <c r="P124" s="446">
        <v>37</v>
      </c>
      <c r="Q124" s="446">
        <v>20350</v>
      </c>
      <c r="R124" s="469">
        <v>0.71409071162736193</v>
      </c>
      <c r="S124" s="447">
        <v>550</v>
      </c>
    </row>
    <row r="125" spans="1:19" ht="14.45" customHeight="1" x14ac:dyDescent="0.2">
      <c r="A125" s="441"/>
      <c r="B125" s="442" t="s">
        <v>1443</v>
      </c>
      <c r="C125" s="442" t="s">
        <v>1436</v>
      </c>
      <c r="D125" s="442" t="s">
        <v>1434</v>
      </c>
      <c r="E125" s="442" t="s">
        <v>1524</v>
      </c>
      <c r="F125" s="442" t="s">
        <v>1527</v>
      </c>
      <c r="G125" s="442" t="s">
        <v>1528</v>
      </c>
      <c r="H125" s="446">
        <v>426</v>
      </c>
      <c r="I125" s="446">
        <v>213000</v>
      </c>
      <c r="J125" s="442">
        <v>0.95945945945945943</v>
      </c>
      <c r="K125" s="442">
        <v>500</v>
      </c>
      <c r="L125" s="446">
        <v>444</v>
      </c>
      <c r="M125" s="446">
        <v>222000</v>
      </c>
      <c r="N125" s="442">
        <v>1</v>
      </c>
      <c r="O125" s="442">
        <v>500</v>
      </c>
      <c r="P125" s="446">
        <v>266</v>
      </c>
      <c r="Q125" s="446">
        <v>134477.78</v>
      </c>
      <c r="R125" s="469">
        <v>0.60575576576576573</v>
      </c>
      <c r="S125" s="447">
        <v>505.55556390977443</v>
      </c>
    </row>
    <row r="126" spans="1:19" ht="14.45" customHeight="1" x14ac:dyDescent="0.2">
      <c r="A126" s="441"/>
      <c r="B126" s="442" t="s">
        <v>1443</v>
      </c>
      <c r="C126" s="442" t="s">
        <v>1436</v>
      </c>
      <c r="D126" s="442" t="s">
        <v>1434</v>
      </c>
      <c r="E126" s="442" t="s">
        <v>1524</v>
      </c>
      <c r="F126" s="442" t="s">
        <v>1599</v>
      </c>
      <c r="G126" s="442" t="s">
        <v>1600</v>
      </c>
      <c r="H126" s="446">
        <v>121</v>
      </c>
      <c r="I126" s="446">
        <v>12772.220000000001</v>
      </c>
      <c r="J126" s="442">
        <v>1.1980197183970527</v>
      </c>
      <c r="K126" s="442">
        <v>105.55553719008266</v>
      </c>
      <c r="L126" s="446">
        <v>101</v>
      </c>
      <c r="M126" s="446">
        <v>10661.109999999999</v>
      </c>
      <c r="N126" s="442">
        <v>1</v>
      </c>
      <c r="O126" s="442">
        <v>105.55554455445544</v>
      </c>
      <c r="P126" s="446">
        <v>3</v>
      </c>
      <c r="Q126" s="446">
        <v>383.34000000000003</v>
      </c>
      <c r="R126" s="469">
        <v>3.5956856274815666E-2</v>
      </c>
      <c r="S126" s="447">
        <v>127.78000000000002</v>
      </c>
    </row>
    <row r="127" spans="1:19" ht="14.45" customHeight="1" x14ac:dyDescent="0.2">
      <c r="A127" s="441"/>
      <c r="B127" s="442" t="s">
        <v>1443</v>
      </c>
      <c r="C127" s="442" t="s">
        <v>1436</v>
      </c>
      <c r="D127" s="442" t="s">
        <v>1434</v>
      </c>
      <c r="E127" s="442" t="s">
        <v>1524</v>
      </c>
      <c r="F127" s="442" t="s">
        <v>1529</v>
      </c>
      <c r="G127" s="442" t="s">
        <v>1530</v>
      </c>
      <c r="H127" s="446">
        <v>3194</v>
      </c>
      <c r="I127" s="446">
        <v>248422.22</v>
      </c>
      <c r="J127" s="442">
        <v>1.1242519460400093</v>
      </c>
      <c r="K127" s="442">
        <v>77.777777082028805</v>
      </c>
      <c r="L127" s="446">
        <v>2841</v>
      </c>
      <c r="M127" s="446">
        <v>220966.68</v>
      </c>
      <c r="N127" s="442">
        <v>1</v>
      </c>
      <c r="O127" s="442">
        <v>77.777782470960929</v>
      </c>
      <c r="P127" s="446">
        <v>2328</v>
      </c>
      <c r="Q127" s="446">
        <v>194000</v>
      </c>
      <c r="R127" s="469">
        <v>0.87796042371637206</v>
      </c>
      <c r="S127" s="447">
        <v>83.333333333333329</v>
      </c>
    </row>
    <row r="128" spans="1:19" ht="14.45" customHeight="1" x14ac:dyDescent="0.2">
      <c r="A128" s="441"/>
      <c r="B128" s="442" t="s">
        <v>1443</v>
      </c>
      <c r="C128" s="442" t="s">
        <v>1436</v>
      </c>
      <c r="D128" s="442" t="s">
        <v>1434</v>
      </c>
      <c r="E128" s="442" t="s">
        <v>1524</v>
      </c>
      <c r="F128" s="442" t="s">
        <v>1531</v>
      </c>
      <c r="G128" s="442" t="s">
        <v>1532</v>
      </c>
      <c r="H128" s="446">
        <v>17</v>
      </c>
      <c r="I128" s="446">
        <v>4250</v>
      </c>
      <c r="J128" s="442">
        <v>0.94444444444444442</v>
      </c>
      <c r="K128" s="442">
        <v>250</v>
      </c>
      <c r="L128" s="446">
        <v>18</v>
      </c>
      <c r="M128" s="446">
        <v>4500</v>
      </c>
      <c r="N128" s="442">
        <v>1</v>
      </c>
      <c r="O128" s="442">
        <v>250</v>
      </c>
      <c r="P128" s="446">
        <v>31</v>
      </c>
      <c r="Q128" s="446">
        <v>7922.2199999999993</v>
      </c>
      <c r="R128" s="469">
        <v>1.7604933333333332</v>
      </c>
      <c r="S128" s="447">
        <v>255.55548387096772</v>
      </c>
    </row>
    <row r="129" spans="1:19" ht="14.45" customHeight="1" x14ac:dyDescent="0.2">
      <c r="A129" s="441"/>
      <c r="B129" s="442" t="s">
        <v>1443</v>
      </c>
      <c r="C129" s="442" t="s">
        <v>1436</v>
      </c>
      <c r="D129" s="442" t="s">
        <v>1434</v>
      </c>
      <c r="E129" s="442" t="s">
        <v>1524</v>
      </c>
      <c r="F129" s="442" t="s">
        <v>1533</v>
      </c>
      <c r="G129" s="442" t="s">
        <v>1534</v>
      </c>
      <c r="H129" s="446">
        <v>1</v>
      </c>
      <c r="I129" s="446">
        <v>300</v>
      </c>
      <c r="J129" s="442"/>
      <c r="K129" s="442">
        <v>300</v>
      </c>
      <c r="L129" s="446"/>
      <c r="M129" s="446"/>
      <c r="N129" s="442"/>
      <c r="O129" s="442"/>
      <c r="P129" s="446"/>
      <c r="Q129" s="446"/>
      <c r="R129" s="469"/>
      <c r="S129" s="447"/>
    </row>
    <row r="130" spans="1:19" ht="14.45" customHeight="1" x14ac:dyDescent="0.2">
      <c r="A130" s="441"/>
      <c r="B130" s="442" t="s">
        <v>1443</v>
      </c>
      <c r="C130" s="442" t="s">
        <v>1436</v>
      </c>
      <c r="D130" s="442" t="s">
        <v>1434</v>
      </c>
      <c r="E130" s="442" t="s">
        <v>1524</v>
      </c>
      <c r="F130" s="442" t="s">
        <v>1535</v>
      </c>
      <c r="G130" s="442" t="s">
        <v>1536</v>
      </c>
      <c r="H130" s="446">
        <v>839</v>
      </c>
      <c r="I130" s="446">
        <v>97883.349999999991</v>
      </c>
      <c r="J130" s="442">
        <v>1.2907693370752231</v>
      </c>
      <c r="K130" s="442">
        <v>116.66668653158521</v>
      </c>
      <c r="L130" s="446">
        <v>650</v>
      </c>
      <c r="M130" s="446">
        <v>75833.34</v>
      </c>
      <c r="N130" s="442">
        <v>1</v>
      </c>
      <c r="O130" s="442">
        <v>116.66667692307692</v>
      </c>
      <c r="P130" s="446">
        <v>655</v>
      </c>
      <c r="Q130" s="446">
        <v>87333.33</v>
      </c>
      <c r="R130" s="469">
        <v>1.1516482064485094</v>
      </c>
      <c r="S130" s="447">
        <v>133.33332824427481</v>
      </c>
    </row>
    <row r="131" spans="1:19" ht="14.45" customHeight="1" x14ac:dyDescent="0.2">
      <c r="A131" s="441"/>
      <c r="B131" s="442" t="s">
        <v>1443</v>
      </c>
      <c r="C131" s="442" t="s">
        <v>1436</v>
      </c>
      <c r="D131" s="442" t="s">
        <v>1434</v>
      </c>
      <c r="E131" s="442" t="s">
        <v>1524</v>
      </c>
      <c r="F131" s="442" t="s">
        <v>1601</v>
      </c>
      <c r="G131" s="442" t="s">
        <v>1602</v>
      </c>
      <c r="H131" s="446"/>
      <c r="I131" s="446"/>
      <c r="J131" s="442"/>
      <c r="K131" s="442"/>
      <c r="L131" s="446">
        <v>1</v>
      </c>
      <c r="M131" s="446">
        <v>555.55999999999995</v>
      </c>
      <c r="N131" s="442">
        <v>1</v>
      </c>
      <c r="O131" s="442">
        <v>555.55999999999995</v>
      </c>
      <c r="P131" s="446">
        <v>7</v>
      </c>
      <c r="Q131" s="446">
        <v>6183.33</v>
      </c>
      <c r="R131" s="469">
        <v>11.129904960760316</v>
      </c>
      <c r="S131" s="447">
        <v>883.33285714285716</v>
      </c>
    </row>
    <row r="132" spans="1:19" ht="14.45" customHeight="1" x14ac:dyDescent="0.2">
      <c r="A132" s="441"/>
      <c r="B132" s="442" t="s">
        <v>1443</v>
      </c>
      <c r="C132" s="442" t="s">
        <v>1436</v>
      </c>
      <c r="D132" s="442" t="s">
        <v>1434</v>
      </c>
      <c r="E132" s="442" t="s">
        <v>1524</v>
      </c>
      <c r="F132" s="442" t="s">
        <v>1537</v>
      </c>
      <c r="G132" s="442" t="s">
        <v>1538</v>
      </c>
      <c r="H132" s="446">
        <v>1034</v>
      </c>
      <c r="I132" s="446">
        <v>310200</v>
      </c>
      <c r="J132" s="442">
        <v>0.5160109789569991</v>
      </c>
      <c r="K132" s="442">
        <v>300</v>
      </c>
      <c r="L132" s="446">
        <v>1093</v>
      </c>
      <c r="M132" s="446">
        <v>601150</v>
      </c>
      <c r="N132" s="442">
        <v>1</v>
      </c>
      <c r="O132" s="442">
        <v>550</v>
      </c>
      <c r="P132" s="446">
        <v>858</v>
      </c>
      <c r="Q132" s="446">
        <v>476666.66000000003</v>
      </c>
      <c r="R132" s="469">
        <v>0.79292466106628967</v>
      </c>
      <c r="S132" s="447">
        <v>555.55554778554779</v>
      </c>
    </row>
    <row r="133" spans="1:19" ht="14.45" customHeight="1" x14ac:dyDescent="0.2">
      <c r="A133" s="441"/>
      <c r="B133" s="442" t="s">
        <v>1443</v>
      </c>
      <c r="C133" s="442" t="s">
        <v>1436</v>
      </c>
      <c r="D133" s="442" t="s">
        <v>1434</v>
      </c>
      <c r="E133" s="442" t="s">
        <v>1524</v>
      </c>
      <c r="F133" s="442" t="s">
        <v>1539</v>
      </c>
      <c r="G133" s="442" t="s">
        <v>1540</v>
      </c>
      <c r="H133" s="446">
        <v>197</v>
      </c>
      <c r="I133" s="446">
        <v>58005.56</v>
      </c>
      <c r="J133" s="442">
        <v>1.3971634519732561</v>
      </c>
      <c r="K133" s="442">
        <v>294.44446700507615</v>
      </c>
      <c r="L133" s="446">
        <v>141</v>
      </c>
      <c r="M133" s="446">
        <v>41516.659999999996</v>
      </c>
      <c r="N133" s="442">
        <v>1</v>
      </c>
      <c r="O133" s="442">
        <v>294.44439716312053</v>
      </c>
      <c r="P133" s="446">
        <v>14</v>
      </c>
      <c r="Q133" s="446">
        <v>4200</v>
      </c>
      <c r="R133" s="469">
        <v>0.1011642073326708</v>
      </c>
      <c r="S133" s="447">
        <v>300</v>
      </c>
    </row>
    <row r="134" spans="1:19" ht="14.45" customHeight="1" x14ac:dyDescent="0.2">
      <c r="A134" s="441"/>
      <c r="B134" s="442" t="s">
        <v>1443</v>
      </c>
      <c r="C134" s="442" t="s">
        <v>1436</v>
      </c>
      <c r="D134" s="442" t="s">
        <v>1434</v>
      </c>
      <c r="E134" s="442" t="s">
        <v>1524</v>
      </c>
      <c r="F134" s="442" t="s">
        <v>1603</v>
      </c>
      <c r="G134" s="442"/>
      <c r="H134" s="446">
        <v>3</v>
      </c>
      <c r="I134" s="446">
        <v>100</v>
      </c>
      <c r="J134" s="442">
        <v>1</v>
      </c>
      <c r="K134" s="442">
        <v>33.333333333333336</v>
      </c>
      <c r="L134" s="446">
        <v>3</v>
      </c>
      <c r="M134" s="446">
        <v>100</v>
      </c>
      <c r="N134" s="442">
        <v>1</v>
      </c>
      <c r="O134" s="442">
        <v>33.333333333333336</v>
      </c>
      <c r="P134" s="446"/>
      <c r="Q134" s="446"/>
      <c r="R134" s="469"/>
      <c r="S134" s="447"/>
    </row>
    <row r="135" spans="1:19" ht="14.45" customHeight="1" x14ac:dyDescent="0.2">
      <c r="A135" s="441"/>
      <c r="B135" s="442" t="s">
        <v>1443</v>
      </c>
      <c r="C135" s="442" t="s">
        <v>1436</v>
      </c>
      <c r="D135" s="442" t="s">
        <v>1434</v>
      </c>
      <c r="E135" s="442" t="s">
        <v>1524</v>
      </c>
      <c r="F135" s="442" t="s">
        <v>1545</v>
      </c>
      <c r="G135" s="442" t="s">
        <v>1528</v>
      </c>
      <c r="H135" s="446">
        <v>603</v>
      </c>
      <c r="I135" s="446">
        <v>251920</v>
      </c>
      <c r="J135" s="442">
        <v>1.1754385964912282</v>
      </c>
      <c r="K135" s="442">
        <v>417.77777777777777</v>
      </c>
      <c r="L135" s="446">
        <v>513</v>
      </c>
      <c r="M135" s="446">
        <v>214320</v>
      </c>
      <c r="N135" s="442">
        <v>1</v>
      </c>
      <c r="O135" s="442">
        <v>417.77777777777777</v>
      </c>
      <c r="P135" s="446">
        <v>268</v>
      </c>
      <c r="Q135" s="446">
        <v>113453.33</v>
      </c>
      <c r="R135" s="469">
        <v>0.52936417506532285</v>
      </c>
      <c r="S135" s="447">
        <v>423.33332089552238</v>
      </c>
    </row>
    <row r="136" spans="1:19" ht="14.45" customHeight="1" x14ac:dyDescent="0.2">
      <c r="A136" s="441"/>
      <c r="B136" s="442" t="s">
        <v>1443</v>
      </c>
      <c r="C136" s="442" t="s">
        <v>1436</v>
      </c>
      <c r="D136" s="442" t="s">
        <v>1434</v>
      </c>
      <c r="E136" s="442" t="s">
        <v>1524</v>
      </c>
      <c r="F136" s="442" t="s">
        <v>1546</v>
      </c>
      <c r="G136" s="442" t="s">
        <v>1547</v>
      </c>
      <c r="H136" s="446">
        <v>64</v>
      </c>
      <c r="I136" s="446">
        <v>13511.1</v>
      </c>
      <c r="J136" s="442">
        <v>1.4829274182041685</v>
      </c>
      <c r="K136" s="442">
        <v>211.11093750000001</v>
      </c>
      <c r="L136" s="446">
        <v>41</v>
      </c>
      <c r="M136" s="446">
        <v>9111.1</v>
      </c>
      <c r="N136" s="442">
        <v>1</v>
      </c>
      <c r="O136" s="442">
        <v>222.22195121951219</v>
      </c>
      <c r="P136" s="446">
        <v>140</v>
      </c>
      <c r="Q136" s="446">
        <v>49000</v>
      </c>
      <c r="R136" s="469">
        <v>5.3780553390918771</v>
      </c>
      <c r="S136" s="447">
        <v>350</v>
      </c>
    </row>
    <row r="137" spans="1:19" ht="14.45" customHeight="1" x14ac:dyDescent="0.2">
      <c r="A137" s="441"/>
      <c r="B137" s="442" t="s">
        <v>1443</v>
      </c>
      <c r="C137" s="442" t="s">
        <v>1436</v>
      </c>
      <c r="D137" s="442" t="s">
        <v>1434</v>
      </c>
      <c r="E137" s="442" t="s">
        <v>1524</v>
      </c>
      <c r="F137" s="442" t="s">
        <v>1548</v>
      </c>
      <c r="G137" s="442" t="s">
        <v>1549</v>
      </c>
      <c r="H137" s="446">
        <v>30</v>
      </c>
      <c r="I137" s="446">
        <v>17500.02</v>
      </c>
      <c r="J137" s="442">
        <v>1.1111123809523811</v>
      </c>
      <c r="K137" s="442">
        <v>583.33400000000006</v>
      </c>
      <c r="L137" s="446">
        <v>27</v>
      </c>
      <c r="M137" s="446">
        <v>15750</v>
      </c>
      <c r="N137" s="442">
        <v>1</v>
      </c>
      <c r="O137" s="442">
        <v>583.33333333333337</v>
      </c>
      <c r="P137" s="446">
        <v>53</v>
      </c>
      <c r="Q137" s="446">
        <v>35333.33</v>
      </c>
      <c r="R137" s="469">
        <v>2.2433860317460317</v>
      </c>
      <c r="S137" s="447">
        <v>666.66660377358494</v>
      </c>
    </row>
    <row r="138" spans="1:19" ht="14.45" customHeight="1" x14ac:dyDescent="0.2">
      <c r="A138" s="441"/>
      <c r="B138" s="442" t="s">
        <v>1443</v>
      </c>
      <c r="C138" s="442" t="s">
        <v>1436</v>
      </c>
      <c r="D138" s="442" t="s">
        <v>1434</v>
      </c>
      <c r="E138" s="442" t="s">
        <v>1524</v>
      </c>
      <c r="F138" s="442" t="s">
        <v>1550</v>
      </c>
      <c r="G138" s="442" t="s">
        <v>1551</v>
      </c>
      <c r="H138" s="446">
        <v>122</v>
      </c>
      <c r="I138" s="446">
        <v>56933.33</v>
      </c>
      <c r="J138" s="442">
        <v>30.499943750100446</v>
      </c>
      <c r="K138" s="442">
        <v>466.66663934426231</v>
      </c>
      <c r="L138" s="446">
        <v>4</v>
      </c>
      <c r="M138" s="446">
        <v>1866.67</v>
      </c>
      <c r="N138" s="442">
        <v>1</v>
      </c>
      <c r="O138" s="442">
        <v>466.66750000000002</v>
      </c>
      <c r="P138" s="446">
        <v>10</v>
      </c>
      <c r="Q138" s="446">
        <v>5055.57</v>
      </c>
      <c r="R138" s="469">
        <v>2.7083362351138658</v>
      </c>
      <c r="S138" s="447">
        <v>505.55699999999996</v>
      </c>
    </row>
    <row r="139" spans="1:19" ht="14.45" customHeight="1" x14ac:dyDescent="0.2">
      <c r="A139" s="441"/>
      <c r="B139" s="442" t="s">
        <v>1443</v>
      </c>
      <c r="C139" s="442" t="s">
        <v>1436</v>
      </c>
      <c r="D139" s="442" t="s">
        <v>1434</v>
      </c>
      <c r="E139" s="442" t="s">
        <v>1524</v>
      </c>
      <c r="F139" s="442" t="s">
        <v>1552</v>
      </c>
      <c r="G139" s="442" t="s">
        <v>1553</v>
      </c>
      <c r="H139" s="446">
        <v>40</v>
      </c>
      <c r="I139" s="446">
        <v>2000</v>
      </c>
      <c r="J139" s="442">
        <v>0.68181663223492683</v>
      </c>
      <c r="K139" s="442">
        <v>50</v>
      </c>
      <c r="L139" s="446">
        <v>48</v>
      </c>
      <c r="M139" s="446">
        <v>2933.3399999999997</v>
      </c>
      <c r="N139" s="442">
        <v>1</v>
      </c>
      <c r="O139" s="442">
        <v>61.111249999999991</v>
      </c>
      <c r="P139" s="446">
        <v>77</v>
      </c>
      <c r="Q139" s="446">
        <v>5133.3500000000004</v>
      </c>
      <c r="R139" s="469">
        <v>1.750001704541581</v>
      </c>
      <c r="S139" s="447">
        <v>66.666883116883128</v>
      </c>
    </row>
    <row r="140" spans="1:19" ht="14.45" customHeight="1" x14ac:dyDescent="0.2">
      <c r="A140" s="441"/>
      <c r="B140" s="442" t="s">
        <v>1443</v>
      </c>
      <c r="C140" s="442" t="s">
        <v>1436</v>
      </c>
      <c r="D140" s="442" t="s">
        <v>1434</v>
      </c>
      <c r="E140" s="442" t="s">
        <v>1524</v>
      </c>
      <c r="F140" s="442" t="s">
        <v>1554</v>
      </c>
      <c r="G140" s="442" t="s">
        <v>1555</v>
      </c>
      <c r="H140" s="446">
        <v>4</v>
      </c>
      <c r="I140" s="446">
        <v>404.44</v>
      </c>
      <c r="J140" s="442">
        <v>0.79129737238559217</v>
      </c>
      <c r="K140" s="442">
        <v>101.11</v>
      </c>
      <c r="L140" s="446">
        <v>4</v>
      </c>
      <c r="M140" s="446">
        <v>511.11</v>
      </c>
      <c r="N140" s="442">
        <v>1</v>
      </c>
      <c r="O140" s="442">
        <v>127.7775</v>
      </c>
      <c r="P140" s="446">
        <v>11</v>
      </c>
      <c r="Q140" s="446">
        <v>1772.2199999999998</v>
      </c>
      <c r="R140" s="469">
        <v>3.4673944943358568</v>
      </c>
      <c r="S140" s="447">
        <v>161.11090909090908</v>
      </c>
    </row>
    <row r="141" spans="1:19" ht="14.45" customHeight="1" x14ac:dyDescent="0.2">
      <c r="A141" s="441"/>
      <c r="B141" s="442" t="s">
        <v>1443</v>
      </c>
      <c r="C141" s="442" t="s">
        <v>1436</v>
      </c>
      <c r="D141" s="442" t="s">
        <v>1434</v>
      </c>
      <c r="E141" s="442" t="s">
        <v>1524</v>
      </c>
      <c r="F141" s="442" t="s">
        <v>1556</v>
      </c>
      <c r="G141" s="442" t="s">
        <v>1557</v>
      </c>
      <c r="H141" s="446">
        <v>1</v>
      </c>
      <c r="I141" s="446">
        <v>76.67</v>
      </c>
      <c r="J141" s="442"/>
      <c r="K141" s="442">
        <v>76.67</v>
      </c>
      <c r="L141" s="446"/>
      <c r="M141" s="446"/>
      <c r="N141" s="442"/>
      <c r="O141" s="442"/>
      <c r="P141" s="446"/>
      <c r="Q141" s="446"/>
      <c r="R141" s="469"/>
      <c r="S141" s="447"/>
    </row>
    <row r="142" spans="1:19" ht="14.45" customHeight="1" x14ac:dyDescent="0.2">
      <c r="A142" s="441"/>
      <c r="B142" s="442" t="s">
        <v>1443</v>
      </c>
      <c r="C142" s="442" t="s">
        <v>1436</v>
      </c>
      <c r="D142" s="442" t="s">
        <v>1434</v>
      </c>
      <c r="E142" s="442" t="s">
        <v>1524</v>
      </c>
      <c r="F142" s="442" t="s">
        <v>1604</v>
      </c>
      <c r="G142" s="442" t="s">
        <v>1605</v>
      </c>
      <c r="H142" s="446">
        <v>1</v>
      </c>
      <c r="I142" s="446">
        <v>0</v>
      </c>
      <c r="J142" s="442"/>
      <c r="K142" s="442">
        <v>0</v>
      </c>
      <c r="L142" s="446"/>
      <c r="M142" s="446"/>
      <c r="N142" s="442"/>
      <c r="O142" s="442"/>
      <c r="P142" s="446"/>
      <c r="Q142" s="446"/>
      <c r="R142" s="469"/>
      <c r="S142" s="447"/>
    </row>
    <row r="143" spans="1:19" ht="14.45" customHeight="1" x14ac:dyDescent="0.2">
      <c r="A143" s="441"/>
      <c r="B143" s="442" t="s">
        <v>1443</v>
      </c>
      <c r="C143" s="442" t="s">
        <v>1436</v>
      </c>
      <c r="D143" s="442" t="s">
        <v>1434</v>
      </c>
      <c r="E143" s="442" t="s">
        <v>1524</v>
      </c>
      <c r="F143" s="442" t="s">
        <v>1558</v>
      </c>
      <c r="G143" s="442" t="s">
        <v>1559</v>
      </c>
      <c r="H143" s="446"/>
      <c r="I143" s="446"/>
      <c r="J143" s="442"/>
      <c r="K143" s="442"/>
      <c r="L143" s="446"/>
      <c r="M143" s="446"/>
      <c r="N143" s="442"/>
      <c r="O143" s="442"/>
      <c r="P143" s="446">
        <v>1</v>
      </c>
      <c r="Q143" s="446">
        <v>0</v>
      </c>
      <c r="R143" s="469"/>
      <c r="S143" s="447">
        <v>0</v>
      </c>
    </row>
    <row r="144" spans="1:19" ht="14.45" customHeight="1" x14ac:dyDescent="0.2">
      <c r="A144" s="441"/>
      <c r="B144" s="442" t="s">
        <v>1443</v>
      </c>
      <c r="C144" s="442" t="s">
        <v>1436</v>
      </c>
      <c r="D144" s="442" t="s">
        <v>1434</v>
      </c>
      <c r="E144" s="442" t="s">
        <v>1524</v>
      </c>
      <c r="F144" s="442" t="s">
        <v>1560</v>
      </c>
      <c r="G144" s="442" t="s">
        <v>1561</v>
      </c>
      <c r="H144" s="446">
        <v>386</v>
      </c>
      <c r="I144" s="446">
        <v>117944.45999999999</v>
      </c>
      <c r="J144" s="442">
        <v>1.0692522724377875</v>
      </c>
      <c r="K144" s="442">
        <v>305.55559585492227</v>
      </c>
      <c r="L144" s="446">
        <v>361</v>
      </c>
      <c r="M144" s="446">
        <v>110305.55</v>
      </c>
      <c r="N144" s="442">
        <v>1</v>
      </c>
      <c r="O144" s="442">
        <v>305.55554016620499</v>
      </c>
      <c r="P144" s="446">
        <v>323</v>
      </c>
      <c r="Q144" s="446">
        <v>100488.88</v>
      </c>
      <c r="R144" s="469">
        <v>0.91100474998764791</v>
      </c>
      <c r="S144" s="447">
        <v>311.11108359133129</v>
      </c>
    </row>
    <row r="145" spans="1:19" ht="14.45" customHeight="1" x14ac:dyDescent="0.2">
      <c r="A145" s="441"/>
      <c r="B145" s="442" t="s">
        <v>1443</v>
      </c>
      <c r="C145" s="442" t="s">
        <v>1436</v>
      </c>
      <c r="D145" s="442" t="s">
        <v>1434</v>
      </c>
      <c r="E145" s="442" t="s">
        <v>1524</v>
      </c>
      <c r="F145" s="442" t="s">
        <v>1562</v>
      </c>
      <c r="G145" s="442" t="s">
        <v>1563</v>
      </c>
      <c r="H145" s="446">
        <v>288</v>
      </c>
      <c r="I145" s="446">
        <v>9600</v>
      </c>
      <c r="J145" s="442">
        <v>3.0638330466309007</v>
      </c>
      <c r="K145" s="442">
        <v>33.333333333333336</v>
      </c>
      <c r="L145" s="446">
        <v>94</v>
      </c>
      <c r="M145" s="446">
        <v>3133.33</v>
      </c>
      <c r="N145" s="442">
        <v>1</v>
      </c>
      <c r="O145" s="442">
        <v>33.333297872340424</v>
      </c>
      <c r="P145" s="446"/>
      <c r="Q145" s="446"/>
      <c r="R145" s="469"/>
      <c r="S145" s="447"/>
    </row>
    <row r="146" spans="1:19" ht="14.45" customHeight="1" x14ac:dyDescent="0.2">
      <c r="A146" s="441"/>
      <c r="B146" s="442" t="s">
        <v>1443</v>
      </c>
      <c r="C146" s="442" t="s">
        <v>1436</v>
      </c>
      <c r="D146" s="442" t="s">
        <v>1434</v>
      </c>
      <c r="E146" s="442" t="s">
        <v>1524</v>
      </c>
      <c r="F146" s="442" t="s">
        <v>1564</v>
      </c>
      <c r="G146" s="442" t="s">
        <v>1565</v>
      </c>
      <c r="H146" s="446">
        <v>444</v>
      </c>
      <c r="I146" s="446">
        <v>202266.66000000003</v>
      </c>
      <c r="J146" s="442">
        <v>1.0254041001429821</v>
      </c>
      <c r="K146" s="442">
        <v>455.55554054054062</v>
      </c>
      <c r="L146" s="446">
        <v>433</v>
      </c>
      <c r="M146" s="446">
        <v>197255.56</v>
      </c>
      <c r="N146" s="442">
        <v>1</v>
      </c>
      <c r="O146" s="442">
        <v>455.55556581986144</v>
      </c>
      <c r="P146" s="446">
        <v>727</v>
      </c>
      <c r="Q146" s="446">
        <v>335227.78000000003</v>
      </c>
      <c r="R146" s="469">
        <v>1.6994592192990658</v>
      </c>
      <c r="S146" s="447">
        <v>461.11111416781296</v>
      </c>
    </row>
    <row r="147" spans="1:19" ht="14.45" customHeight="1" x14ac:dyDescent="0.2">
      <c r="A147" s="441"/>
      <c r="B147" s="442" t="s">
        <v>1443</v>
      </c>
      <c r="C147" s="442" t="s">
        <v>1436</v>
      </c>
      <c r="D147" s="442" t="s">
        <v>1434</v>
      </c>
      <c r="E147" s="442" t="s">
        <v>1524</v>
      </c>
      <c r="F147" s="442" t="s">
        <v>1568</v>
      </c>
      <c r="G147" s="442" t="s">
        <v>1569</v>
      </c>
      <c r="H147" s="446">
        <v>390</v>
      </c>
      <c r="I147" s="446">
        <v>30333.329999999994</v>
      </c>
      <c r="J147" s="442">
        <v>1.0344827233408656</v>
      </c>
      <c r="K147" s="442">
        <v>77.777769230769223</v>
      </c>
      <c r="L147" s="446">
        <v>377</v>
      </c>
      <c r="M147" s="446">
        <v>29322.22</v>
      </c>
      <c r="N147" s="442">
        <v>1</v>
      </c>
      <c r="O147" s="442">
        <v>77.777771883289134</v>
      </c>
      <c r="P147" s="446">
        <v>330</v>
      </c>
      <c r="Q147" s="446">
        <v>31166.67</v>
      </c>
      <c r="R147" s="469">
        <v>1.0629028088596293</v>
      </c>
      <c r="S147" s="447">
        <v>94.444454545454533</v>
      </c>
    </row>
    <row r="148" spans="1:19" ht="14.45" customHeight="1" x14ac:dyDescent="0.2">
      <c r="A148" s="441"/>
      <c r="B148" s="442" t="s">
        <v>1443</v>
      </c>
      <c r="C148" s="442" t="s">
        <v>1436</v>
      </c>
      <c r="D148" s="442" t="s">
        <v>1434</v>
      </c>
      <c r="E148" s="442" t="s">
        <v>1524</v>
      </c>
      <c r="F148" s="442" t="s">
        <v>1572</v>
      </c>
      <c r="G148" s="442" t="s">
        <v>1573</v>
      </c>
      <c r="H148" s="446">
        <v>1</v>
      </c>
      <c r="I148" s="446">
        <v>270</v>
      </c>
      <c r="J148" s="442"/>
      <c r="K148" s="442">
        <v>270</v>
      </c>
      <c r="L148" s="446"/>
      <c r="M148" s="446"/>
      <c r="N148" s="442"/>
      <c r="O148" s="442"/>
      <c r="P148" s="446">
        <v>1</v>
      </c>
      <c r="Q148" s="446">
        <v>333.33</v>
      </c>
      <c r="R148" s="469"/>
      <c r="S148" s="447">
        <v>333.33</v>
      </c>
    </row>
    <row r="149" spans="1:19" ht="14.45" customHeight="1" x14ac:dyDescent="0.2">
      <c r="A149" s="441"/>
      <c r="B149" s="442" t="s">
        <v>1443</v>
      </c>
      <c r="C149" s="442" t="s">
        <v>1436</v>
      </c>
      <c r="D149" s="442" t="s">
        <v>1434</v>
      </c>
      <c r="E149" s="442" t="s">
        <v>1524</v>
      </c>
      <c r="F149" s="442" t="s">
        <v>1574</v>
      </c>
      <c r="G149" s="442" t="s">
        <v>1575</v>
      </c>
      <c r="H149" s="446">
        <v>821</v>
      </c>
      <c r="I149" s="446">
        <v>77538.89</v>
      </c>
      <c r="J149" s="442">
        <v>1.0961283243387512</v>
      </c>
      <c r="K149" s="442">
        <v>94.444445797807546</v>
      </c>
      <c r="L149" s="446">
        <v>749</v>
      </c>
      <c r="M149" s="446">
        <v>70738.880000000005</v>
      </c>
      <c r="N149" s="442">
        <v>1</v>
      </c>
      <c r="O149" s="442">
        <v>94.444432576769032</v>
      </c>
      <c r="P149" s="446">
        <v>834</v>
      </c>
      <c r="Q149" s="446">
        <v>92666.67</v>
      </c>
      <c r="R149" s="469">
        <v>1.3099821484309617</v>
      </c>
      <c r="S149" s="447">
        <v>111.11111510791366</v>
      </c>
    </row>
    <row r="150" spans="1:19" ht="14.45" customHeight="1" x14ac:dyDescent="0.2">
      <c r="A150" s="441"/>
      <c r="B150" s="442" t="s">
        <v>1443</v>
      </c>
      <c r="C150" s="442" t="s">
        <v>1436</v>
      </c>
      <c r="D150" s="442" t="s">
        <v>1434</v>
      </c>
      <c r="E150" s="442" t="s">
        <v>1524</v>
      </c>
      <c r="F150" s="442" t="s">
        <v>1606</v>
      </c>
      <c r="G150" s="442" t="s">
        <v>1607</v>
      </c>
      <c r="H150" s="446">
        <v>4</v>
      </c>
      <c r="I150" s="446">
        <v>386.67</v>
      </c>
      <c r="J150" s="442">
        <v>0.79999586212603957</v>
      </c>
      <c r="K150" s="442">
        <v>96.667500000000004</v>
      </c>
      <c r="L150" s="446">
        <v>5</v>
      </c>
      <c r="M150" s="446">
        <v>483.34000000000003</v>
      </c>
      <c r="N150" s="442">
        <v>1</v>
      </c>
      <c r="O150" s="442">
        <v>96.668000000000006</v>
      </c>
      <c r="P150" s="446">
        <v>2</v>
      </c>
      <c r="Q150" s="446">
        <v>300</v>
      </c>
      <c r="R150" s="469">
        <v>0.62068109405387506</v>
      </c>
      <c r="S150" s="447">
        <v>150</v>
      </c>
    </row>
    <row r="151" spans="1:19" ht="14.45" customHeight="1" x14ac:dyDescent="0.2">
      <c r="A151" s="441"/>
      <c r="B151" s="442" t="s">
        <v>1443</v>
      </c>
      <c r="C151" s="442" t="s">
        <v>1436</v>
      </c>
      <c r="D151" s="442" t="s">
        <v>1434</v>
      </c>
      <c r="E151" s="442" t="s">
        <v>1524</v>
      </c>
      <c r="F151" s="442" t="s">
        <v>1579</v>
      </c>
      <c r="G151" s="442" t="s">
        <v>1580</v>
      </c>
      <c r="H151" s="446">
        <v>2</v>
      </c>
      <c r="I151" s="446">
        <v>866.67</v>
      </c>
      <c r="J151" s="442">
        <v>0.66666923076923079</v>
      </c>
      <c r="K151" s="442">
        <v>433.33499999999998</v>
      </c>
      <c r="L151" s="446">
        <v>3</v>
      </c>
      <c r="M151" s="446">
        <v>1300</v>
      </c>
      <c r="N151" s="442">
        <v>1</v>
      </c>
      <c r="O151" s="442">
        <v>433.33333333333331</v>
      </c>
      <c r="P151" s="446">
        <v>9</v>
      </c>
      <c r="Q151" s="446">
        <v>3950</v>
      </c>
      <c r="R151" s="469">
        <v>3.0384615384615383</v>
      </c>
      <c r="S151" s="447">
        <v>438.88888888888891</v>
      </c>
    </row>
    <row r="152" spans="1:19" ht="14.45" customHeight="1" x14ac:dyDescent="0.2">
      <c r="A152" s="441"/>
      <c r="B152" s="442" t="s">
        <v>1443</v>
      </c>
      <c r="C152" s="442" t="s">
        <v>1436</v>
      </c>
      <c r="D152" s="442" t="s">
        <v>1434</v>
      </c>
      <c r="E152" s="442" t="s">
        <v>1524</v>
      </c>
      <c r="F152" s="442" t="s">
        <v>1581</v>
      </c>
      <c r="G152" s="442" t="s">
        <v>1582</v>
      </c>
      <c r="H152" s="446">
        <v>8</v>
      </c>
      <c r="I152" s="446">
        <v>604.45000000000005</v>
      </c>
      <c r="J152" s="442">
        <v>0.80000264704325286</v>
      </c>
      <c r="K152" s="442">
        <v>75.556250000000006</v>
      </c>
      <c r="L152" s="446">
        <v>10</v>
      </c>
      <c r="M152" s="446">
        <v>755.56</v>
      </c>
      <c r="N152" s="442">
        <v>1</v>
      </c>
      <c r="O152" s="442">
        <v>75.555999999999997</v>
      </c>
      <c r="P152" s="446">
        <v>4</v>
      </c>
      <c r="Q152" s="446">
        <v>400</v>
      </c>
      <c r="R152" s="469">
        <v>0.52940865053734987</v>
      </c>
      <c r="S152" s="447">
        <v>100</v>
      </c>
    </row>
    <row r="153" spans="1:19" ht="14.45" customHeight="1" x14ac:dyDescent="0.2">
      <c r="A153" s="441"/>
      <c r="B153" s="442" t="s">
        <v>1443</v>
      </c>
      <c r="C153" s="442" t="s">
        <v>1436</v>
      </c>
      <c r="D153" s="442" t="s">
        <v>1434</v>
      </c>
      <c r="E153" s="442" t="s">
        <v>1524</v>
      </c>
      <c r="F153" s="442" t="s">
        <v>1583</v>
      </c>
      <c r="G153" s="442" t="s">
        <v>1584</v>
      </c>
      <c r="H153" s="446">
        <v>7</v>
      </c>
      <c r="I153" s="446">
        <v>816.67000000000007</v>
      </c>
      <c r="J153" s="442">
        <v>1.0208502606282579</v>
      </c>
      <c r="K153" s="442">
        <v>116.66714285714286</v>
      </c>
      <c r="L153" s="446">
        <v>6</v>
      </c>
      <c r="M153" s="446">
        <v>799.99</v>
      </c>
      <c r="N153" s="442">
        <v>1</v>
      </c>
      <c r="O153" s="442">
        <v>133.33166666666668</v>
      </c>
      <c r="P153" s="446">
        <v>24</v>
      </c>
      <c r="Q153" s="446">
        <v>4133.33</v>
      </c>
      <c r="R153" s="469">
        <v>5.1667270840885511</v>
      </c>
      <c r="S153" s="447">
        <v>172.22208333333333</v>
      </c>
    </row>
    <row r="154" spans="1:19" ht="14.45" customHeight="1" x14ac:dyDescent="0.2">
      <c r="A154" s="441"/>
      <c r="B154" s="442" t="s">
        <v>1443</v>
      </c>
      <c r="C154" s="442" t="s">
        <v>1436</v>
      </c>
      <c r="D154" s="442" t="s">
        <v>1434</v>
      </c>
      <c r="E154" s="442" t="s">
        <v>1524</v>
      </c>
      <c r="F154" s="442" t="s">
        <v>1585</v>
      </c>
      <c r="G154" s="442" t="s">
        <v>1586</v>
      </c>
      <c r="H154" s="446">
        <v>19</v>
      </c>
      <c r="I154" s="446">
        <v>928.9</v>
      </c>
      <c r="J154" s="442">
        <v>2.1111363636363634</v>
      </c>
      <c r="K154" s="442">
        <v>48.889473684210522</v>
      </c>
      <c r="L154" s="446">
        <v>9</v>
      </c>
      <c r="M154" s="446">
        <v>440</v>
      </c>
      <c r="N154" s="442">
        <v>1</v>
      </c>
      <c r="O154" s="442">
        <v>48.888888888888886</v>
      </c>
      <c r="P154" s="446">
        <v>4</v>
      </c>
      <c r="Q154" s="446">
        <v>288.89</v>
      </c>
      <c r="R154" s="469">
        <v>0.65656818181818177</v>
      </c>
      <c r="S154" s="447">
        <v>72.222499999999997</v>
      </c>
    </row>
    <row r="155" spans="1:19" ht="14.45" customHeight="1" x14ac:dyDescent="0.2">
      <c r="A155" s="441"/>
      <c r="B155" s="442" t="s">
        <v>1443</v>
      </c>
      <c r="C155" s="442" t="s">
        <v>1436</v>
      </c>
      <c r="D155" s="442" t="s">
        <v>1434</v>
      </c>
      <c r="E155" s="442" t="s">
        <v>1524</v>
      </c>
      <c r="F155" s="442" t="s">
        <v>1587</v>
      </c>
      <c r="G155" s="442" t="s">
        <v>1588</v>
      </c>
      <c r="H155" s="446">
        <v>1</v>
      </c>
      <c r="I155" s="446">
        <v>344.44</v>
      </c>
      <c r="J155" s="442"/>
      <c r="K155" s="442">
        <v>344.44</v>
      </c>
      <c r="L155" s="446"/>
      <c r="M155" s="446"/>
      <c r="N155" s="442"/>
      <c r="O155" s="442"/>
      <c r="P155" s="446">
        <v>1</v>
      </c>
      <c r="Q155" s="446">
        <v>394.44</v>
      </c>
      <c r="R155" s="469"/>
      <c r="S155" s="447">
        <v>394.44</v>
      </c>
    </row>
    <row r="156" spans="1:19" ht="14.45" customHeight="1" x14ac:dyDescent="0.2">
      <c r="A156" s="441"/>
      <c r="B156" s="442" t="s">
        <v>1443</v>
      </c>
      <c r="C156" s="442" t="s">
        <v>1436</v>
      </c>
      <c r="D156" s="442" t="s">
        <v>1434</v>
      </c>
      <c r="E156" s="442" t="s">
        <v>1524</v>
      </c>
      <c r="F156" s="442" t="s">
        <v>1608</v>
      </c>
      <c r="G156" s="442" t="s">
        <v>1609</v>
      </c>
      <c r="H156" s="446">
        <v>7</v>
      </c>
      <c r="I156" s="446">
        <v>3266.67</v>
      </c>
      <c r="J156" s="442"/>
      <c r="K156" s="442">
        <v>466.66714285714289</v>
      </c>
      <c r="L156" s="446"/>
      <c r="M156" s="446"/>
      <c r="N156" s="442"/>
      <c r="O156" s="442"/>
      <c r="P156" s="446"/>
      <c r="Q156" s="446"/>
      <c r="R156" s="469"/>
      <c r="S156" s="447"/>
    </row>
    <row r="157" spans="1:19" ht="14.45" customHeight="1" x14ac:dyDescent="0.2">
      <c r="A157" s="441"/>
      <c r="B157" s="442" t="s">
        <v>1443</v>
      </c>
      <c r="C157" s="442" t="s">
        <v>1436</v>
      </c>
      <c r="D157" s="442" t="s">
        <v>1434</v>
      </c>
      <c r="E157" s="442" t="s">
        <v>1524</v>
      </c>
      <c r="F157" s="442" t="s">
        <v>1589</v>
      </c>
      <c r="G157" s="442" t="s">
        <v>1590</v>
      </c>
      <c r="H157" s="446">
        <v>1</v>
      </c>
      <c r="I157" s="446">
        <v>292.22000000000003</v>
      </c>
      <c r="J157" s="442">
        <v>1</v>
      </c>
      <c r="K157" s="442">
        <v>292.22000000000003</v>
      </c>
      <c r="L157" s="446">
        <v>1</v>
      </c>
      <c r="M157" s="446">
        <v>292.22000000000003</v>
      </c>
      <c r="N157" s="442">
        <v>1</v>
      </c>
      <c r="O157" s="442">
        <v>292.22000000000003</v>
      </c>
      <c r="P157" s="446">
        <v>1</v>
      </c>
      <c r="Q157" s="446">
        <v>297.77999999999997</v>
      </c>
      <c r="R157" s="469">
        <v>1.0190267606597767</v>
      </c>
      <c r="S157" s="447">
        <v>297.77999999999997</v>
      </c>
    </row>
    <row r="158" spans="1:19" ht="14.45" customHeight="1" x14ac:dyDescent="0.2">
      <c r="A158" s="441"/>
      <c r="B158" s="442" t="s">
        <v>1443</v>
      </c>
      <c r="C158" s="442" t="s">
        <v>1436</v>
      </c>
      <c r="D158" s="442" t="s">
        <v>1434</v>
      </c>
      <c r="E158" s="442" t="s">
        <v>1524</v>
      </c>
      <c r="F158" s="442" t="s">
        <v>1593</v>
      </c>
      <c r="G158" s="442" t="s">
        <v>1594</v>
      </c>
      <c r="H158" s="446">
        <v>1</v>
      </c>
      <c r="I158" s="446">
        <v>116.67</v>
      </c>
      <c r="J158" s="442"/>
      <c r="K158" s="442">
        <v>116.67</v>
      </c>
      <c r="L158" s="446"/>
      <c r="M158" s="446"/>
      <c r="N158" s="442"/>
      <c r="O158" s="442"/>
      <c r="P158" s="446">
        <v>3</v>
      </c>
      <c r="Q158" s="446">
        <v>416.66999999999996</v>
      </c>
      <c r="R158" s="469"/>
      <c r="S158" s="447">
        <v>138.88999999999999</v>
      </c>
    </row>
    <row r="159" spans="1:19" ht="14.45" customHeight="1" x14ac:dyDescent="0.2">
      <c r="A159" s="441"/>
      <c r="B159" s="442" t="s">
        <v>1443</v>
      </c>
      <c r="C159" s="442" t="s">
        <v>1436</v>
      </c>
      <c r="D159" s="442" t="s">
        <v>1434</v>
      </c>
      <c r="E159" s="442" t="s">
        <v>1524</v>
      </c>
      <c r="F159" s="442" t="s">
        <v>1610</v>
      </c>
      <c r="G159" s="442" t="s">
        <v>1611</v>
      </c>
      <c r="H159" s="446">
        <v>4</v>
      </c>
      <c r="I159" s="446">
        <v>1435.56</v>
      </c>
      <c r="J159" s="442">
        <v>1</v>
      </c>
      <c r="K159" s="442">
        <v>358.89</v>
      </c>
      <c r="L159" s="446">
        <v>4</v>
      </c>
      <c r="M159" s="446">
        <v>1435.56</v>
      </c>
      <c r="N159" s="442">
        <v>1</v>
      </c>
      <c r="O159" s="442">
        <v>358.89</v>
      </c>
      <c r="P159" s="446">
        <v>3</v>
      </c>
      <c r="Q159" s="446">
        <v>1093.33</v>
      </c>
      <c r="R159" s="469">
        <v>0.76160522722839863</v>
      </c>
      <c r="S159" s="447">
        <v>364.44333333333333</v>
      </c>
    </row>
    <row r="160" spans="1:19" ht="14.45" customHeight="1" x14ac:dyDescent="0.2">
      <c r="A160" s="441"/>
      <c r="B160" s="442" t="s">
        <v>1443</v>
      </c>
      <c r="C160" s="442" t="s">
        <v>1436</v>
      </c>
      <c r="D160" s="442" t="s">
        <v>1434</v>
      </c>
      <c r="E160" s="442" t="s">
        <v>1524</v>
      </c>
      <c r="F160" s="442" t="s">
        <v>1612</v>
      </c>
      <c r="G160" s="442"/>
      <c r="H160" s="446">
        <v>5</v>
      </c>
      <c r="I160" s="446">
        <v>2750</v>
      </c>
      <c r="J160" s="442">
        <v>1.6666666666666667</v>
      </c>
      <c r="K160" s="442">
        <v>550</v>
      </c>
      <c r="L160" s="446">
        <v>3</v>
      </c>
      <c r="M160" s="446">
        <v>1650</v>
      </c>
      <c r="N160" s="442">
        <v>1</v>
      </c>
      <c r="O160" s="442">
        <v>550</v>
      </c>
      <c r="P160" s="446"/>
      <c r="Q160" s="446"/>
      <c r="R160" s="469"/>
      <c r="S160" s="447"/>
    </row>
    <row r="161" spans="1:19" ht="14.45" customHeight="1" x14ac:dyDescent="0.2">
      <c r="A161" s="441"/>
      <c r="B161" s="442" t="s">
        <v>1443</v>
      </c>
      <c r="C161" s="442" t="s">
        <v>1436</v>
      </c>
      <c r="D161" s="442" t="s">
        <v>1434</v>
      </c>
      <c r="E161" s="442" t="s">
        <v>1524</v>
      </c>
      <c r="F161" s="442" t="s">
        <v>1595</v>
      </c>
      <c r="G161" s="442" t="s">
        <v>1596</v>
      </c>
      <c r="H161" s="446">
        <v>3</v>
      </c>
      <c r="I161" s="446">
        <v>350.01</v>
      </c>
      <c r="J161" s="442">
        <v>0.5000071427551035</v>
      </c>
      <c r="K161" s="442">
        <v>116.67</v>
      </c>
      <c r="L161" s="446">
        <v>6</v>
      </c>
      <c r="M161" s="446">
        <v>700.01</v>
      </c>
      <c r="N161" s="442">
        <v>1</v>
      </c>
      <c r="O161" s="442">
        <v>116.66833333333334</v>
      </c>
      <c r="P161" s="446">
        <v>12</v>
      </c>
      <c r="Q161" s="446">
        <v>1800</v>
      </c>
      <c r="R161" s="469">
        <v>2.5713918372594677</v>
      </c>
      <c r="S161" s="447">
        <v>150</v>
      </c>
    </row>
    <row r="162" spans="1:19" ht="14.45" customHeight="1" x14ac:dyDescent="0.2">
      <c r="A162" s="441"/>
      <c r="B162" s="442" t="s">
        <v>1443</v>
      </c>
      <c r="C162" s="442" t="s">
        <v>1436</v>
      </c>
      <c r="D162" s="442" t="s">
        <v>1434</v>
      </c>
      <c r="E162" s="442" t="s">
        <v>1524</v>
      </c>
      <c r="F162" s="442" t="s">
        <v>1613</v>
      </c>
      <c r="G162" s="442" t="s">
        <v>1614</v>
      </c>
      <c r="H162" s="446"/>
      <c r="I162" s="446"/>
      <c r="J162" s="442"/>
      <c r="K162" s="442"/>
      <c r="L162" s="446">
        <v>16</v>
      </c>
      <c r="M162" s="446">
        <v>8853.33</v>
      </c>
      <c r="N162" s="442">
        <v>1</v>
      </c>
      <c r="O162" s="442">
        <v>553.333125</v>
      </c>
      <c r="P162" s="446">
        <v>92</v>
      </c>
      <c r="Q162" s="446">
        <v>51417.78</v>
      </c>
      <c r="R162" s="469">
        <v>5.8077333613453916</v>
      </c>
      <c r="S162" s="447">
        <v>558.88891304347828</v>
      </c>
    </row>
    <row r="163" spans="1:19" ht="14.45" customHeight="1" x14ac:dyDescent="0.2">
      <c r="A163" s="441"/>
      <c r="B163" s="442" t="s">
        <v>1443</v>
      </c>
      <c r="C163" s="442" t="s">
        <v>1436</v>
      </c>
      <c r="D163" s="442" t="s">
        <v>1434</v>
      </c>
      <c r="E163" s="442" t="s">
        <v>1524</v>
      </c>
      <c r="F163" s="442" t="s">
        <v>1615</v>
      </c>
      <c r="G163" s="442" t="s">
        <v>1616</v>
      </c>
      <c r="H163" s="446"/>
      <c r="I163" s="446"/>
      <c r="J163" s="442"/>
      <c r="K163" s="442"/>
      <c r="L163" s="446"/>
      <c r="M163" s="446"/>
      <c r="N163" s="442"/>
      <c r="O163" s="442"/>
      <c r="P163" s="446">
        <v>1</v>
      </c>
      <c r="Q163" s="446">
        <v>300</v>
      </c>
      <c r="R163" s="469"/>
      <c r="S163" s="447">
        <v>300</v>
      </c>
    </row>
    <row r="164" spans="1:19" ht="14.45" customHeight="1" x14ac:dyDescent="0.2">
      <c r="A164" s="441"/>
      <c r="B164" s="442" t="s">
        <v>1443</v>
      </c>
      <c r="C164" s="442" t="s">
        <v>1436</v>
      </c>
      <c r="D164" s="442" t="s">
        <v>1434</v>
      </c>
      <c r="E164" s="442" t="s">
        <v>1524</v>
      </c>
      <c r="F164" s="442" t="s">
        <v>1597</v>
      </c>
      <c r="G164" s="442" t="s">
        <v>1598</v>
      </c>
      <c r="H164" s="446"/>
      <c r="I164" s="446"/>
      <c r="J164" s="442"/>
      <c r="K164" s="442"/>
      <c r="L164" s="446"/>
      <c r="M164" s="446"/>
      <c r="N164" s="442"/>
      <c r="O164" s="442"/>
      <c r="P164" s="446">
        <v>249</v>
      </c>
      <c r="Q164" s="446">
        <v>15216.660000000002</v>
      </c>
      <c r="R164" s="469"/>
      <c r="S164" s="447">
        <v>61.111084337349403</v>
      </c>
    </row>
    <row r="165" spans="1:19" ht="14.45" customHeight="1" x14ac:dyDescent="0.2">
      <c r="A165" s="441"/>
      <c r="B165" s="442" t="s">
        <v>1443</v>
      </c>
      <c r="C165" s="442" t="s">
        <v>1436</v>
      </c>
      <c r="D165" s="442" t="s">
        <v>1434</v>
      </c>
      <c r="E165" s="442" t="s">
        <v>1524</v>
      </c>
      <c r="F165" s="442" t="s">
        <v>1617</v>
      </c>
      <c r="G165" s="442" t="s">
        <v>1618</v>
      </c>
      <c r="H165" s="446"/>
      <c r="I165" s="446"/>
      <c r="J165" s="442"/>
      <c r="K165" s="442"/>
      <c r="L165" s="446"/>
      <c r="M165" s="446"/>
      <c r="N165" s="442"/>
      <c r="O165" s="442"/>
      <c r="P165" s="446">
        <v>115</v>
      </c>
      <c r="Q165" s="446">
        <v>34500</v>
      </c>
      <c r="R165" s="469"/>
      <c r="S165" s="447">
        <v>300</v>
      </c>
    </row>
    <row r="166" spans="1:19" ht="14.45" customHeight="1" x14ac:dyDescent="0.2">
      <c r="A166" s="441"/>
      <c r="B166" s="442" t="s">
        <v>1443</v>
      </c>
      <c r="C166" s="442" t="s">
        <v>1437</v>
      </c>
      <c r="D166" s="442" t="s">
        <v>1434</v>
      </c>
      <c r="E166" s="442" t="s">
        <v>1444</v>
      </c>
      <c r="F166" s="442" t="s">
        <v>1445</v>
      </c>
      <c r="G166" s="442"/>
      <c r="H166" s="446"/>
      <c r="I166" s="446"/>
      <c r="J166" s="442"/>
      <c r="K166" s="442"/>
      <c r="L166" s="446"/>
      <c r="M166" s="446"/>
      <c r="N166" s="442"/>
      <c r="O166" s="442"/>
      <c r="P166" s="446">
        <v>1</v>
      </c>
      <c r="Q166" s="446">
        <v>113</v>
      </c>
      <c r="R166" s="469"/>
      <c r="S166" s="447">
        <v>113</v>
      </c>
    </row>
    <row r="167" spans="1:19" ht="14.45" customHeight="1" x14ac:dyDescent="0.2">
      <c r="A167" s="441"/>
      <c r="B167" s="442" t="s">
        <v>1443</v>
      </c>
      <c r="C167" s="442" t="s">
        <v>1437</v>
      </c>
      <c r="D167" s="442" t="s">
        <v>1434</v>
      </c>
      <c r="E167" s="442" t="s">
        <v>1444</v>
      </c>
      <c r="F167" s="442" t="s">
        <v>1619</v>
      </c>
      <c r="G167" s="442"/>
      <c r="H167" s="446">
        <v>1</v>
      </c>
      <c r="I167" s="446">
        <v>1657</v>
      </c>
      <c r="J167" s="442"/>
      <c r="K167" s="442">
        <v>1657</v>
      </c>
      <c r="L167" s="446"/>
      <c r="M167" s="446"/>
      <c r="N167" s="442"/>
      <c r="O167" s="442"/>
      <c r="P167" s="446"/>
      <c r="Q167" s="446"/>
      <c r="R167" s="469"/>
      <c r="S167" s="447"/>
    </row>
    <row r="168" spans="1:19" ht="14.45" customHeight="1" x14ac:dyDescent="0.2">
      <c r="A168" s="441"/>
      <c r="B168" s="442" t="s">
        <v>1443</v>
      </c>
      <c r="C168" s="442" t="s">
        <v>1437</v>
      </c>
      <c r="D168" s="442" t="s">
        <v>1434</v>
      </c>
      <c r="E168" s="442" t="s">
        <v>1444</v>
      </c>
      <c r="F168" s="442" t="s">
        <v>1620</v>
      </c>
      <c r="G168" s="442"/>
      <c r="H168" s="446">
        <v>1</v>
      </c>
      <c r="I168" s="446">
        <v>1179</v>
      </c>
      <c r="J168" s="442">
        <v>1</v>
      </c>
      <c r="K168" s="442">
        <v>1179</v>
      </c>
      <c r="L168" s="446">
        <v>1</v>
      </c>
      <c r="M168" s="446">
        <v>1179</v>
      </c>
      <c r="N168" s="442">
        <v>1</v>
      </c>
      <c r="O168" s="442">
        <v>1179</v>
      </c>
      <c r="P168" s="446">
        <v>1</v>
      </c>
      <c r="Q168" s="446">
        <v>1179</v>
      </c>
      <c r="R168" s="469">
        <v>1</v>
      </c>
      <c r="S168" s="447">
        <v>1179</v>
      </c>
    </row>
    <row r="169" spans="1:19" ht="14.45" customHeight="1" x14ac:dyDescent="0.2">
      <c r="A169" s="441"/>
      <c r="B169" s="442" t="s">
        <v>1443</v>
      </c>
      <c r="C169" s="442" t="s">
        <v>1437</v>
      </c>
      <c r="D169" s="442" t="s">
        <v>1434</v>
      </c>
      <c r="E169" s="442" t="s">
        <v>1444</v>
      </c>
      <c r="F169" s="442" t="s">
        <v>1621</v>
      </c>
      <c r="G169" s="442"/>
      <c r="H169" s="446"/>
      <c r="I169" s="446"/>
      <c r="J169" s="442"/>
      <c r="K169" s="442"/>
      <c r="L169" s="446">
        <v>1</v>
      </c>
      <c r="M169" s="446">
        <v>219</v>
      </c>
      <c r="N169" s="442">
        <v>1</v>
      </c>
      <c r="O169" s="442">
        <v>219</v>
      </c>
      <c r="P169" s="446">
        <v>1</v>
      </c>
      <c r="Q169" s="446">
        <v>219</v>
      </c>
      <c r="R169" s="469">
        <v>1</v>
      </c>
      <c r="S169" s="447">
        <v>219</v>
      </c>
    </row>
    <row r="170" spans="1:19" ht="14.45" customHeight="1" x14ac:dyDescent="0.2">
      <c r="A170" s="441"/>
      <c r="B170" s="442" t="s">
        <v>1443</v>
      </c>
      <c r="C170" s="442" t="s">
        <v>1437</v>
      </c>
      <c r="D170" s="442" t="s">
        <v>1434</v>
      </c>
      <c r="E170" s="442" t="s">
        <v>1444</v>
      </c>
      <c r="F170" s="442" t="s">
        <v>1622</v>
      </c>
      <c r="G170" s="442"/>
      <c r="H170" s="446"/>
      <c r="I170" s="446"/>
      <c r="J170" s="442"/>
      <c r="K170" s="442"/>
      <c r="L170" s="446">
        <v>4</v>
      </c>
      <c r="M170" s="446">
        <v>2968</v>
      </c>
      <c r="N170" s="442">
        <v>1</v>
      </c>
      <c r="O170" s="442">
        <v>742</v>
      </c>
      <c r="P170" s="446"/>
      <c r="Q170" s="446"/>
      <c r="R170" s="469"/>
      <c r="S170" s="447"/>
    </row>
    <row r="171" spans="1:19" ht="14.45" customHeight="1" x14ac:dyDescent="0.2">
      <c r="A171" s="441"/>
      <c r="B171" s="442" t="s">
        <v>1443</v>
      </c>
      <c r="C171" s="442" t="s">
        <v>1437</v>
      </c>
      <c r="D171" s="442" t="s">
        <v>1434</v>
      </c>
      <c r="E171" s="442" t="s">
        <v>1524</v>
      </c>
      <c r="F171" s="442" t="s">
        <v>1525</v>
      </c>
      <c r="G171" s="442" t="s">
        <v>1526</v>
      </c>
      <c r="H171" s="446">
        <v>34</v>
      </c>
      <c r="I171" s="446">
        <v>17302.23</v>
      </c>
      <c r="J171" s="442">
        <v>1.2142853132522511</v>
      </c>
      <c r="K171" s="442">
        <v>508.88911764705881</v>
      </c>
      <c r="L171" s="446">
        <v>28</v>
      </c>
      <c r="M171" s="446">
        <v>14248.9</v>
      </c>
      <c r="N171" s="442">
        <v>1</v>
      </c>
      <c r="O171" s="442">
        <v>508.88928571428568</v>
      </c>
      <c r="P171" s="446">
        <v>34</v>
      </c>
      <c r="Q171" s="446">
        <v>18700</v>
      </c>
      <c r="R171" s="469">
        <v>1.3123820084357389</v>
      </c>
      <c r="S171" s="447">
        <v>550</v>
      </c>
    </row>
    <row r="172" spans="1:19" ht="14.45" customHeight="1" x14ac:dyDescent="0.2">
      <c r="A172" s="441"/>
      <c r="B172" s="442" t="s">
        <v>1443</v>
      </c>
      <c r="C172" s="442" t="s">
        <v>1437</v>
      </c>
      <c r="D172" s="442" t="s">
        <v>1434</v>
      </c>
      <c r="E172" s="442" t="s">
        <v>1524</v>
      </c>
      <c r="F172" s="442" t="s">
        <v>1527</v>
      </c>
      <c r="G172" s="442" t="s">
        <v>1528</v>
      </c>
      <c r="H172" s="446">
        <v>92</v>
      </c>
      <c r="I172" s="446">
        <v>46000</v>
      </c>
      <c r="J172" s="442">
        <v>1.0952380952380953</v>
      </c>
      <c r="K172" s="442">
        <v>500</v>
      </c>
      <c r="L172" s="446">
        <v>84</v>
      </c>
      <c r="M172" s="446">
        <v>42000</v>
      </c>
      <c r="N172" s="442">
        <v>1</v>
      </c>
      <c r="O172" s="442">
        <v>500</v>
      </c>
      <c r="P172" s="446">
        <v>152</v>
      </c>
      <c r="Q172" s="446">
        <v>76844.45</v>
      </c>
      <c r="R172" s="469">
        <v>1.8296297619047619</v>
      </c>
      <c r="S172" s="447">
        <v>505.55559210526314</v>
      </c>
    </row>
    <row r="173" spans="1:19" ht="14.45" customHeight="1" x14ac:dyDescent="0.2">
      <c r="A173" s="441"/>
      <c r="B173" s="442" t="s">
        <v>1443</v>
      </c>
      <c r="C173" s="442" t="s">
        <v>1437</v>
      </c>
      <c r="D173" s="442" t="s">
        <v>1434</v>
      </c>
      <c r="E173" s="442" t="s">
        <v>1524</v>
      </c>
      <c r="F173" s="442" t="s">
        <v>1599</v>
      </c>
      <c r="G173" s="442" t="s">
        <v>1600</v>
      </c>
      <c r="H173" s="446">
        <v>578</v>
      </c>
      <c r="I173" s="446">
        <v>61011.119999999995</v>
      </c>
      <c r="J173" s="442">
        <v>1.1747967683187714</v>
      </c>
      <c r="K173" s="442">
        <v>105.55557093425605</v>
      </c>
      <c r="L173" s="446">
        <v>492</v>
      </c>
      <c r="M173" s="446">
        <v>51933.340000000004</v>
      </c>
      <c r="N173" s="442">
        <v>1</v>
      </c>
      <c r="O173" s="442">
        <v>105.55556910569106</v>
      </c>
      <c r="P173" s="446">
        <v>234</v>
      </c>
      <c r="Q173" s="446">
        <v>29900</v>
      </c>
      <c r="R173" s="469">
        <v>0.57573805189498684</v>
      </c>
      <c r="S173" s="447">
        <v>127.77777777777777</v>
      </c>
    </row>
    <row r="174" spans="1:19" ht="14.45" customHeight="1" x14ac:dyDescent="0.2">
      <c r="A174" s="441"/>
      <c r="B174" s="442" t="s">
        <v>1443</v>
      </c>
      <c r="C174" s="442" t="s">
        <v>1437</v>
      </c>
      <c r="D174" s="442" t="s">
        <v>1434</v>
      </c>
      <c r="E174" s="442" t="s">
        <v>1524</v>
      </c>
      <c r="F174" s="442" t="s">
        <v>1529</v>
      </c>
      <c r="G174" s="442" t="s">
        <v>1530</v>
      </c>
      <c r="H174" s="446">
        <v>372</v>
      </c>
      <c r="I174" s="446">
        <v>28933.33</v>
      </c>
      <c r="J174" s="442">
        <v>1.1698108706709245</v>
      </c>
      <c r="K174" s="442">
        <v>77.777768817204304</v>
      </c>
      <c r="L174" s="446">
        <v>318</v>
      </c>
      <c r="M174" s="446">
        <v>24733.339999999997</v>
      </c>
      <c r="N174" s="442">
        <v>1</v>
      </c>
      <c r="O174" s="442">
        <v>77.777798742138359</v>
      </c>
      <c r="P174" s="446">
        <v>499</v>
      </c>
      <c r="Q174" s="446">
        <v>41583.339999999997</v>
      </c>
      <c r="R174" s="469">
        <v>1.6812666627313579</v>
      </c>
      <c r="S174" s="447">
        <v>83.333346693386773</v>
      </c>
    </row>
    <row r="175" spans="1:19" ht="14.45" customHeight="1" x14ac:dyDescent="0.2">
      <c r="A175" s="441"/>
      <c r="B175" s="442" t="s">
        <v>1443</v>
      </c>
      <c r="C175" s="442" t="s">
        <v>1437</v>
      </c>
      <c r="D175" s="442" t="s">
        <v>1434</v>
      </c>
      <c r="E175" s="442" t="s">
        <v>1524</v>
      </c>
      <c r="F175" s="442" t="s">
        <v>1531</v>
      </c>
      <c r="G175" s="442" t="s">
        <v>1532</v>
      </c>
      <c r="H175" s="446"/>
      <c r="I175" s="446"/>
      <c r="J175" s="442"/>
      <c r="K175" s="442"/>
      <c r="L175" s="446"/>
      <c r="M175" s="446"/>
      <c r="N175" s="442"/>
      <c r="O175" s="442"/>
      <c r="P175" s="446">
        <v>15</v>
      </c>
      <c r="Q175" s="446">
        <v>3833.34</v>
      </c>
      <c r="R175" s="469"/>
      <c r="S175" s="447">
        <v>255.55600000000001</v>
      </c>
    </row>
    <row r="176" spans="1:19" ht="14.45" customHeight="1" x14ac:dyDescent="0.2">
      <c r="A176" s="441"/>
      <c r="B176" s="442" t="s">
        <v>1443</v>
      </c>
      <c r="C176" s="442" t="s">
        <v>1437</v>
      </c>
      <c r="D176" s="442" t="s">
        <v>1434</v>
      </c>
      <c r="E176" s="442" t="s">
        <v>1524</v>
      </c>
      <c r="F176" s="442" t="s">
        <v>1533</v>
      </c>
      <c r="G176" s="442" t="s">
        <v>1534</v>
      </c>
      <c r="H176" s="446"/>
      <c r="I176" s="446"/>
      <c r="J176" s="442"/>
      <c r="K176" s="442"/>
      <c r="L176" s="446"/>
      <c r="M176" s="446"/>
      <c r="N176" s="442"/>
      <c r="O176" s="442"/>
      <c r="P176" s="446">
        <v>1</v>
      </c>
      <c r="Q176" s="446">
        <v>305.56</v>
      </c>
      <c r="R176" s="469"/>
      <c r="S176" s="447">
        <v>305.56</v>
      </c>
    </row>
    <row r="177" spans="1:19" ht="14.45" customHeight="1" x14ac:dyDescent="0.2">
      <c r="A177" s="441"/>
      <c r="B177" s="442" t="s">
        <v>1443</v>
      </c>
      <c r="C177" s="442" t="s">
        <v>1437</v>
      </c>
      <c r="D177" s="442" t="s">
        <v>1434</v>
      </c>
      <c r="E177" s="442" t="s">
        <v>1524</v>
      </c>
      <c r="F177" s="442" t="s">
        <v>1535</v>
      </c>
      <c r="G177" s="442" t="s">
        <v>1536</v>
      </c>
      <c r="H177" s="446">
        <v>343</v>
      </c>
      <c r="I177" s="446">
        <v>40016.660000000003</v>
      </c>
      <c r="J177" s="442">
        <v>1.4595740474682011</v>
      </c>
      <c r="K177" s="442">
        <v>116.66664723032071</v>
      </c>
      <c r="L177" s="446">
        <v>235</v>
      </c>
      <c r="M177" s="446">
        <v>27416.67</v>
      </c>
      <c r="N177" s="442">
        <v>1</v>
      </c>
      <c r="O177" s="442">
        <v>116.66668085106382</v>
      </c>
      <c r="P177" s="446">
        <v>211</v>
      </c>
      <c r="Q177" s="446">
        <v>28133.339999999997</v>
      </c>
      <c r="R177" s="469">
        <v>1.0261399360316186</v>
      </c>
      <c r="S177" s="447">
        <v>133.33336492890993</v>
      </c>
    </row>
    <row r="178" spans="1:19" ht="14.45" customHeight="1" x14ac:dyDescent="0.2">
      <c r="A178" s="441"/>
      <c r="B178" s="442" t="s">
        <v>1443</v>
      </c>
      <c r="C178" s="442" t="s">
        <v>1437</v>
      </c>
      <c r="D178" s="442" t="s">
        <v>1434</v>
      </c>
      <c r="E178" s="442" t="s">
        <v>1524</v>
      </c>
      <c r="F178" s="442" t="s">
        <v>1601</v>
      </c>
      <c r="G178" s="442" t="s">
        <v>1602</v>
      </c>
      <c r="H178" s="446">
        <v>38</v>
      </c>
      <c r="I178" s="446">
        <v>14777.779999999999</v>
      </c>
      <c r="J178" s="442">
        <v>0.57826040340309226</v>
      </c>
      <c r="K178" s="442">
        <v>388.88894736842104</v>
      </c>
      <c r="L178" s="446">
        <v>46</v>
      </c>
      <c r="M178" s="446">
        <v>25555.58</v>
      </c>
      <c r="N178" s="442">
        <v>1</v>
      </c>
      <c r="O178" s="442">
        <v>555.55608695652177</v>
      </c>
      <c r="P178" s="446">
        <v>42</v>
      </c>
      <c r="Q178" s="446">
        <v>37100</v>
      </c>
      <c r="R178" s="469">
        <v>1.4517377418160728</v>
      </c>
      <c r="S178" s="447">
        <v>883.33333333333337</v>
      </c>
    </row>
    <row r="179" spans="1:19" ht="14.45" customHeight="1" x14ac:dyDescent="0.2">
      <c r="A179" s="441"/>
      <c r="B179" s="442" t="s">
        <v>1443</v>
      </c>
      <c r="C179" s="442" t="s">
        <v>1437</v>
      </c>
      <c r="D179" s="442" t="s">
        <v>1434</v>
      </c>
      <c r="E179" s="442" t="s">
        <v>1524</v>
      </c>
      <c r="F179" s="442" t="s">
        <v>1537</v>
      </c>
      <c r="G179" s="442" t="s">
        <v>1538</v>
      </c>
      <c r="H179" s="446">
        <v>521</v>
      </c>
      <c r="I179" s="446">
        <v>156300</v>
      </c>
      <c r="J179" s="442">
        <v>0.82371541501976286</v>
      </c>
      <c r="K179" s="442">
        <v>300</v>
      </c>
      <c r="L179" s="446">
        <v>345</v>
      </c>
      <c r="M179" s="446">
        <v>189750</v>
      </c>
      <c r="N179" s="442">
        <v>1</v>
      </c>
      <c r="O179" s="442">
        <v>550</v>
      </c>
      <c r="P179" s="446">
        <v>242</v>
      </c>
      <c r="Q179" s="446">
        <v>134444.45000000001</v>
      </c>
      <c r="R179" s="469">
        <v>0.70853465085639</v>
      </c>
      <c r="S179" s="447">
        <v>555.55557851239678</v>
      </c>
    </row>
    <row r="180" spans="1:19" ht="14.45" customHeight="1" x14ac:dyDescent="0.2">
      <c r="A180" s="441"/>
      <c r="B180" s="442" t="s">
        <v>1443</v>
      </c>
      <c r="C180" s="442" t="s">
        <v>1437</v>
      </c>
      <c r="D180" s="442" t="s">
        <v>1434</v>
      </c>
      <c r="E180" s="442" t="s">
        <v>1524</v>
      </c>
      <c r="F180" s="442" t="s">
        <v>1539</v>
      </c>
      <c r="G180" s="442" t="s">
        <v>1540</v>
      </c>
      <c r="H180" s="446">
        <v>3</v>
      </c>
      <c r="I180" s="446">
        <v>883.31999999999994</v>
      </c>
      <c r="J180" s="442">
        <v>0.99998867920256307</v>
      </c>
      <c r="K180" s="442">
        <v>294.44</v>
      </c>
      <c r="L180" s="446">
        <v>3</v>
      </c>
      <c r="M180" s="446">
        <v>883.32999999999993</v>
      </c>
      <c r="N180" s="442">
        <v>1</v>
      </c>
      <c r="O180" s="442">
        <v>294.44333333333333</v>
      </c>
      <c r="P180" s="446"/>
      <c r="Q180" s="446"/>
      <c r="R180" s="469"/>
      <c r="S180" s="447"/>
    </row>
    <row r="181" spans="1:19" ht="14.45" customHeight="1" x14ac:dyDescent="0.2">
      <c r="A181" s="441"/>
      <c r="B181" s="442" t="s">
        <v>1443</v>
      </c>
      <c r="C181" s="442" t="s">
        <v>1437</v>
      </c>
      <c r="D181" s="442" t="s">
        <v>1434</v>
      </c>
      <c r="E181" s="442" t="s">
        <v>1524</v>
      </c>
      <c r="F181" s="442" t="s">
        <v>1623</v>
      </c>
      <c r="G181" s="442" t="s">
        <v>1624</v>
      </c>
      <c r="H181" s="446">
        <v>1</v>
      </c>
      <c r="I181" s="446">
        <v>777.78</v>
      </c>
      <c r="J181" s="442"/>
      <c r="K181" s="442">
        <v>777.78</v>
      </c>
      <c r="L181" s="446"/>
      <c r="M181" s="446"/>
      <c r="N181" s="442"/>
      <c r="O181" s="442"/>
      <c r="P181" s="446"/>
      <c r="Q181" s="446"/>
      <c r="R181" s="469"/>
      <c r="S181" s="447"/>
    </row>
    <row r="182" spans="1:19" ht="14.45" customHeight="1" x14ac:dyDescent="0.2">
      <c r="A182" s="441"/>
      <c r="B182" s="442" t="s">
        <v>1443</v>
      </c>
      <c r="C182" s="442" t="s">
        <v>1437</v>
      </c>
      <c r="D182" s="442" t="s">
        <v>1434</v>
      </c>
      <c r="E182" s="442" t="s">
        <v>1524</v>
      </c>
      <c r="F182" s="442" t="s">
        <v>1603</v>
      </c>
      <c r="G182" s="442"/>
      <c r="H182" s="446">
        <v>19</v>
      </c>
      <c r="I182" s="446">
        <v>633.32999999999993</v>
      </c>
      <c r="J182" s="442"/>
      <c r="K182" s="442">
        <v>33.333157894736836</v>
      </c>
      <c r="L182" s="446"/>
      <c r="M182" s="446"/>
      <c r="N182" s="442"/>
      <c r="O182" s="442"/>
      <c r="P182" s="446"/>
      <c r="Q182" s="446"/>
      <c r="R182" s="469"/>
      <c r="S182" s="447"/>
    </row>
    <row r="183" spans="1:19" ht="14.45" customHeight="1" x14ac:dyDescent="0.2">
      <c r="A183" s="441"/>
      <c r="B183" s="442" t="s">
        <v>1443</v>
      </c>
      <c r="C183" s="442" t="s">
        <v>1437</v>
      </c>
      <c r="D183" s="442" t="s">
        <v>1434</v>
      </c>
      <c r="E183" s="442" t="s">
        <v>1524</v>
      </c>
      <c r="F183" s="442" t="s">
        <v>1545</v>
      </c>
      <c r="G183" s="442" t="s">
        <v>1528</v>
      </c>
      <c r="H183" s="446">
        <v>1035</v>
      </c>
      <c r="I183" s="446">
        <v>432400</v>
      </c>
      <c r="J183" s="442">
        <v>1.10223643109099</v>
      </c>
      <c r="K183" s="442">
        <v>417.77777777777777</v>
      </c>
      <c r="L183" s="446">
        <v>939</v>
      </c>
      <c r="M183" s="446">
        <v>392293.33</v>
      </c>
      <c r="N183" s="442">
        <v>1</v>
      </c>
      <c r="O183" s="442">
        <v>417.77777422790206</v>
      </c>
      <c r="P183" s="446">
        <v>537</v>
      </c>
      <c r="Q183" s="446">
        <v>227329.99</v>
      </c>
      <c r="R183" s="469">
        <v>0.57948981696935808</v>
      </c>
      <c r="S183" s="447">
        <v>423.33331471135938</v>
      </c>
    </row>
    <row r="184" spans="1:19" ht="14.45" customHeight="1" x14ac:dyDescent="0.2">
      <c r="A184" s="441"/>
      <c r="B184" s="442" t="s">
        <v>1443</v>
      </c>
      <c r="C184" s="442" t="s">
        <v>1437</v>
      </c>
      <c r="D184" s="442" t="s">
        <v>1434</v>
      </c>
      <c r="E184" s="442" t="s">
        <v>1524</v>
      </c>
      <c r="F184" s="442" t="s">
        <v>1546</v>
      </c>
      <c r="G184" s="442" t="s">
        <v>1547</v>
      </c>
      <c r="H184" s="446">
        <v>97</v>
      </c>
      <c r="I184" s="446">
        <v>20477.77</v>
      </c>
      <c r="J184" s="442">
        <v>0.89465981093884428</v>
      </c>
      <c r="K184" s="442">
        <v>211.11103092783506</v>
      </c>
      <c r="L184" s="446">
        <v>103</v>
      </c>
      <c r="M184" s="446">
        <v>22888.889999999996</v>
      </c>
      <c r="N184" s="442">
        <v>1</v>
      </c>
      <c r="O184" s="442">
        <v>222.2222330097087</v>
      </c>
      <c r="P184" s="446">
        <v>159</v>
      </c>
      <c r="Q184" s="446">
        <v>55650</v>
      </c>
      <c r="R184" s="469">
        <v>2.4313105615868662</v>
      </c>
      <c r="S184" s="447">
        <v>350</v>
      </c>
    </row>
    <row r="185" spans="1:19" ht="14.45" customHeight="1" x14ac:dyDescent="0.2">
      <c r="A185" s="441"/>
      <c r="B185" s="442" t="s">
        <v>1443</v>
      </c>
      <c r="C185" s="442" t="s">
        <v>1437</v>
      </c>
      <c r="D185" s="442" t="s">
        <v>1434</v>
      </c>
      <c r="E185" s="442" t="s">
        <v>1524</v>
      </c>
      <c r="F185" s="442" t="s">
        <v>1548</v>
      </c>
      <c r="G185" s="442" t="s">
        <v>1549</v>
      </c>
      <c r="H185" s="446">
        <v>33</v>
      </c>
      <c r="I185" s="446">
        <v>19249.989999999998</v>
      </c>
      <c r="J185" s="442">
        <v>0.36666647619047615</v>
      </c>
      <c r="K185" s="442">
        <v>583.33303030303023</v>
      </c>
      <c r="L185" s="446">
        <v>90</v>
      </c>
      <c r="M185" s="446">
        <v>52500</v>
      </c>
      <c r="N185" s="442">
        <v>1</v>
      </c>
      <c r="O185" s="442">
        <v>583.33333333333337</v>
      </c>
      <c r="P185" s="446">
        <v>69</v>
      </c>
      <c r="Q185" s="446">
        <v>46000.01</v>
      </c>
      <c r="R185" s="469">
        <v>0.87619066666666667</v>
      </c>
      <c r="S185" s="447">
        <v>666.66681159420295</v>
      </c>
    </row>
    <row r="186" spans="1:19" ht="14.45" customHeight="1" x14ac:dyDescent="0.2">
      <c r="A186" s="441"/>
      <c r="B186" s="442" t="s">
        <v>1443</v>
      </c>
      <c r="C186" s="442" t="s">
        <v>1437</v>
      </c>
      <c r="D186" s="442" t="s">
        <v>1434</v>
      </c>
      <c r="E186" s="442" t="s">
        <v>1524</v>
      </c>
      <c r="F186" s="442" t="s">
        <v>1550</v>
      </c>
      <c r="G186" s="442" t="s">
        <v>1551</v>
      </c>
      <c r="H186" s="446">
        <v>27</v>
      </c>
      <c r="I186" s="446">
        <v>12600</v>
      </c>
      <c r="J186" s="442">
        <v>0.75000044642883723</v>
      </c>
      <c r="K186" s="442">
        <v>466.66666666666669</v>
      </c>
      <c r="L186" s="446">
        <v>36</v>
      </c>
      <c r="M186" s="446">
        <v>16799.989999999998</v>
      </c>
      <c r="N186" s="442">
        <v>1</v>
      </c>
      <c r="O186" s="442">
        <v>466.66638888888883</v>
      </c>
      <c r="P186" s="446">
        <v>19</v>
      </c>
      <c r="Q186" s="446">
        <v>9605.56</v>
      </c>
      <c r="R186" s="469">
        <v>0.57175986414277635</v>
      </c>
      <c r="S186" s="447">
        <v>505.55578947368417</v>
      </c>
    </row>
    <row r="187" spans="1:19" ht="14.45" customHeight="1" x14ac:dyDescent="0.2">
      <c r="A187" s="441"/>
      <c r="B187" s="442" t="s">
        <v>1443</v>
      </c>
      <c r="C187" s="442" t="s">
        <v>1437</v>
      </c>
      <c r="D187" s="442" t="s">
        <v>1434</v>
      </c>
      <c r="E187" s="442" t="s">
        <v>1524</v>
      </c>
      <c r="F187" s="442" t="s">
        <v>1625</v>
      </c>
      <c r="G187" s="442" t="s">
        <v>1551</v>
      </c>
      <c r="H187" s="446">
        <v>7</v>
      </c>
      <c r="I187" s="446">
        <v>7000</v>
      </c>
      <c r="J187" s="442">
        <v>1</v>
      </c>
      <c r="K187" s="442">
        <v>1000</v>
      </c>
      <c r="L187" s="446">
        <v>7</v>
      </c>
      <c r="M187" s="446">
        <v>7000</v>
      </c>
      <c r="N187" s="442">
        <v>1</v>
      </c>
      <c r="O187" s="442">
        <v>1000</v>
      </c>
      <c r="P187" s="446"/>
      <c r="Q187" s="446"/>
      <c r="R187" s="469"/>
      <c r="S187" s="447"/>
    </row>
    <row r="188" spans="1:19" ht="14.45" customHeight="1" x14ac:dyDescent="0.2">
      <c r="A188" s="441"/>
      <c r="B188" s="442" t="s">
        <v>1443</v>
      </c>
      <c r="C188" s="442" t="s">
        <v>1437</v>
      </c>
      <c r="D188" s="442" t="s">
        <v>1434</v>
      </c>
      <c r="E188" s="442" t="s">
        <v>1524</v>
      </c>
      <c r="F188" s="442" t="s">
        <v>1552</v>
      </c>
      <c r="G188" s="442" t="s">
        <v>1553</v>
      </c>
      <c r="H188" s="446">
        <v>216</v>
      </c>
      <c r="I188" s="446">
        <v>10800</v>
      </c>
      <c r="J188" s="442">
        <v>0.97102829198820739</v>
      </c>
      <c r="K188" s="442">
        <v>50</v>
      </c>
      <c r="L188" s="446">
        <v>182</v>
      </c>
      <c r="M188" s="446">
        <v>11122.23</v>
      </c>
      <c r="N188" s="442">
        <v>1</v>
      </c>
      <c r="O188" s="442">
        <v>61.111153846153847</v>
      </c>
      <c r="P188" s="446">
        <v>161</v>
      </c>
      <c r="Q188" s="446">
        <v>10733.33</v>
      </c>
      <c r="R188" s="469">
        <v>0.96503399048572092</v>
      </c>
      <c r="S188" s="447">
        <v>66.666645962732915</v>
      </c>
    </row>
    <row r="189" spans="1:19" ht="14.45" customHeight="1" x14ac:dyDescent="0.2">
      <c r="A189" s="441"/>
      <c r="B189" s="442" t="s">
        <v>1443</v>
      </c>
      <c r="C189" s="442" t="s">
        <v>1437</v>
      </c>
      <c r="D189" s="442" t="s">
        <v>1434</v>
      </c>
      <c r="E189" s="442" t="s">
        <v>1524</v>
      </c>
      <c r="F189" s="442" t="s">
        <v>1558</v>
      </c>
      <c r="G189" s="442" t="s">
        <v>1559</v>
      </c>
      <c r="H189" s="446">
        <v>3</v>
      </c>
      <c r="I189" s="446">
        <v>0</v>
      </c>
      <c r="J189" s="442"/>
      <c r="K189" s="442">
        <v>0</v>
      </c>
      <c r="L189" s="446">
        <v>3</v>
      </c>
      <c r="M189" s="446">
        <v>0</v>
      </c>
      <c r="N189" s="442"/>
      <c r="O189" s="442">
        <v>0</v>
      </c>
      <c r="P189" s="446">
        <v>1</v>
      </c>
      <c r="Q189" s="446">
        <v>0</v>
      </c>
      <c r="R189" s="469"/>
      <c r="S189" s="447">
        <v>0</v>
      </c>
    </row>
    <row r="190" spans="1:19" ht="14.45" customHeight="1" x14ac:dyDescent="0.2">
      <c r="A190" s="441"/>
      <c r="B190" s="442" t="s">
        <v>1443</v>
      </c>
      <c r="C190" s="442" t="s">
        <v>1437</v>
      </c>
      <c r="D190" s="442" t="s">
        <v>1434</v>
      </c>
      <c r="E190" s="442" t="s">
        <v>1524</v>
      </c>
      <c r="F190" s="442" t="s">
        <v>1560</v>
      </c>
      <c r="G190" s="442" t="s">
        <v>1561</v>
      </c>
      <c r="H190" s="446">
        <v>327</v>
      </c>
      <c r="I190" s="446">
        <v>99916.66</v>
      </c>
      <c r="J190" s="442">
        <v>1.5797100395256918</v>
      </c>
      <c r="K190" s="442">
        <v>305.55553516819572</v>
      </c>
      <c r="L190" s="446">
        <v>207</v>
      </c>
      <c r="M190" s="446">
        <v>63250</v>
      </c>
      <c r="N190" s="442">
        <v>1</v>
      </c>
      <c r="O190" s="442">
        <v>305.55555555555554</v>
      </c>
      <c r="P190" s="446">
        <v>255</v>
      </c>
      <c r="Q190" s="446">
        <v>79333.33</v>
      </c>
      <c r="R190" s="469">
        <v>1.2542818972332017</v>
      </c>
      <c r="S190" s="447">
        <v>311.11109803921568</v>
      </c>
    </row>
    <row r="191" spans="1:19" ht="14.45" customHeight="1" x14ac:dyDescent="0.2">
      <c r="A191" s="441"/>
      <c r="B191" s="442" t="s">
        <v>1443</v>
      </c>
      <c r="C191" s="442" t="s">
        <v>1437</v>
      </c>
      <c r="D191" s="442" t="s">
        <v>1434</v>
      </c>
      <c r="E191" s="442" t="s">
        <v>1524</v>
      </c>
      <c r="F191" s="442" t="s">
        <v>1562</v>
      </c>
      <c r="G191" s="442" t="s">
        <v>1563</v>
      </c>
      <c r="H191" s="446">
        <v>176</v>
      </c>
      <c r="I191" s="446">
        <v>5866.67</v>
      </c>
      <c r="J191" s="442">
        <v>15.999863637603294</v>
      </c>
      <c r="K191" s="442">
        <v>33.333352272727275</v>
      </c>
      <c r="L191" s="446">
        <v>11</v>
      </c>
      <c r="M191" s="446">
        <v>366.67</v>
      </c>
      <c r="N191" s="442">
        <v>1</v>
      </c>
      <c r="O191" s="442">
        <v>33.333636363636366</v>
      </c>
      <c r="P191" s="446"/>
      <c r="Q191" s="446"/>
      <c r="R191" s="469"/>
      <c r="S191" s="447"/>
    </row>
    <row r="192" spans="1:19" ht="14.45" customHeight="1" x14ac:dyDescent="0.2">
      <c r="A192" s="441"/>
      <c r="B192" s="442" t="s">
        <v>1443</v>
      </c>
      <c r="C192" s="442" t="s">
        <v>1437</v>
      </c>
      <c r="D192" s="442" t="s">
        <v>1434</v>
      </c>
      <c r="E192" s="442" t="s">
        <v>1524</v>
      </c>
      <c r="F192" s="442" t="s">
        <v>1564</v>
      </c>
      <c r="G192" s="442" t="s">
        <v>1565</v>
      </c>
      <c r="H192" s="446">
        <v>1131</v>
      </c>
      <c r="I192" s="446">
        <v>515233.33999999997</v>
      </c>
      <c r="J192" s="442">
        <v>1.1818181880738727</v>
      </c>
      <c r="K192" s="442">
        <v>455.55556145004419</v>
      </c>
      <c r="L192" s="446">
        <v>957</v>
      </c>
      <c r="M192" s="446">
        <v>435966.67</v>
      </c>
      <c r="N192" s="442">
        <v>1</v>
      </c>
      <c r="O192" s="442">
        <v>455.55555903866247</v>
      </c>
      <c r="P192" s="446">
        <v>863</v>
      </c>
      <c r="Q192" s="446">
        <v>397938.9</v>
      </c>
      <c r="R192" s="469">
        <v>0.91277367602436221</v>
      </c>
      <c r="S192" s="447">
        <v>461.11112398609504</v>
      </c>
    </row>
    <row r="193" spans="1:19" ht="14.45" customHeight="1" x14ac:dyDescent="0.2">
      <c r="A193" s="441"/>
      <c r="B193" s="442" t="s">
        <v>1443</v>
      </c>
      <c r="C193" s="442" t="s">
        <v>1437</v>
      </c>
      <c r="D193" s="442" t="s">
        <v>1434</v>
      </c>
      <c r="E193" s="442" t="s">
        <v>1524</v>
      </c>
      <c r="F193" s="442" t="s">
        <v>1568</v>
      </c>
      <c r="G193" s="442" t="s">
        <v>1569</v>
      </c>
      <c r="H193" s="446">
        <v>464</v>
      </c>
      <c r="I193" s="446">
        <v>36088.89</v>
      </c>
      <c r="J193" s="442">
        <v>1.5415283598257408</v>
      </c>
      <c r="K193" s="442">
        <v>77.777780172413799</v>
      </c>
      <c r="L193" s="446">
        <v>301</v>
      </c>
      <c r="M193" s="446">
        <v>23411.11</v>
      </c>
      <c r="N193" s="442">
        <v>1</v>
      </c>
      <c r="O193" s="442">
        <v>77.777774086378741</v>
      </c>
      <c r="P193" s="446">
        <v>362</v>
      </c>
      <c r="Q193" s="446">
        <v>34188.89</v>
      </c>
      <c r="R193" s="469">
        <v>1.4603703113607172</v>
      </c>
      <c r="S193" s="447">
        <v>94.44444751381215</v>
      </c>
    </row>
    <row r="194" spans="1:19" ht="14.45" customHeight="1" x14ac:dyDescent="0.2">
      <c r="A194" s="441"/>
      <c r="B194" s="442" t="s">
        <v>1443</v>
      </c>
      <c r="C194" s="442" t="s">
        <v>1437</v>
      </c>
      <c r="D194" s="442" t="s">
        <v>1434</v>
      </c>
      <c r="E194" s="442" t="s">
        <v>1524</v>
      </c>
      <c r="F194" s="442" t="s">
        <v>1626</v>
      </c>
      <c r="G194" s="442" t="s">
        <v>1627</v>
      </c>
      <c r="H194" s="446">
        <v>42</v>
      </c>
      <c r="I194" s="446">
        <v>29400</v>
      </c>
      <c r="J194" s="442">
        <v>1.1666666666666667</v>
      </c>
      <c r="K194" s="442">
        <v>700</v>
      </c>
      <c r="L194" s="446">
        <v>36</v>
      </c>
      <c r="M194" s="446">
        <v>25200</v>
      </c>
      <c r="N194" s="442">
        <v>1</v>
      </c>
      <c r="O194" s="442">
        <v>700</v>
      </c>
      <c r="P194" s="446">
        <v>17</v>
      </c>
      <c r="Q194" s="446">
        <v>11994.449999999999</v>
      </c>
      <c r="R194" s="469">
        <v>0.47597023809523803</v>
      </c>
      <c r="S194" s="447">
        <v>705.55588235294113</v>
      </c>
    </row>
    <row r="195" spans="1:19" ht="14.45" customHeight="1" x14ac:dyDescent="0.2">
      <c r="A195" s="441"/>
      <c r="B195" s="442" t="s">
        <v>1443</v>
      </c>
      <c r="C195" s="442" t="s">
        <v>1437</v>
      </c>
      <c r="D195" s="442" t="s">
        <v>1434</v>
      </c>
      <c r="E195" s="442" t="s">
        <v>1524</v>
      </c>
      <c r="F195" s="442" t="s">
        <v>1572</v>
      </c>
      <c r="G195" s="442" t="s">
        <v>1573</v>
      </c>
      <c r="H195" s="446">
        <v>1</v>
      </c>
      <c r="I195" s="446">
        <v>270</v>
      </c>
      <c r="J195" s="442">
        <v>0.5</v>
      </c>
      <c r="K195" s="442">
        <v>270</v>
      </c>
      <c r="L195" s="446">
        <v>2</v>
      </c>
      <c r="M195" s="446">
        <v>540</v>
      </c>
      <c r="N195" s="442">
        <v>1</v>
      </c>
      <c r="O195" s="442">
        <v>270</v>
      </c>
      <c r="P195" s="446"/>
      <c r="Q195" s="446"/>
      <c r="R195" s="469"/>
      <c r="S195" s="447"/>
    </row>
    <row r="196" spans="1:19" ht="14.45" customHeight="1" x14ac:dyDescent="0.2">
      <c r="A196" s="441"/>
      <c r="B196" s="442" t="s">
        <v>1443</v>
      </c>
      <c r="C196" s="442" t="s">
        <v>1437</v>
      </c>
      <c r="D196" s="442" t="s">
        <v>1434</v>
      </c>
      <c r="E196" s="442" t="s">
        <v>1524</v>
      </c>
      <c r="F196" s="442" t="s">
        <v>1574</v>
      </c>
      <c r="G196" s="442" t="s">
        <v>1575</v>
      </c>
      <c r="H196" s="446">
        <v>678</v>
      </c>
      <c r="I196" s="446">
        <v>64033.33</v>
      </c>
      <c r="J196" s="442">
        <v>1.3559997060706368</v>
      </c>
      <c r="K196" s="442">
        <v>94.444439528023608</v>
      </c>
      <c r="L196" s="446">
        <v>500</v>
      </c>
      <c r="M196" s="446">
        <v>47222.229999999996</v>
      </c>
      <c r="N196" s="442">
        <v>1</v>
      </c>
      <c r="O196" s="442">
        <v>94.444459999999992</v>
      </c>
      <c r="P196" s="446">
        <v>408</v>
      </c>
      <c r="Q196" s="446">
        <v>45333.33</v>
      </c>
      <c r="R196" s="469">
        <v>0.95999977129415548</v>
      </c>
      <c r="S196" s="447">
        <v>111.11110294117647</v>
      </c>
    </row>
    <row r="197" spans="1:19" ht="14.45" customHeight="1" x14ac:dyDescent="0.2">
      <c r="A197" s="441"/>
      <c r="B197" s="442" t="s">
        <v>1443</v>
      </c>
      <c r="C197" s="442" t="s">
        <v>1437</v>
      </c>
      <c r="D197" s="442" t="s">
        <v>1434</v>
      </c>
      <c r="E197" s="442" t="s">
        <v>1524</v>
      </c>
      <c r="F197" s="442" t="s">
        <v>1606</v>
      </c>
      <c r="G197" s="442" t="s">
        <v>1607</v>
      </c>
      <c r="H197" s="446">
        <v>554</v>
      </c>
      <c r="I197" s="446">
        <v>53553.33</v>
      </c>
      <c r="J197" s="442">
        <v>1.5346257966734362</v>
      </c>
      <c r="K197" s="442">
        <v>96.666660649819491</v>
      </c>
      <c r="L197" s="446">
        <v>361</v>
      </c>
      <c r="M197" s="446">
        <v>34896.67</v>
      </c>
      <c r="N197" s="442">
        <v>1</v>
      </c>
      <c r="O197" s="442">
        <v>96.666675900276999</v>
      </c>
      <c r="P197" s="446">
        <v>317</v>
      </c>
      <c r="Q197" s="446">
        <v>47550</v>
      </c>
      <c r="R197" s="469">
        <v>1.3625941959505019</v>
      </c>
      <c r="S197" s="447">
        <v>150</v>
      </c>
    </row>
    <row r="198" spans="1:19" ht="14.45" customHeight="1" x14ac:dyDescent="0.2">
      <c r="A198" s="441"/>
      <c r="B198" s="442" t="s">
        <v>1443</v>
      </c>
      <c r="C198" s="442" t="s">
        <v>1437</v>
      </c>
      <c r="D198" s="442" t="s">
        <v>1434</v>
      </c>
      <c r="E198" s="442" t="s">
        <v>1524</v>
      </c>
      <c r="F198" s="442" t="s">
        <v>1579</v>
      </c>
      <c r="G198" s="442" t="s">
        <v>1580</v>
      </c>
      <c r="H198" s="446">
        <v>551</v>
      </c>
      <c r="I198" s="446">
        <v>238766.66999999998</v>
      </c>
      <c r="J198" s="442">
        <v>1.3538084238823824</v>
      </c>
      <c r="K198" s="442">
        <v>433.3333393829401</v>
      </c>
      <c r="L198" s="446">
        <v>407</v>
      </c>
      <c r="M198" s="446">
        <v>176366.65999999997</v>
      </c>
      <c r="N198" s="442">
        <v>1</v>
      </c>
      <c r="O198" s="442">
        <v>433.33331695331691</v>
      </c>
      <c r="P198" s="446">
        <v>372</v>
      </c>
      <c r="Q198" s="446">
        <v>163266.65999999997</v>
      </c>
      <c r="R198" s="469">
        <v>0.92572292291524938</v>
      </c>
      <c r="S198" s="447">
        <v>438.88887096774187</v>
      </c>
    </row>
    <row r="199" spans="1:19" ht="14.45" customHeight="1" x14ac:dyDescent="0.2">
      <c r="A199" s="441"/>
      <c r="B199" s="442" t="s">
        <v>1443</v>
      </c>
      <c r="C199" s="442" t="s">
        <v>1437</v>
      </c>
      <c r="D199" s="442" t="s">
        <v>1434</v>
      </c>
      <c r="E199" s="442" t="s">
        <v>1524</v>
      </c>
      <c r="F199" s="442" t="s">
        <v>1581</v>
      </c>
      <c r="G199" s="442" t="s">
        <v>1582</v>
      </c>
      <c r="H199" s="446">
        <v>850</v>
      </c>
      <c r="I199" s="446">
        <v>64222.210000000006</v>
      </c>
      <c r="J199" s="442">
        <v>1.197183193110636</v>
      </c>
      <c r="K199" s="442">
        <v>75.555541176470598</v>
      </c>
      <c r="L199" s="446">
        <v>710</v>
      </c>
      <c r="M199" s="446">
        <v>53644.430000000008</v>
      </c>
      <c r="N199" s="442">
        <v>1</v>
      </c>
      <c r="O199" s="442">
        <v>75.55553521126761</v>
      </c>
      <c r="P199" s="446">
        <v>315</v>
      </c>
      <c r="Q199" s="446">
        <v>31500</v>
      </c>
      <c r="R199" s="469">
        <v>0.58719982671080662</v>
      </c>
      <c r="S199" s="447">
        <v>100</v>
      </c>
    </row>
    <row r="200" spans="1:19" ht="14.45" customHeight="1" x14ac:dyDescent="0.2">
      <c r="A200" s="441"/>
      <c r="B200" s="442" t="s">
        <v>1443</v>
      </c>
      <c r="C200" s="442" t="s">
        <v>1437</v>
      </c>
      <c r="D200" s="442" t="s">
        <v>1434</v>
      </c>
      <c r="E200" s="442" t="s">
        <v>1524</v>
      </c>
      <c r="F200" s="442" t="s">
        <v>1628</v>
      </c>
      <c r="G200" s="442" t="s">
        <v>1629</v>
      </c>
      <c r="H200" s="446">
        <v>98</v>
      </c>
      <c r="I200" s="446">
        <v>125766.66</v>
      </c>
      <c r="J200" s="442">
        <v>1.0769230505757972</v>
      </c>
      <c r="K200" s="442">
        <v>1283.3332653061225</v>
      </c>
      <c r="L200" s="446">
        <v>91</v>
      </c>
      <c r="M200" s="446">
        <v>116783.33</v>
      </c>
      <c r="N200" s="442">
        <v>1</v>
      </c>
      <c r="O200" s="442">
        <v>1283.3332967032968</v>
      </c>
      <c r="P200" s="446">
        <v>74</v>
      </c>
      <c r="Q200" s="446">
        <v>101133.34</v>
      </c>
      <c r="R200" s="469">
        <v>0.86599123350909757</v>
      </c>
      <c r="S200" s="447">
        <v>1366.6667567567567</v>
      </c>
    </row>
    <row r="201" spans="1:19" ht="14.45" customHeight="1" x14ac:dyDescent="0.2">
      <c r="A201" s="441"/>
      <c r="B201" s="442" t="s">
        <v>1443</v>
      </c>
      <c r="C201" s="442" t="s">
        <v>1437</v>
      </c>
      <c r="D201" s="442" t="s">
        <v>1434</v>
      </c>
      <c r="E201" s="442" t="s">
        <v>1524</v>
      </c>
      <c r="F201" s="442" t="s">
        <v>1630</v>
      </c>
      <c r="G201" s="442" t="s">
        <v>1631</v>
      </c>
      <c r="H201" s="446">
        <v>2</v>
      </c>
      <c r="I201" s="446">
        <v>933.34</v>
      </c>
      <c r="J201" s="442"/>
      <c r="K201" s="442">
        <v>466.67</v>
      </c>
      <c r="L201" s="446"/>
      <c r="M201" s="446"/>
      <c r="N201" s="442"/>
      <c r="O201" s="442"/>
      <c r="P201" s="446">
        <v>3</v>
      </c>
      <c r="Q201" s="446">
        <v>1516.67</v>
      </c>
      <c r="R201" s="469"/>
      <c r="S201" s="447">
        <v>505.55666666666667</v>
      </c>
    </row>
    <row r="202" spans="1:19" ht="14.45" customHeight="1" x14ac:dyDescent="0.2">
      <c r="A202" s="441"/>
      <c r="B202" s="442" t="s">
        <v>1443</v>
      </c>
      <c r="C202" s="442" t="s">
        <v>1437</v>
      </c>
      <c r="D202" s="442" t="s">
        <v>1434</v>
      </c>
      <c r="E202" s="442" t="s">
        <v>1524</v>
      </c>
      <c r="F202" s="442" t="s">
        <v>1583</v>
      </c>
      <c r="G202" s="442" t="s">
        <v>1584</v>
      </c>
      <c r="H202" s="446">
        <v>1</v>
      </c>
      <c r="I202" s="446">
        <v>116.67</v>
      </c>
      <c r="J202" s="442">
        <v>0.87504687617190424</v>
      </c>
      <c r="K202" s="442">
        <v>116.67</v>
      </c>
      <c r="L202" s="446">
        <v>1</v>
      </c>
      <c r="M202" s="446">
        <v>133.33000000000001</v>
      </c>
      <c r="N202" s="442">
        <v>1</v>
      </c>
      <c r="O202" s="442">
        <v>133.33000000000001</v>
      </c>
      <c r="P202" s="446">
        <v>3</v>
      </c>
      <c r="Q202" s="446">
        <v>516.66</v>
      </c>
      <c r="R202" s="469">
        <v>3.8750468761719037</v>
      </c>
      <c r="S202" s="447">
        <v>172.22</v>
      </c>
    </row>
    <row r="203" spans="1:19" ht="14.45" customHeight="1" x14ac:dyDescent="0.2">
      <c r="A203" s="441"/>
      <c r="B203" s="442" t="s">
        <v>1443</v>
      </c>
      <c r="C203" s="442" t="s">
        <v>1437</v>
      </c>
      <c r="D203" s="442" t="s">
        <v>1434</v>
      </c>
      <c r="E203" s="442" t="s">
        <v>1524</v>
      </c>
      <c r="F203" s="442" t="s">
        <v>1587</v>
      </c>
      <c r="G203" s="442" t="s">
        <v>1588</v>
      </c>
      <c r="H203" s="446">
        <v>2</v>
      </c>
      <c r="I203" s="446">
        <v>688.88</v>
      </c>
      <c r="J203" s="442">
        <v>0.1818162623255421</v>
      </c>
      <c r="K203" s="442">
        <v>344.44</v>
      </c>
      <c r="L203" s="446">
        <v>11</v>
      </c>
      <c r="M203" s="446">
        <v>3788.88</v>
      </c>
      <c r="N203" s="442">
        <v>1</v>
      </c>
      <c r="O203" s="442">
        <v>344.44363636363636</v>
      </c>
      <c r="P203" s="446">
        <v>5</v>
      </c>
      <c r="Q203" s="446">
        <v>1972.2</v>
      </c>
      <c r="R203" s="469">
        <v>0.52052321530373091</v>
      </c>
      <c r="S203" s="447">
        <v>394.44</v>
      </c>
    </row>
    <row r="204" spans="1:19" ht="14.45" customHeight="1" x14ac:dyDescent="0.2">
      <c r="A204" s="441"/>
      <c r="B204" s="442" t="s">
        <v>1443</v>
      </c>
      <c r="C204" s="442" t="s">
        <v>1437</v>
      </c>
      <c r="D204" s="442" t="s">
        <v>1434</v>
      </c>
      <c r="E204" s="442" t="s">
        <v>1524</v>
      </c>
      <c r="F204" s="442" t="s">
        <v>1589</v>
      </c>
      <c r="G204" s="442" t="s">
        <v>1590</v>
      </c>
      <c r="H204" s="446"/>
      <c r="I204" s="446"/>
      <c r="J204" s="442"/>
      <c r="K204" s="442"/>
      <c r="L204" s="446"/>
      <c r="M204" s="446"/>
      <c r="N204" s="442"/>
      <c r="O204" s="442"/>
      <c r="P204" s="446">
        <v>1</v>
      </c>
      <c r="Q204" s="446">
        <v>297.77999999999997</v>
      </c>
      <c r="R204" s="469"/>
      <c r="S204" s="447">
        <v>297.77999999999997</v>
      </c>
    </row>
    <row r="205" spans="1:19" ht="14.45" customHeight="1" x14ac:dyDescent="0.2">
      <c r="A205" s="441"/>
      <c r="B205" s="442" t="s">
        <v>1443</v>
      </c>
      <c r="C205" s="442" t="s">
        <v>1437</v>
      </c>
      <c r="D205" s="442" t="s">
        <v>1434</v>
      </c>
      <c r="E205" s="442" t="s">
        <v>1524</v>
      </c>
      <c r="F205" s="442" t="s">
        <v>1593</v>
      </c>
      <c r="G205" s="442" t="s">
        <v>1594</v>
      </c>
      <c r="H205" s="446">
        <v>452</v>
      </c>
      <c r="I205" s="446">
        <v>52733.33</v>
      </c>
      <c r="J205" s="442">
        <v>1.138539134730354</v>
      </c>
      <c r="K205" s="442">
        <v>116.6666592920354</v>
      </c>
      <c r="L205" s="446">
        <v>397</v>
      </c>
      <c r="M205" s="446">
        <v>46316.66</v>
      </c>
      <c r="N205" s="442">
        <v>1</v>
      </c>
      <c r="O205" s="442">
        <v>116.66664987405542</v>
      </c>
      <c r="P205" s="446">
        <v>216</v>
      </c>
      <c r="Q205" s="446">
        <v>29999.99</v>
      </c>
      <c r="R205" s="469">
        <v>0.64771488272254518</v>
      </c>
      <c r="S205" s="447">
        <v>138.8888425925926</v>
      </c>
    </row>
    <row r="206" spans="1:19" ht="14.45" customHeight="1" x14ac:dyDescent="0.2">
      <c r="A206" s="441"/>
      <c r="B206" s="442" t="s">
        <v>1443</v>
      </c>
      <c r="C206" s="442" t="s">
        <v>1437</v>
      </c>
      <c r="D206" s="442" t="s">
        <v>1434</v>
      </c>
      <c r="E206" s="442" t="s">
        <v>1524</v>
      </c>
      <c r="F206" s="442" t="s">
        <v>1610</v>
      </c>
      <c r="G206" s="442" t="s">
        <v>1611</v>
      </c>
      <c r="H206" s="446"/>
      <c r="I206" s="446"/>
      <c r="J206" s="442"/>
      <c r="K206" s="442"/>
      <c r="L206" s="446">
        <v>3</v>
      </c>
      <c r="M206" s="446">
        <v>1076.67</v>
      </c>
      <c r="N206" s="442">
        <v>1</v>
      </c>
      <c r="O206" s="442">
        <v>358.89000000000004</v>
      </c>
      <c r="P206" s="446">
        <v>1</v>
      </c>
      <c r="Q206" s="446">
        <v>364.44</v>
      </c>
      <c r="R206" s="469">
        <v>0.33848811613586333</v>
      </c>
      <c r="S206" s="447">
        <v>364.44</v>
      </c>
    </row>
    <row r="207" spans="1:19" ht="14.45" customHeight="1" x14ac:dyDescent="0.2">
      <c r="A207" s="441"/>
      <c r="B207" s="442" t="s">
        <v>1443</v>
      </c>
      <c r="C207" s="442" t="s">
        <v>1437</v>
      </c>
      <c r="D207" s="442" t="s">
        <v>1434</v>
      </c>
      <c r="E207" s="442" t="s">
        <v>1524</v>
      </c>
      <c r="F207" s="442" t="s">
        <v>1612</v>
      </c>
      <c r="G207" s="442"/>
      <c r="H207" s="446">
        <v>189</v>
      </c>
      <c r="I207" s="446">
        <v>103950</v>
      </c>
      <c r="J207" s="442">
        <v>1.2352941176470589</v>
      </c>
      <c r="K207" s="442">
        <v>550</v>
      </c>
      <c r="L207" s="446">
        <v>153</v>
      </c>
      <c r="M207" s="446">
        <v>84150</v>
      </c>
      <c r="N207" s="442">
        <v>1</v>
      </c>
      <c r="O207" s="442">
        <v>550</v>
      </c>
      <c r="P207" s="446"/>
      <c r="Q207" s="446"/>
      <c r="R207" s="469"/>
      <c r="S207" s="447"/>
    </row>
    <row r="208" spans="1:19" ht="14.45" customHeight="1" x14ac:dyDescent="0.2">
      <c r="A208" s="441"/>
      <c r="B208" s="442" t="s">
        <v>1443</v>
      </c>
      <c r="C208" s="442" t="s">
        <v>1437</v>
      </c>
      <c r="D208" s="442" t="s">
        <v>1434</v>
      </c>
      <c r="E208" s="442" t="s">
        <v>1524</v>
      </c>
      <c r="F208" s="442" t="s">
        <v>1595</v>
      </c>
      <c r="G208" s="442" t="s">
        <v>1596</v>
      </c>
      <c r="H208" s="446">
        <v>2</v>
      </c>
      <c r="I208" s="446">
        <v>233.33</v>
      </c>
      <c r="J208" s="442">
        <v>0.49998928579081581</v>
      </c>
      <c r="K208" s="442">
        <v>116.66500000000001</v>
      </c>
      <c r="L208" s="446">
        <v>4</v>
      </c>
      <c r="M208" s="446">
        <v>466.67</v>
      </c>
      <c r="N208" s="442">
        <v>1</v>
      </c>
      <c r="O208" s="442">
        <v>116.6675</v>
      </c>
      <c r="P208" s="446">
        <v>1</v>
      </c>
      <c r="Q208" s="446">
        <v>150</v>
      </c>
      <c r="R208" s="469">
        <v>0.32142627552660336</v>
      </c>
      <c r="S208" s="447">
        <v>150</v>
      </c>
    </row>
    <row r="209" spans="1:19" ht="14.45" customHeight="1" x14ac:dyDescent="0.2">
      <c r="A209" s="441"/>
      <c r="B209" s="442" t="s">
        <v>1443</v>
      </c>
      <c r="C209" s="442" t="s">
        <v>1437</v>
      </c>
      <c r="D209" s="442" t="s">
        <v>1434</v>
      </c>
      <c r="E209" s="442" t="s">
        <v>1524</v>
      </c>
      <c r="F209" s="442" t="s">
        <v>1613</v>
      </c>
      <c r="G209" s="442" t="s">
        <v>1614</v>
      </c>
      <c r="H209" s="446"/>
      <c r="I209" s="446"/>
      <c r="J209" s="442"/>
      <c r="K209" s="442"/>
      <c r="L209" s="446">
        <v>4</v>
      </c>
      <c r="M209" s="446">
        <v>2213.33</v>
      </c>
      <c r="N209" s="442">
        <v>1</v>
      </c>
      <c r="O209" s="442">
        <v>553.33249999999998</v>
      </c>
      <c r="P209" s="446">
        <v>35</v>
      </c>
      <c r="Q209" s="446">
        <v>19561.11</v>
      </c>
      <c r="R209" s="469">
        <v>8.8378642136509242</v>
      </c>
      <c r="S209" s="447">
        <v>558.8888571428572</v>
      </c>
    </row>
    <row r="210" spans="1:19" ht="14.45" customHeight="1" x14ac:dyDescent="0.2">
      <c r="A210" s="441"/>
      <c r="B210" s="442" t="s">
        <v>1443</v>
      </c>
      <c r="C210" s="442" t="s">
        <v>1437</v>
      </c>
      <c r="D210" s="442" t="s">
        <v>1434</v>
      </c>
      <c r="E210" s="442" t="s">
        <v>1524</v>
      </c>
      <c r="F210" s="442" t="s">
        <v>1615</v>
      </c>
      <c r="G210" s="442" t="s">
        <v>1616</v>
      </c>
      <c r="H210" s="446"/>
      <c r="I210" s="446"/>
      <c r="J210" s="442"/>
      <c r="K210" s="442"/>
      <c r="L210" s="446"/>
      <c r="M210" s="446"/>
      <c r="N210" s="442"/>
      <c r="O210" s="442"/>
      <c r="P210" s="446">
        <v>1</v>
      </c>
      <c r="Q210" s="446">
        <v>300</v>
      </c>
      <c r="R210" s="469"/>
      <c r="S210" s="447">
        <v>300</v>
      </c>
    </row>
    <row r="211" spans="1:19" ht="14.45" customHeight="1" x14ac:dyDescent="0.2">
      <c r="A211" s="441"/>
      <c r="B211" s="442" t="s">
        <v>1443</v>
      </c>
      <c r="C211" s="442" t="s">
        <v>1437</v>
      </c>
      <c r="D211" s="442" t="s">
        <v>1434</v>
      </c>
      <c r="E211" s="442" t="s">
        <v>1524</v>
      </c>
      <c r="F211" s="442" t="s">
        <v>1597</v>
      </c>
      <c r="G211" s="442" t="s">
        <v>1598</v>
      </c>
      <c r="H211" s="446"/>
      <c r="I211" s="446"/>
      <c r="J211" s="442"/>
      <c r="K211" s="442"/>
      <c r="L211" s="446"/>
      <c r="M211" s="446"/>
      <c r="N211" s="442"/>
      <c r="O211" s="442"/>
      <c r="P211" s="446">
        <v>500</v>
      </c>
      <c r="Q211" s="446">
        <v>30555.55</v>
      </c>
      <c r="R211" s="469"/>
      <c r="S211" s="447">
        <v>61.1111</v>
      </c>
    </row>
    <row r="212" spans="1:19" ht="14.45" customHeight="1" x14ac:dyDescent="0.2">
      <c r="A212" s="441"/>
      <c r="B212" s="442" t="s">
        <v>1443</v>
      </c>
      <c r="C212" s="442" t="s">
        <v>1437</v>
      </c>
      <c r="D212" s="442" t="s">
        <v>1434</v>
      </c>
      <c r="E212" s="442" t="s">
        <v>1524</v>
      </c>
      <c r="F212" s="442" t="s">
        <v>1632</v>
      </c>
      <c r="G212" s="442" t="s">
        <v>1633</v>
      </c>
      <c r="H212" s="446"/>
      <c r="I212" s="446"/>
      <c r="J212" s="442"/>
      <c r="K212" s="442"/>
      <c r="L212" s="446"/>
      <c r="M212" s="446"/>
      <c r="N212" s="442"/>
      <c r="O212" s="442"/>
      <c r="P212" s="446">
        <v>97</v>
      </c>
      <c r="Q212" s="446">
        <v>54427.78</v>
      </c>
      <c r="R212" s="469"/>
      <c r="S212" s="447">
        <v>561.11113402061858</v>
      </c>
    </row>
    <row r="213" spans="1:19" ht="14.45" customHeight="1" x14ac:dyDescent="0.2">
      <c r="A213" s="441"/>
      <c r="B213" s="442" t="s">
        <v>1443</v>
      </c>
      <c r="C213" s="442" t="s">
        <v>1437</v>
      </c>
      <c r="D213" s="442" t="s">
        <v>1434</v>
      </c>
      <c r="E213" s="442" t="s">
        <v>1524</v>
      </c>
      <c r="F213" s="442" t="s">
        <v>1634</v>
      </c>
      <c r="G213" s="442" t="s">
        <v>1635</v>
      </c>
      <c r="H213" s="446"/>
      <c r="I213" s="446"/>
      <c r="J213" s="442"/>
      <c r="K213" s="442"/>
      <c r="L213" s="446"/>
      <c r="M213" s="446"/>
      <c r="N213" s="442"/>
      <c r="O213" s="442"/>
      <c r="P213" s="446">
        <v>1</v>
      </c>
      <c r="Q213" s="446">
        <v>672.22</v>
      </c>
      <c r="R213" s="469"/>
      <c r="S213" s="447">
        <v>672.22</v>
      </c>
    </row>
    <row r="214" spans="1:19" ht="14.45" customHeight="1" x14ac:dyDescent="0.2">
      <c r="A214" s="441"/>
      <c r="B214" s="442" t="s">
        <v>1443</v>
      </c>
      <c r="C214" s="442" t="s">
        <v>1438</v>
      </c>
      <c r="D214" s="442" t="s">
        <v>1434</v>
      </c>
      <c r="E214" s="442" t="s">
        <v>1524</v>
      </c>
      <c r="F214" s="442" t="s">
        <v>1599</v>
      </c>
      <c r="G214" s="442" t="s">
        <v>1600</v>
      </c>
      <c r="H214" s="446">
        <v>2</v>
      </c>
      <c r="I214" s="446">
        <v>211.11</v>
      </c>
      <c r="J214" s="442"/>
      <c r="K214" s="442">
        <v>105.55500000000001</v>
      </c>
      <c r="L214" s="446"/>
      <c r="M214" s="446"/>
      <c r="N214" s="442"/>
      <c r="O214" s="442"/>
      <c r="P214" s="446"/>
      <c r="Q214" s="446"/>
      <c r="R214" s="469"/>
      <c r="S214" s="447"/>
    </row>
    <row r="215" spans="1:19" ht="14.45" customHeight="1" x14ac:dyDescent="0.2">
      <c r="A215" s="441"/>
      <c r="B215" s="442" t="s">
        <v>1443</v>
      </c>
      <c r="C215" s="442" t="s">
        <v>1438</v>
      </c>
      <c r="D215" s="442" t="s">
        <v>1434</v>
      </c>
      <c r="E215" s="442" t="s">
        <v>1524</v>
      </c>
      <c r="F215" s="442" t="s">
        <v>1529</v>
      </c>
      <c r="G215" s="442" t="s">
        <v>1530</v>
      </c>
      <c r="H215" s="446">
        <v>501</v>
      </c>
      <c r="I215" s="446">
        <v>38966.659999999996</v>
      </c>
      <c r="J215" s="442">
        <v>1.0636938919574355</v>
      </c>
      <c r="K215" s="442">
        <v>77.777764471057878</v>
      </c>
      <c r="L215" s="446">
        <v>471</v>
      </c>
      <c r="M215" s="446">
        <v>36633.339999999997</v>
      </c>
      <c r="N215" s="442">
        <v>1</v>
      </c>
      <c r="O215" s="442">
        <v>77.777791932059444</v>
      </c>
      <c r="P215" s="446">
        <v>536</v>
      </c>
      <c r="Q215" s="446">
        <v>44666.67</v>
      </c>
      <c r="R215" s="469">
        <v>1.2192901329772279</v>
      </c>
      <c r="S215" s="447">
        <v>83.333339552238797</v>
      </c>
    </row>
    <row r="216" spans="1:19" ht="14.45" customHeight="1" x14ac:dyDescent="0.2">
      <c r="A216" s="441"/>
      <c r="B216" s="442" t="s">
        <v>1443</v>
      </c>
      <c r="C216" s="442" t="s">
        <v>1438</v>
      </c>
      <c r="D216" s="442" t="s">
        <v>1434</v>
      </c>
      <c r="E216" s="442" t="s">
        <v>1524</v>
      </c>
      <c r="F216" s="442" t="s">
        <v>1531</v>
      </c>
      <c r="G216" s="442" t="s">
        <v>1532</v>
      </c>
      <c r="H216" s="446">
        <v>12</v>
      </c>
      <c r="I216" s="446">
        <v>3000</v>
      </c>
      <c r="J216" s="442">
        <v>1.5</v>
      </c>
      <c r="K216" s="442">
        <v>250</v>
      </c>
      <c r="L216" s="446">
        <v>8</v>
      </c>
      <c r="M216" s="446">
        <v>2000</v>
      </c>
      <c r="N216" s="442">
        <v>1</v>
      </c>
      <c r="O216" s="442">
        <v>250</v>
      </c>
      <c r="P216" s="446">
        <v>33</v>
      </c>
      <c r="Q216" s="446">
        <v>8433.35</v>
      </c>
      <c r="R216" s="469">
        <v>4.2166750000000004</v>
      </c>
      <c r="S216" s="447">
        <v>255.55606060606061</v>
      </c>
    </row>
    <row r="217" spans="1:19" ht="14.45" customHeight="1" x14ac:dyDescent="0.2">
      <c r="A217" s="441"/>
      <c r="B217" s="442" t="s">
        <v>1443</v>
      </c>
      <c r="C217" s="442" t="s">
        <v>1438</v>
      </c>
      <c r="D217" s="442" t="s">
        <v>1434</v>
      </c>
      <c r="E217" s="442" t="s">
        <v>1524</v>
      </c>
      <c r="F217" s="442" t="s">
        <v>1533</v>
      </c>
      <c r="G217" s="442" t="s">
        <v>1534</v>
      </c>
      <c r="H217" s="446">
        <v>1</v>
      </c>
      <c r="I217" s="446">
        <v>300</v>
      </c>
      <c r="J217" s="442">
        <v>1</v>
      </c>
      <c r="K217" s="442">
        <v>300</v>
      </c>
      <c r="L217" s="446">
        <v>1</v>
      </c>
      <c r="M217" s="446">
        <v>300</v>
      </c>
      <c r="N217" s="442">
        <v>1</v>
      </c>
      <c r="O217" s="442">
        <v>300</v>
      </c>
      <c r="P217" s="446"/>
      <c r="Q217" s="446"/>
      <c r="R217" s="469"/>
      <c r="S217" s="447"/>
    </row>
    <row r="218" spans="1:19" ht="14.45" customHeight="1" x14ac:dyDescent="0.2">
      <c r="A218" s="441"/>
      <c r="B218" s="442" t="s">
        <v>1443</v>
      </c>
      <c r="C218" s="442" t="s">
        <v>1438</v>
      </c>
      <c r="D218" s="442" t="s">
        <v>1434</v>
      </c>
      <c r="E218" s="442" t="s">
        <v>1524</v>
      </c>
      <c r="F218" s="442" t="s">
        <v>1535</v>
      </c>
      <c r="G218" s="442" t="s">
        <v>1536</v>
      </c>
      <c r="H218" s="446">
        <v>271</v>
      </c>
      <c r="I218" s="446">
        <v>31616.660000000003</v>
      </c>
      <c r="J218" s="442">
        <v>1.1991150945929445</v>
      </c>
      <c r="K218" s="442">
        <v>116.66664206642068</v>
      </c>
      <c r="L218" s="446">
        <v>226</v>
      </c>
      <c r="M218" s="446">
        <v>26366.66</v>
      </c>
      <c r="N218" s="442">
        <v>1</v>
      </c>
      <c r="O218" s="442">
        <v>116.66663716814159</v>
      </c>
      <c r="P218" s="446">
        <v>299</v>
      </c>
      <c r="Q218" s="446">
        <v>39866.67</v>
      </c>
      <c r="R218" s="469">
        <v>1.5120106225058463</v>
      </c>
      <c r="S218" s="447">
        <v>133.33334448160534</v>
      </c>
    </row>
    <row r="219" spans="1:19" ht="14.45" customHeight="1" x14ac:dyDescent="0.2">
      <c r="A219" s="441"/>
      <c r="B219" s="442" t="s">
        <v>1443</v>
      </c>
      <c r="C219" s="442" t="s">
        <v>1438</v>
      </c>
      <c r="D219" s="442" t="s">
        <v>1434</v>
      </c>
      <c r="E219" s="442" t="s">
        <v>1524</v>
      </c>
      <c r="F219" s="442" t="s">
        <v>1537</v>
      </c>
      <c r="G219" s="442" t="s">
        <v>1538</v>
      </c>
      <c r="H219" s="446">
        <v>15</v>
      </c>
      <c r="I219" s="446">
        <v>4500</v>
      </c>
      <c r="J219" s="442"/>
      <c r="K219" s="442">
        <v>300</v>
      </c>
      <c r="L219" s="446"/>
      <c r="M219" s="446"/>
      <c r="N219" s="442"/>
      <c r="O219" s="442"/>
      <c r="P219" s="446"/>
      <c r="Q219" s="446"/>
      <c r="R219" s="469"/>
      <c r="S219" s="447"/>
    </row>
    <row r="220" spans="1:19" ht="14.45" customHeight="1" x14ac:dyDescent="0.2">
      <c r="A220" s="441"/>
      <c r="B220" s="442" t="s">
        <v>1443</v>
      </c>
      <c r="C220" s="442" t="s">
        <v>1438</v>
      </c>
      <c r="D220" s="442" t="s">
        <v>1434</v>
      </c>
      <c r="E220" s="442" t="s">
        <v>1524</v>
      </c>
      <c r="F220" s="442" t="s">
        <v>1541</v>
      </c>
      <c r="G220" s="442" t="s">
        <v>1542</v>
      </c>
      <c r="H220" s="446">
        <v>1010</v>
      </c>
      <c r="I220" s="446">
        <v>785555.55999999994</v>
      </c>
      <c r="J220" s="442">
        <v>0.99116783664145469</v>
      </c>
      <c r="K220" s="442">
        <v>777.77778217821776</v>
      </c>
      <c r="L220" s="446">
        <v>1019</v>
      </c>
      <c r="M220" s="446">
        <v>792555.54</v>
      </c>
      <c r="N220" s="442">
        <v>1</v>
      </c>
      <c r="O220" s="442">
        <v>777.77776251226692</v>
      </c>
      <c r="P220" s="446">
        <v>595</v>
      </c>
      <c r="Q220" s="446">
        <v>525583.32999999996</v>
      </c>
      <c r="R220" s="469">
        <v>0.66315015601304095</v>
      </c>
      <c r="S220" s="447">
        <v>883.33332773109237</v>
      </c>
    </row>
    <row r="221" spans="1:19" ht="14.45" customHeight="1" x14ac:dyDescent="0.2">
      <c r="A221" s="441"/>
      <c r="B221" s="442" t="s">
        <v>1443</v>
      </c>
      <c r="C221" s="442" t="s">
        <v>1438</v>
      </c>
      <c r="D221" s="442" t="s">
        <v>1434</v>
      </c>
      <c r="E221" s="442" t="s">
        <v>1524</v>
      </c>
      <c r="F221" s="442" t="s">
        <v>1543</v>
      </c>
      <c r="G221" s="442" t="s">
        <v>1544</v>
      </c>
      <c r="H221" s="446">
        <v>1873</v>
      </c>
      <c r="I221" s="446">
        <v>174813.33000000002</v>
      </c>
      <c r="J221" s="442">
        <v>1.5104838856706189</v>
      </c>
      <c r="K221" s="442">
        <v>93.333331553657246</v>
      </c>
      <c r="L221" s="446">
        <v>1240</v>
      </c>
      <c r="M221" s="446">
        <v>115733.33</v>
      </c>
      <c r="N221" s="442">
        <v>1</v>
      </c>
      <c r="O221" s="442">
        <v>93.333330645161297</v>
      </c>
      <c r="P221" s="446">
        <v>1592</v>
      </c>
      <c r="Q221" s="446">
        <v>157431.1</v>
      </c>
      <c r="R221" s="469">
        <v>1.3602918018517225</v>
      </c>
      <c r="S221" s="447">
        <v>98.888881909547749</v>
      </c>
    </row>
    <row r="222" spans="1:19" ht="14.45" customHeight="1" x14ac:dyDescent="0.2">
      <c r="A222" s="441"/>
      <c r="B222" s="442" t="s">
        <v>1443</v>
      </c>
      <c r="C222" s="442" t="s">
        <v>1438</v>
      </c>
      <c r="D222" s="442" t="s">
        <v>1434</v>
      </c>
      <c r="E222" s="442" t="s">
        <v>1524</v>
      </c>
      <c r="F222" s="442" t="s">
        <v>1636</v>
      </c>
      <c r="G222" s="442" t="s">
        <v>1637</v>
      </c>
      <c r="H222" s="446">
        <v>51</v>
      </c>
      <c r="I222" s="446">
        <v>34000</v>
      </c>
      <c r="J222" s="442">
        <v>0.94444418209883829</v>
      </c>
      <c r="K222" s="442">
        <v>666.66666666666663</v>
      </c>
      <c r="L222" s="446">
        <v>54</v>
      </c>
      <c r="M222" s="446">
        <v>36000.01</v>
      </c>
      <c r="N222" s="442">
        <v>1</v>
      </c>
      <c r="O222" s="442">
        <v>666.6668518518519</v>
      </c>
      <c r="P222" s="446">
        <v>25</v>
      </c>
      <c r="Q222" s="446">
        <v>16805.55</v>
      </c>
      <c r="R222" s="469">
        <v>0.4668207036609156</v>
      </c>
      <c r="S222" s="447">
        <v>672.22199999999998</v>
      </c>
    </row>
    <row r="223" spans="1:19" ht="14.45" customHeight="1" x14ac:dyDescent="0.2">
      <c r="A223" s="441"/>
      <c r="B223" s="442" t="s">
        <v>1443</v>
      </c>
      <c r="C223" s="442" t="s">
        <v>1438</v>
      </c>
      <c r="D223" s="442" t="s">
        <v>1434</v>
      </c>
      <c r="E223" s="442" t="s">
        <v>1524</v>
      </c>
      <c r="F223" s="442" t="s">
        <v>1623</v>
      </c>
      <c r="G223" s="442" t="s">
        <v>1624</v>
      </c>
      <c r="H223" s="446">
        <v>156</v>
      </c>
      <c r="I223" s="446">
        <v>121333.34</v>
      </c>
      <c r="J223" s="442">
        <v>1.1908398639773055</v>
      </c>
      <c r="K223" s="442">
        <v>777.77782051282054</v>
      </c>
      <c r="L223" s="446">
        <v>131</v>
      </c>
      <c r="M223" s="446">
        <v>101888.88</v>
      </c>
      <c r="N223" s="442">
        <v>1</v>
      </c>
      <c r="O223" s="442">
        <v>777.77770992366413</v>
      </c>
      <c r="P223" s="446">
        <v>112</v>
      </c>
      <c r="Q223" s="446">
        <v>98933.33</v>
      </c>
      <c r="R223" s="469">
        <v>0.97099241840719019</v>
      </c>
      <c r="S223" s="447">
        <v>883.33330357142859</v>
      </c>
    </row>
    <row r="224" spans="1:19" ht="14.45" customHeight="1" x14ac:dyDescent="0.2">
      <c r="A224" s="441"/>
      <c r="B224" s="442" t="s">
        <v>1443</v>
      </c>
      <c r="C224" s="442" t="s">
        <v>1438</v>
      </c>
      <c r="D224" s="442" t="s">
        <v>1434</v>
      </c>
      <c r="E224" s="442" t="s">
        <v>1524</v>
      </c>
      <c r="F224" s="442" t="s">
        <v>1638</v>
      </c>
      <c r="G224" s="442" t="s">
        <v>1639</v>
      </c>
      <c r="H224" s="446">
        <v>270</v>
      </c>
      <c r="I224" s="446">
        <v>90000</v>
      </c>
      <c r="J224" s="442">
        <v>1.0975611094586719</v>
      </c>
      <c r="K224" s="442">
        <v>333.33333333333331</v>
      </c>
      <c r="L224" s="446">
        <v>246</v>
      </c>
      <c r="M224" s="446">
        <v>81999.990000000005</v>
      </c>
      <c r="N224" s="442">
        <v>1</v>
      </c>
      <c r="O224" s="442">
        <v>333.33329268292687</v>
      </c>
      <c r="P224" s="446">
        <v>253</v>
      </c>
      <c r="Q224" s="446">
        <v>85738.89</v>
      </c>
      <c r="R224" s="469">
        <v>1.0455963470239447</v>
      </c>
      <c r="S224" s="447">
        <v>338.88889328063243</v>
      </c>
    </row>
    <row r="225" spans="1:19" ht="14.45" customHeight="1" x14ac:dyDescent="0.2">
      <c r="A225" s="441"/>
      <c r="B225" s="442" t="s">
        <v>1443</v>
      </c>
      <c r="C225" s="442" t="s">
        <v>1438</v>
      </c>
      <c r="D225" s="442" t="s">
        <v>1434</v>
      </c>
      <c r="E225" s="442" t="s">
        <v>1524</v>
      </c>
      <c r="F225" s="442" t="s">
        <v>1545</v>
      </c>
      <c r="G225" s="442" t="s">
        <v>1528</v>
      </c>
      <c r="H225" s="446">
        <v>13</v>
      </c>
      <c r="I225" s="446">
        <v>5431.12</v>
      </c>
      <c r="J225" s="442"/>
      <c r="K225" s="442">
        <v>417.77846153846156</v>
      </c>
      <c r="L225" s="446"/>
      <c r="M225" s="446"/>
      <c r="N225" s="442"/>
      <c r="O225" s="442"/>
      <c r="P225" s="446"/>
      <c r="Q225" s="446"/>
      <c r="R225" s="469"/>
      <c r="S225" s="447"/>
    </row>
    <row r="226" spans="1:19" ht="14.45" customHeight="1" x14ac:dyDescent="0.2">
      <c r="A226" s="441"/>
      <c r="B226" s="442" t="s">
        <v>1443</v>
      </c>
      <c r="C226" s="442" t="s">
        <v>1438</v>
      </c>
      <c r="D226" s="442" t="s">
        <v>1434</v>
      </c>
      <c r="E226" s="442" t="s">
        <v>1524</v>
      </c>
      <c r="F226" s="442" t="s">
        <v>1546</v>
      </c>
      <c r="G226" s="442" t="s">
        <v>1547</v>
      </c>
      <c r="H226" s="446">
        <v>48</v>
      </c>
      <c r="I226" s="446">
        <v>10133.34</v>
      </c>
      <c r="J226" s="442">
        <v>0.56296333333333337</v>
      </c>
      <c r="K226" s="442">
        <v>211.11125000000001</v>
      </c>
      <c r="L226" s="446">
        <v>81</v>
      </c>
      <c r="M226" s="446">
        <v>18000</v>
      </c>
      <c r="N226" s="442">
        <v>1</v>
      </c>
      <c r="O226" s="442">
        <v>222.22222222222223</v>
      </c>
      <c r="P226" s="446">
        <v>89</v>
      </c>
      <c r="Q226" s="446">
        <v>31150</v>
      </c>
      <c r="R226" s="469">
        <v>1.7305555555555556</v>
      </c>
      <c r="S226" s="447">
        <v>350</v>
      </c>
    </row>
    <row r="227" spans="1:19" ht="14.45" customHeight="1" x14ac:dyDescent="0.2">
      <c r="A227" s="441"/>
      <c r="B227" s="442" t="s">
        <v>1443</v>
      </c>
      <c r="C227" s="442" t="s">
        <v>1438</v>
      </c>
      <c r="D227" s="442" t="s">
        <v>1434</v>
      </c>
      <c r="E227" s="442" t="s">
        <v>1524</v>
      </c>
      <c r="F227" s="442" t="s">
        <v>1548</v>
      </c>
      <c r="G227" s="442" t="s">
        <v>1549</v>
      </c>
      <c r="H227" s="446">
        <v>54</v>
      </c>
      <c r="I227" s="446">
        <v>31499.990000000005</v>
      </c>
      <c r="J227" s="442">
        <v>1.8620680074742844</v>
      </c>
      <c r="K227" s="442">
        <v>583.33314814814821</v>
      </c>
      <c r="L227" s="446">
        <v>29</v>
      </c>
      <c r="M227" s="446">
        <v>16916.670000000002</v>
      </c>
      <c r="N227" s="442">
        <v>1</v>
      </c>
      <c r="O227" s="442">
        <v>583.33344827586211</v>
      </c>
      <c r="P227" s="446">
        <v>46</v>
      </c>
      <c r="Q227" s="446">
        <v>30666.67</v>
      </c>
      <c r="R227" s="469">
        <v>1.8128077216142418</v>
      </c>
      <c r="S227" s="447">
        <v>666.66673913043473</v>
      </c>
    </row>
    <row r="228" spans="1:19" ht="14.45" customHeight="1" x14ac:dyDescent="0.2">
      <c r="A228" s="441"/>
      <c r="B228" s="442" t="s">
        <v>1443</v>
      </c>
      <c r="C228" s="442" t="s">
        <v>1438</v>
      </c>
      <c r="D228" s="442" t="s">
        <v>1434</v>
      </c>
      <c r="E228" s="442" t="s">
        <v>1524</v>
      </c>
      <c r="F228" s="442" t="s">
        <v>1550</v>
      </c>
      <c r="G228" s="442" t="s">
        <v>1551</v>
      </c>
      <c r="H228" s="446">
        <v>46</v>
      </c>
      <c r="I228" s="446">
        <v>21466.670000000002</v>
      </c>
      <c r="J228" s="442">
        <v>1.7037039682539683</v>
      </c>
      <c r="K228" s="442">
        <v>466.66673913043485</v>
      </c>
      <c r="L228" s="446">
        <v>27</v>
      </c>
      <c r="M228" s="446">
        <v>12600</v>
      </c>
      <c r="N228" s="442">
        <v>1</v>
      </c>
      <c r="O228" s="442">
        <v>466.66666666666669</v>
      </c>
      <c r="P228" s="446">
        <v>48</v>
      </c>
      <c r="Q228" s="446">
        <v>24266.670000000002</v>
      </c>
      <c r="R228" s="469">
        <v>1.9259261904761906</v>
      </c>
      <c r="S228" s="447">
        <v>505.55562500000002</v>
      </c>
    </row>
    <row r="229" spans="1:19" ht="14.45" customHeight="1" x14ac:dyDescent="0.2">
      <c r="A229" s="441"/>
      <c r="B229" s="442" t="s">
        <v>1443</v>
      </c>
      <c r="C229" s="442" t="s">
        <v>1438</v>
      </c>
      <c r="D229" s="442" t="s">
        <v>1434</v>
      </c>
      <c r="E229" s="442" t="s">
        <v>1524</v>
      </c>
      <c r="F229" s="442" t="s">
        <v>1625</v>
      </c>
      <c r="G229" s="442" t="s">
        <v>1551</v>
      </c>
      <c r="H229" s="446">
        <v>21</v>
      </c>
      <c r="I229" s="446">
        <v>21000</v>
      </c>
      <c r="J229" s="442">
        <v>0.84</v>
      </c>
      <c r="K229" s="442">
        <v>1000</v>
      </c>
      <c r="L229" s="446">
        <v>25</v>
      </c>
      <c r="M229" s="446">
        <v>25000</v>
      </c>
      <c r="N229" s="442">
        <v>1</v>
      </c>
      <c r="O229" s="442">
        <v>1000</v>
      </c>
      <c r="P229" s="446">
        <v>8</v>
      </c>
      <c r="Q229" s="446">
        <v>8044.44</v>
      </c>
      <c r="R229" s="469">
        <v>0.3217776</v>
      </c>
      <c r="S229" s="447">
        <v>1005.5549999999999</v>
      </c>
    </row>
    <row r="230" spans="1:19" ht="14.45" customHeight="1" x14ac:dyDescent="0.2">
      <c r="A230" s="441"/>
      <c r="B230" s="442" t="s">
        <v>1443</v>
      </c>
      <c r="C230" s="442" t="s">
        <v>1438</v>
      </c>
      <c r="D230" s="442" t="s">
        <v>1434</v>
      </c>
      <c r="E230" s="442" t="s">
        <v>1524</v>
      </c>
      <c r="F230" s="442" t="s">
        <v>1552</v>
      </c>
      <c r="G230" s="442" t="s">
        <v>1553</v>
      </c>
      <c r="H230" s="446">
        <v>297</v>
      </c>
      <c r="I230" s="446">
        <v>14850</v>
      </c>
      <c r="J230" s="442">
        <v>1.4127908470180599</v>
      </c>
      <c r="K230" s="442">
        <v>50</v>
      </c>
      <c r="L230" s="446">
        <v>172</v>
      </c>
      <c r="M230" s="446">
        <v>10511.11</v>
      </c>
      <c r="N230" s="442">
        <v>1</v>
      </c>
      <c r="O230" s="442">
        <v>61.111104651162798</v>
      </c>
      <c r="P230" s="446">
        <v>117</v>
      </c>
      <c r="Q230" s="446">
        <v>7800</v>
      </c>
      <c r="R230" s="469">
        <v>0.74207196004989007</v>
      </c>
      <c r="S230" s="447">
        <v>66.666666666666671</v>
      </c>
    </row>
    <row r="231" spans="1:19" ht="14.45" customHeight="1" x14ac:dyDescent="0.2">
      <c r="A231" s="441"/>
      <c r="B231" s="442" t="s">
        <v>1443</v>
      </c>
      <c r="C231" s="442" t="s">
        <v>1438</v>
      </c>
      <c r="D231" s="442" t="s">
        <v>1434</v>
      </c>
      <c r="E231" s="442" t="s">
        <v>1524</v>
      </c>
      <c r="F231" s="442" t="s">
        <v>1554</v>
      </c>
      <c r="G231" s="442" t="s">
        <v>1555</v>
      </c>
      <c r="H231" s="446">
        <v>1</v>
      </c>
      <c r="I231" s="446">
        <v>101.11</v>
      </c>
      <c r="J231" s="442">
        <v>0.7912818907497261</v>
      </c>
      <c r="K231" s="442">
        <v>101.11</v>
      </c>
      <c r="L231" s="446">
        <v>1</v>
      </c>
      <c r="M231" s="446">
        <v>127.78</v>
      </c>
      <c r="N231" s="442">
        <v>1</v>
      </c>
      <c r="O231" s="442">
        <v>127.78</v>
      </c>
      <c r="P231" s="446"/>
      <c r="Q231" s="446"/>
      <c r="R231" s="469"/>
      <c r="S231" s="447"/>
    </row>
    <row r="232" spans="1:19" ht="14.45" customHeight="1" x14ac:dyDescent="0.2">
      <c r="A232" s="441"/>
      <c r="B232" s="442" t="s">
        <v>1443</v>
      </c>
      <c r="C232" s="442" t="s">
        <v>1438</v>
      </c>
      <c r="D232" s="442" t="s">
        <v>1434</v>
      </c>
      <c r="E232" s="442" t="s">
        <v>1524</v>
      </c>
      <c r="F232" s="442" t="s">
        <v>1604</v>
      </c>
      <c r="G232" s="442" t="s">
        <v>1605</v>
      </c>
      <c r="H232" s="446">
        <v>1</v>
      </c>
      <c r="I232" s="446">
        <v>0</v>
      </c>
      <c r="J232" s="442"/>
      <c r="K232" s="442">
        <v>0</v>
      </c>
      <c r="L232" s="446"/>
      <c r="M232" s="446"/>
      <c r="N232" s="442"/>
      <c r="O232" s="442"/>
      <c r="P232" s="446"/>
      <c r="Q232" s="446"/>
      <c r="R232" s="469"/>
      <c r="S232" s="447"/>
    </row>
    <row r="233" spans="1:19" ht="14.45" customHeight="1" x14ac:dyDescent="0.2">
      <c r="A233" s="441"/>
      <c r="B233" s="442" t="s">
        <v>1443</v>
      </c>
      <c r="C233" s="442" t="s">
        <v>1438</v>
      </c>
      <c r="D233" s="442" t="s">
        <v>1434</v>
      </c>
      <c r="E233" s="442" t="s">
        <v>1524</v>
      </c>
      <c r="F233" s="442" t="s">
        <v>1560</v>
      </c>
      <c r="G233" s="442" t="s">
        <v>1561</v>
      </c>
      <c r="H233" s="446">
        <v>454</v>
      </c>
      <c r="I233" s="446">
        <v>138722.22</v>
      </c>
      <c r="J233" s="442">
        <v>1.1493668268314201</v>
      </c>
      <c r="K233" s="442">
        <v>305.55555066079296</v>
      </c>
      <c r="L233" s="446">
        <v>395</v>
      </c>
      <c r="M233" s="446">
        <v>120694.46999999999</v>
      </c>
      <c r="N233" s="442">
        <v>1</v>
      </c>
      <c r="O233" s="442">
        <v>305.55562025316453</v>
      </c>
      <c r="P233" s="446">
        <v>330</v>
      </c>
      <c r="Q233" s="446">
        <v>102666.67</v>
      </c>
      <c r="R233" s="469">
        <v>0.85063275889939294</v>
      </c>
      <c r="S233" s="447">
        <v>311.11112121212119</v>
      </c>
    </row>
    <row r="234" spans="1:19" ht="14.45" customHeight="1" x14ac:dyDescent="0.2">
      <c r="A234" s="441"/>
      <c r="B234" s="442" t="s">
        <v>1443</v>
      </c>
      <c r="C234" s="442" t="s">
        <v>1438</v>
      </c>
      <c r="D234" s="442" t="s">
        <v>1434</v>
      </c>
      <c r="E234" s="442" t="s">
        <v>1524</v>
      </c>
      <c r="F234" s="442" t="s">
        <v>1562</v>
      </c>
      <c r="G234" s="442" t="s">
        <v>1563</v>
      </c>
      <c r="H234" s="446">
        <v>2944</v>
      </c>
      <c r="I234" s="446">
        <v>98133.33</v>
      </c>
      <c r="J234" s="442">
        <v>2.1240980519480521</v>
      </c>
      <c r="K234" s="442">
        <v>33.333332201086954</v>
      </c>
      <c r="L234" s="446">
        <v>1386</v>
      </c>
      <c r="M234" s="446">
        <v>46200</v>
      </c>
      <c r="N234" s="442">
        <v>1</v>
      </c>
      <c r="O234" s="442">
        <v>33.333333333333336</v>
      </c>
      <c r="P234" s="446">
        <v>190</v>
      </c>
      <c r="Q234" s="446">
        <v>6333.34</v>
      </c>
      <c r="R234" s="469">
        <v>0.13708528138528139</v>
      </c>
      <c r="S234" s="447">
        <v>33.333368421052633</v>
      </c>
    </row>
    <row r="235" spans="1:19" ht="14.45" customHeight="1" x14ac:dyDescent="0.2">
      <c r="A235" s="441"/>
      <c r="B235" s="442" t="s">
        <v>1443</v>
      </c>
      <c r="C235" s="442" t="s">
        <v>1438</v>
      </c>
      <c r="D235" s="442" t="s">
        <v>1434</v>
      </c>
      <c r="E235" s="442" t="s">
        <v>1524</v>
      </c>
      <c r="F235" s="442" t="s">
        <v>1564</v>
      </c>
      <c r="G235" s="442" t="s">
        <v>1565</v>
      </c>
      <c r="H235" s="446">
        <v>201</v>
      </c>
      <c r="I235" s="446">
        <v>91566.67</v>
      </c>
      <c r="J235" s="442">
        <v>1.55813976836526</v>
      </c>
      <c r="K235" s="442">
        <v>455.55557213930348</v>
      </c>
      <c r="L235" s="446">
        <v>129</v>
      </c>
      <c r="M235" s="446">
        <v>58766.66</v>
      </c>
      <c r="N235" s="442">
        <v>1</v>
      </c>
      <c r="O235" s="442">
        <v>455.55550387596901</v>
      </c>
      <c r="P235" s="446">
        <v>67</v>
      </c>
      <c r="Q235" s="446">
        <v>30894.43</v>
      </c>
      <c r="R235" s="469">
        <v>0.52571355935491315</v>
      </c>
      <c r="S235" s="447">
        <v>461.11089552238809</v>
      </c>
    </row>
    <row r="236" spans="1:19" ht="14.45" customHeight="1" x14ac:dyDescent="0.2">
      <c r="A236" s="441"/>
      <c r="B236" s="442" t="s">
        <v>1443</v>
      </c>
      <c r="C236" s="442" t="s">
        <v>1438</v>
      </c>
      <c r="D236" s="442" t="s">
        <v>1434</v>
      </c>
      <c r="E236" s="442" t="s">
        <v>1524</v>
      </c>
      <c r="F236" s="442" t="s">
        <v>1566</v>
      </c>
      <c r="G236" s="442" t="s">
        <v>1567</v>
      </c>
      <c r="H236" s="446">
        <v>146</v>
      </c>
      <c r="I236" s="446">
        <v>8597.77</v>
      </c>
      <c r="J236" s="442">
        <v>0.99319714531932646</v>
      </c>
      <c r="K236" s="442">
        <v>58.888835616438357</v>
      </c>
      <c r="L236" s="446">
        <v>147</v>
      </c>
      <c r="M236" s="446">
        <v>8656.66</v>
      </c>
      <c r="N236" s="442">
        <v>1</v>
      </c>
      <c r="O236" s="442">
        <v>58.888843537414964</v>
      </c>
      <c r="P236" s="446">
        <v>115</v>
      </c>
      <c r="Q236" s="446">
        <v>13416.66</v>
      </c>
      <c r="R236" s="469">
        <v>1.5498656525727013</v>
      </c>
      <c r="S236" s="447">
        <v>116.66660869565217</v>
      </c>
    </row>
    <row r="237" spans="1:19" ht="14.45" customHeight="1" x14ac:dyDescent="0.2">
      <c r="A237" s="441"/>
      <c r="B237" s="442" t="s">
        <v>1443</v>
      </c>
      <c r="C237" s="442" t="s">
        <v>1438</v>
      </c>
      <c r="D237" s="442" t="s">
        <v>1434</v>
      </c>
      <c r="E237" s="442" t="s">
        <v>1524</v>
      </c>
      <c r="F237" s="442" t="s">
        <v>1568</v>
      </c>
      <c r="G237" s="442" t="s">
        <v>1569</v>
      </c>
      <c r="H237" s="446">
        <v>454</v>
      </c>
      <c r="I237" s="446">
        <v>35311.1</v>
      </c>
      <c r="J237" s="442">
        <v>1.4740252367300117</v>
      </c>
      <c r="K237" s="442">
        <v>77.777753303964758</v>
      </c>
      <c r="L237" s="446">
        <v>308</v>
      </c>
      <c r="M237" s="446">
        <v>23955.559999999998</v>
      </c>
      <c r="N237" s="442">
        <v>1</v>
      </c>
      <c r="O237" s="442">
        <v>77.777792207792203</v>
      </c>
      <c r="P237" s="446">
        <v>258</v>
      </c>
      <c r="Q237" s="446">
        <v>24366.68</v>
      </c>
      <c r="R237" s="469">
        <v>1.0171617778920636</v>
      </c>
      <c r="S237" s="447">
        <v>94.444496124031005</v>
      </c>
    </row>
    <row r="238" spans="1:19" ht="14.45" customHeight="1" x14ac:dyDescent="0.2">
      <c r="A238" s="441"/>
      <c r="B238" s="442" t="s">
        <v>1443</v>
      </c>
      <c r="C238" s="442" t="s">
        <v>1438</v>
      </c>
      <c r="D238" s="442" t="s">
        <v>1434</v>
      </c>
      <c r="E238" s="442" t="s">
        <v>1524</v>
      </c>
      <c r="F238" s="442" t="s">
        <v>1626</v>
      </c>
      <c r="G238" s="442" t="s">
        <v>1627</v>
      </c>
      <c r="H238" s="446"/>
      <c r="I238" s="446"/>
      <c r="J238" s="442"/>
      <c r="K238" s="442"/>
      <c r="L238" s="446"/>
      <c r="M238" s="446"/>
      <c r="N238" s="442"/>
      <c r="O238" s="442"/>
      <c r="P238" s="446">
        <v>1</v>
      </c>
      <c r="Q238" s="446">
        <v>705.56</v>
      </c>
      <c r="R238" s="469"/>
      <c r="S238" s="447">
        <v>705.56</v>
      </c>
    </row>
    <row r="239" spans="1:19" ht="14.45" customHeight="1" x14ac:dyDescent="0.2">
      <c r="A239" s="441"/>
      <c r="B239" s="442" t="s">
        <v>1443</v>
      </c>
      <c r="C239" s="442" t="s">
        <v>1438</v>
      </c>
      <c r="D239" s="442" t="s">
        <v>1434</v>
      </c>
      <c r="E239" s="442" t="s">
        <v>1524</v>
      </c>
      <c r="F239" s="442" t="s">
        <v>1640</v>
      </c>
      <c r="G239" s="442" t="s">
        <v>1641</v>
      </c>
      <c r="H239" s="446">
        <v>134</v>
      </c>
      <c r="I239" s="446">
        <v>148888.88999999998</v>
      </c>
      <c r="J239" s="442">
        <v>1.5402300027744826</v>
      </c>
      <c r="K239" s="442">
        <v>1111.111119402985</v>
      </c>
      <c r="L239" s="446">
        <v>87</v>
      </c>
      <c r="M239" s="446">
        <v>96666.66</v>
      </c>
      <c r="N239" s="442">
        <v>1</v>
      </c>
      <c r="O239" s="442">
        <v>1111.1110344827587</v>
      </c>
      <c r="P239" s="446">
        <v>69</v>
      </c>
      <c r="Q239" s="446">
        <v>84716.67</v>
      </c>
      <c r="R239" s="469">
        <v>0.8763794052675451</v>
      </c>
      <c r="S239" s="447">
        <v>1227.7778260869566</v>
      </c>
    </row>
    <row r="240" spans="1:19" ht="14.45" customHeight="1" x14ac:dyDescent="0.2">
      <c r="A240" s="441"/>
      <c r="B240" s="442" t="s">
        <v>1443</v>
      </c>
      <c r="C240" s="442" t="s">
        <v>1438</v>
      </c>
      <c r="D240" s="442" t="s">
        <v>1434</v>
      </c>
      <c r="E240" s="442" t="s">
        <v>1524</v>
      </c>
      <c r="F240" s="442" t="s">
        <v>1572</v>
      </c>
      <c r="G240" s="442" t="s">
        <v>1573</v>
      </c>
      <c r="H240" s="446">
        <v>1605</v>
      </c>
      <c r="I240" s="446">
        <v>433350</v>
      </c>
      <c r="J240" s="442">
        <v>1.0742971887550201</v>
      </c>
      <c r="K240" s="442">
        <v>270</v>
      </c>
      <c r="L240" s="446">
        <v>1494</v>
      </c>
      <c r="M240" s="446">
        <v>403380</v>
      </c>
      <c r="N240" s="442">
        <v>1</v>
      </c>
      <c r="O240" s="442">
        <v>270</v>
      </c>
      <c r="P240" s="446">
        <v>1220</v>
      </c>
      <c r="Q240" s="446">
        <v>406666.67</v>
      </c>
      <c r="R240" s="469">
        <v>1.0081478258713867</v>
      </c>
      <c r="S240" s="447">
        <v>333.33333606557375</v>
      </c>
    </row>
    <row r="241" spans="1:19" ht="14.45" customHeight="1" x14ac:dyDescent="0.2">
      <c r="A241" s="441"/>
      <c r="B241" s="442" t="s">
        <v>1443</v>
      </c>
      <c r="C241" s="442" t="s">
        <v>1438</v>
      </c>
      <c r="D241" s="442" t="s">
        <v>1434</v>
      </c>
      <c r="E241" s="442" t="s">
        <v>1524</v>
      </c>
      <c r="F241" s="442" t="s">
        <v>1574</v>
      </c>
      <c r="G241" s="442" t="s">
        <v>1575</v>
      </c>
      <c r="H241" s="446">
        <v>583</v>
      </c>
      <c r="I241" s="446">
        <v>55061.11</v>
      </c>
      <c r="J241" s="442">
        <v>1.4574998848529477</v>
      </c>
      <c r="K241" s="442">
        <v>94.444442538593478</v>
      </c>
      <c r="L241" s="446">
        <v>400</v>
      </c>
      <c r="M241" s="446">
        <v>37777.780000000006</v>
      </c>
      <c r="N241" s="442">
        <v>1</v>
      </c>
      <c r="O241" s="442">
        <v>94.444450000000018</v>
      </c>
      <c r="P241" s="446">
        <v>446</v>
      </c>
      <c r="Q241" s="446">
        <v>49555.55</v>
      </c>
      <c r="R241" s="469">
        <v>1.3117644816609126</v>
      </c>
      <c r="S241" s="447">
        <v>111.11109865470853</v>
      </c>
    </row>
    <row r="242" spans="1:19" ht="14.45" customHeight="1" x14ac:dyDescent="0.2">
      <c r="A242" s="441"/>
      <c r="B242" s="442" t="s">
        <v>1443</v>
      </c>
      <c r="C242" s="442" t="s">
        <v>1438</v>
      </c>
      <c r="D242" s="442" t="s">
        <v>1434</v>
      </c>
      <c r="E242" s="442" t="s">
        <v>1524</v>
      </c>
      <c r="F242" s="442" t="s">
        <v>1606</v>
      </c>
      <c r="G242" s="442" t="s">
        <v>1607</v>
      </c>
      <c r="H242" s="446">
        <v>6</v>
      </c>
      <c r="I242" s="446">
        <v>580</v>
      </c>
      <c r="J242" s="442"/>
      <c r="K242" s="442">
        <v>96.666666666666671</v>
      </c>
      <c r="L242" s="446"/>
      <c r="M242" s="446"/>
      <c r="N242" s="442"/>
      <c r="O242" s="442"/>
      <c r="P242" s="446">
        <v>1</v>
      </c>
      <c r="Q242" s="446">
        <v>150</v>
      </c>
      <c r="R242" s="469"/>
      <c r="S242" s="447">
        <v>150</v>
      </c>
    </row>
    <row r="243" spans="1:19" ht="14.45" customHeight="1" x14ac:dyDescent="0.2">
      <c r="A243" s="441"/>
      <c r="B243" s="442" t="s">
        <v>1443</v>
      </c>
      <c r="C243" s="442" t="s">
        <v>1438</v>
      </c>
      <c r="D243" s="442" t="s">
        <v>1434</v>
      </c>
      <c r="E243" s="442" t="s">
        <v>1524</v>
      </c>
      <c r="F243" s="442" t="s">
        <v>1642</v>
      </c>
      <c r="G243" s="442" t="s">
        <v>1643</v>
      </c>
      <c r="H243" s="446"/>
      <c r="I243" s="446"/>
      <c r="J243" s="442"/>
      <c r="K243" s="442"/>
      <c r="L243" s="446">
        <v>2</v>
      </c>
      <c r="M243" s="446">
        <v>666.67</v>
      </c>
      <c r="N243" s="442">
        <v>1</v>
      </c>
      <c r="O243" s="442">
        <v>333.33499999999998</v>
      </c>
      <c r="P243" s="446"/>
      <c r="Q243" s="446"/>
      <c r="R243" s="469"/>
      <c r="S243" s="447"/>
    </row>
    <row r="244" spans="1:19" ht="14.45" customHeight="1" x14ac:dyDescent="0.2">
      <c r="A244" s="441"/>
      <c r="B244" s="442" t="s">
        <v>1443</v>
      </c>
      <c r="C244" s="442" t="s">
        <v>1438</v>
      </c>
      <c r="D244" s="442" t="s">
        <v>1434</v>
      </c>
      <c r="E244" s="442" t="s">
        <v>1524</v>
      </c>
      <c r="F244" s="442" t="s">
        <v>1581</v>
      </c>
      <c r="G244" s="442" t="s">
        <v>1582</v>
      </c>
      <c r="H244" s="446">
        <v>24</v>
      </c>
      <c r="I244" s="446">
        <v>1813.33</v>
      </c>
      <c r="J244" s="442">
        <v>2.3999497068438398</v>
      </c>
      <c r="K244" s="442">
        <v>75.555416666666659</v>
      </c>
      <c r="L244" s="446">
        <v>10</v>
      </c>
      <c r="M244" s="446">
        <v>755.56999999999994</v>
      </c>
      <c r="N244" s="442">
        <v>1</v>
      </c>
      <c r="O244" s="442">
        <v>75.556999999999988</v>
      </c>
      <c r="P244" s="446">
        <v>4</v>
      </c>
      <c r="Q244" s="446">
        <v>400</v>
      </c>
      <c r="R244" s="469">
        <v>0.52940164379210397</v>
      </c>
      <c r="S244" s="447">
        <v>100</v>
      </c>
    </row>
    <row r="245" spans="1:19" ht="14.45" customHeight="1" x14ac:dyDescent="0.2">
      <c r="A245" s="441"/>
      <c r="B245" s="442" t="s">
        <v>1443</v>
      </c>
      <c r="C245" s="442" t="s">
        <v>1438</v>
      </c>
      <c r="D245" s="442" t="s">
        <v>1434</v>
      </c>
      <c r="E245" s="442" t="s">
        <v>1524</v>
      </c>
      <c r="F245" s="442" t="s">
        <v>1628</v>
      </c>
      <c r="G245" s="442" t="s">
        <v>1629</v>
      </c>
      <c r="H245" s="446">
        <v>32</v>
      </c>
      <c r="I245" s="446">
        <v>41066.67</v>
      </c>
      <c r="J245" s="442">
        <v>1.4545452291510672</v>
      </c>
      <c r="K245" s="442">
        <v>1283.3334374999999</v>
      </c>
      <c r="L245" s="446">
        <v>22</v>
      </c>
      <c r="M245" s="446">
        <v>28233.340000000004</v>
      </c>
      <c r="N245" s="442">
        <v>1</v>
      </c>
      <c r="O245" s="442">
        <v>1283.3336363636365</v>
      </c>
      <c r="P245" s="446">
        <v>3</v>
      </c>
      <c r="Q245" s="446">
        <v>4100</v>
      </c>
      <c r="R245" s="469">
        <v>0.14521838365563547</v>
      </c>
      <c r="S245" s="447">
        <v>1366.6666666666667</v>
      </c>
    </row>
    <row r="246" spans="1:19" ht="14.45" customHeight="1" x14ac:dyDescent="0.2">
      <c r="A246" s="441"/>
      <c r="B246" s="442" t="s">
        <v>1443</v>
      </c>
      <c r="C246" s="442" t="s">
        <v>1438</v>
      </c>
      <c r="D246" s="442" t="s">
        <v>1434</v>
      </c>
      <c r="E246" s="442" t="s">
        <v>1524</v>
      </c>
      <c r="F246" s="442" t="s">
        <v>1583</v>
      </c>
      <c r="G246" s="442" t="s">
        <v>1584</v>
      </c>
      <c r="H246" s="446"/>
      <c r="I246" s="446"/>
      <c r="J246" s="442"/>
      <c r="K246" s="442"/>
      <c r="L246" s="446"/>
      <c r="M246" s="446"/>
      <c r="N246" s="442"/>
      <c r="O246" s="442"/>
      <c r="P246" s="446">
        <v>4</v>
      </c>
      <c r="Q246" s="446">
        <v>688.88</v>
      </c>
      <c r="R246" s="469"/>
      <c r="S246" s="447">
        <v>172.22</v>
      </c>
    </row>
    <row r="247" spans="1:19" ht="14.45" customHeight="1" x14ac:dyDescent="0.2">
      <c r="A247" s="441"/>
      <c r="B247" s="442" t="s">
        <v>1443</v>
      </c>
      <c r="C247" s="442" t="s">
        <v>1438</v>
      </c>
      <c r="D247" s="442" t="s">
        <v>1434</v>
      </c>
      <c r="E247" s="442" t="s">
        <v>1524</v>
      </c>
      <c r="F247" s="442" t="s">
        <v>1585</v>
      </c>
      <c r="G247" s="442" t="s">
        <v>1586</v>
      </c>
      <c r="H247" s="446">
        <v>6</v>
      </c>
      <c r="I247" s="446">
        <v>293.34000000000003</v>
      </c>
      <c r="J247" s="442">
        <v>0.31579627297096535</v>
      </c>
      <c r="K247" s="442">
        <v>48.890000000000008</v>
      </c>
      <c r="L247" s="446">
        <v>19</v>
      </c>
      <c r="M247" s="446">
        <v>928.8900000000001</v>
      </c>
      <c r="N247" s="442">
        <v>1</v>
      </c>
      <c r="O247" s="442">
        <v>48.888947368421057</v>
      </c>
      <c r="P247" s="446">
        <v>45</v>
      </c>
      <c r="Q247" s="446">
        <v>3250</v>
      </c>
      <c r="R247" s="469">
        <v>3.4987996425841592</v>
      </c>
      <c r="S247" s="447">
        <v>72.222222222222229</v>
      </c>
    </row>
    <row r="248" spans="1:19" ht="14.45" customHeight="1" x14ac:dyDescent="0.2">
      <c r="A248" s="441"/>
      <c r="B248" s="442" t="s">
        <v>1443</v>
      </c>
      <c r="C248" s="442" t="s">
        <v>1438</v>
      </c>
      <c r="D248" s="442" t="s">
        <v>1434</v>
      </c>
      <c r="E248" s="442" t="s">
        <v>1524</v>
      </c>
      <c r="F248" s="442" t="s">
        <v>1644</v>
      </c>
      <c r="G248" s="442" t="s">
        <v>1645</v>
      </c>
      <c r="H248" s="446">
        <v>4</v>
      </c>
      <c r="I248" s="446">
        <v>1866.67</v>
      </c>
      <c r="J248" s="442">
        <v>1.9999892857908157</v>
      </c>
      <c r="K248" s="442">
        <v>466.66750000000002</v>
      </c>
      <c r="L248" s="446">
        <v>2</v>
      </c>
      <c r="M248" s="446">
        <v>933.34</v>
      </c>
      <c r="N248" s="442">
        <v>1</v>
      </c>
      <c r="O248" s="442">
        <v>466.67</v>
      </c>
      <c r="P248" s="446">
        <v>1</v>
      </c>
      <c r="Q248" s="446">
        <v>472.22</v>
      </c>
      <c r="R248" s="469">
        <v>0.50594638609724218</v>
      </c>
      <c r="S248" s="447">
        <v>472.22</v>
      </c>
    </row>
    <row r="249" spans="1:19" ht="14.45" customHeight="1" x14ac:dyDescent="0.2">
      <c r="A249" s="441"/>
      <c r="B249" s="442" t="s">
        <v>1443</v>
      </c>
      <c r="C249" s="442" t="s">
        <v>1438</v>
      </c>
      <c r="D249" s="442" t="s">
        <v>1434</v>
      </c>
      <c r="E249" s="442" t="s">
        <v>1524</v>
      </c>
      <c r="F249" s="442" t="s">
        <v>1587</v>
      </c>
      <c r="G249" s="442" t="s">
        <v>1588</v>
      </c>
      <c r="H249" s="446">
        <v>3</v>
      </c>
      <c r="I249" s="446">
        <v>1033.33</v>
      </c>
      <c r="J249" s="442"/>
      <c r="K249" s="442">
        <v>344.44333333333333</v>
      </c>
      <c r="L249" s="446"/>
      <c r="M249" s="446"/>
      <c r="N249" s="442"/>
      <c r="O249" s="442"/>
      <c r="P249" s="446">
        <v>69</v>
      </c>
      <c r="Q249" s="446">
        <v>27216.67</v>
      </c>
      <c r="R249" s="469"/>
      <c r="S249" s="447">
        <v>394.44449275362314</v>
      </c>
    </row>
    <row r="250" spans="1:19" ht="14.45" customHeight="1" x14ac:dyDescent="0.2">
      <c r="A250" s="441"/>
      <c r="B250" s="442" t="s">
        <v>1443</v>
      </c>
      <c r="C250" s="442" t="s">
        <v>1438</v>
      </c>
      <c r="D250" s="442" t="s">
        <v>1434</v>
      </c>
      <c r="E250" s="442" t="s">
        <v>1524</v>
      </c>
      <c r="F250" s="442" t="s">
        <v>1608</v>
      </c>
      <c r="G250" s="442" t="s">
        <v>1609</v>
      </c>
      <c r="H250" s="446">
        <v>92</v>
      </c>
      <c r="I250" s="446">
        <v>42933.34</v>
      </c>
      <c r="J250" s="442">
        <v>1.8775510382578662</v>
      </c>
      <c r="K250" s="442">
        <v>466.66673913043473</v>
      </c>
      <c r="L250" s="446">
        <v>49</v>
      </c>
      <c r="M250" s="446">
        <v>22866.67</v>
      </c>
      <c r="N250" s="442">
        <v>1</v>
      </c>
      <c r="O250" s="442">
        <v>466.66673469387752</v>
      </c>
      <c r="P250" s="446">
        <v>31</v>
      </c>
      <c r="Q250" s="446">
        <v>15672.21</v>
      </c>
      <c r="R250" s="469">
        <v>0.68537351525167423</v>
      </c>
      <c r="S250" s="447">
        <v>505.55516129032253</v>
      </c>
    </row>
    <row r="251" spans="1:19" ht="14.45" customHeight="1" x14ac:dyDescent="0.2">
      <c r="A251" s="441"/>
      <c r="B251" s="442" t="s">
        <v>1443</v>
      </c>
      <c r="C251" s="442" t="s">
        <v>1438</v>
      </c>
      <c r="D251" s="442" t="s">
        <v>1434</v>
      </c>
      <c r="E251" s="442" t="s">
        <v>1524</v>
      </c>
      <c r="F251" s="442" t="s">
        <v>1646</v>
      </c>
      <c r="G251" s="442" t="s">
        <v>1647</v>
      </c>
      <c r="H251" s="446">
        <v>23</v>
      </c>
      <c r="I251" s="446">
        <v>2248.9</v>
      </c>
      <c r="J251" s="442">
        <v>0.95834079074088285</v>
      </c>
      <c r="K251" s="442">
        <v>97.778260869565216</v>
      </c>
      <c r="L251" s="446">
        <v>24</v>
      </c>
      <c r="M251" s="446">
        <v>2346.66</v>
      </c>
      <c r="N251" s="442">
        <v>1</v>
      </c>
      <c r="O251" s="442">
        <v>97.777499999999989</v>
      </c>
      <c r="P251" s="446">
        <v>10</v>
      </c>
      <c r="Q251" s="446">
        <v>1033.33</v>
      </c>
      <c r="R251" s="469">
        <v>0.44034073960437387</v>
      </c>
      <c r="S251" s="447">
        <v>103.333</v>
      </c>
    </row>
    <row r="252" spans="1:19" ht="14.45" customHeight="1" x14ac:dyDescent="0.2">
      <c r="A252" s="441"/>
      <c r="B252" s="442" t="s">
        <v>1443</v>
      </c>
      <c r="C252" s="442" t="s">
        <v>1438</v>
      </c>
      <c r="D252" s="442" t="s">
        <v>1434</v>
      </c>
      <c r="E252" s="442" t="s">
        <v>1524</v>
      </c>
      <c r="F252" s="442" t="s">
        <v>1595</v>
      </c>
      <c r="G252" s="442" t="s">
        <v>1596</v>
      </c>
      <c r="H252" s="446"/>
      <c r="I252" s="446"/>
      <c r="J252" s="442"/>
      <c r="K252" s="442"/>
      <c r="L252" s="446">
        <v>8</v>
      </c>
      <c r="M252" s="446">
        <v>933.33999999999992</v>
      </c>
      <c r="N252" s="442">
        <v>1</v>
      </c>
      <c r="O252" s="442">
        <v>116.66749999999999</v>
      </c>
      <c r="P252" s="446">
        <v>22</v>
      </c>
      <c r="Q252" s="446">
        <v>3300</v>
      </c>
      <c r="R252" s="469">
        <v>3.5356890307926374</v>
      </c>
      <c r="S252" s="447">
        <v>150</v>
      </c>
    </row>
    <row r="253" spans="1:19" ht="14.45" customHeight="1" x14ac:dyDescent="0.2">
      <c r="A253" s="441"/>
      <c r="B253" s="442" t="s">
        <v>1443</v>
      </c>
      <c r="C253" s="442" t="s">
        <v>1438</v>
      </c>
      <c r="D253" s="442" t="s">
        <v>1434</v>
      </c>
      <c r="E253" s="442" t="s">
        <v>1524</v>
      </c>
      <c r="F253" s="442" t="s">
        <v>1597</v>
      </c>
      <c r="G253" s="442" t="s">
        <v>1598</v>
      </c>
      <c r="H253" s="446"/>
      <c r="I253" s="446"/>
      <c r="J253" s="442"/>
      <c r="K253" s="442"/>
      <c r="L253" s="446"/>
      <c r="M253" s="446"/>
      <c r="N253" s="442"/>
      <c r="O253" s="442"/>
      <c r="P253" s="446">
        <v>1221</v>
      </c>
      <c r="Q253" s="446">
        <v>74616.66</v>
      </c>
      <c r="R253" s="469"/>
      <c r="S253" s="447">
        <v>61.111105651105653</v>
      </c>
    </row>
    <row r="254" spans="1:19" ht="14.45" customHeight="1" x14ac:dyDescent="0.2">
      <c r="A254" s="441"/>
      <c r="B254" s="442" t="s">
        <v>1443</v>
      </c>
      <c r="C254" s="442" t="s">
        <v>1438</v>
      </c>
      <c r="D254" s="442" t="s">
        <v>1434</v>
      </c>
      <c r="E254" s="442" t="s">
        <v>1524</v>
      </c>
      <c r="F254" s="442" t="s">
        <v>1648</v>
      </c>
      <c r="G254" s="442" t="s">
        <v>1649</v>
      </c>
      <c r="H254" s="446"/>
      <c r="I254" s="446"/>
      <c r="J254" s="442"/>
      <c r="K254" s="442"/>
      <c r="L254" s="446">
        <v>1</v>
      </c>
      <c r="M254" s="446">
        <v>481.11</v>
      </c>
      <c r="N254" s="442">
        <v>1</v>
      </c>
      <c r="O254" s="442">
        <v>481.11</v>
      </c>
      <c r="P254" s="446"/>
      <c r="Q254" s="446"/>
      <c r="R254" s="469"/>
      <c r="S254" s="447"/>
    </row>
    <row r="255" spans="1:19" ht="14.45" customHeight="1" x14ac:dyDescent="0.2">
      <c r="A255" s="441"/>
      <c r="B255" s="442" t="s">
        <v>1650</v>
      </c>
      <c r="C255" s="442" t="s">
        <v>1435</v>
      </c>
      <c r="D255" s="442" t="s">
        <v>1434</v>
      </c>
      <c r="E255" s="442" t="s">
        <v>1444</v>
      </c>
      <c r="F255" s="442" t="s">
        <v>1445</v>
      </c>
      <c r="G255" s="442"/>
      <c r="H255" s="446">
        <v>15</v>
      </c>
      <c r="I255" s="446">
        <v>1695</v>
      </c>
      <c r="J255" s="442">
        <v>0.78947368421052633</v>
      </c>
      <c r="K255" s="442">
        <v>113</v>
      </c>
      <c r="L255" s="446">
        <v>19</v>
      </c>
      <c r="M255" s="446">
        <v>2147</v>
      </c>
      <c r="N255" s="442">
        <v>1</v>
      </c>
      <c r="O255" s="442">
        <v>113</v>
      </c>
      <c r="P255" s="446">
        <v>23</v>
      </c>
      <c r="Q255" s="446">
        <v>2599</v>
      </c>
      <c r="R255" s="469">
        <v>1.2105263157894737</v>
      </c>
      <c r="S255" s="447">
        <v>113</v>
      </c>
    </row>
    <row r="256" spans="1:19" ht="14.45" customHeight="1" x14ac:dyDescent="0.2">
      <c r="A256" s="441"/>
      <c r="B256" s="442" t="s">
        <v>1650</v>
      </c>
      <c r="C256" s="442" t="s">
        <v>1435</v>
      </c>
      <c r="D256" s="442" t="s">
        <v>1434</v>
      </c>
      <c r="E256" s="442" t="s">
        <v>1444</v>
      </c>
      <c r="F256" s="442" t="s">
        <v>1651</v>
      </c>
      <c r="G256" s="442"/>
      <c r="H256" s="446">
        <v>2</v>
      </c>
      <c r="I256" s="446">
        <v>2016</v>
      </c>
      <c r="J256" s="442">
        <v>1</v>
      </c>
      <c r="K256" s="442">
        <v>1008</v>
      </c>
      <c r="L256" s="446">
        <v>2</v>
      </c>
      <c r="M256" s="446">
        <v>2016</v>
      </c>
      <c r="N256" s="442">
        <v>1</v>
      </c>
      <c r="O256" s="442">
        <v>1008</v>
      </c>
      <c r="P256" s="446">
        <v>1</v>
      </c>
      <c r="Q256" s="446">
        <v>1008</v>
      </c>
      <c r="R256" s="469">
        <v>0.5</v>
      </c>
      <c r="S256" s="447">
        <v>1008</v>
      </c>
    </row>
    <row r="257" spans="1:19" ht="14.45" customHeight="1" x14ac:dyDescent="0.2">
      <c r="A257" s="441"/>
      <c r="B257" s="442" t="s">
        <v>1650</v>
      </c>
      <c r="C257" s="442" t="s">
        <v>1435</v>
      </c>
      <c r="D257" s="442" t="s">
        <v>1434</v>
      </c>
      <c r="E257" s="442" t="s">
        <v>1444</v>
      </c>
      <c r="F257" s="442" t="s">
        <v>1652</v>
      </c>
      <c r="G257" s="442"/>
      <c r="H257" s="446">
        <v>287</v>
      </c>
      <c r="I257" s="446">
        <v>62279</v>
      </c>
      <c r="J257" s="442">
        <v>0.91987179487179482</v>
      </c>
      <c r="K257" s="442">
        <v>217</v>
      </c>
      <c r="L257" s="446">
        <v>312</v>
      </c>
      <c r="M257" s="446">
        <v>67704</v>
      </c>
      <c r="N257" s="442">
        <v>1</v>
      </c>
      <c r="O257" s="442">
        <v>217</v>
      </c>
      <c r="P257" s="446">
        <v>272</v>
      </c>
      <c r="Q257" s="446">
        <v>59024</v>
      </c>
      <c r="R257" s="469">
        <v>0.87179487179487181</v>
      </c>
      <c r="S257" s="447">
        <v>217</v>
      </c>
    </row>
    <row r="258" spans="1:19" ht="14.45" customHeight="1" x14ac:dyDescent="0.2">
      <c r="A258" s="441"/>
      <c r="B258" s="442" t="s">
        <v>1650</v>
      </c>
      <c r="C258" s="442" t="s">
        <v>1435</v>
      </c>
      <c r="D258" s="442" t="s">
        <v>1434</v>
      </c>
      <c r="E258" s="442" t="s">
        <v>1444</v>
      </c>
      <c r="F258" s="442" t="s">
        <v>1653</v>
      </c>
      <c r="G258" s="442"/>
      <c r="H258" s="446"/>
      <c r="I258" s="446"/>
      <c r="J258" s="442"/>
      <c r="K258" s="442"/>
      <c r="L258" s="446">
        <v>1</v>
      </c>
      <c r="M258" s="446">
        <v>1289</v>
      </c>
      <c r="N258" s="442">
        <v>1</v>
      </c>
      <c r="O258" s="442">
        <v>1289</v>
      </c>
      <c r="P258" s="446"/>
      <c r="Q258" s="446"/>
      <c r="R258" s="469"/>
      <c r="S258" s="447"/>
    </row>
    <row r="259" spans="1:19" ht="14.45" customHeight="1" x14ac:dyDescent="0.2">
      <c r="A259" s="441"/>
      <c r="B259" s="442" t="s">
        <v>1650</v>
      </c>
      <c r="C259" s="442" t="s">
        <v>1435</v>
      </c>
      <c r="D259" s="442" t="s">
        <v>1434</v>
      </c>
      <c r="E259" s="442" t="s">
        <v>1444</v>
      </c>
      <c r="F259" s="442" t="s">
        <v>1654</v>
      </c>
      <c r="G259" s="442"/>
      <c r="H259" s="446">
        <v>2</v>
      </c>
      <c r="I259" s="446">
        <v>3540</v>
      </c>
      <c r="J259" s="442"/>
      <c r="K259" s="442">
        <v>1770</v>
      </c>
      <c r="L259" s="446"/>
      <c r="M259" s="446"/>
      <c r="N259" s="442"/>
      <c r="O259" s="442"/>
      <c r="P259" s="446"/>
      <c r="Q259" s="446"/>
      <c r="R259" s="469"/>
      <c r="S259" s="447"/>
    </row>
    <row r="260" spans="1:19" ht="14.45" customHeight="1" x14ac:dyDescent="0.2">
      <c r="A260" s="441"/>
      <c r="B260" s="442" t="s">
        <v>1650</v>
      </c>
      <c r="C260" s="442" t="s">
        <v>1435</v>
      </c>
      <c r="D260" s="442" t="s">
        <v>1434</v>
      </c>
      <c r="E260" s="442" t="s">
        <v>1444</v>
      </c>
      <c r="F260" s="442" t="s">
        <v>1655</v>
      </c>
      <c r="G260" s="442"/>
      <c r="H260" s="446">
        <v>5</v>
      </c>
      <c r="I260" s="446">
        <v>12250</v>
      </c>
      <c r="J260" s="442">
        <v>1</v>
      </c>
      <c r="K260" s="442">
        <v>2450</v>
      </c>
      <c r="L260" s="446">
        <v>5</v>
      </c>
      <c r="M260" s="446">
        <v>12250</v>
      </c>
      <c r="N260" s="442">
        <v>1</v>
      </c>
      <c r="O260" s="442">
        <v>2450</v>
      </c>
      <c r="P260" s="446">
        <v>3</v>
      </c>
      <c r="Q260" s="446">
        <v>7350</v>
      </c>
      <c r="R260" s="469">
        <v>0.6</v>
      </c>
      <c r="S260" s="447">
        <v>2450</v>
      </c>
    </row>
    <row r="261" spans="1:19" ht="14.45" customHeight="1" x14ac:dyDescent="0.2">
      <c r="A261" s="441"/>
      <c r="B261" s="442" t="s">
        <v>1650</v>
      </c>
      <c r="C261" s="442" t="s">
        <v>1435</v>
      </c>
      <c r="D261" s="442" t="s">
        <v>1434</v>
      </c>
      <c r="E261" s="442" t="s">
        <v>1444</v>
      </c>
      <c r="F261" s="442" t="s">
        <v>1656</v>
      </c>
      <c r="G261" s="442"/>
      <c r="H261" s="446">
        <v>2</v>
      </c>
      <c r="I261" s="446">
        <v>2606</v>
      </c>
      <c r="J261" s="442"/>
      <c r="K261" s="442">
        <v>1303</v>
      </c>
      <c r="L261" s="446"/>
      <c r="M261" s="446"/>
      <c r="N261" s="442"/>
      <c r="O261" s="442"/>
      <c r="P261" s="446"/>
      <c r="Q261" s="446"/>
      <c r="R261" s="469"/>
      <c r="S261" s="447"/>
    </row>
    <row r="262" spans="1:19" ht="14.45" customHeight="1" x14ac:dyDescent="0.2">
      <c r="A262" s="441"/>
      <c r="B262" s="442" t="s">
        <v>1650</v>
      </c>
      <c r="C262" s="442" t="s">
        <v>1435</v>
      </c>
      <c r="D262" s="442" t="s">
        <v>1434</v>
      </c>
      <c r="E262" s="442" t="s">
        <v>1444</v>
      </c>
      <c r="F262" s="442" t="s">
        <v>1657</v>
      </c>
      <c r="G262" s="442"/>
      <c r="H262" s="446">
        <v>137</v>
      </c>
      <c r="I262" s="446">
        <v>142891</v>
      </c>
      <c r="J262" s="442">
        <v>0.80588235294117649</v>
      </c>
      <c r="K262" s="442">
        <v>1043</v>
      </c>
      <c r="L262" s="446">
        <v>170</v>
      </c>
      <c r="M262" s="446">
        <v>177310</v>
      </c>
      <c r="N262" s="442">
        <v>1</v>
      </c>
      <c r="O262" s="442">
        <v>1043</v>
      </c>
      <c r="P262" s="446">
        <v>124</v>
      </c>
      <c r="Q262" s="446">
        <v>129332</v>
      </c>
      <c r="R262" s="469">
        <v>0.72941176470588232</v>
      </c>
      <c r="S262" s="447">
        <v>1043</v>
      </c>
    </row>
    <row r="263" spans="1:19" ht="14.45" customHeight="1" x14ac:dyDescent="0.2">
      <c r="A263" s="441"/>
      <c r="B263" s="442" t="s">
        <v>1650</v>
      </c>
      <c r="C263" s="442" t="s">
        <v>1435</v>
      </c>
      <c r="D263" s="442" t="s">
        <v>1434</v>
      </c>
      <c r="E263" s="442" t="s">
        <v>1444</v>
      </c>
      <c r="F263" s="442" t="s">
        <v>1658</v>
      </c>
      <c r="G263" s="442"/>
      <c r="H263" s="446">
        <v>2</v>
      </c>
      <c r="I263" s="446">
        <v>3308</v>
      </c>
      <c r="J263" s="442"/>
      <c r="K263" s="442">
        <v>1654</v>
      </c>
      <c r="L263" s="446"/>
      <c r="M263" s="446"/>
      <c r="N263" s="442"/>
      <c r="O263" s="442"/>
      <c r="P263" s="446"/>
      <c r="Q263" s="446"/>
      <c r="R263" s="469"/>
      <c r="S263" s="447"/>
    </row>
    <row r="264" spans="1:19" ht="14.45" customHeight="1" x14ac:dyDescent="0.2">
      <c r="A264" s="441"/>
      <c r="B264" s="442" t="s">
        <v>1650</v>
      </c>
      <c r="C264" s="442" t="s">
        <v>1435</v>
      </c>
      <c r="D264" s="442" t="s">
        <v>1434</v>
      </c>
      <c r="E264" s="442" t="s">
        <v>1444</v>
      </c>
      <c r="F264" s="442" t="s">
        <v>1659</v>
      </c>
      <c r="G264" s="442"/>
      <c r="H264" s="446">
        <v>18</v>
      </c>
      <c r="I264" s="446">
        <v>23814</v>
      </c>
      <c r="J264" s="442">
        <v>1</v>
      </c>
      <c r="K264" s="442">
        <v>1323</v>
      </c>
      <c r="L264" s="446">
        <v>18</v>
      </c>
      <c r="M264" s="446">
        <v>23814</v>
      </c>
      <c r="N264" s="442">
        <v>1</v>
      </c>
      <c r="O264" s="442">
        <v>1323</v>
      </c>
      <c r="P264" s="446">
        <v>11</v>
      </c>
      <c r="Q264" s="446">
        <v>14553</v>
      </c>
      <c r="R264" s="469">
        <v>0.61111111111111116</v>
      </c>
      <c r="S264" s="447">
        <v>1323</v>
      </c>
    </row>
    <row r="265" spans="1:19" ht="14.45" customHeight="1" x14ac:dyDescent="0.2">
      <c r="A265" s="441"/>
      <c r="B265" s="442" t="s">
        <v>1650</v>
      </c>
      <c r="C265" s="442" t="s">
        <v>1435</v>
      </c>
      <c r="D265" s="442" t="s">
        <v>1434</v>
      </c>
      <c r="E265" s="442" t="s">
        <v>1444</v>
      </c>
      <c r="F265" s="442" t="s">
        <v>1660</v>
      </c>
      <c r="G265" s="442"/>
      <c r="H265" s="446">
        <v>2</v>
      </c>
      <c r="I265" s="446">
        <v>3866</v>
      </c>
      <c r="J265" s="442">
        <v>0.66666666666666663</v>
      </c>
      <c r="K265" s="442">
        <v>1933</v>
      </c>
      <c r="L265" s="446">
        <v>3</v>
      </c>
      <c r="M265" s="446">
        <v>5799</v>
      </c>
      <c r="N265" s="442">
        <v>1</v>
      </c>
      <c r="O265" s="442">
        <v>1933</v>
      </c>
      <c r="P265" s="446">
        <v>3</v>
      </c>
      <c r="Q265" s="446">
        <v>5799</v>
      </c>
      <c r="R265" s="469">
        <v>1</v>
      </c>
      <c r="S265" s="447">
        <v>1933</v>
      </c>
    </row>
    <row r="266" spans="1:19" ht="14.45" customHeight="1" x14ac:dyDescent="0.2">
      <c r="A266" s="441"/>
      <c r="B266" s="442" t="s">
        <v>1650</v>
      </c>
      <c r="C266" s="442" t="s">
        <v>1435</v>
      </c>
      <c r="D266" s="442" t="s">
        <v>1434</v>
      </c>
      <c r="E266" s="442" t="s">
        <v>1444</v>
      </c>
      <c r="F266" s="442" t="s">
        <v>1661</v>
      </c>
      <c r="G266" s="442"/>
      <c r="H266" s="446">
        <v>3</v>
      </c>
      <c r="I266" s="446">
        <v>2034</v>
      </c>
      <c r="J266" s="442">
        <v>1.5</v>
      </c>
      <c r="K266" s="442">
        <v>678</v>
      </c>
      <c r="L266" s="446">
        <v>2</v>
      </c>
      <c r="M266" s="446">
        <v>1356</v>
      </c>
      <c r="N266" s="442">
        <v>1</v>
      </c>
      <c r="O266" s="442">
        <v>678</v>
      </c>
      <c r="P266" s="446"/>
      <c r="Q266" s="446"/>
      <c r="R266" s="469"/>
      <c r="S266" s="447"/>
    </row>
    <row r="267" spans="1:19" ht="14.45" customHeight="1" x14ac:dyDescent="0.2">
      <c r="A267" s="441"/>
      <c r="B267" s="442" t="s">
        <v>1650</v>
      </c>
      <c r="C267" s="442" t="s">
        <v>1435</v>
      </c>
      <c r="D267" s="442" t="s">
        <v>1434</v>
      </c>
      <c r="E267" s="442" t="s">
        <v>1444</v>
      </c>
      <c r="F267" s="442" t="s">
        <v>1662</v>
      </c>
      <c r="G267" s="442"/>
      <c r="H267" s="446">
        <v>49</v>
      </c>
      <c r="I267" s="446">
        <v>26558</v>
      </c>
      <c r="J267" s="442">
        <v>0.85964912280701755</v>
      </c>
      <c r="K267" s="442">
        <v>542</v>
      </c>
      <c r="L267" s="446">
        <v>57</v>
      </c>
      <c r="M267" s="446">
        <v>30894</v>
      </c>
      <c r="N267" s="442">
        <v>1</v>
      </c>
      <c r="O267" s="442">
        <v>542</v>
      </c>
      <c r="P267" s="446">
        <v>36</v>
      </c>
      <c r="Q267" s="446">
        <v>19512</v>
      </c>
      <c r="R267" s="469">
        <v>0.63157894736842102</v>
      </c>
      <c r="S267" s="447">
        <v>542</v>
      </c>
    </row>
    <row r="268" spans="1:19" ht="14.45" customHeight="1" x14ac:dyDescent="0.2">
      <c r="A268" s="441"/>
      <c r="B268" s="442" t="s">
        <v>1650</v>
      </c>
      <c r="C268" s="442" t="s">
        <v>1435</v>
      </c>
      <c r="D268" s="442" t="s">
        <v>1434</v>
      </c>
      <c r="E268" s="442" t="s">
        <v>1444</v>
      </c>
      <c r="F268" s="442" t="s">
        <v>1663</v>
      </c>
      <c r="G268" s="442"/>
      <c r="H268" s="446">
        <v>2</v>
      </c>
      <c r="I268" s="446">
        <v>596</v>
      </c>
      <c r="J268" s="442"/>
      <c r="K268" s="442">
        <v>298</v>
      </c>
      <c r="L268" s="446"/>
      <c r="M268" s="446"/>
      <c r="N268" s="442"/>
      <c r="O268" s="442"/>
      <c r="P268" s="446"/>
      <c r="Q268" s="446"/>
      <c r="R268" s="469"/>
      <c r="S268" s="447"/>
    </row>
    <row r="269" spans="1:19" ht="14.45" customHeight="1" x14ac:dyDescent="0.2">
      <c r="A269" s="441"/>
      <c r="B269" s="442" t="s">
        <v>1650</v>
      </c>
      <c r="C269" s="442" t="s">
        <v>1435</v>
      </c>
      <c r="D269" s="442" t="s">
        <v>1434</v>
      </c>
      <c r="E269" s="442" t="s">
        <v>1444</v>
      </c>
      <c r="F269" s="442" t="s">
        <v>1664</v>
      </c>
      <c r="G269" s="442"/>
      <c r="H269" s="446">
        <v>56</v>
      </c>
      <c r="I269" s="446">
        <v>32424</v>
      </c>
      <c r="J269" s="442">
        <v>1.5135135135135136</v>
      </c>
      <c r="K269" s="442">
        <v>579</v>
      </c>
      <c r="L269" s="446">
        <v>37</v>
      </c>
      <c r="M269" s="446">
        <v>21423</v>
      </c>
      <c r="N269" s="442">
        <v>1</v>
      </c>
      <c r="O269" s="442">
        <v>579</v>
      </c>
      <c r="P269" s="446">
        <v>29</v>
      </c>
      <c r="Q269" s="446">
        <v>16791</v>
      </c>
      <c r="R269" s="469">
        <v>0.78378378378378377</v>
      </c>
      <c r="S269" s="447">
        <v>579</v>
      </c>
    </row>
    <row r="270" spans="1:19" ht="14.45" customHeight="1" x14ac:dyDescent="0.2">
      <c r="A270" s="441"/>
      <c r="B270" s="442" t="s">
        <v>1650</v>
      </c>
      <c r="C270" s="442" t="s">
        <v>1435</v>
      </c>
      <c r="D270" s="442" t="s">
        <v>1434</v>
      </c>
      <c r="E270" s="442" t="s">
        <v>1444</v>
      </c>
      <c r="F270" s="442" t="s">
        <v>1447</v>
      </c>
      <c r="G270" s="442"/>
      <c r="H270" s="446">
        <v>35</v>
      </c>
      <c r="I270" s="446">
        <v>3955</v>
      </c>
      <c r="J270" s="442">
        <v>0.7</v>
      </c>
      <c r="K270" s="442">
        <v>113</v>
      </c>
      <c r="L270" s="446">
        <v>50</v>
      </c>
      <c r="M270" s="446">
        <v>5650</v>
      </c>
      <c r="N270" s="442">
        <v>1</v>
      </c>
      <c r="O270" s="442">
        <v>113</v>
      </c>
      <c r="P270" s="446">
        <v>75</v>
      </c>
      <c r="Q270" s="446">
        <v>8475</v>
      </c>
      <c r="R270" s="469">
        <v>1.5</v>
      </c>
      <c r="S270" s="447">
        <v>113</v>
      </c>
    </row>
    <row r="271" spans="1:19" ht="14.45" customHeight="1" x14ac:dyDescent="0.2">
      <c r="A271" s="441"/>
      <c r="B271" s="442" t="s">
        <v>1650</v>
      </c>
      <c r="C271" s="442" t="s">
        <v>1435</v>
      </c>
      <c r="D271" s="442" t="s">
        <v>1434</v>
      </c>
      <c r="E271" s="442" t="s">
        <v>1444</v>
      </c>
      <c r="F271" s="442" t="s">
        <v>1448</v>
      </c>
      <c r="G271" s="442"/>
      <c r="H271" s="446">
        <v>5</v>
      </c>
      <c r="I271" s="446">
        <v>660</v>
      </c>
      <c r="J271" s="442">
        <v>0.38461538461538464</v>
      </c>
      <c r="K271" s="442">
        <v>132</v>
      </c>
      <c r="L271" s="446">
        <v>13</v>
      </c>
      <c r="M271" s="446">
        <v>1716</v>
      </c>
      <c r="N271" s="442">
        <v>1</v>
      </c>
      <c r="O271" s="442">
        <v>132</v>
      </c>
      <c r="P271" s="446">
        <v>13</v>
      </c>
      <c r="Q271" s="446">
        <v>1716</v>
      </c>
      <c r="R271" s="469">
        <v>1</v>
      </c>
      <c r="S271" s="447">
        <v>132</v>
      </c>
    </row>
    <row r="272" spans="1:19" ht="14.45" customHeight="1" x14ac:dyDescent="0.2">
      <c r="A272" s="441"/>
      <c r="B272" s="442" t="s">
        <v>1650</v>
      </c>
      <c r="C272" s="442" t="s">
        <v>1435</v>
      </c>
      <c r="D272" s="442" t="s">
        <v>1434</v>
      </c>
      <c r="E272" s="442" t="s">
        <v>1444</v>
      </c>
      <c r="F272" s="442" t="s">
        <v>1449</v>
      </c>
      <c r="G272" s="442"/>
      <c r="H272" s="446">
        <v>4</v>
      </c>
      <c r="I272" s="446">
        <v>624</v>
      </c>
      <c r="J272" s="442">
        <v>2.6490066225165563E-2</v>
      </c>
      <c r="K272" s="442">
        <v>156</v>
      </c>
      <c r="L272" s="446">
        <v>151</v>
      </c>
      <c r="M272" s="446">
        <v>23556</v>
      </c>
      <c r="N272" s="442">
        <v>1</v>
      </c>
      <c r="O272" s="442">
        <v>156</v>
      </c>
      <c r="P272" s="446">
        <v>24</v>
      </c>
      <c r="Q272" s="446">
        <v>3744</v>
      </c>
      <c r="R272" s="469">
        <v>0.15894039735099338</v>
      </c>
      <c r="S272" s="447">
        <v>156</v>
      </c>
    </row>
    <row r="273" spans="1:19" ht="14.45" customHeight="1" x14ac:dyDescent="0.2">
      <c r="A273" s="441"/>
      <c r="B273" s="442" t="s">
        <v>1650</v>
      </c>
      <c r="C273" s="442" t="s">
        <v>1435</v>
      </c>
      <c r="D273" s="442" t="s">
        <v>1434</v>
      </c>
      <c r="E273" s="442" t="s">
        <v>1444</v>
      </c>
      <c r="F273" s="442" t="s">
        <v>1473</v>
      </c>
      <c r="G273" s="442"/>
      <c r="H273" s="446">
        <v>1</v>
      </c>
      <c r="I273" s="446">
        <v>2000</v>
      </c>
      <c r="J273" s="442"/>
      <c r="K273" s="442">
        <v>2000</v>
      </c>
      <c r="L273" s="446"/>
      <c r="M273" s="446"/>
      <c r="N273" s="442"/>
      <c r="O273" s="442"/>
      <c r="P273" s="446"/>
      <c r="Q273" s="446"/>
      <c r="R273" s="469"/>
      <c r="S273" s="447"/>
    </row>
    <row r="274" spans="1:19" ht="14.45" customHeight="1" x14ac:dyDescent="0.2">
      <c r="A274" s="441"/>
      <c r="B274" s="442" t="s">
        <v>1650</v>
      </c>
      <c r="C274" s="442" t="s">
        <v>1435</v>
      </c>
      <c r="D274" s="442" t="s">
        <v>1434</v>
      </c>
      <c r="E274" s="442" t="s">
        <v>1444</v>
      </c>
      <c r="F274" s="442" t="s">
        <v>1488</v>
      </c>
      <c r="G274" s="442"/>
      <c r="H274" s="446">
        <v>2</v>
      </c>
      <c r="I274" s="446">
        <v>2016</v>
      </c>
      <c r="J274" s="442"/>
      <c r="K274" s="442">
        <v>1008</v>
      </c>
      <c r="L274" s="446"/>
      <c r="M274" s="446"/>
      <c r="N274" s="442"/>
      <c r="O274" s="442"/>
      <c r="P274" s="446">
        <v>1</v>
      </c>
      <c r="Q274" s="446">
        <v>1008</v>
      </c>
      <c r="R274" s="469"/>
      <c r="S274" s="447">
        <v>1008</v>
      </c>
    </row>
    <row r="275" spans="1:19" ht="14.45" customHeight="1" x14ac:dyDescent="0.2">
      <c r="A275" s="441"/>
      <c r="B275" s="442" t="s">
        <v>1650</v>
      </c>
      <c r="C275" s="442" t="s">
        <v>1435</v>
      </c>
      <c r="D275" s="442" t="s">
        <v>1434</v>
      </c>
      <c r="E275" s="442" t="s">
        <v>1444</v>
      </c>
      <c r="F275" s="442" t="s">
        <v>1665</v>
      </c>
      <c r="G275" s="442"/>
      <c r="H275" s="446">
        <v>159</v>
      </c>
      <c r="I275" s="446">
        <v>34503</v>
      </c>
      <c r="J275" s="442">
        <v>1.0813275667544189</v>
      </c>
      <c r="K275" s="442">
        <v>217</v>
      </c>
      <c r="L275" s="446">
        <v>148</v>
      </c>
      <c r="M275" s="446">
        <v>31908</v>
      </c>
      <c r="N275" s="442">
        <v>1</v>
      </c>
      <c r="O275" s="442">
        <v>215.59459459459458</v>
      </c>
      <c r="P275" s="446">
        <v>138</v>
      </c>
      <c r="Q275" s="446">
        <v>29946</v>
      </c>
      <c r="R275" s="469">
        <v>0.93851071831515609</v>
      </c>
      <c r="S275" s="447">
        <v>217</v>
      </c>
    </row>
    <row r="276" spans="1:19" ht="14.45" customHeight="1" x14ac:dyDescent="0.2">
      <c r="A276" s="441"/>
      <c r="B276" s="442" t="s">
        <v>1650</v>
      </c>
      <c r="C276" s="442" t="s">
        <v>1435</v>
      </c>
      <c r="D276" s="442" t="s">
        <v>1434</v>
      </c>
      <c r="E276" s="442" t="s">
        <v>1444</v>
      </c>
      <c r="F276" s="442" t="s">
        <v>1666</v>
      </c>
      <c r="G276" s="442"/>
      <c r="H276" s="446">
        <v>118</v>
      </c>
      <c r="I276" s="446">
        <v>123074</v>
      </c>
      <c r="J276" s="442">
        <v>1.0442477876106195</v>
      </c>
      <c r="K276" s="442">
        <v>1043</v>
      </c>
      <c r="L276" s="446">
        <v>113</v>
      </c>
      <c r="M276" s="446">
        <v>117859</v>
      </c>
      <c r="N276" s="442">
        <v>1</v>
      </c>
      <c r="O276" s="442">
        <v>1043</v>
      </c>
      <c r="P276" s="446">
        <v>84</v>
      </c>
      <c r="Q276" s="446">
        <v>87612</v>
      </c>
      <c r="R276" s="469">
        <v>0.74336283185840712</v>
      </c>
      <c r="S276" s="447">
        <v>1043</v>
      </c>
    </row>
    <row r="277" spans="1:19" ht="14.45" customHeight="1" x14ac:dyDescent="0.2">
      <c r="A277" s="441"/>
      <c r="B277" s="442" t="s">
        <v>1650</v>
      </c>
      <c r="C277" s="442" t="s">
        <v>1435</v>
      </c>
      <c r="D277" s="442" t="s">
        <v>1434</v>
      </c>
      <c r="E277" s="442" t="s">
        <v>1444</v>
      </c>
      <c r="F277" s="442" t="s">
        <v>1667</v>
      </c>
      <c r="G277" s="442"/>
      <c r="H277" s="446">
        <v>4</v>
      </c>
      <c r="I277" s="446">
        <v>5292</v>
      </c>
      <c r="J277" s="442">
        <v>1</v>
      </c>
      <c r="K277" s="442">
        <v>1323</v>
      </c>
      <c r="L277" s="446">
        <v>4</v>
      </c>
      <c r="M277" s="446">
        <v>5292</v>
      </c>
      <c r="N277" s="442">
        <v>1</v>
      </c>
      <c r="O277" s="442">
        <v>1323</v>
      </c>
      <c r="P277" s="446">
        <v>6</v>
      </c>
      <c r="Q277" s="446">
        <v>7938</v>
      </c>
      <c r="R277" s="469">
        <v>1.5</v>
      </c>
      <c r="S277" s="447">
        <v>1323</v>
      </c>
    </row>
    <row r="278" spans="1:19" ht="14.45" customHeight="1" x14ac:dyDescent="0.2">
      <c r="A278" s="441"/>
      <c r="B278" s="442" t="s">
        <v>1650</v>
      </c>
      <c r="C278" s="442" t="s">
        <v>1435</v>
      </c>
      <c r="D278" s="442" t="s">
        <v>1434</v>
      </c>
      <c r="E278" s="442" t="s">
        <v>1444</v>
      </c>
      <c r="F278" s="442" t="s">
        <v>1668</v>
      </c>
      <c r="G278" s="442"/>
      <c r="H278" s="446">
        <v>10</v>
      </c>
      <c r="I278" s="446">
        <v>5420</v>
      </c>
      <c r="J278" s="442">
        <v>2</v>
      </c>
      <c r="K278" s="442">
        <v>542</v>
      </c>
      <c r="L278" s="446">
        <v>5</v>
      </c>
      <c r="M278" s="446">
        <v>2710</v>
      </c>
      <c r="N278" s="442">
        <v>1</v>
      </c>
      <c r="O278" s="442">
        <v>542</v>
      </c>
      <c r="P278" s="446">
        <v>12</v>
      </c>
      <c r="Q278" s="446">
        <v>6504</v>
      </c>
      <c r="R278" s="469">
        <v>2.4</v>
      </c>
      <c r="S278" s="447">
        <v>542</v>
      </c>
    </row>
    <row r="279" spans="1:19" ht="14.45" customHeight="1" x14ac:dyDescent="0.2">
      <c r="A279" s="441"/>
      <c r="B279" s="442" t="s">
        <v>1650</v>
      </c>
      <c r="C279" s="442" t="s">
        <v>1435</v>
      </c>
      <c r="D279" s="442" t="s">
        <v>1434</v>
      </c>
      <c r="E279" s="442" t="s">
        <v>1444</v>
      </c>
      <c r="F279" s="442" t="s">
        <v>1669</v>
      </c>
      <c r="G279" s="442"/>
      <c r="H279" s="446">
        <v>51</v>
      </c>
      <c r="I279" s="446">
        <v>29529</v>
      </c>
      <c r="J279" s="442">
        <v>0.80952380952380953</v>
      </c>
      <c r="K279" s="442">
        <v>579</v>
      </c>
      <c r="L279" s="446">
        <v>63</v>
      </c>
      <c r="M279" s="446">
        <v>36477</v>
      </c>
      <c r="N279" s="442">
        <v>1</v>
      </c>
      <c r="O279" s="442">
        <v>579</v>
      </c>
      <c r="P279" s="446">
        <v>37</v>
      </c>
      <c r="Q279" s="446">
        <v>21423</v>
      </c>
      <c r="R279" s="469">
        <v>0.58730158730158732</v>
      </c>
      <c r="S279" s="447">
        <v>579</v>
      </c>
    </row>
    <row r="280" spans="1:19" ht="14.45" customHeight="1" x14ac:dyDescent="0.2">
      <c r="A280" s="441"/>
      <c r="B280" s="442" t="s">
        <v>1650</v>
      </c>
      <c r="C280" s="442" t="s">
        <v>1435</v>
      </c>
      <c r="D280" s="442" t="s">
        <v>1434</v>
      </c>
      <c r="E280" s="442" t="s">
        <v>1444</v>
      </c>
      <c r="F280" s="442" t="s">
        <v>1670</v>
      </c>
      <c r="G280" s="442"/>
      <c r="H280" s="446">
        <v>1</v>
      </c>
      <c r="I280" s="446">
        <v>678</v>
      </c>
      <c r="J280" s="442"/>
      <c r="K280" s="442">
        <v>678</v>
      </c>
      <c r="L280" s="446"/>
      <c r="M280" s="446"/>
      <c r="N280" s="442"/>
      <c r="O280" s="442"/>
      <c r="P280" s="446"/>
      <c r="Q280" s="446"/>
      <c r="R280" s="469"/>
      <c r="S280" s="447"/>
    </row>
    <row r="281" spans="1:19" ht="14.45" customHeight="1" x14ac:dyDescent="0.2">
      <c r="A281" s="441"/>
      <c r="B281" s="442" t="s">
        <v>1650</v>
      </c>
      <c r="C281" s="442" t="s">
        <v>1435</v>
      </c>
      <c r="D281" s="442" t="s">
        <v>1434</v>
      </c>
      <c r="E281" s="442" t="s">
        <v>1444</v>
      </c>
      <c r="F281" s="442" t="s">
        <v>1671</v>
      </c>
      <c r="G281" s="442"/>
      <c r="H281" s="446">
        <v>2</v>
      </c>
      <c r="I281" s="446">
        <v>2606</v>
      </c>
      <c r="J281" s="442">
        <v>1</v>
      </c>
      <c r="K281" s="442">
        <v>1303</v>
      </c>
      <c r="L281" s="446">
        <v>2</v>
      </c>
      <c r="M281" s="446">
        <v>2606</v>
      </c>
      <c r="N281" s="442">
        <v>1</v>
      </c>
      <c r="O281" s="442">
        <v>1303</v>
      </c>
      <c r="P281" s="446">
        <v>1</v>
      </c>
      <c r="Q281" s="446">
        <v>1303</v>
      </c>
      <c r="R281" s="469">
        <v>0.5</v>
      </c>
      <c r="S281" s="447">
        <v>1303</v>
      </c>
    </row>
    <row r="282" spans="1:19" ht="14.45" customHeight="1" x14ac:dyDescent="0.2">
      <c r="A282" s="441"/>
      <c r="B282" s="442" t="s">
        <v>1650</v>
      </c>
      <c r="C282" s="442" t="s">
        <v>1435</v>
      </c>
      <c r="D282" s="442" t="s">
        <v>1434</v>
      </c>
      <c r="E282" s="442" t="s">
        <v>1444</v>
      </c>
      <c r="F282" s="442" t="s">
        <v>1672</v>
      </c>
      <c r="G282" s="442"/>
      <c r="H282" s="446"/>
      <c r="I282" s="446"/>
      <c r="J282" s="442"/>
      <c r="K282" s="442"/>
      <c r="L282" s="446">
        <v>3</v>
      </c>
      <c r="M282" s="446">
        <v>408</v>
      </c>
      <c r="N282" s="442">
        <v>1</v>
      </c>
      <c r="O282" s="442">
        <v>136</v>
      </c>
      <c r="P282" s="446"/>
      <c r="Q282" s="446"/>
      <c r="R282" s="469"/>
      <c r="S282" s="447"/>
    </row>
    <row r="283" spans="1:19" ht="14.45" customHeight="1" x14ac:dyDescent="0.2">
      <c r="A283" s="441"/>
      <c r="B283" s="442" t="s">
        <v>1650</v>
      </c>
      <c r="C283" s="442" t="s">
        <v>1435</v>
      </c>
      <c r="D283" s="442" t="s">
        <v>1434</v>
      </c>
      <c r="E283" s="442" t="s">
        <v>1444</v>
      </c>
      <c r="F283" s="442" t="s">
        <v>1673</v>
      </c>
      <c r="G283" s="442"/>
      <c r="H283" s="446"/>
      <c r="I283" s="446"/>
      <c r="J283" s="442"/>
      <c r="K283" s="442"/>
      <c r="L283" s="446">
        <v>36</v>
      </c>
      <c r="M283" s="446">
        <v>8064</v>
      </c>
      <c r="N283" s="442">
        <v>1</v>
      </c>
      <c r="O283" s="442">
        <v>224</v>
      </c>
      <c r="P283" s="446"/>
      <c r="Q283" s="446"/>
      <c r="R283" s="469"/>
      <c r="S283" s="447"/>
    </row>
    <row r="284" spans="1:19" ht="14.45" customHeight="1" x14ac:dyDescent="0.2">
      <c r="A284" s="441"/>
      <c r="B284" s="442" t="s">
        <v>1650</v>
      </c>
      <c r="C284" s="442" t="s">
        <v>1435</v>
      </c>
      <c r="D284" s="442" t="s">
        <v>1434</v>
      </c>
      <c r="E284" s="442" t="s">
        <v>1444</v>
      </c>
      <c r="F284" s="442" t="s">
        <v>1674</v>
      </c>
      <c r="G284" s="442"/>
      <c r="H284" s="446">
        <v>3</v>
      </c>
      <c r="I284" s="446">
        <v>3249</v>
      </c>
      <c r="J284" s="442">
        <v>0.3</v>
      </c>
      <c r="K284" s="442">
        <v>1083</v>
      </c>
      <c r="L284" s="446">
        <v>10</v>
      </c>
      <c r="M284" s="446">
        <v>10830</v>
      </c>
      <c r="N284" s="442">
        <v>1</v>
      </c>
      <c r="O284" s="442">
        <v>1083</v>
      </c>
      <c r="P284" s="446">
        <v>19</v>
      </c>
      <c r="Q284" s="446">
        <v>20577</v>
      </c>
      <c r="R284" s="469">
        <v>1.9</v>
      </c>
      <c r="S284" s="447">
        <v>1083</v>
      </c>
    </row>
    <row r="285" spans="1:19" ht="14.45" customHeight="1" x14ac:dyDescent="0.2">
      <c r="A285" s="441"/>
      <c r="B285" s="442" t="s">
        <v>1650</v>
      </c>
      <c r="C285" s="442" t="s">
        <v>1435</v>
      </c>
      <c r="D285" s="442" t="s">
        <v>1434</v>
      </c>
      <c r="E285" s="442" t="s">
        <v>1444</v>
      </c>
      <c r="F285" s="442" t="s">
        <v>1675</v>
      </c>
      <c r="G285" s="442"/>
      <c r="H285" s="446"/>
      <c r="I285" s="446"/>
      <c r="J285" s="442"/>
      <c r="K285" s="442"/>
      <c r="L285" s="446">
        <v>4</v>
      </c>
      <c r="M285" s="446">
        <v>4332</v>
      </c>
      <c r="N285" s="442">
        <v>1</v>
      </c>
      <c r="O285" s="442">
        <v>1083</v>
      </c>
      <c r="P285" s="446"/>
      <c r="Q285" s="446"/>
      <c r="R285" s="469"/>
      <c r="S285" s="447"/>
    </row>
    <row r="286" spans="1:19" ht="14.45" customHeight="1" x14ac:dyDescent="0.2">
      <c r="A286" s="441"/>
      <c r="B286" s="442" t="s">
        <v>1650</v>
      </c>
      <c r="C286" s="442" t="s">
        <v>1435</v>
      </c>
      <c r="D286" s="442" t="s">
        <v>1434</v>
      </c>
      <c r="E286" s="442" t="s">
        <v>1524</v>
      </c>
      <c r="F286" s="442" t="s">
        <v>1529</v>
      </c>
      <c r="G286" s="442" t="s">
        <v>1530</v>
      </c>
      <c r="H286" s="446">
        <v>24</v>
      </c>
      <c r="I286" s="446">
        <v>1866.6699999999998</v>
      </c>
      <c r="J286" s="442">
        <v>0.60000128571474487</v>
      </c>
      <c r="K286" s="442">
        <v>77.777916666666655</v>
      </c>
      <c r="L286" s="446">
        <v>40</v>
      </c>
      <c r="M286" s="446">
        <v>3111.1099999999997</v>
      </c>
      <c r="N286" s="442">
        <v>1</v>
      </c>
      <c r="O286" s="442">
        <v>77.777749999999997</v>
      </c>
      <c r="P286" s="446">
        <v>29</v>
      </c>
      <c r="Q286" s="446">
        <v>2416.67</v>
      </c>
      <c r="R286" s="469">
        <v>0.77678706313823698</v>
      </c>
      <c r="S286" s="447">
        <v>83.333448275862068</v>
      </c>
    </row>
    <row r="287" spans="1:19" ht="14.45" customHeight="1" x14ac:dyDescent="0.2">
      <c r="A287" s="441"/>
      <c r="B287" s="442" t="s">
        <v>1650</v>
      </c>
      <c r="C287" s="442" t="s">
        <v>1435</v>
      </c>
      <c r="D287" s="442" t="s">
        <v>1434</v>
      </c>
      <c r="E287" s="442" t="s">
        <v>1524</v>
      </c>
      <c r="F287" s="442" t="s">
        <v>1531</v>
      </c>
      <c r="G287" s="442" t="s">
        <v>1532</v>
      </c>
      <c r="H287" s="446">
        <v>27</v>
      </c>
      <c r="I287" s="446">
        <v>6750</v>
      </c>
      <c r="J287" s="442">
        <v>1.173913043478261</v>
      </c>
      <c r="K287" s="442">
        <v>250</v>
      </c>
      <c r="L287" s="446">
        <v>23</v>
      </c>
      <c r="M287" s="446">
        <v>5750</v>
      </c>
      <c r="N287" s="442">
        <v>1</v>
      </c>
      <c r="O287" s="442">
        <v>250</v>
      </c>
      <c r="P287" s="446">
        <v>32</v>
      </c>
      <c r="Q287" s="446">
        <v>8177.77</v>
      </c>
      <c r="R287" s="469">
        <v>1.4222208695652174</v>
      </c>
      <c r="S287" s="447">
        <v>255.55531250000001</v>
      </c>
    </row>
    <row r="288" spans="1:19" ht="14.45" customHeight="1" x14ac:dyDescent="0.2">
      <c r="A288" s="441"/>
      <c r="B288" s="442" t="s">
        <v>1650</v>
      </c>
      <c r="C288" s="442" t="s">
        <v>1435</v>
      </c>
      <c r="D288" s="442" t="s">
        <v>1434</v>
      </c>
      <c r="E288" s="442" t="s">
        <v>1524</v>
      </c>
      <c r="F288" s="442" t="s">
        <v>1533</v>
      </c>
      <c r="G288" s="442" t="s">
        <v>1534</v>
      </c>
      <c r="H288" s="446">
        <v>425</v>
      </c>
      <c r="I288" s="446">
        <v>127500</v>
      </c>
      <c r="J288" s="442">
        <v>0.99765258215962438</v>
      </c>
      <c r="K288" s="442">
        <v>300</v>
      </c>
      <c r="L288" s="446">
        <v>426</v>
      </c>
      <c r="M288" s="446">
        <v>127800</v>
      </c>
      <c r="N288" s="442">
        <v>1</v>
      </c>
      <c r="O288" s="442">
        <v>300</v>
      </c>
      <c r="P288" s="446">
        <v>389</v>
      </c>
      <c r="Q288" s="446">
        <v>118861.12</v>
      </c>
      <c r="R288" s="469">
        <v>0.9300557120500782</v>
      </c>
      <c r="S288" s="447">
        <v>305.55557840616967</v>
      </c>
    </row>
    <row r="289" spans="1:19" ht="14.45" customHeight="1" x14ac:dyDescent="0.2">
      <c r="A289" s="441"/>
      <c r="B289" s="442" t="s">
        <v>1650</v>
      </c>
      <c r="C289" s="442" t="s">
        <v>1435</v>
      </c>
      <c r="D289" s="442" t="s">
        <v>1434</v>
      </c>
      <c r="E289" s="442" t="s">
        <v>1524</v>
      </c>
      <c r="F289" s="442" t="s">
        <v>1537</v>
      </c>
      <c r="G289" s="442" t="s">
        <v>1538</v>
      </c>
      <c r="H289" s="446"/>
      <c r="I289" s="446"/>
      <c r="J289" s="442"/>
      <c r="K289" s="442"/>
      <c r="L289" s="446">
        <v>1</v>
      </c>
      <c r="M289" s="446">
        <v>550</v>
      </c>
      <c r="N289" s="442">
        <v>1</v>
      </c>
      <c r="O289" s="442">
        <v>550</v>
      </c>
      <c r="P289" s="446">
        <v>4</v>
      </c>
      <c r="Q289" s="446">
        <v>2222.2199999999998</v>
      </c>
      <c r="R289" s="469">
        <v>4.0404</v>
      </c>
      <c r="S289" s="447">
        <v>555.55499999999995</v>
      </c>
    </row>
    <row r="290" spans="1:19" ht="14.45" customHeight="1" x14ac:dyDescent="0.2">
      <c r="A290" s="441"/>
      <c r="B290" s="442" t="s">
        <v>1650</v>
      </c>
      <c r="C290" s="442" t="s">
        <v>1435</v>
      </c>
      <c r="D290" s="442" t="s">
        <v>1434</v>
      </c>
      <c r="E290" s="442" t="s">
        <v>1524</v>
      </c>
      <c r="F290" s="442" t="s">
        <v>1550</v>
      </c>
      <c r="G290" s="442" t="s">
        <v>1551</v>
      </c>
      <c r="H290" s="446"/>
      <c r="I290" s="446"/>
      <c r="J290" s="442"/>
      <c r="K290" s="442"/>
      <c r="L290" s="446"/>
      <c r="M290" s="446"/>
      <c r="N290" s="442"/>
      <c r="O290" s="442"/>
      <c r="P290" s="446">
        <v>4</v>
      </c>
      <c r="Q290" s="446">
        <v>2022.22</v>
      </c>
      <c r="R290" s="469"/>
      <c r="S290" s="447">
        <v>505.55500000000001</v>
      </c>
    </row>
    <row r="291" spans="1:19" ht="14.45" customHeight="1" x14ac:dyDescent="0.2">
      <c r="A291" s="441"/>
      <c r="B291" s="442" t="s">
        <v>1650</v>
      </c>
      <c r="C291" s="442" t="s">
        <v>1435</v>
      </c>
      <c r="D291" s="442" t="s">
        <v>1434</v>
      </c>
      <c r="E291" s="442" t="s">
        <v>1524</v>
      </c>
      <c r="F291" s="442" t="s">
        <v>1676</v>
      </c>
      <c r="G291" s="442" t="s">
        <v>1677</v>
      </c>
      <c r="H291" s="446">
        <v>253</v>
      </c>
      <c r="I291" s="446">
        <v>168666.66999999998</v>
      </c>
      <c r="J291" s="442">
        <v>1.1194690239055525</v>
      </c>
      <c r="K291" s="442">
        <v>666.66667984189712</v>
      </c>
      <c r="L291" s="446">
        <v>226</v>
      </c>
      <c r="M291" s="446">
        <v>150666.66999999998</v>
      </c>
      <c r="N291" s="442">
        <v>1</v>
      </c>
      <c r="O291" s="442">
        <v>666.66668141592913</v>
      </c>
      <c r="P291" s="446">
        <v>221</v>
      </c>
      <c r="Q291" s="446">
        <v>155927.78</v>
      </c>
      <c r="R291" s="469">
        <v>1.0349188709088746</v>
      </c>
      <c r="S291" s="447">
        <v>705.55556561085973</v>
      </c>
    </row>
    <row r="292" spans="1:19" ht="14.45" customHeight="1" x14ac:dyDescent="0.2">
      <c r="A292" s="441"/>
      <c r="B292" s="442" t="s">
        <v>1650</v>
      </c>
      <c r="C292" s="442" t="s">
        <v>1435</v>
      </c>
      <c r="D292" s="442" t="s">
        <v>1434</v>
      </c>
      <c r="E292" s="442" t="s">
        <v>1524</v>
      </c>
      <c r="F292" s="442" t="s">
        <v>1678</v>
      </c>
      <c r="G292" s="442" t="s">
        <v>1679</v>
      </c>
      <c r="H292" s="446">
        <v>433</v>
      </c>
      <c r="I292" s="446">
        <v>101033.32</v>
      </c>
      <c r="J292" s="442">
        <v>0.8326922206783578</v>
      </c>
      <c r="K292" s="442">
        <v>233.33330254041573</v>
      </c>
      <c r="L292" s="446">
        <v>520</v>
      </c>
      <c r="M292" s="446">
        <v>121333.33</v>
      </c>
      <c r="N292" s="442">
        <v>1</v>
      </c>
      <c r="O292" s="442">
        <v>233.33332692307692</v>
      </c>
      <c r="P292" s="446">
        <v>395</v>
      </c>
      <c r="Q292" s="446">
        <v>99188.89</v>
      </c>
      <c r="R292" s="469">
        <v>0.81749087410689214</v>
      </c>
      <c r="S292" s="447">
        <v>251.11111392405064</v>
      </c>
    </row>
    <row r="293" spans="1:19" ht="14.45" customHeight="1" x14ac:dyDescent="0.2">
      <c r="A293" s="441"/>
      <c r="B293" s="442" t="s">
        <v>1650</v>
      </c>
      <c r="C293" s="442" t="s">
        <v>1435</v>
      </c>
      <c r="D293" s="442" t="s">
        <v>1434</v>
      </c>
      <c r="E293" s="442" t="s">
        <v>1524</v>
      </c>
      <c r="F293" s="442" t="s">
        <v>1680</v>
      </c>
      <c r="G293" s="442" t="s">
        <v>1681</v>
      </c>
      <c r="H293" s="446">
        <v>273</v>
      </c>
      <c r="I293" s="446">
        <v>212333.33000000002</v>
      </c>
      <c r="J293" s="442">
        <v>0.89802624261105557</v>
      </c>
      <c r="K293" s="442">
        <v>777.77776556776564</v>
      </c>
      <c r="L293" s="446">
        <v>304</v>
      </c>
      <c r="M293" s="446">
        <v>236444.46</v>
      </c>
      <c r="N293" s="442">
        <v>1</v>
      </c>
      <c r="O293" s="442">
        <v>777.77782894736845</v>
      </c>
      <c r="P293" s="446">
        <v>237</v>
      </c>
      <c r="Q293" s="446">
        <v>194866.66999999998</v>
      </c>
      <c r="R293" s="469">
        <v>0.82415409521542604</v>
      </c>
      <c r="S293" s="447">
        <v>822.22223628691972</v>
      </c>
    </row>
    <row r="294" spans="1:19" ht="14.45" customHeight="1" x14ac:dyDescent="0.2">
      <c r="A294" s="441"/>
      <c r="B294" s="442" t="s">
        <v>1650</v>
      </c>
      <c r="C294" s="442" t="s">
        <v>1435</v>
      </c>
      <c r="D294" s="442" t="s">
        <v>1434</v>
      </c>
      <c r="E294" s="442" t="s">
        <v>1524</v>
      </c>
      <c r="F294" s="442" t="s">
        <v>1682</v>
      </c>
      <c r="G294" s="442" t="s">
        <v>1683</v>
      </c>
      <c r="H294" s="446">
        <v>563</v>
      </c>
      <c r="I294" s="446">
        <v>137622.22</v>
      </c>
      <c r="J294" s="442">
        <v>0.91100320143417479</v>
      </c>
      <c r="K294" s="442">
        <v>244.44444049733571</v>
      </c>
      <c r="L294" s="446">
        <v>618</v>
      </c>
      <c r="M294" s="446">
        <v>151066.66999999998</v>
      </c>
      <c r="N294" s="442">
        <v>1</v>
      </c>
      <c r="O294" s="442">
        <v>244.44444983818767</v>
      </c>
      <c r="P294" s="446">
        <v>529</v>
      </c>
      <c r="Q294" s="446">
        <v>138715.55000000002</v>
      </c>
      <c r="R294" s="469">
        <v>0.91824060198056945</v>
      </c>
      <c r="S294" s="447">
        <v>262.22221172022688</v>
      </c>
    </row>
    <row r="295" spans="1:19" ht="14.45" customHeight="1" x14ac:dyDescent="0.2">
      <c r="A295" s="441"/>
      <c r="B295" s="442" t="s">
        <v>1650</v>
      </c>
      <c r="C295" s="442" t="s">
        <v>1435</v>
      </c>
      <c r="D295" s="442" t="s">
        <v>1434</v>
      </c>
      <c r="E295" s="442" t="s">
        <v>1524</v>
      </c>
      <c r="F295" s="442" t="s">
        <v>1684</v>
      </c>
      <c r="G295" s="442" t="s">
        <v>1685</v>
      </c>
      <c r="H295" s="446">
        <v>12</v>
      </c>
      <c r="I295" s="446">
        <v>6306.66</v>
      </c>
      <c r="J295" s="442">
        <v>0.37499977702156706</v>
      </c>
      <c r="K295" s="442">
        <v>525.55499999999995</v>
      </c>
      <c r="L295" s="446">
        <v>32</v>
      </c>
      <c r="M295" s="446">
        <v>16817.77</v>
      </c>
      <c r="N295" s="442">
        <v>1</v>
      </c>
      <c r="O295" s="442">
        <v>525.55531250000001</v>
      </c>
      <c r="P295" s="446">
        <v>24</v>
      </c>
      <c r="Q295" s="446">
        <v>13386.67</v>
      </c>
      <c r="R295" s="469">
        <v>0.79598365300512497</v>
      </c>
      <c r="S295" s="447">
        <v>557.77791666666667</v>
      </c>
    </row>
    <row r="296" spans="1:19" ht="14.45" customHeight="1" x14ac:dyDescent="0.2">
      <c r="A296" s="441"/>
      <c r="B296" s="442" t="s">
        <v>1650</v>
      </c>
      <c r="C296" s="442" t="s">
        <v>1435</v>
      </c>
      <c r="D296" s="442" t="s">
        <v>1434</v>
      </c>
      <c r="E296" s="442" t="s">
        <v>1524</v>
      </c>
      <c r="F296" s="442" t="s">
        <v>1686</v>
      </c>
      <c r="G296" s="442" t="s">
        <v>1687</v>
      </c>
      <c r="H296" s="446">
        <v>10</v>
      </c>
      <c r="I296" s="446">
        <v>10000</v>
      </c>
      <c r="J296" s="442">
        <v>1.25</v>
      </c>
      <c r="K296" s="442">
        <v>1000</v>
      </c>
      <c r="L296" s="446">
        <v>8</v>
      </c>
      <c r="M296" s="446">
        <v>8000</v>
      </c>
      <c r="N296" s="442">
        <v>1</v>
      </c>
      <c r="O296" s="442">
        <v>1000</v>
      </c>
      <c r="P296" s="446">
        <v>2</v>
      </c>
      <c r="Q296" s="446">
        <v>2111.12</v>
      </c>
      <c r="R296" s="469">
        <v>0.26389000000000001</v>
      </c>
      <c r="S296" s="447">
        <v>1055.56</v>
      </c>
    </row>
    <row r="297" spans="1:19" ht="14.45" customHeight="1" x14ac:dyDescent="0.2">
      <c r="A297" s="441"/>
      <c r="B297" s="442" t="s">
        <v>1650</v>
      </c>
      <c r="C297" s="442" t="s">
        <v>1435</v>
      </c>
      <c r="D297" s="442" t="s">
        <v>1434</v>
      </c>
      <c r="E297" s="442" t="s">
        <v>1524</v>
      </c>
      <c r="F297" s="442" t="s">
        <v>1604</v>
      </c>
      <c r="G297" s="442" t="s">
        <v>1605</v>
      </c>
      <c r="H297" s="446"/>
      <c r="I297" s="446"/>
      <c r="J297" s="442"/>
      <c r="K297" s="442"/>
      <c r="L297" s="446">
        <v>2</v>
      </c>
      <c r="M297" s="446">
        <v>0</v>
      </c>
      <c r="N297" s="442"/>
      <c r="O297" s="442">
        <v>0</v>
      </c>
      <c r="P297" s="446"/>
      <c r="Q297" s="446"/>
      <c r="R297" s="469"/>
      <c r="S297" s="447"/>
    </row>
    <row r="298" spans="1:19" ht="14.45" customHeight="1" x14ac:dyDescent="0.2">
      <c r="A298" s="441"/>
      <c r="B298" s="442" t="s">
        <v>1650</v>
      </c>
      <c r="C298" s="442" t="s">
        <v>1435</v>
      </c>
      <c r="D298" s="442" t="s">
        <v>1434</v>
      </c>
      <c r="E298" s="442" t="s">
        <v>1524</v>
      </c>
      <c r="F298" s="442" t="s">
        <v>1558</v>
      </c>
      <c r="G298" s="442" t="s">
        <v>1559</v>
      </c>
      <c r="H298" s="446">
        <v>725</v>
      </c>
      <c r="I298" s="446">
        <v>0</v>
      </c>
      <c r="J298" s="442"/>
      <c r="K298" s="442">
        <v>0</v>
      </c>
      <c r="L298" s="446">
        <v>704</v>
      </c>
      <c r="M298" s="446">
        <v>0</v>
      </c>
      <c r="N298" s="442"/>
      <c r="O298" s="442">
        <v>0</v>
      </c>
      <c r="P298" s="446">
        <v>620</v>
      </c>
      <c r="Q298" s="446">
        <v>0</v>
      </c>
      <c r="R298" s="469"/>
      <c r="S298" s="447">
        <v>0</v>
      </c>
    </row>
    <row r="299" spans="1:19" ht="14.45" customHeight="1" x14ac:dyDescent="0.2">
      <c r="A299" s="441"/>
      <c r="B299" s="442" t="s">
        <v>1650</v>
      </c>
      <c r="C299" s="442" t="s">
        <v>1435</v>
      </c>
      <c r="D299" s="442" t="s">
        <v>1434</v>
      </c>
      <c r="E299" s="442" t="s">
        <v>1524</v>
      </c>
      <c r="F299" s="442" t="s">
        <v>1560</v>
      </c>
      <c r="G299" s="442" t="s">
        <v>1561</v>
      </c>
      <c r="H299" s="446">
        <v>499</v>
      </c>
      <c r="I299" s="446">
        <v>152472.24</v>
      </c>
      <c r="J299" s="442">
        <v>0.93445701870363607</v>
      </c>
      <c r="K299" s="442">
        <v>305.55559118236471</v>
      </c>
      <c r="L299" s="446">
        <v>534</v>
      </c>
      <c r="M299" s="446">
        <v>163166.66999999998</v>
      </c>
      <c r="N299" s="442">
        <v>1</v>
      </c>
      <c r="O299" s="442">
        <v>305.55556179775277</v>
      </c>
      <c r="P299" s="446">
        <v>529</v>
      </c>
      <c r="Q299" s="446">
        <v>164577.77000000002</v>
      </c>
      <c r="R299" s="469">
        <v>1.0086482122850213</v>
      </c>
      <c r="S299" s="447">
        <v>311.11109640831762</v>
      </c>
    </row>
    <row r="300" spans="1:19" ht="14.45" customHeight="1" x14ac:dyDescent="0.2">
      <c r="A300" s="441"/>
      <c r="B300" s="442" t="s">
        <v>1650</v>
      </c>
      <c r="C300" s="442" t="s">
        <v>1435</v>
      </c>
      <c r="D300" s="442" t="s">
        <v>1434</v>
      </c>
      <c r="E300" s="442" t="s">
        <v>1524</v>
      </c>
      <c r="F300" s="442" t="s">
        <v>1562</v>
      </c>
      <c r="G300" s="442" t="s">
        <v>1563</v>
      </c>
      <c r="H300" s="446">
        <v>1164</v>
      </c>
      <c r="I300" s="446">
        <v>38800</v>
      </c>
      <c r="J300" s="442">
        <v>2.3901442279556937</v>
      </c>
      <c r="K300" s="442">
        <v>33.333333333333336</v>
      </c>
      <c r="L300" s="446">
        <v>487</v>
      </c>
      <c r="M300" s="446">
        <v>16233.33</v>
      </c>
      <c r="N300" s="442">
        <v>1</v>
      </c>
      <c r="O300" s="442">
        <v>33.333326488706362</v>
      </c>
      <c r="P300" s="446"/>
      <c r="Q300" s="446"/>
      <c r="R300" s="469"/>
      <c r="S300" s="447"/>
    </row>
    <row r="301" spans="1:19" ht="14.45" customHeight="1" x14ac:dyDescent="0.2">
      <c r="A301" s="441"/>
      <c r="B301" s="442" t="s">
        <v>1650</v>
      </c>
      <c r="C301" s="442" t="s">
        <v>1435</v>
      </c>
      <c r="D301" s="442" t="s">
        <v>1434</v>
      </c>
      <c r="E301" s="442" t="s">
        <v>1524</v>
      </c>
      <c r="F301" s="442" t="s">
        <v>1564</v>
      </c>
      <c r="G301" s="442" t="s">
        <v>1565</v>
      </c>
      <c r="H301" s="446">
        <v>559</v>
      </c>
      <c r="I301" s="446">
        <v>254655.55000000002</v>
      </c>
      <c r="J301" s="442">
        <v>0.95719173995172613</v>
      </c>
      <c r="K301" s="442">
        <v>455.55554561717355</v>
      </c>
      <c r="L301" s="446">
        <v>584</v>
      </c>
      <c r="M301" s="446">
        <v>266044.45</v>
      </c>
      <c r="N301" s="442">
        <v>1</v>
      </c>
      <c r="O301" s="442">
        <v>455.55556506849319</v>
      </c>
      <c r="P301" s="446">
        <v>470</v>
      </c>
      <c r="Q301" s="446">
        <v>216722.21999999997</v>
      </c>
      <c r="R301" s="469">
        <v>0.81460906250816345</v>
      </c>
      <c r="S301" s="447">
        <v>461.11110638297868</v>
      </c>
    </row>
    <row r="302" spans="1:19" ht="14.45" customHeight="1" x14ac:dyDescent="0.2">
      <c r="A302" s="441"/>
      <c r="B302" s="442" t="s">
        <v>1650</v>
      </c>
      <c r="C302" s="442" t="s">
        <v>1435</v>
      </c>
      <c r="D302" s="442" t="s">
        <v>1434</v>
      </c>
      <c r="E302" s="442" t="s">
        <v>1524</v>
      </c>
      <c r="F302" s="442" t="s">
        <v>1568</v>
      </c>
      <c r="G302" s="442" t="s">
        <v>1569</v>
      </c>
      <c r="H302" s="446">
        <v>540</v>
      </c>
      <c r="I302" s="446">
        <v>42000.000000000007</v>
      </c>
      <c r="J302" s="442">
        <v>0.87662339695323288</v>
      </c>
      <c r="K302" s="442">
        <v>77.777777777777786</v>
      </c>
      <c r="L302" s="446">
        <v>616</v>
      </c>
      <c r="M302" s="446">
        <v>47911.11</v>
      </c>
      <c r="N302" s="442">
        <v>1</v>
      </c>
      <c r="O302" s="442">
        <v>77.777775974025971</v>
      </c>
      <c r="P302" s="446">
        <v>617</v>
      </c>
      <c r="Q302" s="446">
        <v>58272.22</v>
      </c>
      <c r="R302" s="469">
        <v>1.2162569391525264</v>
      </c>
      <c r="S302" s="447">
        <v>94.444440842787685</v>
      </c>
    </row>
    <row r="303" spans="1:19" ht="14.45" customHeight="1" x14ac:dyDescent="0.2">
      <c r="A303" s="441"/>
      <c r="B303" s="442" t="s">
        <v>1650</v>
      </c>
      <c r="C303" s="442" t="s">
        <v>1435</v>
      </c>
      <c r="D303" s="442" t="s">
        <v>1434</v>
      </c>
      <c r="E303" s="442" t="s">
        <v>1524</v>
      </c>
      <c r="F303" s="442" t="s">
        <v>1688</v>
      </c>
      <c r="G303" s="442" t="s">
        <v>1689</v>
      </c>
      <c r="H303" s="446">
        <v>305</v>
      </c>
      <c r="I303" s="446">
        <v>440555.56999999995</v>
      </c>
      <c r="J303" s="442">
        <v>1.0445206014532249</v>
      </c>
      <c r="K303" s="442">
        <v>1444.4444918032784</v>
      </c>
      <c r="L303" s="446">
        <v>292</v>
      </c>
      <c r="M303" s="446">
        <v>421777.76999999996</v>
      </c>
      <c r="N303" s="442">
        <v>1</v>
      </c>
      <c r="O303" s="442">
        <v>1444.444417808219</v>
      </c>
      <c r="P303" s="446">
        <v>242</v>
      </c>
      <c r="Q303" s="446">
        <v>368377.77</v>
      </c>
      <c r="R303" s="469">
        <v>0.87339304297616271</v>
      </c>
      <c r="S303" s="447">
        <v>1522.2221900826446</v>
      </c>
    </row>
    <row r="304" spans="1:19" ht="14.45" customHeight="1" x14ac:dyDescent="0.2">
      <c r="A304" s="441"/>
      <c r="B304" s="442" t="s">
        <v>1650</v>
      </c>
      <c r="C304" s="442" t="s">
        <v>1435</v>
      </c>
      <c r="D304" s="442" t="s">
        <v>1434</v>
      </c>
      <c r="E304" s="442" t="s">
        <v>1524</v>
      </c>
      <c r="F304" s="442" t="s">
        <v>1570</v>
      </c>
      <c r="G304" s="442" t="s">
        <v>1571</v>
      </c>
      <c r="H304" s="446"/>
      <c r="I304" s="446"/>
      <c r="J304" s="442"/>
      <c r="K304" s="442"/>
      <c r="L304" s="446">
        <v>0</v>
      </c>
      <c r="M304" s="446">
        <v>0</v>
      </c>
      <c r="N304" s="442"/>
      <c r="O304" s="442"/>
      <c r="P304" s="446"/>
      <c r="Q304" s="446"/>
      <c r="R304" s="469"/>
      <c r="S304" s="447"/>
    </row>
    <row r="305" spans="1:19" ht="14.45" customHeight="1" x14ac:dyDescent="0.2">
      <c r="A305" s="441"/>
      <c r="B305" s="442" t="s">
        <v>1650</v>
      </c>
      <c r="C305" s="442" t="s">
        <v>1435</v>
      </c>
      <c r="D305" s="442" t="s">
        <v>1434</v>
      </c>
      <c r="E305" s="442" t="s">
        <v>1524</v>
      </c>
      <c r="F305" s="442" t="s">
        <v>1574</v>
      </c>
      <c r="G305" s="442" t="s">
        <v>1575</v>
      </c>
      <c r="H305" s="446">
        <v>3</v>
      </c>
      <c r="I305" s="446">
        <v>283.32</v>
      </c>
      <c r="J305" s="442">
        <v>0.3333176470588235</v>
      </c>
      <c r="K305" s="442">
        <v>94.44</v>
      </c>
      <c r="L305" s="446">
        <v>9</v>
      </c>
      <c r="M305" s="446">
        <v>850</v>
      </c>
      <c r="N305" s="442">
        <v>1</v>
      </c>
      <c r="O305" s="442">
        <v>94.444444444444443</v>
      </c>
      <c r="P305" s="446">
        <v>9</v>
      </c>
      <c r="Q305" s="446">
        <v>1000</v>
      </c>
      <c r="R305" s="469">
        <v>1.1764705882352942</v>
      </c>
      <c r="S305" s="447">
        <v>111.11111111111111</v>
      </c>
    </row>
    <row r="306" spans="1:19" ht="14.45" customHeight="1" x14ac:dyDescent="0.2">
      <c r="A306" s="441"/>
      <c r="B306" s="442" t="s">
        <v>1650</v>
      </c>
      <c r="C306" s="442" t="s">
        <v>1435</v>
      </c>
      <c r="D306" s="442" t="s">
        <v>1434</v>
      </c>
      <c r="E306" s="442" t="s">
        <v>1524</v>
      </c>
      <c r="F306" s="442" t="s">
        <v>1606</v>
      </c>
      <c r="G306" s="442" t="s">
        <v>1607</v>
      </c>
      <c r="H306" s="446">
        <v>14</v>
      </c>
      <c r="I306" s="446">
        <v>1353.34</v>
      </c>
      <c r="J306" s="442">
        <v>2.3333448275862065</v>
      </c>
      <c r="K306" s="442">
        <v>96.667142857142849</v>
      </c>
      <c r="L306" s="446">
        <v>6</v>
      </c>
      <c r="M306" s="446">
        <v>580</v>
      </c>
      <c r="N306" s="442">
        <v>1</v>
      </c>
      <c r="O306" s="442">
        <v>96.666666666666671</v>
      </c>
      <c r="P306" s="446">
        <v>6</v>
      </c>
      <c r="Q306" s="446">
        <v>900</v>
      </c>
      <c r="R306" s="469">
        <v>1.5517241379310345</v>
      </c>
      <c r="S306" s="447">
        <v>150</v>
      </c>
    </row>
    <row r="307" spans="1:19" ht="14.45" customHeight="1" x14ac:dyDescent="0.2">
      <c r="A307" s="441"/>
      <c r="B307" s="442" t="s">
        <v>1650</v>
      </c>
      <c r="C307" s="442" t="s">
        <v>1435</v>
      </c>
      <c r="D307" s="442" t="s">
        <v>1434</v>
      </c>
      <c r="E307" s="442" t="s">
        <v>1524</v>
      </c>
      <c r="F307" s="442" t="s">
        <v>1690</v>
      </c>
      <c r="G307" s="442" t="s">
        <v>1691</v>
      </c>
      <c r="H307" s="446">
        <v>298</v>
      </c>
      <c r="I307" s="446">
        <v>104300</v>
      </c>
      <c r="J307" s="442">
        <v>1.0240549828178693</v>
      </c>
      <c r="K307" s="442">
        <v>350</v>
      </c>
      <c r="L307" s="446">
        <v>291</v>
      </c>
      <c r="M307" s="446">
        <v>101850</v>
      </c>
      <c r="N307" s="442">
        <v>1</v>
      </c>
      <c r="O307" s="442">
        <v>350</v>
      </c>
      <c r="P307" s="446">
        <v>278</v>
      </c>
      <c r="Q307" s="446">
        <v>103477.76999999999</v>
      </c>
      <c r="R307" s="469">
        <v>1.015982032400589</v>
      </c>
      <c r="S307" s="447">
        <v>372.22219424460428</v>
      </c>
    </row>
    <row r="308" spans="1:19" ht="14.45" customHeight="1" x14ac:dyDescent="0.2">
      <c r="A308" s="441"/>
      <c r="B308" s="442" t="s">
        <v>1650</v>
      </c>
      <c r="C308" s="442" t="s">
        <v>1435</v>
      </c>
      <c r="D308" s="442" t="s">
        <v>1434</v>
      </c>
      <c r="E308" s="442" t="s">
        <v>1524</v>
      </c>
      <c r="F308" s="442" t="s">
        <v>1692</v>
      </c>
      <c r="G308" s="442" t="s">
        <v>1693</v>
      </c>
      <c r="H308" s="446">
        <v>24</v>
      </c>
      <c r="I308" s="446">
        <v>1413.34</v>
      </c>
      <c r="J308" s="442">
        <v>1.0909104943036216</v>
      </c>
      <c r="K308" s="442">
        <v>58.889166666666661</v>
      </c>
      <c r="L308" s="446">
        <v>22</v>
      </c>
      <c r="M308" s="446">
        <v>1295.56</v>
      </c>
      <c r="N308" s="442">
        <v>1</v>
      </c>
      <c r="O308" s="442">
        <v>58.889090909090903</v>
      </c>
      <c r="P308" s="446">
        <v>29</v>
      </c>
      <c r="Q308" s="446">
        <v>1965.56</v>
      </c>
      <c r="R308" s="469">
        <v>1.5171508845595727</v>
      </c>
      <c r="S308" s="447">
        <v>67.777931034482762</v>
      </c>
    </row>
    <row r="309" spans="1:19" ht="14.45" customHeight="1" x14ac:dyDescent="0.2">
      <c r="A309" s="441"/>
      <c r="B309" s="442" t="s">
        <v>1650</v>
      </c>
      <c r="C309" s="442" t="s">
        <v>1435</v>
      </c>
      <c r="D309" s="442" t="s">
        <v>1434</v>
      </c>
      <c r="E309" s="442" t="s">
        <v>1524</v>
      </c>
      <c r="F309" s="442" t="s">
        <v>1694</v>
      </c>
      <c r="G309" s="442" t="s">
        <v>1695</v>
      </c>
      <c r="H309" s="446">
        <v>425</v>
      </c>
      <c r="I309" s="446">
        <v>54777.79</v>
      </c>
      <c r="J309" s="442">
        <v>0.99765274419300976</v>
      </c>
      <c r="K309" s="442">
        <v>128.88891764705883</v>
      </c>
      <c r="L309" s="446">
        <v>426</v>
      </c>
      <c r="M309" s="446">
        <v>54906.67</v>
      </c>
      <c r="N309" s="442">
        <v>1</v>
      </c>
      <c r="O309" s="442">
        <v>128.88889671361503</v>
      </c>
      <c r="P309" s="446">
        <v>394</v>
      </c>
      <c r="Q309" s="446">
        <v>55597.760000000002</v>
      </c>
      <c r="R309" s="469">
        <v>1.0125866310960034</v>
      </c>
      <c r="S309" s="447">
        <v>141.11106598984773</v>
      </c>
    </row>
    <row r="310" spans="1:19" ht="14.45" customHeight="1" x14ac:dyDescent="0.2">
      <c r="A310" s="441"/>
      <c r="B310" s="442" t="s">
        <v>1650</v>
      </c>
      <c r="C310" s="442" t="s">
        <v>1435</v>
      </c>
      <c r="D310" s="442" t="s">
        <v>1434</v>
      </c>
      <c r="E310" s="442" t="s">
        <v>1524</v>
      </c>
      <c r="F310" s="442" t="s">
        <v>1585</v>
      </c>
      <c r="G310" s="442" t="s">
        <v>1586</v>
      </c>
      <c r="H310" s="446">
        <v>1318</v>
      </c>
      <c r="I310" s="446">
        <v>64435.55</v>
      </c>
      <c r="J310" s="442">
        <v>0.90459829917036272</v>
      </c>
      <c r="K310" s="442">
        <v>48.888884673748109</v>
      </c>
      <c r="L310" s="446">
        <v>1457</v>
      </c>
      <c r="M310" s="446">
        <v>71231.12</v>
      </c>
      <c r="N310" s="442">
        <v>1</v>
      </c>
      <c r="O310" s="442">
        <v>48.888894989704873</v>
      </c>
      <c r="P310" s="446">
        <v>1175</v>
      </c>
      <c r="Q310" s="446">
        <v>84861.11</v>
      </c>
      <c r="R310" s="469">
        <v>1.1913488093406366</v>
      </c>
      <c r="S310" s="447">
        <v>72.222221276595747</v>
      </c>
    </row>
    <row r="311" spans="1:19" ht="14.45" customHeight="1" x14ac:dyDescent="0.2">
      <c r="A311" s="441"/>
      <c r="B311" s="442" t="s">
        <v>1650</v>
      </c>
      <c r="C311" s="442" t="s">
        <v>1435</v>
      </c>
      <c r="D311" s="442" t="s">
        <v>1434</v>
      </c>
      <c r="E311" s="442" t="s">
        <v>1524</v>
      </c>
      <c r="F311" s="442" t="s">
        <v>1696</v>
      </c>
      <c r="G311" s="442" t="s">
        <v>1697</v>
      </c>
      <c r="H311" s="446">
        <v>1337</v>
      </c>
      <c r="I311" s="446">
        <v>1188444.45</v>
      </c>
      <c r="J311" s="442">
        <v>0.9157534344266044</v>
      </c>
      <c r="K311" s="442">
        <v>888.88889304412862</v>
      </c>
      <c r="L311" s="446">
        <v>1460</v>
      </c>
      <c r="M311" s="446">
        <v>1297777.77</v>
      </c>
      <c r="N311" s="442">
        <v>1</v>
      </c>
      <c r="O311" s="442">
        <v>888.88888356164387</v>
      </c>
      <c r="P311" s="446">
        <v>1327</v>
      </c>
      <c r="Q311" s="446">
        <v>1245905.55</v>
      </c>
      <c r="R311" s="469">
        <v>0.96002996722620704</v>
      </c>
      <c r="S311" s="447">
        <v>938.8888847023361</v>
      </c>
    </row>
    <row r="312" spans="1:19" ht="14.45" customHeight="1" x14ac:dyDescent="0.2">
      <c r="A312" s="441"/>
      <c r="B312" s="442" t="s">
        <v>1650</v>
      </c>
      <c r="C312" s="442" t="s">
        <v>1435</v>
      </c>
      <c r="D312" s="442" t="s">
        <v>1434</v>
      </c>
      <c r="E312" s="442" t="s">
        <v>1524</v>
      </c>
      <c r="F312" s="442" t="s">
        <v>1698</v>
      </c>
      <c r="G312" s="442" t="s">
        <v>1699</v>
      </c>
      <c r="H312" s="446">
        <v>22</v>
      </c>
      <c r="I312" s="446">
        <v>7333.32</v>
      </c>
      <c r="J312" s="442">
        <v>0.78571229591978864</v>
      </c>
      <c r="K312" s="442">
        <v>333.33272727272725</v>
      </c>
      <c r="L312" s="446">
        <v>28</v>
      </c>
      <c r="M312" s="446">
        <v>9333.34</v>
      </c>
      <c r="N312" s="442">
        <v>1</v>
      </c>
      <c r="O312" s="442">
        <v>333.33357142857142</v>
      </c>
      <c r="P312" s="446">
        <v>86</v>
      </c>
      <c r="Q312" s="446">
        <v>30577.780000000002</v>
      </c>
      <c r="R312" s="469">
        <v>3.2761883741511615</v>
      </c>
      <c r="S312" s="447">
        <v>355.55558139534884</v>
      </c>
    </row>
    <row r="313" spans="1:19" ht="14.45" customHeight="1" thickBot="1" x14ac:dyDescent="0.25">
      <c r="A313" s="448"/>
      <c r="B313" s="449" t="s">
        <v>1650</v>
      </c>
      <c r="C313" s="449" t="s">
        <v>1435</v>
      </c>
      <c r="D313" s="449" t="s">
        <v>1434</v>
      </c>
      <c r="E313" s="449" t="s">
        <v>1524</v>
      </c>
      <c r="F313" s="449" t="s">
        <v>1597</v>
      </c>
      <c r="G313" s="449" t="s">
        <v>1598</v>
      </c>
      <c r="H313" s="453"/>
      <c r="I313" s="453"/>
      <c r="J313" s="449"/>
      <c r="K313" s="449"/>
      <c r="L313" s="453"/>
      <c r="M313" s="453"/>
      <c r="N313" s="449"/>
      <c r="O313" s="449"/>
      <c r="P313" s="453">
        <v>5</v>
      </c>
      <c r="Q313" s="453">
        <v>305.55</v>
      </c>
      <c r="R313" s="461"/>
      <c r="S313" s="454">
        <v>61.11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3C2B5B7-8AD4-4F12-AEB6-2FA3F73286F5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7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22456.651489999997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131.97656999999995</v>
      </c>
      <c r="E7" s="148">
        <f t="shared" ref="E7:E13" si="0">IF(C7=0,0,D7/C7)</f>
        <v>0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1175.5300599999998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17248.844259999998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9940.9311199999975</v>
      </c>
      <c r="D16" s="166">
        <f ca="1">IF(ISERROR(VLOOKUP("Výnosy celkem",INDIRECT("HI!$A:$G"),5,0)),0,VLOOKUP("Výnosy celkem",INDIRECT("HI!$A:$G"),5,0))</f>
        <v>9254.8121899999951</v>
      </c>
      <c r="E16" s="167">
        <f t="shared" ref="E16:E19" ca="1" si="1">IF(C16=0,0,D16/C16)</f>
        <v>0.93098041604778747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9940.9311199999975</v>
      </c>
      <c r="D17" s="147">
        <f ca="1">IF(ISERROR(VLOOKUP("Ambulance *",INDIRECT("HI!$A:$G"),5,0)),0,VLOOKUP("Ambulance *",INDIRECT("HI!$A:$G"),5,0))</f>
        <v>9254.8121899999951</v>
      </c>
      <c r="E17" s="148">
        <f t="shared" ca="1" si="1"/>
        <v>0.93098041604778747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0.93098041604778747</v>
      </c>
      <c r="E18" s="148">
        <f t="shared" si="1"/>
        <v>0.93098041604778747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0.9309804160477877</v>
      </c>
      <c r="E19" s="148">
        <f t="shared" si="1"/>
        <v>0.9309804160477877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20A33DB-18A4-4FAD-9D17-104DBC03F1C3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7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2018</v>
      </c>
      <c r="C3" s="40">
        <v>2019</v>
      </c>
      <c r="D3" s="7"/>
      <c r="E3" s="310">
        <v>2020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239</v>
      </c>
      <c r="J4" s="244" t="s">
        <v>240</v>
      </c>
    </row>
    <row r="5" spans="1:10" ht="14.45" customHeight="1" x14ac:dyDescent="0.2">
      <c r="A5" s="97" t="str">
        <f>HYPERLINK("#'Léky Žádanky'!A1","Léky (Kč)")</f>
        <v>Léky (Kč)</v>
      </c>
      <c r="B5" s="27">
        <v>178.76569000000001</v>
      </c>
      <c r="C5" s="29">
        <v>185.24577000000002</v>
      </c>
      <c r="D5" s="8"/>
      <c r="E5" s="102">
        <v>131.97656999999995</v>
      </c>
      <c r="F5" s="28">
        <v>0</v>
      </c>
      <c r="G5" s="101">
        <f>E5-F5</f>
        <v>131.97656999999995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1754.8669200000004</v>
      </c>
      <c r="C6" s="31">
        <v>1485.7481400000001</v>
      </c>
      <c r="D6" s="8"/>
      <c r="E6" s="103">
        <v>1175.5300599999998</v>
      </c>
      <c r="F6" s="30">
        <v>0</v>
      </c>
      <c r="G6" s="104">
        <f>E6-F6</f>
        <v>1175.5300599999998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15867.98847</v>
      </c>
      <c r="C7" s="31">
        <v>17086.06998</v>
      </c>
      <c r="D7" s="8"/>
      <c r="E7" s="103">
        <v>17248.844259999998</v>
      </c>
      <c r="F7" s="30">
        <v>0</v>
      </c>
      <c r="G7" s="104">
        <f>E7-F7</f>
        <v>17248.844259999998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3840.9071600000025</v>
      </c>
      <c r="C8" s="33">
        <v>3757.4808999999955</v>
      </c>
      <c r="D8" s="8"/>
      <c r="E8" s="105">
        <v>3900.3005999999987</v>
      </c>
      <c r="F8" s="32">
        <v>0</v>
      </c>
      <c r="G8" s="106">
        <f>E8-F8</f>
        <v>3900.3005999999987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21642.528240000003</v>
      </c>
      <c r="C9" s="35">
        <v>22514.544789999996</v>
      </c>
      <c r="D9" s="8"/>
      <c r="E9" s="3">
        <v>22456.651489999997</v>
      </c>
      <c r="F9" s="34">
        <v>0</v>
      </c>
      <c r="G9" s="34">
        <f>E9-F9</f>
        <v>22456.651489999997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10249.630050000003</v>
      </c>
      <c r="C11" s="29">
        <f>IF(ISERROR(VLOOKUP("Celkem:",'ZV Vykáz.-A'!A:H,5,0)),0,VLOOKUP("Celkem:",'ZV Vykáz.-A'!A:H,5,0)/1000)</f>
        <v>9940.9311199999975</v>
      </c>
      <c r="D11" s="8"/>
      <c r="E11" s="102">
        <f>IF(ISERROR(VLOOKUP("Celkem:",'ZV Vykáz.-A'!A:H,8,0)),0,VLOOKUP("Celkem:",'ZV Vykáz.-A'!A:H,8,0)/1000)</f>
        <v>9254.8121899999951</v>
      </c>
      <c r="F11" s="28">
        <f>C11</f>
        <v>9940.9311199999975</v>
      </c>
      <c r="G11" s="101">
        <f>E11-F11</f>
        <v>-686.11893000000236</v>
      </c>
      <c r="H11" s="107">
        <f>IF(F11&lt;0.00000001,"",E11/F11)</f>
        <v>0.93098041604778747</v>
      </c>
      <c r="I11" s="101">
        <f>E11-B11</f>
        <v>-994.8178600000083</v>
      </c>
      <c r="J11" s="107">
        <f>IF(B11&lt;0.00000001,"",E11/B11)</f>
        <v>0.90294109590813887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10249.630050000003</v>
      </c>
      <c r="C13" s="37">
        <f>SUM(C11:C12)</f>
        <v>9940.9311199999975</v>
      </c>
      <c r="D13" s="8"/>
      <c r="E13" s="5">
        <f>SUM(E11:E12)</f>
        <v>9254.8121899999951</v>
      </c>
      <c r="F13" s="36">
        <f>SUM(F11:F12)</f>
        <v>9940.9311199999975</v>
      </c>
      <c r="G13" s="36">
        <f>E13-F13</f>
        <v>-686.11893000000236</v>
      </c>
      <c r="H13" s="111">
        <f>IF(F13&lt;0.00000001,"",E13/F13)</f>
        <v>0.93098041604778747</v>
      </c>
      <c r="I13" s="36">
        <f>SUM(I11:I12)</f>
        <v>-994.8178600000083</v>
      </c>
      <c r="J13" s="111">
        <f>IF(B13&lt;0.00000001,"",E13/B13)</f>
        <v>0.90294109590813887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0.47358746336560176</v>
      </c>
      <c r="C15" s="39">
        <f>IF(C9=0,"",C13/C9)</f>
        <v>0.44153373797791978</v>
      </c>
      <c r="D15" s="8"/>
      <c r="E15" s="6">
        <f>IF(E9=0,"",E13/E9)</f>
        <v>0.41211897482227866</v>
      </c>
      <c r="F15" s="38" t="str">
        <f>IF(F9=0,"",F13/F9)</f>
        <v/>
      </c>
      <c r="G15" s="38" t="str">
        <f>IF(ISERROR(F15-E15),"",E15-F15)</f>
        <v/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218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7EB24162-A61C-4043-9A14-BF4F89015AE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0.60466738120317365</v>
      </c>
      <c r="C4" s="183">
        <f t="shared" ref="C4:M4" si="0">(C10+C8)/C6</f>
        <v>0.56151762782591519</v>
      </c>
      <c r="D4" s="183">
        <f t="shared" si="0"/>
        <v>0.47561565177001641</v>
      </c>
      <c r="E4" s="183">
        <f t="shared" si="0"/>
        <v>0.40574435740255266</v>
      </c>
      <c r="F4" s="183">
        <f t="shared" si="0"/>
        <v>0.4059707220915475</v>
      </c>
      <c r="G4" s="183">
        <f t="shared" si="0"/>
        <v>0.41211895567427709</v>
      </c>
      <c r="H4" s="183">
        <f t="shared" si="0"/>
        <v>0.41211895567427709</v>
      </c>
      <c r="I4" s="183">
        <f t="shared" si="0"/>
        <v>0.41211895567427709</v>
      </c>
      <c r="J4" s="183">
        <f t="shared" si="0"/>
        <v>0.41211895567427709</v>
      </c>
      <c r="K4" s="183">
        <f t="shared" si="0"/>
        <v>0.41211895567427709</v>
      </c>
      <c r="L4" s="183">
        <f t="shared" si="0"/>
        <v>0.41211895567427709</v>
      </c>
      <c r="M4" s="183">
        <f t="shared" si="0"/>
        <v>0.41211895567427709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3656.8973599999999</v>
      </c>
      <c r="C5" s="183">
        <f>IF(ISERROR(VLOOKUP($A5,'Man Tab'!$A:$Q,COLUMN()+2,0)),0,VLOOKUP($A5,'Man Tab'!$A:$Q,COLUMN()+2,0))</f>
        <v>3989.59238</v>
      </c>
      <c r="D5" s="183">
        <f>IF(ISERROR(VLOOKUP($A5,'Man Tab'!$A:$Q,COLUMN()+2,0)),0,VLOOKUP($A5,'Man Tab'!$A:$Q,COLUMN()+2,0))</f>
        <v>3902.74206</v>
      </c>
      <c r="E5" s="183">
        <f>IF(ISERROR(VLOOKUP($A5,'Man Tab'!$A:$Q,COLUMN()+2,0)),0,VLOOKUP($A5,'Man Tab'!$A:$Q,COLUMN()+2,0))</f>
        <v>3380.9290499999997</v>
      </c>
      <c r="F5" s="183">
        <f>IF(ISERROR(VLOOKUP($A5,'Man Tab'!$A:$Q,COLUMN()+2,0)),0,VLOOKUP($A5,'Man Tab'!$A:$Q,COLUMN()+2,0))</f>
        <v>3468.3159700000001</v>
      </c>
      <c r="G5" s="183">
        <f>IF(ISERROR(VLOOKUP($A5,'Man Tab'!$A:$Q,COLUMN()+2,0)),0,VLOOKUP($A5,'Man Tab'!$A:$Q,COLUMN()+2,0))</f>
        <v>4058.1746699999999</v>
      </c>
      <c r="H5" s="183">
        <f>IF(ISERROR(VLOOKUP($A5,'Man Tab'!$A:$Q,COLUMN()+2,0)),0,VLOOKUP($A5,'Man Tab'!$A:$Q,COLUMN()+2,0))</f>
        <v>0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5" customHeight="1" x14ac:dyDescent="0.2">
      <c r="A6" s="184" t="s">
        <v>63</v>
      </c>
      <c r="B6" s="185">
        <f>B5</f>
        <v>3656.8973599999999</v>
      </c>
      <c r="C6" s="185">
        <f t="shared" ref="C6:M6" si="1">C5+B6</f>
        <v>7646.48974</v>
      </c>
      <c r="D6" s="185">
        <f t="shared" si="1"/>
        <v>11549.2318</v>
      </c>
      <c r="E6" s="185">
        <f t="shared" si="1"/>
        <v>14930.16085</v>
      </c>
      <c r="F6" s="185">
        <f t="shared" si="1"/>
        <v>18398.47682</v>
      </c>
      <c r="G6" s="185">
        <f t="shared" si="1"/>
        <v>22456.65149</v>
      </c>
      <c r="H6" s="185">
        <f t="shared" si="1"/>
        <v>22456.65149</v>
      </c>
      <c r="I6" s="185">
        <f t="shared" si="1"/>
        <v>22456.65149</v>
      </c>
      <c r="J6" s="185">
        <f t="shared" si="1"/>
        <v>22456.65149</v>
      </c>
      <c r="K6" s="185">
        <f t="shared" si="1"/>
        <v>22456.65149</v>
      </c>
      <c r="L6" s="185">
        <f t="shared" si="1"/>
        <v>22456.65149</v>
      </c>
      <c r="M6" s="185">
        <f t="shared" si="1"/>
        <v>22456.65149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2211206.5499999993</v>
      </c>
      <c r="C9" s="184">
        <v>2082432.2300000002</v>
      </c>
      <c r="D9" s="184">
        <v>1199356.6299999999</v>
      </c>
      <c r="E9" s="184">
        <v>564833.11</v>
      </c>
      <c r="F9" s="184">
        <v>1411414.4</v>
      </c>
      <c r="G9" s="184">
        <v>1785568.84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5" customHeight="1" x14ac:dyDescent="0.2">
      <c r="A10" s="184" t="s">
        <v>65</v>
      </c>
      <c r="B10" s="185">
        <f>B9/1000</f>
        <v>2211.2065499999994</v>
      </c>
      <c r="C10" s="185">
        <f t="shared" ref="C10:M10" si="3">C9/1000+B10</f>
        <v>4293.6387799999993</v>
      </c>
      <c r="D10" s="185">
        <f t="shared" si="3"/>
        <v>5492.9954099999995</v>
      </c>
      <c r="E10" s="185">
        <f t="shared" si="3"/>
        <v>6057.8285199999991</v>
      </c>
      <c r="F10" s="185">
        <f t="shared" si="3"/>
        <v>7469.2429199999988</v>
      </c>
      <c r="G10" s="185">
        <f t="shared" si="3"/>
        <v>9254.8117599999987</v>
      </c>
      <c r="H10" s="185">
        <f t="shared" si="3"/>
        <v>9254.8117599999987</v>
      </c>
      <c r="I10" s="185">
        <f t="shared" si="3"/>
        <v>9254.8117599999987</v>
      </c>
      <c r="J10" s="185">
        <f t="shared" si="3"/>
        <v>9254.8117599999987</v>
      </c>
      <c r="K10" s="185">
        <f t="shared" si="3"/>
        <v>9254.8117599999987</v>
      </c>
      <c r="L10" s="185">
        <f t="shared" si="3"/>
        <v>9254.8117599999987</v>
      </c>
      <c r="M10" s="185">
        <f t="shared" si="3"/>
        <v>9254.8117599999987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7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 t="str">
        <f>IF(ISERROR(HI!F15),#REF!,HI!F15)</f>
        <v/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 t="str">
        <f>IF(ISERROR(HI!F15),#REF!,HI!F15)</f>
        <v/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C148F702-9315-456B-8CFF-AF2878D91EE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2020</v>
      </c>
      <c r="C4" s="123" t="s">
        <v>17</v>
      </c>
      <c r="D4" s="237" t="s">
        <v>219</v>
      </c>
      <c r="E4" s="237" t="s">
        <v>220</v>
      </c>
      <c r="F4" s="237" t="s">
        <v>221</v>
      </c>
      <c r="G4" s="237" t="s">
        <v>222</v>
      </c>
      <c r="H4" s="237" t="s">
        <v>223</v>
      </c>
      <c r="I4" s="237" t="s">
        <v>224</v>
      </c>
      <c r="J4" s="237" t="s">
        <v>225</v>
      </c>
      <c r="K4" s="237" t="s">
        <v>226</v>
      </c>
      <c r="L4" s="237" t="s">
        <v>227</v>
      </c>
      <c r="M4" s="237" t="s">
        <v>228</v>
      </c>
      <c r="N4" s="237" t="s">
        <v>229</v>
      </c>
      <c r="O4" s="237" t="s">
        <v>230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0.59524999999999995</v>
      </c>
      <c r="E7" s="52">
        <v>28.70861</v>
      </c>
      <c r="F7" s="52">
        <v>49.04645</v>
      </c>
      <c r="G7" s="52">
        <v>5.9284999999999997</v>
      </c>
      <c r="H7" s="52">
        <v>12.306329999999999</v>
      </c>
      <c r="I7" s="52">
        <v>35.39143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131.97657000000001</v>
      </c>
      <c r="Q7" s="81">
        <v>0.34458634455754927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3679.9999999000001</v>
      </c>
      <c r="C9" s="52">
        <v>306.66666665833333</v>
      </c>
      <c r="D9" s="52">
        <v>152.64520999999999</v>
      </c>
      <c r="E9" s="52">
        <v>274.19453000000004</v>
      </c>
      <c r="F9" s="52">
        <v>226.95050000000001</v>
      </c>
      <c r="G9" s="52">
        <v>73.631119999999996</v>
      </c>
      <c r="H9" s="52">
        <v>182.28704999999999</v>
      </c>
      <c r="I9" s="52">
        <v>265.82165000000003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1175.53006</v>
      </c>
      <c r="Q9" s="81">
        <v>0.31943751631302819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466.67154399999998</v>
      </c>
      <c r="C11" s="52">
        <v>38.88929533333333</v>
      </c>
      <c r="D11" s="52">
        <v>28.83944</v>
      </c>
      <c r="E11" s="52">
        <v>32.880919999999996</v>
      </c>
      <c r="F11" s="52">
        <v>37.279780000000002</v>
      </c>
      <c r="G11" s="52">
        <v>27.710519999999999</v>
      </c>
      <c r="H11" s="52">
        <v>24.909779999999998</v>
      </c>
      <c r="I11" s="52">
        <v>48.20946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199.82990000000001</v>
      </c>
      <c r="Q11" s="81">
        <v>0.42820245324407447</v>
      </c>
    </row>
    <row r="12" spans="1:17" ht="14.45" customHeight="1" x14ac:dyDescent="0.2">
      <c r="A12" s="15" t="s">
        <v>27</v>
      </c>
      <c r="B12" s="51">
        <v>68.8304969</v>
      </c>
      <c r="C12" s="52">
        <v>5.7358747416666667</v>
      </c>
      <c r="D12" s="52">
        <v>2.6829999999999998</v>
      </c>
      <c r="E12" s="52">
        <v>0.84699999999999998</v>
      </c>
      <c r="F12" s="52">
        <v>1.694</v>
      </c>
      <c r="G12" s="52">
        <v>0.84699999999999998</v>
      </c>
      <c r="H12" s="52">
        <v>0.86829999999999996</v>
      </c>
      <c r="I12" s="52">
        <v>1.1445000000000001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8.0838000000000001</v>
      </c>
      <c r="Q12" s="81">
        <v>0.11744503329308378</v>
      </c>
    </row>
    <row r="13" spans="1:17" ht="14.45" customHeight="1" x14ac:dyDescent="0.2">
      <c r="A13" s="15" t="s">
        <v>28</v>
      </c>
      <c r="B13" s="51">
        <v>50.000000099999994</v>
      </c>
      <c r="C13" s="52">
        <v>4.1666666749999992</v>
      </c>
      <c r="D13" s="52">
        <v>6.23855</v>
      </c>
      <c r="E13" s="52">
        <v>6.5203299999999995</v>
      </c>
      <c r="F13" s="52">
        <v>36.99098</v>
      </c>
      <c r="G13" s="52">
        <v>86.579970000000003</v>
      </c>
      <c r="H13" s="52">
        <v>28.163460000000001</v>
      </c>
      <c r="I13" s="52">
        <v>27.899639999999998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192.39293000000001</v>
      </c>
      <c r="Q13" s="81">
        <v>3.8478585923042834</v>
      </c>
    </row>
    <row r="14" spans="1:17" ht="14.45" customHeight="1" x14ac:dyDescent="0.2">
      <c r="A14" s="15" t="s">
        <v>29</v>
      </c>
      <c r="B14" s="51">
        <v>1408.3024846000001</v>
      </c>
      <c r="C14" s="52">
        <v>117.35854038333333</v>
      </c>
      <c r="D14" s="52">
        <v>157.66593</v>
      </c>
      <c r="E14" s="52">
        <v>161.11998</v>
      </c>
      <c r="F14" s="52">
        <v>153.97082</v>
      </c>
      <c r="G14" s="52">
        <v>119.87730999999999</v>
      </c>
      <c r="H14" s="52">
        <v>88.417270000000002</v>
      </c>
      <c r="I14" s="52">
        <v>77.038049999999998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758.08936000000006</v>
      </c>
      <c r="Q14" s="81">
        <v>0.53830009411317625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590.52176499999996</v>
      </c>
      <c r="C17" s="52">
        <v>49.210147083333332</v>
      </c>
      <c r="D17" s="52">
        <v>55.133569999999999</v>
      </c>
      <c r="E17" s="52">
        <v>98.984390000000005</v>
      </c>
      <c r="F17" s="52">
        <v>28.13644</v>
      </c>
      <c r="G17" s="52">
        <v>69.000550000000004</v>
      </c>
      <c r="H17" s="52">
        <v>36.836320000000001</v>
      </c>
      <c r="I17" s="52">
        <v>158.23060999999998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446.32187999999996</v>
      </c>
      <c r="Q17" s="81">
        <v>0.75580936462181036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3.8730000000000002</v>
      </c>
      <c r="E18" s="52">
        <v>0</v>
      </c>
      <c r="F18" s="52">
        <v>0</v>
      </c>
      <c r="G18" s="52">
        <v>0</v>
      </c>
      <c r="H18" s="52">
        <v>0</v>
      </c>
      <c r="I18" s="52">
        <v>2.9820000000000002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6.8550000000000004</v>
      </c>
      <c r="Q18" s="81" t="s">
        <v>243</v>
      </c>
    </row>
    <row r="19" spans="1:17" ht="14.45" customHeight="1" x14ac:dyDescent="0.2">
      <c r="A19" s="15" t="s">
        <v>34</v>
      </c>
      <c r="B19" s="51">
        <v>1580.8220267000002</v>
      </c>
      <c r="C19" s="52">
        <v>131.73516889166669</v>
      </c>
      <c r="D19" s="52">
        <v>168.90148000000002</v>
      </c>
      <c r="E19" s="52">
        <v>236.43544</v>
      </c>
      <c r="F19" s="52">
        <v>478.76153000000005</v>
      </c>
      <c r="G19" s="52">
        <v>179.41024999999999</v>
      </c>
      <c r="H19" s="52">
        <v>128.90572</v>
      </c>
      <c r="I19" s="52">
        <v>345.22141999999997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1537.6358399999999</v>
      </c>
      <c r="Q19" s="81">
        <v>0.97268118360537248</v>
      </c>
    </row>
    <row r="20" spans="1:17" ht="14.45" customHeight="1" x14ac:dyDescent="0.2">
      <c r="A20" s="15" t="s">
        <v>35</v>
      </c>
      <c r="B20" s="51">
        <v>40320.443253199999</v>
      </c>
      <c r="C20" s="52">
        <v>3360.0369377666666</v>
      </c>
      <c r="D20" s="52">
        <v>2966.6501600000001</v>
      </c>
      <c r="E20" s="52">
        <v>2994.56194</v>
      </c>
      <c r="F20" s="52">
        <v>2776.0741200000002</v>
      </c>
      <c r="G20" s="52">
        <v>2704.2722000000003</v>
      </c>
      <c r="H20" s="52">
        <v>2851.9498100000001</v>
      </c>
      <c r="I20" s="52">
        <v>2955.3360299999999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17248.844260000002</v>
      </c>
      <c r="Q20" s="81">
        <v>0.42779401386246074</v>
      </c>
    </row>
    <row r="21" spans="1:17" ht="14.45" customHeight="1" x14ac:dyDescent="0.2">
      <c r="A21" s="16" t="s">
        <v>36</v>
      </c>
      <c r="B21" s="51">
        <v>1611.2164886</v>
      </c>
      <c r="C21" s="52">
        <v>134.26804071666666</v>
      </c>
      <c r="D21" s="52">
        <v>113.67160000000001</v>
      </c>
      <c r="E21" s="52">
        <v>113.67160000000001</v>
      </c>
      <c r="F21" s="52">
        <v>113.67160000000001</v>
      </c>
      <c r="G21" s="52">
        <v>113.67160000000001</v>
      </c>
      <c r="H21" s="52">
        <v>113.67160000000001</v>
      </c>
      <c r="I21" s="52">
        <v>113.67160000000001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682.02960000000007</v>
      </c>
      <c r="Q21" s="81">
        <v>0.42330103051056878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40.796900000000001</v>
      </c>
      <c r="F22" s="52">
        <v>0</v>
      </c>
      <c r="G22" s="52">
        <v>0</v>
      </c>
      <c r="H22" s="52">
        <v>0</v>
      </c>
      <c r="I22" s="52">
        <v>14.036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54.832900000000002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80.678482799994526</v>
      </c>
      <c r="C24" s="52">
        <v>6.7232068999995436</v>
      </c>
      <c r="D24" s="52">
        <v>1.6999999979816494E-4</v>
      </c>
      <c r="E24" s="52">
        <v>0.87074000000029628</v>
      </c>
      <c r="F24" s="52">
        <v>0.16583999999966181</v>
      </c>
      <c r="G24" s="52">
        <v>2.9999999242136255E-5</v>
      </c>
      <c r="H24" s="52">
        <v>3.2999999984895112E-4</v>
      </c>
      <c r="I24" s="52">
        <v>13.192279999999755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14.229389999998602</v>
      </c>
      <c r="Q24" s="81">
        <v>0.17637156161295051</v>
      </c>
    </row>
    <row r="25" spans="1:17" ht="14.45" customHeight="1" x14ac:dyDescent="0.2">
      <c r="A25" s="17" t="s">
        <v>40</v>
      </c>
      <c r="B25" s="54">
        <v>50240.486541899998</v>
      </c>
      <c r="C25" s="55">
        <v>4186.7072118249998</v>
      </c>
      <c r="D25" s="55">
        <v>3656.8973599999999</v>
      </c>
      <c r="E25" s="55">
        <v>3989.59238</v>
      </c>
      <c r="F25" s="55">
        <v>3902.74206</v>
      </c>
      <c r="G25" s="55">
        <v>3380.9290499999997</v>
      </c>
      <c r="H25" s="55">
        <v>3468.3159700000001</v>
      </c>
      <c r="I25" s="55">
        <v>4058.1746699999999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22456.65149</v>
      </c>
      <c r="Q25" s="82">
        <v>0.44698316110596198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666.25706000000002</v>
      </c>
      <c r="E26" s="52">
        <v>410.67182000000003</v>
      </c>
      <c r="F26" s="52">
        <v>441.95621999999997</v>
      </c>
      <c r="G26" s="52">
        <v>462.27528000000001</v>
      </c>
      <c r="H26" s="52">
        <v>249.31307000000001</v>
      </c>
      <c r="I26" s="52">
        <v>902.94942000000003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3133.4228699999999</v>
      </c>
      <c r="Q26" s="81" t="s">
        <v>243</v>
      </c>
    </row>
    <row r="27" spans="1:17" ht="14.45" customHeight="1" x14ac:dyDescent="0.2">
      <c r="A27" s="18" t="s">
        <v>42</v>
      </c>
      <c r="B27" s="54">
        <v>50240.486541899998</v>
      </c>
      <c r="C27" s="55">
        <v>4186.7072118249998</v>
      </c>
      <c r="D27" s="55">
        <v>4323.1544199999998</v>
      </c>
      <c r="E27" s="55">
        <v>4400.2641999999996</v>
      </c>
      <c r="F27" s="55">
        <v>4344.6982799999996</v>
      </c>
      <c r="G27" s="55">
        <v>3843.2043299999996</v>
      </c>
      <c r="H27" s="55">
        <v>3717.6290400000003</v>
      </c>
      <c r="I27" s="55">
        <v>4961.1240900000003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25590.074360000002</v>
      </c>
      <c r="Q27" s="82">
        <v>0.50935164289577828</v>
      </c>
    </row>
    <row r="28" spans="1:17" ht="14.45" customHeight="1" x14ac:dyDescent="0.2">
      <c r="A28" s="16" t="s">
        <v>43</v>
      </c>
      <c r="B28" s="51">
        <v>11856.653207400001</v>
      </c>
      <c r="C28" s="52">
        <v>988.05443395000009</v>
      </c>
      <c r="D28" s="52">
        <v>798.96094999999991</v>
      </c>
      <c r="E28" s="52">
        <v>1049.4322199999999</v>
      </c>
      <c r="F28" s="52">
        <v>711.79300000000001</v>
      </c>
      <c r="G28" s="52">
        <v>43.514000000000003</v>
      </c>
      <c r="H28" s="52">
        <v>657.76099999999997</v>
      </c>
      <c r="I28" s="52">
        <v>1243.7149999999999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4505.1761699999997</v>
      </c>
      <c r="Q28" s="81">
        <v>0.37997030791017983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217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349D5EB-39CD-437D-867F-0B51913215B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235</v>
      </c>
      <c r="G4" s="328" t="s">
        <v>51</v>
      </c>
      <c r="H4" s="125" t="s">
        <v>120</v>
      </c>
      <c r="I4" s="326" t="s">
        <v>52</v>
      </c>
      <c r="J4" s="328" t="s">
        <v>237</v>
      </c>
      <c r="K4" s="329" t="s">
        <v>238</v>
      </c>
    </row>
    <row r="5" spans="1:13" ht="39" thickBot="1" x14ac:dyDescent="0.25">
      <c r="A5" s="70"/>
      <c r="B5" s="24" t="s">
        <v>231</v>
      </c>
      <c r="C5" s="25" t="s">
        <v>232</v>
      </c>
      <c r="D5" s="26" t="s">
        <v>233</v>
      </c>
      <c r="E5" s="26" t="s">
        <v>234</v>
      </c>
      <c r="F5" s="327"/>
      <c r="G5" s="327"/>
      <c r="H5" s="25" t="s">
        <v>236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-19975.354121</v>
      </c>
      <c r="C6" s="417">
        <v>-22318.145329999999</v>
      </c>
      <c r="D6" s="417">
        <v>-2342.7912089999991</v>
      </c>
      <c r="E6" s="418">
        <v>1.1172840889232112</v>
      </c>
      <c r="F6" s="416">
        <v>-38012.264841199998</v>
      </c>
      <c r="G6" s="417">
        <v>-19006.132420599999</v>
      </c>
      <c r="H6" s="417">
        <v>-1387.7292500000001</v>
      </c>
      <c r="I6" s="417">
        <v>-11683.342990000001</v>
      </c>
      <c r="J6" s="417">
        <v>7322.789430599998</v>
      </c>
      <c r="K6" s="419">
        <v>0.30735719218016405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44968.626144000002</v>
      </c>
      <c r="C7" s="417">
        <v>47589.792420000005</v>
      </c>
      <c r="D7" s="417">
        <v>2621.1662760000036</v>
      </c>
      <c r="E7" s="418">
        <v>1.0582887782163151</v>
      </c>
      <c r="F7" s="416">
        <v>50240.486541899998</v>
      </c>
      <c r="G7" s="417">
        <v>25120.243270949999</v>
      </c>
      <c r="H7" s="417">
        <v>4058.1746699999999</v>
      </c>
      <c r="I7" s="417">
        <v>22456.651489999997</v>
      </c>
      <c r="J7" s="417">
        <v>-2663.5917809500024</v>
      </c>
      <c r="K7" s="419">
        <v>0.44698316110596187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6365.9498869999998</v>
      </c>
      <c r="C8" s="417">
        <v>5613.3733499999998</v>
      </c>
      <c r="D8" s="417">
        <v>-752.57653699999992</v>
      </c>
      <c r="E8" s="418">
        <v>0.88178095172617565</v>
      </c>
      <c r="F8" s="416">
        <v>6056.8045256000005</v>
      </c>
      <c r="G8" s="417">
        <v>3028.4022628000002</v>
      </c>
      <c r="H8" s="417">
        <v>455.50576000000001</v>
      </c>
      <c r="I8" s="417">
        <v>2465.9037599999997</v>
      </c>
      <c r="J8" s="417">
        <v>-562.49850280000055</v>
      </c>
      <c r="K8" s="419">
        <v>0.4071294937086849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4658.5899869999994</v>
      </c>
      <c r="C9" s="417">
        <v>4133.6914200000001</v>
      </c>
      <c r="D9" s="417">
        <v>-524.89856699999928</v>
      </c>
      <c r="E9" s="418">
        <v>0.88732673009113228</v>
      </c>
      <c r="F9" s="416">
        <v>4648.5020410000006</v>
      </c>
      <c r="G9" s="417">
        <v>2324.2510205000003</v>
      </c>
      <c r="H9" s="417">
        <v>378.46771000000001</v>
      </c>
      <c r="I9" s="417">
        <v>1707.8144</v>
      </c>
      <c r="J9" s="417">
        <v>-616.43662050000034</v>
      </c>
      <c r="K9" s="419">
        <v>0.36739026571075989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-4.3E-3</v>
      </c>
      <c r="D10" s="417">
        <v>-4.3E-3</v>
      </c>
      <c r="E10" s="418">
        <v>0</v>
      </c>
      <c r="F10" s="416">
        <v>0</v>
      </c>
      <c r="G10" s="417">
        <v>0</v>
      </c>
      <c r="H10" s="417">
        <v>1.0300000000000001E-3</v>
      </c>
      <c r="I10" s="417">
        <v>1.14E-3</v>
      </c>
      <c r="J10" s="417">
        <v>1.14E-3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-4.3E-3</v>
      </c>
      <c r="D11" s="417">
        <v>-4.3E-3</v>
      </c>
      <c r="E11" s="418">
        <v>0</v>
      </c>
      <c r="F11" s="416">
        <v>0</v>
      </c>
      <c r="G11" s="417">
        <v>0</v>
      </c>
      <c r="H11" s="417">
        <v>1.0300000000000001E-3</v>
      </c>
      <c r="I11" s="417">
        <v>1.14E-3</v>
      </c>
      <c r="J11" s="417">
        <v>1.14E-3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380.00000399999999</v>
      </c>
      <c r="C12" s="417">
        <v>326.98965000000004</v>
      </c>
      <c r="D12" s="417">
        <v>-53.01035399999995</v>
      </c>
      <c r="E12" s="418">
        <v>0.86049906988948366</v>
      </c>
      <c r="F12" s="416">
        <v>383.00000010000002</v>
      </c>
      <c r="G12" s="417">
        <v>191.50000005000001</v>
      </c>
      <c r="H12" s="417">
        <v>35.39143</v>
      </c>
      <c r="I12" s="417">
        <v>131.97657000000001</v>
      </c>
      <c r="J12" s="417">
        <v>-59.523430050000002</v>
      </c>
      <c r="K12" s="419">
        <v>0.34458634455754927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268.000001</v>
      </c>
      <c r="C13" s="417">
        <v>238.44514000000001</v>
      </c>
      <c r="D13" s="417">
        <v>-29.554860999999988</v>
      </c>
      <c r="E13" s="418">
        <v>0.88972066832193786</v>
      </c>
      <c r="F13" s="416">
        <v>270</v>
      </c>
      <c r="G13" s="417">
        <v>135</v>
      </c>
      <c r="H13" s="417">
        <v>18.986090000000001</v>
      </c>
      <c r="I13" s="417">
        <v>97.936300000000003</v>
      </c>
      <c r="J13" s="417">
        <v>-37.063699999999997</v>
      </c>
      <c r="K13" s="419">
        <v>0.36272703703703707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2</v>
      </c>
      <c r="C14" s="417">
        <v>1.77701</v>
      </c>
      <c r="D14" s="417">
        <v>-0.22299000000000002</v>
      </c>
      <c r="E14" s="418">
        <v>0.88850499999999999</v>
      </c>
      <c r="F14" s="416">
        <v>3.0000001000000003</v>
      </c>
      <c r="G14" s="417">
        <v>1.5000000500000001</v>
      </c>
      <c r="H14" s="417">
        <v>0.16734000000000002</v>
      </c>
      <c r="I14" s="417">
        <v>0.97777000000000003</v>
      </c>
      <c r="J14" s="417">
        <v>-0.52223005000000011</v>
      </c>
      <c r="K14" s="419">
        <v>0.32592332246922257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110.00000299999999</v>
      </c>
      <c r="C15" s="417">
        <v>86.767499999999998</v>
      </c>
      <c r="D15" s="417">
        <v>-23.232502999999994</v>
      </c>
      <c r="E15" s="418">
        <v>0.78879543303285182</v>
      </c>
      <c r="F15" s="416">
        <v>110</v>
      </c>
      <c r="G15" s="417">
        <v>55</v>
      </c>
      <c r="H15" s="417">
        <v>16.238</v>
      </c>
      <c r="I15" s="417">
        <v>33.0625</v>
      </c>
      <c r="J15" s="417">
        <v>-21.9375</v>
      </c>
      <c r="K15" s="419">
        <v>0.30056818181818185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3671.9999980000002</v>
      </c>
      <c r="C16" s="417">
        <v>3189.6981299999998</v>
      </c>
      <c r="D16" s="417">
        <v>-482.30186800000047</v>
      </c>
      <c r="E16" s="418">
        <v>0.86865417530972433</v>
      </c>
      <c r="F16" s="416">
        <v>3679.9999999000001</v>
      </c>
      <c r="G16" s="417">
        <v>1839.9999999500001</v>
      </c>
      <c r="H16" s="417">
        <v>265.82165000000003</v>
      </c>
      <c r="I16" s="417">
        <v>1175.53006</v>
      </c>
      <c r="J16" s="417">
        <v>-664.46993995000003</v>
      </c>
      <c r="K16" s="419">
        <v>0.31943751631302819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0</v>
      </c>
      <c r="C17" s="417">
        <v>0.24137</v>
      </c>
      <c r="D17" s="417">
        <v>0.24137</v>
      </c>
      <c r="E17" s="418">
        <v>0</v>
      </c>
      <c r="F17" s="416">
        <v>1</v>
      </c>
      <c r="G17" s="417">
        <v>0.5</v>
      </c>
      <c r="H17" s="417">
        <v>0</v>
      </c>
      <c r="I17" s="417">
        <v>0</v>
      </c>
      <c r="J17" s="417">
        <v>-0.5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1</v>
      </c>
      <c r="C18" s="417">
        <v>1.23468</v>
      </c>
      <c r="D18" s="417">
        <v>0.23468</v>
      </c>
      <c r="E18" s="418">
        <v>1.23468</v>
      </c>
      <c r="F18" s="416">
        <v>3</v>
      </c>
      <c r="G18" s="417">
        <v>1.5</v>
      </c>
      <c r="H18" s="417">
        <v>0</v>
      </c>
      <c r="I18" s="417">
        <v>0</v>
      </c>
      <c r="J18" s="417">
        <v>-1.5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39.999999000000003</v>
      </c>
      <c r="C19" s="417">
        <v>26.059609999999999</v>
      </c>
      <c r="D19" s="417">
        <v>-13.940389000000003</v>
      </c>
      <c r="E19" s="418">
        <v>0.65149026628725659</v>
      </c>
      <c r="F19" s="416">
        <v>40.000000099999994</v>
      </c>
      <c r="G19" s="417">
        <v>20.000000049999997</v>
      </c>
      <c r="H19" s="417">
        <v>6.1121400000000001</v>
      </c>
      <c r="I19" s="417">
        <v>14.532170000000001</v>
      </c>
      <c r="J19" s="417">
        <v>-5.4678300499999963</v>
      </c>
      <c r="K19" s="419">
        <v>0.36330424909173947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89.999999000000003</v>
      </c>
      <c r="C20" s="417">
        <v>69.920770000000005</v>
      </c>
      <c r="D20" s="417">
        <v>-20.079228999999998</v>
      </c>
      <c r="E20" s="418">
        <v>0.77689745307663838</v>
      </c>
      <c r="F20" s="416">
        <v>90</v>
      </c>
      <c r="G20" s="417">
        <v>45</v>
      </c>
      <c r="H20" s="417">
        <v>3.2978700000000001</v>
      </c>
      <c r="I20" s="417">
        <v>24.358340000000002</v>
      </c>
      <c r="J20" s="417">
        <v>-20.641659999999998</v>
      </c>
      <c r="K20" s="419">
        <v>0.27064822222222223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54.999999000000003</v>
      </c>
      <c r="C21" s="417">
        <v>68.78152</v>
      </c>
      <c r="D21" s="417">
        <v>13.781520999999998</v>
      </c>
      <c r="E21" s="418">
        <v>1.2505731136467839</v>
      </c>
      <c r="F21" s="416">
        <v>60.000000099999994</v>
      </c>
      <c r="G21" s="417">
        <v>30.000000049999997</v>
      </c>
      <c r="H21" s="417">
        <v>9.8339200000000009</v>
      </c>
      <c r="I21" s="417">
        <v>23.521259999999998</v>
      </c>
      <c r="J21" s="417">
        <v>-6.478740049999999</v>
      </c>
      <c r="K21" s="419">
        <v>0.39202099934663165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15.000001000000001</v>
      </c>
      <c r="C22" s="417">
        <v>12.56223</v>
      </c>
      <c r="D22" s="417">
        <v>-2.4377710000000015</v>
      </c>
      <c r="E22" s="418">
        <v>0.83748194416787025</v>
      </c>
      <c r="F22" s="416">
        <v>15</v>
      </c>
      <c r="G22" s="417">
        <v>7.5</v>
      </c>
      <c r="H22" s="417">
        <v>1.07</v>
      </c>
      <c r="I22" s="417">
        <v>5.1943900000000003</v>
      </c>
      <c r="J22" s="417">
        <v>-2.3056099999999997</v>
      </c>
      <c r="K22" s="419">
        <v>0.34629266666666669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</v>
      </c>
      <c r="C23" s="417">
        <v>147.68545</v>
      </c>
      <c r="D23" s="417">
        <v>-22.314549999999997</v>
      </c>
      <c r="E23" s="418">
        <v>0.86873794117647063</v>
      </c>
      <c r="F23" s="416">
        <v>170.00000009999999</v>
      </c>
      <c r="G23" s="417">
        <v>85.000000049999997</v>
      </c>
      <c r="H23" s="417">
        <v>13.33888</v>
      </c>
      <c r="I23" s="417">
        <v>65.561820000000012</v>
      </c>
      <c r="J23" s="417">
        <v>-19.438180049999985</v>
      </c>
      <c r="K23" s="419">
        <v>0.38565776447902494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1</v>
      </c>
      <c r="C24" s="417">
        <v>0</v>
      </c>
      <c r="D24" s="417">
        <v>-1</v>
      </c>
      <c r="E24" s="418">
        <v>0</v>
      </c>
      <c r="F24" s="416">
        <v>0.99999959999999999</v>
      </c>
      <c r="G24" s="417">
        <v>0.49999979999999999</v>
      </c>
      <c r="H24" s="417">
        <v>0</v>
      </c>
      <c r="I24" s="417">
        <v>0</v>
      </c>
      <c r="J24" s="417">
        <v>-0.49999979999999999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2863.2125000000001</v>
      </c>
      <c r="D25" s="417">
        <v>-436.78749999999991</v>
      </c>
      <c r="E25" s="418">
        <v>0.8676401515151515</v>
      </c>
      <c r="F25" s="416">
        <v>3300</v>
      </c>
      <c r="G25" s="417">
        <v>1650</v>
      </c>
      <c r="H25" s="417">
        <v>232.16883999999999</v>
      </c>
      <c r="I25" s="417">
        <v>1042.3620799999999</v>
      </c>
      <c r="J25" s="417">
        <v>-607.63792000000012</v>
      </c>
      <c r="K25" s="419">
        <v>0.31586729696969695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471.65880099999998</v>
      </c>
      <c r="C26" s="417">
        <v>482.12873999999999</v>
      </c>
      <c r="D26" s="417">
        <v>10.469939000000011</v>
      </c>
      <c r="E26" s="418">
        <v>1.0221981207131128</v>
      </c>
      <c r="F26" s="416">
        <v>466.67154399999998</v>
      </c>
      <c r="G26" s="417">
        <v>233.33577199999996</v>
      </c>
      <c r="H26" s="417">
        <v>48.20946</v>
      </c>
      <c r="I26" s="417">
        <v>199.82989999999998</v>
      </c>
      <c r="J26" s="417">
        <v>-33.505871999999982</v>
      </c>
      <c r="K26" s="419">
        <v>0.42820245324407435</v>
      </c>
      <c r="L26" s="133"/>
      <c r="M26" s="415" t="str">
        <f t="shared" si="0"/>
        <v>X</v>
      </c>
    </row>
    <row r="27" spans="1:13" ht="14.45" customHeight="1" x14ac:dyDescent="0.2">
      <c r="A27" s="420" t="s">
        <v>265</v>
      </c>
      <c r="B27" s="416">
        <v>0</v>
      </c>
      <c r="C27" s="417">
        <v>7.8658400000000004</v>
      </c>
      <c r="D27" s="417">
        <v>7.8658400000000004</v>
      </c>
      <c r="E27" s="418">
        <v>0</v>
      </c>
      <c r="F27" s="416">
        <v>0</v>
      </c>
      <c r="G27" s="417">
        <v>0</v>
      </c>
      <c r="H27" s="417">
        <v>0</v>
      </c>
      <c r="I27" s="417">
        <v>10.92769</v>
      </c>
      <c r="J27" s="417">
        <v>10.92769</v>
      </c>
      <c r="K27" s="419">
        <v>0</v>
      </c>
      <c r="L27" s="133"/>
      <c r="M27" s="415" t="str">
        <f t="shared" si="0"/>
        <v/>
      </c>
    </row>
    <row r="28" spans="1:13" ht="14.45" customHeight="1" x14ac:dyDescent="0.2">
      <c r="A28" s="420" t="s">
        <v>266</v>
      </c>
      <c r="B28" s="416">
        <v>30</v>
      </c>
      <c r="C28" s="417">
        <v>32.977359999999997</v>
      </c>
      <c r="D28" s="417">
        <v>2.9773599999999973</v>
      </c>
      <c r="E28" s="418">
        <v>1.0992453333333332</v>
      </c>
      <c r="F28" s="416">
        <v>35</v>
      </c>
      <c r="G28" s="417">
        <v>17.5</v>
      </c>
      <c r="H28" s="417">
        <v>1.8664700000000001</v>
      </c>
      <c r="I28" s="417">
        <v>12.084959999999999</v>
      </c>
      <c r="J28" s="417">
        <v>-5.4150400000000012</v>
      </c>
      <c r="K28" s="419">
        <v>0.34528457142857139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180</v>
      </c>
      <c r="C29" s="417">
        <v>198.01220000000001</v>
      </c>
      <c r="D29" s="417">
        <v>18.012200000000007</v>
      </c>
      <c r="E29" s="418">
        <v>1.1000677777777779</v>
      </c>
      <c r="F29" s="416">
        <v>200</v>
      </c>
      <c r="G29" s="417">
        <v>100</v>
      </c>
      <c r="H29" s="417">
        <v>24.902000000000001</v>
      </c>
      <c r="I29" s="417">
        <v>77.81519999999999</v>
      </c>
      <c r="J29" s="417">
        <v>-22.18480000000001</v>
      </c>
      <c r="K29" s="419">
        <v>0.38907599999999998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40</v>
      </c>
      <c r="C30" s="417">
        <v>41.578379999999996</v>
      </c>
      <c r="D30" s="417">
        <v>1.5783799999999957</v>
      </c>
      <c r="E30" s="418">
        <v>1.0394595</v>
      </c>
      <c r="F30" s="416">
        <v>39.999999900000006</v>
      </c>
      <c r="G30" s="417">
        <v>19.999999950000003</v>
      </c>
      <c r="H30" s="417">
        <v>2.7108099999999999</v>
      </c>
      <c r="I30" s="417">
        <v>16.088370000000001</v>
      </c>
      <c r="J30" s="417">
        <v>-3.9116299500000018</v>
      </c>
      <c r="K30" s="419">
        <v>0.40220925100552307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48.671982000000007</v>
      </c>
      <c r="C31" s="417">
        <v>30.615279999999998</v>
      </c>
      <c r="D31" s="417">
        <v>-18.056702000000008</v>
      </c>
      <c r="E31" s="418">
        <v>0.62901239567355183</v>
      </c>
      <c r="F31" s="416">
        <v>27.404401799999999</v>
      </c>
      <c r="G31" s="417">
        <v>13.702200900000001</v>
      </c>
      <c r="H31" s="417">
        <v>2.7659799999999999</v>
      </c>
      <c r="I31" s="417">
        <v>18.73958</v>
      </c>
      <c r="J31" s="417">
        <v>5.037379099999999</v>
      </c>
      <c r="K31" s="419">
        <v>0.68381642251355401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0</v>
      </c>
      <c r="C32" s="417">
        <v>2.5999999999999999E-2</v>
      </c>
      <c r="D32" s="417">
        <v>2.5999999999999999E-2</v>
      </c>
      <c r="E32" s="418">
        <v>0</v>
      </c>
      <c r="F32" s="416">
        <v>0</v>
      </c>
      <c r="G32" s="417">
        <v>0</v>
      </c>
      <c r="H32" s="417">
        <v>0</v>
      </c>
      <c r="I32" s="417">
        <v>0</v>
      </c>
      <c r="J32" s="417">
        <v>0</v>
      </c>
      <c r="K32" s="419">
        <v>0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0.10672</v>
      </c>
      <c r="D33" s="417">
        <v>0.10672</v>
      </c>
      <c r="E33" s="418">
        <v>0</v>
      </c>
      <c r="F33" s="416">
        <v>0</v>
      </c>
      <c r="G33" s="417">
        <v>0</v>
      </c>
      <c r="H33" s="417">
        <v>0</v>
      </c>
      <c r="I33" s="417">
        <v>0.61199999999999999</v>
      </c>
      <c r="J33" s="417">
        <v>0.61199999999999999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75</v>
      </c>
      <c r="C34" s="417">
        <v>49.230239999999995</v>
      </c>
      <c r="D34" s="417">
        <v>-25.769760000000005</v>
      </c>
      <c r="E34" s="418">
        <v>0.65640319999999996</v>
      </c>
      <c r="F34" s="416">
        <v>60</v>
      </c>
      <c r="G34" s="417">
        <v>30</v>
      </c>
      <c r="H34" s="417">
        <v>10.5969</v>
      </c>
      <c r="I34" s="417">
        <v>28.036560000000001</v>
      </c>
      <c r="J34" s="417">
        <v>-1.9634399999999985</v>
      </c>
      <c r="K34" s="419">
        <v>0.46727600000000002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7.9868190000000006</v>
      </c>
      <c r="C35" s="417">
        <v>4.5491599999999996</v>
      </c>
      <c r="D35" s="417">
        <v>-3.4376590000000009</v>
      </c>
      <c r="E35" s="418">
        <v>0.56958345994819704</v>
      </c>
      <c r="F35" s="416">
        <v>4.2671422000000003</v>
      </c>
      <c r="G35" s="417">
        <v>2.1335711000000002</v>
      </c>
      <c r="H35" s="417">
        <v>1.3007500000000001</v>
      </c>
      <c r="I35" s="417">
        <v>1.7544999999999999</v>
      </c>
      <c r="J35" s="417">
        <v>-0.37907110000000022</v>
      </c>
      <c r="K35" s="419">
        <v>0.41116511186339183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9.7536900000000006</v>
      </c>
      <c r="D36" s="417">
        <v>9.7536900000000006</v>
      </c>
      <c r="E36" s="418">
        <v>0</v>
      </c>
      <c r="F36" s="416">
        <v>0</v>
      </c>
      <c r="G36" s="417">
        <v>0</v>
      </c>
      <c r="H36" s="417">
        <v>0</v>
      </c>
      <c r="I36" s="417">
        <v>0.70179999999999998</v>
      </c>
      <c r="J36" s="417">
        <v>0.70179999999999998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4.3258000000000001</v>
      </c>
      <c r="D37" s="417">
        <v>4.3258000000000001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0</v>
      </c>
      <c r="C38" s="417">
        <v>1.21</v>
      </c>
      <c r="D38" s="417">
        <v>1.21</v>
      </c>
      <c r="E38" s="418">
        <v>0</v>
      </c>
      <c r="F38" s="416">
        <v>0</v>
      </c>
      <c r="G38" s="417">
        <v>0</v>
      </c>
      <c r="H38" s="417">
        <v>0</v>
      </c>
      <c r="I38" s="417">
        <v>2.4999000000000002</v>
      </c>
      <c r="J38" s="417">
        <v>2.4999000000000002</v>
      </c>
      <c r="K38" s="419">
        <v>0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0</v>
      </c>
      <c r="C39" s="417">
        <v>4.6528999999999998</v>
      </c>
      <c r="D39" s="417">
        <v>4.6528999999999998</v>
      </c>
      <c r="E39" s="418">
        <v>0</v>
      </c>
      <c r="F39" s="416">
        <v>0</v>
      </c>
      <c r="G39" s="417">
        <v>0</v>
      </c>
      <c r="H39" s="417">
        <v>0</v>
      </c>
      <c r="I39" s="417">
        <v>0</v>
      </c>
      <c r="J39" s="417">
        <v>0</v>
      </c>
      <c r="K39" s="419">
        <v>0</v>
      </c>
      <c r="L39" s="133"/>
      <c r="M39" s="415" t="str">
        <f t="shared" si="0"/>
        <v/>
      </c>
    </row>
    <row r="40" spans="1:13" ht="14.45" customHeight="1" x14ac:dyDescent="0.2">
      <c r="A40" s="420" t="s">
        <v>278</v>
      </c>
      <c r="B40" s="416">
        <v>90</v>
      </c>
      <c r="C40" s="417">
        <v>97.225169999999991</v>
      </c>
      <c r="D40" s="417">
        <v>7.2251699999999914</v>
      </c>
      <c r="E40" s="418">
        <v>1.0802796666666665</v>
      </c>
      <c r="F40" s="416">
        <v>100.00000010000001</v>
      </c>
      <c r="G40" s="417">
        <v>50.000000050000011</v>
      </c>
      <c r="H40" s="417">
        <v>4.0665500000000003</v>
      </c>
      <c r="I40" s="417">
        <v>30.56934</v>
      </c>
      <c r="J40" s="417">
        <v>-19.430660050000011</v>
      </c>
      <c r="K40" s="419">
        <v>0.30569339969430659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64.931184000000002</v>
      </c>
      <c r="C41" s="417">
        <v>61.265430000000002</v>
      </c>
      <c r="D41" s="417">
        <v>-3.6657539999999997</v>
      </c>
      <c r="E41" s="418">
        <v>0.94354401422897205</v>
      </c>
      <c r="F41" s="416">
        <v>68.8304969</v>
      </c>
      <c r="G41" s="417">
        <v>34.41524845</v>
      </c>
      <c r="H41" s="417">
        <v>1.1445000000000001</v>
      </c>
      <c r="I41" s="417">
        <v>8.0838000000000001</v>
      </c>
      <c r="J41" s="417">
        <v>-26.33144845</v>
      </c>
      <c r="K41" s="419">
        <v>0.11744503329308378</v>
      </c>
      <c r="L41" s="133"/>
      <c r="M41" s="415" t="str">
        <f t="shared" si="0"/>
        <v>X</v>
      </c>
    </row>
    <row r="42" spans="1:13" ht="14.45" customHeight="1" x14ac:dyDescent="0.2">
      <c r="A42" s="420" t="s">
        <v>280</v>
      </c>
      <c r="B42" s="416">
        <v>23.221996999999998</v>
      </c>
      <c r="C42" s="417">
        <v>34.395050000000005</v>
      </c>
      <c r="D42" s="417">
        <v>11.173053000000007</v>
      </c>
      <c r="E42" s="418">
        <v>1.4811409199648078</v>
      </c>
      <c r="F42" s="416">
        <v>32.450477200000002</v>
      </c>
      <c r="G42" s="417">
        <v>16.225238600000001</v>
      </c>
      <c r="H42" s="417">
        <v>0.84699999999999998</v>
      </c>
      <c r="I42" s="417">
        <v>7.6230000000000002</v>
      </c>
      <c r="J42" s="417">
        <v>-8.6022385999999997</v>
      </c>
      <c r="K42" s="419">
        <v>0.23491179969458198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2.3498860000000001</v>
      </c>
      <c r="C43" s="417">
        <v>0.39900000000000002</v>
      </c>
      <c r="D43" s="417">
        <v>-1.9508860000000001</v>
      </c>
      <c r="E43" s="418">
        <v>0.16979547092922806</v>
      </c>
      <c r="F43" s="416">
        <v>3.6041200000000002E-2</v>
      </c>
      <c r="G43" s="417">
        <v>1.8020600000000001E-2</v>
      </c>
      <c r="H43" s="417">
        <v>0</v>
      </c>
      <c r="I43" s="417">
        <v>0</v>
      </c>
      <c r="J43" s="417">
        <v>-1.8020600000000001E-2</v>
      </c>
      <c r="K43" s="419">
        <v>0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16.554731</v>
      </c>
      <c r="C44" s="417">
        <v>21.206499999999998</v>
      </c>
      <c r="D44" s="417">
        <v>4.651768999999998</v>
      </c>
      <c r="E44" s="418">
        <v>1.28099333054702</v>
      </c>
      <c r="F44" s="416">
        <v>21.3439783</v>
      </c>
      <c r="G44" s="417">
        <v>10.67198915</v>
      </c>
      <c r="H44" s="417">
        <v>0</v>
      </c>
      <c r="I44" s="417">
        <v>0</v>
      </c>
      <c r="J44" s="417">
        <v>-10.67198915</v>
      </c>
      <c r="K44" s="419">
        <v>0</v>
      </c>
      <c r="L44" s="133"/>
      <c r="M44" s="415" t="str">
        <f t="shared" si="0"/>
        <v/>
      </c>
    </row>
    <row r="45" spans="1:13" ht="14.45" customHeight="1" x14ac:dyDescent="0.2">
      <c r="A45" s="420" t="s">
        <v>283</v>
      </c>
      <c r="B45" s="416">
        <v>0.26375799999999999</v>
      </c>
      <c r="C45" s="417">
        <v>0</v>
      </c>
      <c r="D45" s="417">
        <v>-0.26375799999999999</v>
      </c>
      <c r="E45" s="418">
        <v>0</v>
      </c>
      <c r="F45" s="416">
        <v>0</v>
      </c>
      <c r="G45" s="417">
        <v>0</v>
      </c>
      <c r="H45" s="417">
        <v>0</v>
      </c>
      <c r="I45" s="417">
        <v>0</v>
      </c>
      <c r="J45" s="417">
        <v>0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17.057744</v>
      </c>
      <c r="C46" s="417">
        <v>5.2648799999999998</v>
      </c>
      <c r="D46" s="417">
        <v>-11.792864</v>
      </c>
      <c r="E46" s="418">
        <v>0.3086504288023082</v>
      </c>
      <c r="F46" s="416">
        <v>15.000000200000001</v>
      </c>
      <c r="G46" s="417">
        <v>7.5000001000000003</v>
      </c>
      <c r="H46" s="417">
        <v>0.29749999999999999</v>
      </c>
      <c r="I46" s="417">
        <v>0.46079999999999999</v>
      </c>
      <c r="J46" s="417">
        <v>-7.0392001000000004</v>
      </c>
      <c r="K46" s="419">
        <v>3.0719999590400004E-2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5.4830680000000003</v>
      </c>
      <c r="C47" s="417">
        <v>0</v>
      </c>
      <c r="D47" s="417">
        <v>-5.4830680000000003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70</v>
      </c>
      <c r="C48" s="417">
        <v>73.613770000000002</v>
      </c>
      <c r="D48" s="417">
        <v>3.6137700000000024</v>
      </c>
      <c r="E48" s="418">
        <v>1.0516252857142858</v>
      </c>
      <c r="F48" s="416">
        <v>50.000000099999994</v>
      </c>
      <c r="G48" s="417">
        <v>25.000000049999997</v>
      </c>
      <c r="H48" s="417">
        <v>27.899639999999998</v>
      </c>
      <c r="I48" s="417">
        <v>192.39293000000001</v>
      </c>
      <c r="J48" s="417">
        <v>167.39292995</v>
      </c>
      <c r="K48" s="419">
        <v>3.8478585923042834</v>
      </c>
      <c r="L48" s="133"/>
      <c r="M48" s="415" t="str">
        <f t="shared" si="0"/>
        <v>X</v>
      </c>
    </row>
    <row r="49" spans="1:13" ht="14.45" customHeight="1" x14ac:dyDescent="0.2">
      <c r="A49" s="420" t="s">
        <v>287</v>
      </c>
      <c r="B49" s="416">
        <v>0</v>
      </c>
      <c r="C49" s="417">
        <v>15.833780000000001</v>
      </c>
      <c r="D49" s="417">
        <v>15.833780000000001</v>
      </c>
      <c r="E49" s="418">
        <v>0</v>
      </c>
      <c r="F49" s="416">
        <v>0</v>
      </c>
      <c r="G49" s="417">
        <v>0</v>
      </c>
      <c r="H49" s="417">
        <v>1.46506</v>
      </c>
      <c r="I49" s="417">
        <v>11.35984</v>
      </c>
      <c r="J49" s="417">
        <v>11.35984</v>
      </c>
      <c r="K49" s="419">
        <v>0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0</v>
      </c>
      <c r="C50" s="417">
        <v>13.391920000000001</v>
      </c>
      <c r="D50" s="417">
        <v>13.391920000000001</v>
      </c>
      <c r="E50" s="418">
        <v>0</v>
      </c>
      <c r="F50" s="416">
        <v>0</v>
      </c>
      <c r="G50" s="417">
        <v>0</v>
      </c>
      <c r="H50" s="417">
        <v>1.1160099999999999</v>
      </c>
      <c r="I50" s="417">
        <v>10.044040000000001</v>
      </c>
      <c r="J50" s="417">
        <v>10.044040000000001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20</v>
      </c>
      <c r="C51" s="417">
        <v>15.60149</v>
      </c>
      <c r="D51" s="417">
        <v>-4.3985099999999999</v>
      </c>
      <c r="E51" s="418">
        <v>0.7800745</v>
      </c>
      <c r="F51" s="416">
        <v>16.000000099999998</v>
      </c>
      <c r="G51" s="417">
        <v>8.0000000499999988</v>
      </c>
      <c r="H51" s="417">
        <v>5.5246199999999996</v>
      </c>
      <c r="I51" s="417">
        <v>25.12387</v>
      </c>
      <c r="J51" s="417">
        <v>17.12386995</v>
      </c>
      <c r="K51" s="419">
        <v>1.5702418651859886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19.999998999999999</v>
      </c>
      <c r="C52" s="417">
        <v>15.060219999999999</v>
      </c>
      <c r="D52" s="417">
        <v>-4.9397789999999997</v>
      </c>
      <c r="E52" s="418">
        <v>0.75301103765055188</v>
      </c>
      <c r="F52" s="416">
        <v>15.999999900000001</v>
      </c>
      <c r="G52" s="417">
        <v>7.9999999500000012</v>
      </c>
      <c r="H52" s="417">
        <v>3.5109499999999998</v>
      </c>
      <c r="I52" s="417">
        <v>16.582630000000002</v>
      </c>
      <c r="J52" s="417">
        <v>8.5826300500000006</v>
      </c>
      <c r="K52" s="419">
        <v>1.0364143814775899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30.000001000000001</v>
      </c>
      <c r="C53" s="417">
        <v>13.726360000000001</v>
      </c>
      <c r="D53" s="417">
        <v>-16.273640999999998</v>
      </c>
      <c r="E53" s="418">
        <v>0.45754531808182275</v>
      </c>
      <c r="F53" s="416">
        <v>18.000000100000001</v>
      </c>
      <c r="G53" s="417">
        <v>9.0000000500000006</v>
      </c>
      <c r="H53" s="417">
        <v>0</v>
      </c>
      <c r="I53" s="417">
        <v>4.0252299999999996</v>
      </c>
      <c r="J53" s="417">
        <v>-4.9747700500000009</v>
      </c>
      <c r="K53" s="419">
        <v>0.22362388764653393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0</v>
      </c>
      <c r="C54" s="417">
        <v>0</v>
      </c>
      <c r="D54" s="417">
        <v>0</v>
      </c>
      <c r="E54" s="418">
        <v>0</v>
      </c>
      <c r="F54" s="416">
        <v>0</v>
      </c>
      <c r="G54" s="417">
        <v>0</v>
      </c>
      <c r="H54" s="417">
        <v>13.068</v>
      </c>
      <c r="I54" s="417">
        <v>53.360999999999997</v>
      </c>
      <c r="J54" s="417">
        <v>53.360999999999997</v>
      </c>
      <c r="K54" s="419">
        <v>0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0</v>
      </c>
      <c r="D55" s="417">
        <v>0</v>
      </c>
      <c r="E55" s="418">
        <v>0</v>
      </c>
      <c r="F55" s="416">
        <v>0</v>
      </c>
      <c r="G55" s="417">
        <v>0</v>
      </c>
      <c r="H55" s="417">
        <v>3.2149999999999999</v>
      </c>
      <c r="I55" s="417">
        <v>55.299300000000002</v>
      </c>
      <c r="J55" s="417">
        <v>55.299300000000002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0</v>
      </c>
      <c r="C56" s="417">
        <v>0</v>
      </c>
      <c r="D56" s="417">
        <v>0</v>
      </c>
      <c r="E56" s="418">
        <v>0</v>
      </c>
      <c r="F56" s="416">
        <v>0</v>
      </c>
      <c r="G56" s="417">
        <v>0</v>
      </c>
      <c r="H56" s="417">
        <v>0</v>
      </c>
      <c r="I56" s="417">
        <v>0.16452</v>
      </c>
      <c r="J56" s="417">
        <v>0.16452</v>
      </c>
      <c r="K56" s="419">
        <v>0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0</v>
      </c>
      <c r="C57" s="417">
        <v>0</v>
      </c>
      <c r="D57" s="417">
        <v>0</v>
      </c>
      <c r="E57" s="418">
        <v>0</v>
      </c>
      <c r="F57" s="416">
        <v>0</v>
      </c>
      <c r="G57" s="417">
        <v>0</v>
      </c>
      <c r="H57" s="417">
        <v>0</v>
      </c>
      <c r="I57" s="417">
        <v>9.9824999999999999</v>
      </c>
      <c r="J57" s="417">
        <v>9.9824999999999999</v>
      </c>
      <c r="K57" s="419">
        <v>0</v>
      </c>
      <c r="L57" s="133"/>
      <c r="M57" s="415" t="str">
        <f t="shared" si="0"/>
        <v/>
      </c>
    </row>
    <row r="58" spans="1:13" ht="14.45" customHeight="1" x14ac:dyDescent="0.2">
      <c r="A58" s="420" t="s">
        <v>296</v>
      </c>
      <c r="B58" s="416">
        <v>0</v>
      </c>
      <c r="C58" s="417">
        <v>0</v>
      </c>
      <c r="D58" s="417">
        <v>0</v>
      </c>
      <c r="E58" s="418">
        <v>0</v>
      </c>
      <c r="F58" s="416">
        <v>0</v>
      </c>
      <c r="G58" s="417">
        <v>0</v>
      </c>
      <c r="H58" s="417">
        <v>0</v>
      </c>
      <c r="I58" s="417">
        <v>6.45</v>
      </c>
      <c r="J58" s="417">
        <v>6.45</v>
      </c>
      <c r="K58" s="419">
        <v>0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1707.3598999999999</v>
      </c>
      <c r="C59" s="417">
        <v>1479.68193</v>
      </c>
      <c r="D59" s="417">
        <v>-227.67796999999996</v>
      </c>
      <c r="E59" s="418">
        <v>0.86664910544051088</v>
      </c>
      <c r="F59" s="416">
        <v>1408.3024846000001</v>
      </c>
      <c r="G59" s="417">
        <v>704.15124230000004</v>
      </c>
      <c r="H59" s="417">
        <v>77.038049999999998</v>
      </c>
      <c r="I59" s="417">
        <v>758.08935999999994</v>
      </c>
      <c r="J59" s="417">
        <v>53.938117699999907</v>
      </c>
      <c r="K59" s="419">
        <v>0.53830009411317625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1707.3598999999999</v>
      </c>
      <c r="C60" s="417">
        <v>1479.68193</v>
      </c>
      <c r="D60" s="417">
        <v>-227.67796999999996</v>
      </c>
      <c r="E60" s="418">
        <v>0.86664910544051088</v>
      </c>
      <c r="F60" s="416">
        <v>1408.3024846000001</v>
      </c>
      <c r="G60" s="417">
        <v>704.15124230000004</v>
      </c>
      <c r="H60" s="417">
        <v>77.038049999999998</v>
      </c>
      <c r="I60" s="417">
        <v>758.08935999999994</v>
      </c>
      <c r="J60" s="417">
        <v>53.938117699999907</v>
      </c>
      <c r="K60" s="419">
        <v>0.53830009411317625</v>
      </c>
      <c r="L60" s="133"/>
      <c r="M60" s="415" t="str">
        <f t="shared" si="0"/>
        <v>X</v>
      </c>
    </row>
    <row r="61" spans="1:13" ht="14.45" customHeight="1" x14ac:dyDescent="0.2">
      <c r="A61" s="420" t="s">
        <v>299</v>
      </c>
      <c r="B61" s="416">
        <v>792.31348000000003</v>
      </c>
      <c r="C61" s="417">
        <v>617.92600000000004</v>
      </c>
      <c r="D61" s="417">
        <v>-174.38747999999998</v>
      </c>
      <c r="E61" s="418">
        <v>0.77990090487921526</v>
      </c>
      <c r="F61" s="416">
        <v>515.41770299999996</v>
      </c>
      <c r="G61" s="417">
        <v>257.70885149999998</v>
      </c>
      <c r="H61" s="417">
        <v>42.956249999999997</v>
      </c>
      <c r="I61" s="417">
        <v>239.28848000000002</v>
      </c>
      <c r="J61" s="417">
        <v>-18.420371499999959</v>
      </c>
      <c r="K61" s="419">
        <v>0.4642612750924468</v>
      </c>
      <c r="L61" s="133"/>
      <c r="M61" s="415" t="str">
        <f t="shared" si="0"/>
        <v/>
      </c>
    </row>
    <row r="62" spans="1:13" ht="14.45" customHeight="1" x14ac:dyDescent="0.2">
      <c r="A62" s="420" t="s">
        <v>300</v>
      </c>
      <c r="B62" s="416">
        <v>218.75724700000001</v>
      </c>
      <c r="C62" s="417">
        <v>209.90100000000001</v>
      </c>
      <c r="D62" s="417">
        <v>-8.8562469999999962</v>
      </c>
      <c r="E62" s="418">
        <v>0.95951564064069617</v>
      </c>
      <c r="F62" s="416">
        <v>228.55914580000001</v>
      </c>
      <c r="G62" s="417">
        <v>114.27957290000001</v>
      </c>
      <c r="H62" s="417">
        <v>16.673999999999999</v>
      </c>
      <c r="I62" s="417">
        <v>106.07599999999999</v>
      </c>
      <c r="J62" s="417">
        <v>-8.2035729000000117</v>
      </c>
      <c r="K62" s="419">
        <v>0.46410743979950586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688.60967700000003</v>
      </c>
      <c r="C63" s="417">
        <v>646.82838000000004</v>
      </c>
      <c r="D63" s="417">
        <v>-41.781296999999995</v>
      </c>
      <c r="E63" s="418">
        <v>0.93932513817983998</v>
      </c>
      <c r="F63" s="416">
        <v>657.98669480000001</v>
      </c>
      <c r="G63" s="417">
        <v>328.9933474</v>
      </c>
      <c r="H63" s="417">
        <v>17.107800000000001</v>
      </c>
      <c r="I63" s="417">
        <v>410.76702</v>
      </c>
      <c r="J63" s="417">
        <v>81.773672599999998</v>
      </c>
      <c r="K63" s="419">
        <v>0.62427861117291394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7.6794960000000003</v>
      </c>
      <c r="C64" s="417">
        <v>5.0265500000000003</v>
      </c>
      <c r="D64" s="417">
        <v>-2.652946</v>
      </c>
      <c r="E64" s="418">
        <v>0.65454165221259308</v>
      </c>
      <c r="F64" s="416">
        <v>6.3389410000000002</v>
      </c>
      <c r="G64" s="417">
        <v>3.1694705000000001</v>
      </c>
      <c r="H64" s="417">
        <v>0.3</v>
      </c>
      <c r="I64" s="417">
        <v>1.9578599999999999</v>
      </c>
      <c r="J64" s="417">
        <v>-1.2116105000000001</v>
      </c>
      <c r="K64" s="419">
        <v>0.30886231627648841</v>
      </c>
      <c r="L64" s="133"/>
      <c r="M64" s="415" t="str">
        <f t="shared" si="0"/>
        <v/>
      </c>
    </row>
    <row r="65" spans="1:13" ht="14.45" customHeight="1" x14ac:dyDescent="0.2">
      <c r="A65" s="420" t="s">
        <v>303</v>
      </c>
      <c r="B65" s="416">
        <v>2407.9604470000004</v>
      </c>
      <c r="C65" s="417">
        <v>3507.82098</v>
      </c>
      <c r="D65" s="417">
        <v>1099.8605329999996</v>
      </c>
      <c r="E65" s="418">
        <v>1.4567602156299038</v>
      </c>
      <c r="F65" s="416">
        <v>2171.3437917000001</v>
      </c>
      <c r="G65" s="417">
        <v>1085.6718958500001</v>
      </c>
      <c r="H65" s="417">
        <v>506.43403000000001</v>
      </c>
      <c r="I65" s="417">
        <v>1990.8127199999999</v>
      </c>
      <c r="J65" s="417">
        <v>905.14082414999984</v>
      </c>
      <c r="K65" s="419">
        <v>0.91685744450506479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1041.171353</v>
      </c>
      <c r="C66" s="417">
        <v>1018.8511500000001</v>
      </c>
      <c r="D66" s="417">
        <v>-22.320202999999879</v>
      </c>
      <c r="E66" s="418">
        <v>0.9785624115226691</v>
      </c>
      <c r="F66" s="416">
        <v>590.52176499999996</v>
      </c>
      <c r="G66" s="417">
        <v>295.26088249999998</v>
      </c>
      <c r="H66" s="417">
        <v>158.23060999999998</v>
      </c>
      <c r="I66" s="417">
        <v>446.32188000000002</v>
      </c>
      <c r="J66" s="417">
        <v>151.06099750000004</v>
      </c>
      <c r="K66" s="419">
        <v>0.75580936462181048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1041.171353</v>
      </c>
      <c r="C67" s="417">
        <v>1018.8511500000001</v>
      </c>
      <c r="D67" s="417">
        <v>-22.320202999999879</v>
      </c>
      <c r="E67" s="418">
        <v>0.9785624115226691</v>
      </c>
      <c r="F67" s="416">
        <v>590.52176499999996</v>
      </c>
      <c r="G67" s="417">
        <v>295.26088249999998</v>
      </c>
      <c r="H67" s="417">
        <v>158.23060999999998</v>
      </c>
      <c r="I67" s="417">
        <v>446.32188000000002</v>
      </c>
      <c r="J67" s="417">
        <v>151.06099750000004</v>
      </c>
      <c r="K67" s="419">
        <v>0.75580936462181048</v>
      </c>
      <c r="L67" s="133"/>
      <c r="M67" s="415" t="str">
        <f t="shared" si="0"/>
        <v>X</v>
      </c>
    </row>
    <row r="68" spans="1:13" ht="14.45" customHeight="1" x14ac:dyDescent="0.2">
      <c r="A68" s="420" t="s">
        <v>306</v>
      </c>
      <c r="B68" s="416">
        <v>719.41754000000003</v>
      </c>
      <c r="C68" s="417">
        <v>278.97521</v>
      </c>
      <c r="D68" s="417">
        <v>-440.44233000000003</v>
      </c>
      <c r="E68" s="418">
        <v>0.38777927210393004</v>
      </c>
      <c r="F68" s="416">
        <v>285.60664450000002</v>
      </c>
      <c r="G68" s="417">
        <v>142.80332225000001</v>
      </c>
      <c r="H68" s="417">
        <v>41.628999999999998</v>
      </c>
      <c r="I68" s="417">
        <v>125.3687</v>
      </c>
      <c r="J68" s="417">
        <v>-17.434622250000004</v>
      </c>
      <c r="K68" s="419">
        <v>0.43895582408272715</v>
      </c>
      <c r="L68" s="133"/>
      <c r="M68" s="415" t="str">
        <f t="shared" si="0"/>
        <v/>
      </c>
    </row>
    <row r="69" spans="1:13" ht="14.45" customHeight="1" x14ac:dyDescent="0.2">
      <c r="A69" s="420" t="s">
        <v>307</v>
      </c>
      <c r="B69" s="416">
        <v>0.46859300000000004</v>
      </c>
      <c r="C69" s="417">
        <v>25.38504</v>
      </c>
      <c r="D69" s="417">
        <v>24.916447000000002</v>
      </c>
      <c r="E69" s="418">
        <v>54.172896308737002</v>
      </c>
      <c r="F69" s="416">
        <v>1.083656</v>
      </c>
      <c r="G69" s="417">
        <v>0.54182799999999998</v>
      </c>
      <c r="H69" s="417">
        <v>0</v>
      </c>
      <c r="I69" s="417">
        <v>0.496</v>
      </c>
      <c r="J69" s="417">
        <v>-4.582799999999998E-2</v>
      </c>
      <c r="K69" s="419">
        <v>0.45770982673468336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177.641513</v>
      </c>
      <c r="C70" s="417">
        <v>532.35258999999996</v>
      </c>
      <c r="D70" s="417">
        <v>354.71107699999993</v>
      </c>
      <c r="E70" s="418">
        <v>2.9967803190237405</v>
      </c>
      <c r="F70" s="416">
        <v>160</v>
      </c>
      <c r="G70" s="417">
        <v>80</v>
      </c>
      <c r="H70" s="417">
        <v>105.58097000000001</v>
      </c>
      <c r="I70" s="417">
        <v>225.13748999999999</v>
      </c>
      <c r="J70" s="417">
        <v>145.13748999999999</v>
      </c>
      <c r="K70" s="419">
        <v>1.4071093124999998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126.903908</v>
      </c>
      <c r="C71" s="417">
        <v>138.94735999999997</v>
      </c>
      <c r="D71" s="417">
        <v>12.043451999999974</v>
      </c>
      <c r="E71" s="418">
        <v>1.0949021365047322</v>
      </c>
      <c r="F71" s="416">
        <v>123.83146409999999</v>
      </c>
      <c r="G71" s="417">
        <v>61.915732049999995</v>
      </c>
      <c r="H71" s="417">
        <v>11.02064</v>
      </c>
      <c r="I71" s="417">
        <v>55.253129999999999</v>
      </c>
      <c r="J71" s="417">
        <v>-6.6626020499999967</v>
      </c>
      <c r="K71" s="419">
        <v>0.44619621032163831</v>
      </c>
      <c r="L71" s="133"/>
      <c r="M71" s="415" t="str">
        <f t="shared" si="1"/>
        <v/>
      </c>
    </row>
    <row r="72" spans="1:13" ht="14.45" customHeight="1" x14ac:dyDescent="0.2">
      <c r="A72" s="420" t="s">
        <v>310</v>
      </c>
      <c r="B72" s="416">
        <v>7.5128079999999997</v>
      </c>
      <c r="C72" s="417">
        <v>0</v>
      </c>
      <c r="D72" s="417">
        <v>-7.5128079999999997</v>
      </c>
      <c r="E72" s="418">
        <v>0</v>
      </c>
      <c r="F72" s="416">
        <v>0</v>
      </c>
      <c r="G72" s="417">
        <v>0</v>
      </c>
      <c r="H72" s="417">
        <v>0</v>
      </c>
      <c r="I72" s="417">
        <v>0</v>
      </c>
      <c r="J72" s="417">
        <v>0</v>
      </c>
      <c r="K72" s="419">
        <v>0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6.96732</v>
      </c>
      <c r="C73" s="417">
        <v>43.190949999999994</v>
      </c>
      <c r="D73" s="417">
        <v>36.223629999999993</v>
      </c>
      <c r="E73" s="418">
        <v>6.1990765459315771</v>
      </c>
      <c r="F73" s="416">
        <v>20.000000400000001</v>
      </c>
      <c r="G73" s="417">
        <v>10.000000200000001</v>
      </c>
      <c r="H73" s="417">
        <v>0</v>
      </c>
      <c r="I73" s="417">
        <v>40.066559999999996</v>
      </c>
      <c r="J73" s="417">
        <v>30.066559799999993</v>
      </c>
      <c r="K73" s="419">
        <v>2.0033279599334404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2.259671</v>
      </c>
      <c r="C74" s="417">
        <v>0</v>
      </c>
      <c r="D74" s="417">
        <v>-2.259671</v>
      </c>
      <c r="E74" s="418">
        <v>0</v>
      </c>
      <c r="F74" s="416">
        <v>0</v>
      </c>
      <c r="G74" s="417">
        <v>0</v>
      </c>
      <c r="H74" s="417">
        <v>0</v>
      </c>
      <c r="I74" s="417">
        <v>0</v>
      </c>
      <c r="J74" s="417">
        <v>0</v>
      </c>
      <c r="K74" s="419">
        <v>0</v>
      </c>
      <c r="L74" s="133"/>
      <c r="M74" s="415" t="str">
        <f t="shared" si="1"/>
        <v/>
      </c>
    </row>
    <row r="75" spans="1:13" ht="14.45" customHeight="1" x14ac:dyDescent="0.2">
      <c r="A75" s="420" t="s">
        <v>313</v>
      </c>
      <c r="B75" s="416">
        <v>0</v>
      </c>
      <c r="C75" s="417">
        <v>38.164000000000001</v>
      </c>
      <c r="D75" s="417">
        <v>38.164000000000001</v>
      </c>
      <c r="E75" s="418">
        <v>0</v>
      </c>
      <c r="F75" s="416">
        <v>0</v>
      </c>
      <c r="G75" s="417">
        <v>0</v>
      </c>
      <c r="H75" s="417">
        <v>2.9820000000000002</v>
      </c>
      <c r="I75" s="417">
        <v>6.8550000000000004</v>
      </c>
      <c r="J75" s="417">
        <v>6.8550000000000004</v>
      </c>
      <c r="K75" s="419">
        <v>0</v>
      </c>
      <c r="L75" s="133"/>
      <c r="M75" s="415" t="str">
        <f t="shared" si="1"/>
        <v/>
      </c>
    </row>
    <row r="76" spans="1:13" ht="14.45" customHeight="1" x14ac:dyDescent="0.2">
      <c r="A76" s="420" t="s">
        <v>314</v>
      </c>
      <c r="B76" s="416">
        <v>0</v>
      </c>
      <c r="C76" s="417">
        <v>38.164000000000001</v>
      </c>
      <c r="D76" s="417">
        <v>38.164000000000001</v>
      </c>
      <c r="E76" s="418">
        <v>0</v>
      </c>
      <c r="F76" s="416">
        <v>0</v>
      </c>
      <c r="G76" s="417">
        <v>0</v>
      </c>
      <c r="H76" s="417">
        <v>2.9820000000000002</v>
      </c>
      <c r="I76" s="417">
        <v>6.8550000000000004</v>
      </c>
      <c r="J76" s="417">
        <v>6.8550000000000004</v>
      </c>
      <c r="K76" s="419">
        <v>0</v>
      </c>
      <c r="L76" s="133"/>
      <c r="M76" s="415" t="str">
        <f t="shared" si="1"/>
        <v>X</v>
      </c>
    </row>
    <row r="77" spans="1:13" ht="14.45" customHeight="1" x14ac:dyDescent="0.2">
      <c r="A77" s="420" t="s">
        <v>315</v>
      </c>
      <c r="B77" s="416">
        <v>0</v>
      </c>
      <c r="C77" s="417">
        <v>38.164000000000001</v>
      </c>
      <c r="D77" s="417">
        <v>38.164000000000001</v>
      </c>
      <c r="E77" s="418">
        <v>0</v>
      </c>
      <c r="F77" s="416">
        <v>0</v>
      </c>
      <c r="G77" s="417">
        <v>0</v>
      </c>
      <c r="H77" s="417">
        <v>2.9820000000000002</v>
      </c>
      <c r="I77" s="417">
        <v>6.8550000000000004</v>
      </c>
      <c r="J77" s="417">
        <v>6.8550000000000004</v>
      </c>
      <c r="K77" s="419">
        <v>0</v>
      </c>
      <c r="L77" s="133"/>
      <c r="M77" s="415" t="str">
        <f t="shared" si="1"/>
        <v/>
      </c>
    </row>
    <row r="78" spans="1:13" ht="14.45" customHeight="1" x14ac:dyDescent="0.2">
      <c r="A78" s="420" t="s">
        <v>316</v>
      </c>
      <c r="B78" s="416">
        <v>1366.789094</v>
      </c>
      <c r="C78" s="417">
        <v>2450.8058300000002</v>
      </c>
      <c r="D78" s="417">
        <v>1084.0167360000003</v>
      </c>
      <c r="E78" s="418">
        <v>1.7931119298205347</v>
      </c>
      <c r="F78" s="416">
        <v>1580.8220267000002</v>
      </c>
      <c r="G78" s="417">
        <v>790.41101335000008</v>
      </c>
      <c r="H78" s="417">
        <v>345.22141999999997</v>
      </c>
      <c r="I78" s="417">
        <v>1537.6358400000001</v>
      </c>
      <c r="J78" s="417">
        <v>747.22482665000007</v>
      </c>
      <c r="K78" s="419">
        <v>0.97268118360537259</v>
      </c>
      <c r="L78" s="133"/>
      <c r="M78" s="415" t="str">
        <f t="shared" si="1"/>
        <v/>
      </c>
    </row>
    <row r="79" spans="1:13" ht="14.45" customHeight="1" x14ac:dyDescent="0.2">
      <c r="A79" s="420" t="s">
        <v>317</v>
      </c>
      <c r="B79" s="416">
        <v>45.268008999999999</v>
      </c>
      <c r="C79" s="417">
        <v>52.02196</v>
      </c>
      <c r="D79" s="417">
        <v>6.7539510000000007</v>
      </c>
      <c r="E79" s="418">
        <v>1.1491992059999812</v>
      </c>
      <c r="F79" s="416">
        <v>56.124891699999999</v>
      </c>
      <c r="G79" s="417">
        <v>28.06244585</v>
      </c>
      <c r="H79" s="417">
        <v>6.8551800000000007</v>
      </c>
      <c r="I79" s="417">
        <v>43.21537</v>
      </c>
      <c r="J79" s="417">
        <v>15.15292415</v>
      </c>
      <c r="K79" s="419">
        <v>0.76998580649377002</v>
      </c>
      <c r="L79" s="133"/>
      <c r="M79" s="415" t="str">
        <f t="shared" si="1"/>
        <v>X</v>
      </c>
    </row>
    <row r="80" spans="1:13" ht="14.45" customHeight="1" x14ac:dyDescent="0.2">
      <c r="A80" s="420" t="s">
        <v>318</v>
      </c>
      <c r="B80" s="416">
        <v>2.7309699999999997</v>
      </c>
      <c r="C80" s="417">
        <v>3.1839</v>
      </c>
      <c r="D80" s="417">
        <v>0.45293000000000028</v>
      </c>
      <c r="E80" s="418">
        <v>1.1658494966989752</v>
      </c>
      <c r="F80" s="416">
        <v>3.2274295000000004</v>
      </c>
      <c r="G80" s="417">
        <v>1.6137147500000002</v>
      </c>
      <c r="H80" s="417">
        <v>0.12240000000000001</v>
      </c>
      <c r="I80" s="417">
        <v>0.91839999999999999</v>
      </c>
      <c r="J80" s="417">
        <v>-0.6953147500000002</v>
      </c>
      <c r="K80" s="419">
        <v>0.28456082464388449</v>
      </c>
      <c r="L80" s="133"/>
      <c r="M80" s="415" t="str">
        <f t="shared" si="1"/>
        <v/>
      </c>
    </row>
    <row r="81" spans="1:13" ht="14.45" customHeight="1" x14ac:dyDescent="0.2">
      <c r="A81" s="420" t="s">
        <v>319</v>
      </c>
      <c r="B81" s="416">
        <v>42.537039</v>
      </c>
      <c r="C81" s="417">
        <v>48.838059999999999</v>
      </c>
      <c r="D81" s="417">
        <v>6.3010209999999987</v>
      </c>
      <c r="E81" s="418">
        <v>1.1481302212878521</v>
      </c>
      <c r="F81" s="416">
        <v>52.8974622</v>
      </c>
      <c r="G81" s="417">
        <v>26.448731099999996</v>
      </c>
      <c r="H81" s="417">
        <v>6.73278</v>
      </c>
      <c r="I81" s="417">
        <v>42.296970000000002</v>
      </c>
      <c r="J81" s="417">
        <v>15.848238900000005</v>
      </c>
      <c r="K81" s="419">
        <v>0.79960301006652079</v>
      </c>
      <c r="L81" s="133"/>
      <c r="M81" s="415" t="str">
        <f t="shared" si="1"/>
        <v/>
      </c>
    </row>
    <row r="82" spans="1:13" ht="14.45" customHeight="1" x14ac:dyDescent="0.2">
      <c r="A82" s="420" t="s">
        <v>320</v>
      </c>
      <c r="B82" s="416">
        <v>25.183883000000002</v>
      </c>
      <c r="C82" s="417">
        <v>27.206259999999997</v>
      </c>
      <c r="D82" s="417">
        <v>2.0223769999999952</v>
      </c>
      <c r="E82" s="418">
        <v>1.0803044153278505</v>
      </c>
      <c r="F82" s="416">
        <v>28.678621700000001</v>
      </c>
      <c r="G82" s="417">
        <v>14.33931085</v>
      </c>
      <c r="H82" s="417">
        <v>0</v>
      </c>
      <c r="I82" s="417">
        <v>18.867000000000001</v>
      </c>
      <c r="J82" s="417">
        <v>4.5276891500000005</v>
      </c>
      <c r="K82" s="419">
        <v>0.65787680444907859</v>
      </c>
      <c r="L82" s="133"/>
      <c r="M82" s="415" t="str">
        <f t="shared" si="1"/>
        <v>X</v>
      </c>
    </row>
    <row r="83" spans="1:13" ht="14.45" customHeight="1" x14ac:dyDescent="0.2">
      <c r="A83" s="420" t="s">
        <v>321</v>
      </c>
      <c r="B83" s="416">
        <v>2.0000040000000001</v>
      </c>
      <c r="C83" s="417">
        <v>2.16</v>
      </c>
      <c r="D83" s="417">
        <v>0.15999600000000003</v>
      </c>
      <c r="E83" s="418">
        <v>1.07999784000432</v>
      </c>
      <c r="F83" s="416">
        <v>2.16</v>
      </c>
      <c r="G83" s="417">
        <v>1.08</v>
      </c>
      <c r="H83" s="417">
        <v>0</v>
      </c>
      <c r="I83" s="417">
        <v>1.08</v>
      </c>
      <c r="J83" s="417">
        <v>0</v>
      </c>
      <c r="K83" s="419">
        <v>0.5</v>
      </c>
      <c r="L83" s="133"/>
      <c r="M83" s="415" t="str">
        <f t="shared" si="1"/>
        <v/>
      </c>
    </row>
    <row r="84" spans="1:13" ht="14.45" customHeight="1" x14ac:dyDescent="0.2">
      <c r="A84" s="420" t="s">
        <v>322</v>
      </c>
      <c r="B84" s="416">
        <v>23.183879000000001</v>
      </c>
      <c r="C84" s="417">
        <v>25.046259999999997</v>
      </c>
      <c r="D84" s="417">
        <v>1.8623809999999956</v>
      </c>
      <c r="E84" s="418">
        <v>1.0803308626653889</v>
      </c>
      <c r="F84" s="416">
        <v>26.518621700000001</v>
      </c>
      <c r="G84" s="417">
        <v>13.25931085</v>
      </c>
      <c r="H84" s="417">
        <v>0</v>
      </c>
      <c r="I84" s="417">
        <v>17.786999999999999</v>
      </c>
      <c r="J84" s="417">
        <v>4.5276891499999987</v>
      </c>
      <c r="K84" s="419">
        <v>0.67073621703348174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898.52538300000003</v>
      </c>
      <c r="C85" s="417">
        <v>962.28317999999899</v>
      </c>
      <c r="D85" s="417">
        <v>63.757796999998959</v>
      </c>
      <c r="E85" s="418">
        <v>1.0709582591725169</v>
      </c>
      <c r="F85" s="416">
        <v>1074.2478206000001</v>
      </c>
      <c r="G85" s="417">
        <v>537.12391030000003</v>
      </c>
      <c r="H85" s="417">
        <v>114.24995</v>
      </c>
      <c r="I85" s="417">
        <v>634.76580000000001</v>
      </c>
      <c r="J85" s="417">
        <v>97.641889699999979</v>
      </c>
      <c r="K85" s="419">
        <v>0.5908932630139887</v>
      </c>
      <c r="L85" s="133"/>
      <c r="M85" s="415" t="str">
        <f t="shared" si="1"/>
        <v>X</v>
      </c>
    </row>
    <row r="86" spans="1:13" ht="14.45" customHeight="1" x14ac:dyDescent="0.2">
      <c r="A86" s="420" t="s">
        <v>324</v>
      </c>
      <c r="B86" s="416">
        <v>855.08194400000002</v>
      </c>
      <c r="C86" s="417">
        <v>846.41028000000006</v>
      </c>
      <c r="D86" s="417">
        <v>-8.6716639999999643</v>
      </c>
      <c r="E86" s="418">
        <v>0.98985867487806534</v>
      </c>
      <c r="F86" s="416">
        <v>942.22850579999999</v>
      </c>
      <c r="G86" s="417">
        <v>471.1142529</v>
      </c>
      <c r="H86" s="417">
        <v>79.001249999999999</v>
      </c>
      <c r="I86" s="417">
        <v>467.63747999999998</v>
      </c>
      <c r="J86" s="417">
        <v>-3.4767729000000145</v>
      </c>
      <c r="K86" s="419">
        <v>0.49631005336964618</v>
      </c>
      <c r="L86" s="133"/>
      <c r="M86" s="415" t="str">
        <f t="shared" si="1"/>
        <v/>
      </c>
    </row>
    <row r="87" spans="1:13" ht="14.45" customHeight="1" x14ac:dyDescent="0.2">
      <c r="A87" s="420" t="s">
        <v>325</v>
      </c>
      <c r="B87" s="416">
        <v>0</v>
      </c>
      <c r="C87" s="417">
        <v>38.798650000000002</v>
      </c>
      <c r="D87" s="417">
        <v>38.798650000000002</v>
      </c>
      <c r="E87" s="418">
        <v>0</v>
      </c>
      <c r="F87" s="416">
        <v>23.7478911</v>
      </c>
      <c r="G87" s="417">
        <v>11.87394555</v>
      </c>
      <c r="H87" s="417">
        <v>1.71336</v>
      </c>
      <c r="I87" s="417">
        <v>10.33534</v>
      </c>
      <c r="J87" s="417">
        <v>-1.5386055499999998</v>
      </c>
      <c r="K87" s="419">
        <v>0.43521085541781013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3.2028820000000002</v>
      </c>
      <c r="C88" s="417">
        <v>0.96799999999999997</v>
      </c>
      <c r="D88" s="417">
        <v>-2.2348820000000003</v>
      </c>
      <c r="E88" s="418">
        <v>0.30222780608214722</v>
      </c>
      <c r="F88" s="416">
        <v>0.95654879999999998</v>
      </c>
      <c r="G88" s="417">
        <v>0.47827439999999999</v>
      </c>
      <c r="H88" s="417">
        <v>0</v>
      </c>
      <c r="I88" s="417">
        <v>0.48399999999999999</v>
      </c>
      <c r="J88" s="417">
        <v>5.7255999999999974E-3</v>
      </c>
      <c r="K88" s="419">
        <v>0.50598568520497855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40.240557000000003</v>
      </c>
      <c r="C89" s="417">
        <v>34.77196</v>
      </c>
      <c r="D89" s="417">
        <v>-5.4685970000000026</v>
      </c>
      <c r="E89" s="418">
        <v>0.86410235325519968</v>
      </c>
      <c r="F89" s="416">
        <v>34.992875300000001</v>
      </c>
      <c r="G89" s="417">
        <v>17.496437650000001</v>
      </c>
      <c r="H89" s="417">
        <v>3.1046399999999998</v>
      </c>
      <c r="I89" s="417">
        <v>16.705380000000002</v>
      </c>
      <c r="J89" s="417">
        <v>-0.79105764999999906</v>
      </c>
      <c r="K89" s="419">
        <v>0.47739375106452031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0</v>
      </c>
      <c r="C90" s="417">
        <v>41.334290000000003</v>
      </c>
      <c r="D90" s="417">
        <v>41.334290000000003</v>
      </c>
      <c r="E90" s="418">
        <v>0</v>
      </c>
      <c r="F90" s="416">
        <v>72.321999599999998</v>
      </c>
      <c r="G90" s="417">
        <v>36.160999799999999</v>
      </c>
      <c r="H90" s="417">
        <v>30.430700000000002</v>
      </c>
      <c r="I90" s="417">
        <v>139.6036</v>
      </c>
      <c r="J90" s="417">
        <v>103.4426002</v>
      </c>
      <c r="K90" s="419">
        <v>1.9303061415906979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397.34884099999999</v>
      </c>
      <c r="C91" s="417">
        <v>537.73073999999997</v>
      </c>
      <c r="D91" s="417">
        <v>140.38189899999998</v>
      </c>
      <c r="E91" s="418">
        <v>1.3532963595582754</v>
      </c>
      <c r="F91" s="416">
        <v>340.01467609999997</v>
      </c>
      <c r="G91" s="417">
        <v>170.00733804999999</v>
      </c>
      <c r="H91" s="417">
        <v>96.19474000000001</v>
      </c>
      <c r="I91" s="417">
        <v>271.00078000000002</v>
      </c>
      <c r="J91" s="417">
        <v>100.99344195000003</v>
      </c>
      <c r="K91" s="419">
        <v>0.79702671398894964</v>
      </c>
      <c r="L91" s="133"/>
      <c r="M91" s="415" t="str">
        <f t="shared" si="1"/>
        <v>X</v>
      </c>
    </row>
    <row r="92" spans="1:13" ht="14.45" customHeight="1" x14ac:dyDescent="0.2">
      <c r="A92" s="420" t="s">
        <v>330</v>
      </c>
      <c r="B92" s="416">
        <v>47.898108999999998</v>
      </c>
      <c r="C92" s="417">
        <v>0</v>
      </c>
      <c r="D92" s="417">
        <v>-47.898108999999998</v>
      </c>
      <c r="E92" s="418">
        <v>0</v>
      </c>
      <c r="F92" s="416">
        <v>0</v>
      </c>
      <c r="G92" s="417">
        <v>0</v>
      </c>
      <c r="H92" s="417">
        <v>68.956000000000003</v>
      </c>
      <c r="I92" s="417">
        <v>68.956000000000003</v>
      </c>
      <c r="J92" s="417">
        <v>68.956000000000003</v>
      </c>
      <c r="K92" s="419">
        <v>0</v>
      </c>
      <c r="L92" s="133"/>
      <c r="M92" s="415" t="str">
        <f t="shared" si="1"/>
        <v/>
      </c>
    </row>
    <row r="93" spans="1:13" ht="14.45" customHeight="1" x14ac:dyDescent="0.2">
      <c r="A93" s="420" t="s">
        <v>331</v>
      </c>
      <c r="B93" s="416">
        <v>224.22784200000001</v>
      </c>
      <c r="C93" s="417">
        <v>406.41684999999995</v>
      </c>
      <c r="D93" s="417">
        <v>182.18900799999994</v>
      </c>
      <c r="E93" s="418">
        <v>1.8125173322588546</v>
      </c>
      <c r="F93" s="416">
        <v>330</v>
      </c>
      <c r="G93" s="417">
        <v>165</v>
      </c>
      <c r="H93" s="417">
        <v>0.53403999999999996</v>
      </c>
      <c r="I93" s="417">
        <v>92.07392999999999</v>
      </c>
      <c r="J93" s="417">
        <v>-72.92607000000001</v>
      </c>
      <c r="K93" s="419">
        <v>0.27901190909090906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4</v>
      </c>
      <c r="C94" s="417">
        <v>1.5899400000000001</v>
      </c>
      <c r="D94" s="417">
        <v>-2.4100599999999996</v>
      </c>
      <c r="E94" s="418">
        <v>0.39748500000000003</v>
      </c>
      <c r="F94" s="416">
        <v>3</v>
      </c>
      <c r="G94" s="417">
        <v>1.5</v>
      </c>
      <c r="H94" s="417">
        <v>0</v>
      </c>
      <c r="I94" s="417">
        <v>0</v>
      </c>
      <c r="J94" s="417">
        <v>-1.5</v>
      </c>
      <c r="K94" s="419">
        <v>0</v>
      </c>
      <c r="L94" s="133"/>
      <c r="M94" s="415" t="str">
        <f t="shared" si="1"/>
        <v/>
      </c>
    </row>
    <row r="95" spans="1:13" ht="14.45" customHeight="1" x14ac:dyDescent="0.2">
      <c r="A95" s="420" t="s">
        <v>333</v>
      </c>
      <c r="B95" s="416">
        <v>9.479023999999999</v>
      </c>
      <c r="C95" s="417">
        <v>1.9259999999999999</v>
      </c>
      <c r="D95" s="417">
        <v>-7.5530239999999988</v>
      </c>
      <c r="E95" s="418">
        <v>0.20318547563546629</v>
      </c>
      <c r="F95" s="416">
        <v>2.0146757000000002</v>
      </c>
      <c r="G95" s="417">
        <v>1.0073378500000001</v>
      </c>
      <c r="H95" s="417">
        <v>0</v>
      </c>
      <c r="I95" s="417">
        <v>0</v>
      </c>
      <c r="J95" s="417">
        <v>-1.0073378500000001</v>
      </c>
      <c r="K95" s="419">
        <v>0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111.743866</v>
      </c>
      <c r="C96" s="417">
        <v>104.20295</v>
      </c>
      <c r="D96" s="417">
        <v>-7.5409159999999957</v>
      </c>
      <c r="E96" s="418">
        <v>0.93251606311884716</v>
      </c>
      <c r="F96" s="416">
        <v>0</v>
      </c>
      <c r="G96" s="417">
        <v>0</v>
      </c>
      <c r="H96" s="417">
        <v>7.8286999999999995</v>
      </c>
      <c r="I96" s="417">
        <v>46.972199999999994</v>
      </c>
      <c r="J96" s="417">
        <v>46.972199999999994</v>
      </c>
      <c r="K96" s="419">
        <v>0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0</v>
      </c>
      <c r="C97" s="417">
        <v>0</v>
      </c>
      <c r="D97" s="417">
        <v>0</v>
      </c>
      <c r="E97" s="418">
        <v>0</v>
      </c>
      <c r="F97" s="416">
        <v>0</v>
      </c>
      <c r="G97" s="417">
        <v>0</v>
      </c>
      <c r="H97" s="417">
        <v>0</v>
      </c>
      <c r="I97" s="417">
        <v>44.12265</v>
      </c>
      <c r="J97" s="417">
        <v>44.12265</v>
      </c>
      <c r="K97" s="419">
        <v>0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0</v>
      </c>
      <c r="C98" s="417">
        <v>23.594999999999999</v>
      </c>
      <c r="D98" s="417">
        <v>23.594999999999999</v>
      </c>
      <c r="E98" s="418">
        <v>0</v>
      </c>
      <c r="F98" s="416">
        <v>5.0000004000000002</v>
      </c>
      <c r="G98" s="417">
        <v>2.5000002000000001</v>
      </c>
      <c r="H98" s="417">
        <v>18.876000000000001</v>
      </c>
      <c r="I98" s="417">
        <v>18.876000000000001</v>
      </c>
      <c r="J98" s="417">
        <v>16.375999800000002</v>
      </c>
      <c r="K98" s="419">
        <v>3.7751996979840241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0.462978</v>
      </c>
      <c r="C99" s="417">
        <v>0</v>
      </c>
      <c r="D99" s="417">
        <v>-0.462978</v>
      </c>
      <c r="E99" s="418">
        <v>0</v>
      </c>
      <c r="F99" s="416">
        <v>0</v>
      </c>
      <c r="G99" s="417">
        <v>0</v>
      </c>
      <c r="H99" s="417">
        <v>0</v>
      </c>
      <c r="I99" s="417">
        <v>0</v>
      </c>
      <c r="J99" s="417">
        <v>0</v>
      </c>
      <c r="K99" s="419">
        <v>0</v>
      </c>
      <c r="L99" s="133"/>
      <c r="M99" s="415" t="str">
        <f t="shared" si="1"/>
        <v>X</v>
      </c>
    </row>
    <row r="100" spans="1:13" ht="14.45" customHeight="1" x14ac:dyDescent="0.2">
      <c r="A100" s="420" t="s">
        <v>338</v>
      </c>
      <c r="B100" s="416">
        <v>0.462978</v>
      </c>
      <c r="C100" s="417">
        <v>0</v>
      </c>
      <c r="D100" s="417">
        <v>-0.462978</v>
      </c>
      <c r="E100" s="418">
        <v>0</v>
      </c>
      <c r="F100" s="416">
        <v>0</v>
      </c>
      <c r="G100" s="417">
        <v>0</v>
      </c>
      <c r="H100" s="417">
        <v>0</v>
      </c>
      <c r="I100" s="417">
        <v>0</v>
      </c>
      <c r="J100" s="417">
        <v>0</v>
      </c>
      <c r="K100" s="419">
        <v>0</v>
      </c>
      <c r="L100" s="133"/>
      <c r="M100" s="415" t="str">
        <f t="shared" si="1"/>
        <v/>
      </c>
    </row>
    <row r="101" spans="1:13" ht="14.45" customHeight="1" x14ac:dyDescent="0.2">
      <c r="A101" s="420" t="s">
        <v>339</v>
      </c>
      <c r="B101" s="416">
        <v>0</v>
      </c>
      <c r="C101" s="417">
        <v>871.56368999999995</v>
      </c>
      <c r="D101" s="417">
        <v>871.56368999999995</v>
      </c>
      <c r="E101" s="418">
        <v>0</v>
      </c>
      <c r="F101" s="416">
        <v>81.756016600000009</v>
      </c>
      <c r="G101" s="417">
        <v>40.878008300000005</v>
      </c>
      <c r="H101" s="417">
        <v>127.92155</v>
      </c>
      <c r="I101" s="417">
        <v>569.78688999999997</v>
      </c>
      <c r="J101" s="417">
        <v>528.90888169999994</v>
      </c>
      <c r="K101" s="419">
        <v>6.9693572864214115</v>
      </c>
      <c r="L101" s="133"/>
      <c r="M101" s="415" t="str">
        <f t="shared" si="1"/>
        <v>X</v>
      </c>
    </row>
    <row r="102" spans="1:13" ht="14.45" customHeight="1" x14ac:dyDescent="0.2">
      <c r="A102" s="420" t="s">
        <v>340</v>
      </c>
      <c r="B102" s="416">
        <v>0</v>
      </c>
      <c r="C102" s="417">
        <v>804.00424999999996</v>
      </c>
      <c r="D102" s="417">
        <v>804.00424999999996</v>
      </c>
      <c r="E102" s="418">
        <v>0</v>
      </c>
      <c r="F102" s="416">
        <v>0</v>
      </c>
      <c r="G102" s="417">
        <v>0</v>
      </c>
      <c r="H102" s="417">
        <v>120.4</v>
      </c>
      <c r="I102" s="417">
        <v>558.52589999999998</v>
      </c>
      <c r="J102" s="417">
        <v>558.52589999999998</v>
      </c>
      <c r="K102" s="419">
        <v>0</v>
      </c>
      <c r="L102" s="133"/>
      <c r="M102" s="415" t="str">
        <f t="shared" si="1"/>
        <v/>
      </c>
    </row>
    <row r="103" spans="1:13" ht="14.45" customHeight="1" x14ac:dyDescent="0.2">
      <c r="A103" s="420" t="s">
        <v>341</v>
      </c>
      <c r="B103" s="416">
        <v>0</v>
      </c>
      <c r="C103" s="417">
        <v>3.6309999999999998</v>
      </c>
      <c r="D103" s="417">
        <v>3.6309999999999998</v>
      </c>
      <c r="E103" s="418">
        <v>0</v>
      </c>
      <c r="F103" s="416">
        <v>3.5642326</v>
      </c>
      <c r="G103" s="417">
        <v>1.7821163</v>
      </c>
      <c r="H103" s="417">
        <v>0.8</v>
      </c>
      <c r="I103" s="417">
        <v>2.4</v>
      </c>
      <c r="J103" s="417">
        <v>0.61788369999999992</v>
      </c>
      <c r="K103" s="419">
        <v>0.67335672761648602</v>
      </c>
      <c r="L103" s="133"/>
      <c r="M103" s="415" t="str">
        <f t="shared" si="1"/>
        <v/>
      </c>
    </row>
    <row r="104" spans="1:13" ht="14.45" customHeight="1" x14ac:dyDescent="0.2">
      <c r="A104" s="420" t="s">
        <v>342</v>
      </c>
      <c r="B104" s="416">
        <v>0</v>
      </c>
      <c r="C104" s="417">
        <v>63.928440000000002</v>
      </c>
      <c r="D104" s="417">
        <v>63.928440000000002</v>
      </c>
      <c r="E104" s="418">
        <v>0</v>
      </c>
      <c r="F104" s="416">
        <v>78.191783999999998</v>
      </c>
      <c r="G104" s="417">
        <v>39.095891999999999</v>
      </c>
      <c r="H104" s="417">
        <v>6.7215500000000006</v>
      </c>
      <c r="I104" s="417">
        <v>8.8609899999999993</v>
      </c>
      <c r="J104" s="417">
        <v>-30.234901999999998</v>
      </c>
      <c r="K104" s="419">
        <v>0.1133237988277643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34841.715801999999</v>
      </c>
      <c r="C105" s="417">
        <v>36729.127140000004</v>
      </c>
      <c r="D105" s="417">
        <v>1887.4113380000053</v>
      </c>
      <c r="E105" s="418">
        <v>1.054171021562941</v>
      </c>
      <c r="F105" s="416">
        <v>40320.443253199999</v>
      </c>
      <c r="G105" s="417">
        <v>20160.2216266</v>
      </c>
      <c r="H105" s="417">
        <v>2955.3360299999999</v>
      </c>
      <c r="I105" s="417">
        <v>17248.844260000002</v>
      </c>
      <c r="J105" s="417">
        <v>-2911.3773665999979</v>
      </c>
      <c r="K105" s="419">
        <v>0.42779401386246074</v>
      </c>
      <c r="L105" s="133"/>
      <c r="M105" s="415" t="str">
        <f t="shared" si="1"/>
        <v/>
      </c>
    </row>
    <row r="106" spans="1:13" ht="14.45" customHeight="1" x14ac:dyDescent="0.2">
      <c r="A106" s="420" t="s">
        <v>344</v>
      </c>
      <c r="B106" s="416">
        <v>25062.9</v>
      </c>
      <c r="C106" s="417">
        <v>27171.014999999999</v>
      </c>
      <c r="D106" s="417">
        <v>2108.114999999998</v>
      </c>
      <c r="E106" s="418">
        <v>1.084112971763044</v>
      </c>
      <c r="F106" s="416">
        <v>29673.859357900001</v>
      </c>
      <c r="G106" s="417">
        <v>14836.92967895</v>
      </c>
      <c r="H106" s="417">
        <v>2186.2910000000002</v>
      </c>
      <c r="I106" s="417">
        <v>12799.323</v>
      </c>
      <c r="J106" s="417">
        <v>-2037.6066789500001</v>
      </c>
      <c r="K106" s="419">
        <v>0.43133327706469926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24626.69</v>
      </c>
      <c r="C107" s="417">
        <v>26585.917000000001</v>
      </c>
      <c r="D107" s="417">
        <v>1959.2270000000026</v>
      </c>
      <c r="E107" s="418">
        <v>1.0795570578100429</v>
      </c>
      <c r="F107" s="416">
        <v>29111.1462421</v>
      </c>
      <c r="G107" s="417">
        <v>14555.57312105</v>
      </c>
      <c r="H107" s="417">
        <v>2156.5709999999999</v>
      </c>
      <c r="I107" s="417">
        <v>12458.288</v>
      </c>
      <c r="J107" s="417">
        <v>-2097.2851210499994</v>
      </c>
      <c r="K107" s="419">
        <v>0.42795594156244715</v>
      </c>
      <c r="L107" s="133"/>
      <c r="M107" s="415" t="str">
        <f t="shared" si="1"/>
        <v>X</v>
      </c>
    </row>
    <row r="108" spans="1:13" ht="14.45" customHeight="1" x14ac:dyDescent="0.2">
      <c r="A108" s="420" t="s">
        <v>346</v>
      </c>
      <c r="B108" s="416">
        <v>24626.69</v>
      </c>
      <c r="C108" s="417">
        <v>26585.917000000001</v>
      </c>
      <c r="D108" s="417">
        <v>1959.2270000000026</v>
      </c>
      <c r="E108" s="418">
        <v>1.0795570578100429</v>
      </c>
      <c r="F108" s="416">
        <v>29111.1462421</v>
      </c>
      <c r="G108" s="417">
        <v>14555.57312105</v>
      </c>
      <c r="H108" s="417">
        <v>2156.5709999999999</v>
      </c>
      <c r="I108" s="417">
        <v>12458.288</v>
      </c>
      <c r="J108" s="417">
        <v>-2097.2851210499994</v>
      </c>
      <c r="K108" s="419">
        <v>0.42795594156244715</v>
      </c>
      <c r="L108" s="133"/>
      <c r="M108" s="415" t="str">
        <f t="shared" si="1"/>
        <v/>
      </c>
    </row>
    <row r="109" spans="1:13" ht="14.45" customHeight="1" x14ac:dyDescent="0.2">
      <c r="A109" s="420" t="s">
        <v>347</v>
      </c>
      <c r="B109" s="416">
        <v>239.52</v>
      </c>
      <c r="C109" s="417">
        <v>279.24</v>
      </c>
      <c r="D109" s="417">
        <v>39.72</v>
      </c>
      <c r="E109" s="418">
        <v>1.1658316633266532</v>
      </c>
      <c r="F109" s="416">
        <v>282.05454599999996</v>
      </c>
      <c r="G109" s="417">
        <v>141.02727299999998</v>
      </c>
      <c r="H109" s="417">
        <v>29.72</v>
      </c>
      <c r="I109" s="417">
        <v>155.68</v>
      </c>
      <c r="J109" s="417">
        <v>14.652727000000027</v>
      </c>
      <c r="K109" s="419">
        <v>0.55194997637088261</v>
      </c>
      <c r="L109" s="133"/>
      <c r="M109" s="415" t="str">
        <f t="shared" si="1"/>
        <v>X</v>
      </c>
    </row>
    <row r="110" spans="1:13" ht="14.45" customHeight="1" x14ac:dyDescent="0.2">
      <c r="A110" s="420" t="s">
        <v>348</v>
      </c>
      <c r="B110" s="416">
        <v>239.52</v>
      </c>
      <c r="C110" s="417">
        <v>279.24</v>
      </c>
      <c r="D110" s="417">
        <v>39.72</v>
      </c>
      <c r="E110" s="418">
        <v>1.1658316633266532</v>
      </c>
      <c r="F110" s="416">
        <v>282.05454599999996</v>
      </c>
      <c r="G110" s="417">
        <v>141.02727299999998</v>
      </c>
      <c r="H110" s="417">
        <v>29.72</v>
      </c>
      <c r="I110" s="417">
        <v>155.68</v>
      </c>
      <c r="J110" s="417">
        <v>14.652727000000027</v>
      </c>
      <c r="K110" s="419">
        <v>0.55194997637088261</v>
      </c>
      <c r="L110" s="133"/>
      <c r="M110" s="415" t="str">
        <f t="shared" si="1"/>
        <v/>
      </c>
    </row>
    <row r="111" spans="1:13" ht="14.45" customHeight="1" x14ac:dyDescent="0.2">
      <c r="A111" s="420" t="s">
        <v>349</v>
      </c>
      <c r="B111" s="416">
        <v>80.290000000000006</v>
      </c>
      <c r="C111" s="417">
        <v>192.358</v>
      </c>
      <c r="D111" s="417">
        <v>112.068</v>
      </c>
      <c r="E111" s="418">
        <v>2.3957902603063892</v>
      </c>
      <c r="F111" s="416">
        <v>189.21058859999999</v>
      </c>
      <c r="G111" s="417">
        <v>94.605294299999997</v>
      </c>
      <c r="H111" s="417">
        <v>0</v>
      </c>
      <c r="I111" s="417">
        <v>167.35499999999999</v>
      </c>
      <c r="J111" s="417">
        <v>72.749705699999993</v>
      </c>
      <c r="K111" s="419">
        <v>0.8844906685100814</v>
      </c>
      <c r="L111" s="133"/>
      <c r="M111" s="415" t="str">
        <f t="shared" si="1"/>
        <v>X</v>
      </c>
    </row>
    <row r="112" spans="1:13" ht="14.45" customHeight="1" x14ac:dyDescent="0.2">
      <c r="A112" s="420" t="s">
        <v>350</v>
      </c>
      <c r="B112" s="416">
        <v>80.290000000000006</v>
      </c>
      <c r="C112" s="417">
        <v>192.358</v>
      </c>
      <c r="D112" s="417">
        <v>112.068</v>
      </c>
      <c r="E112" s="418">
        <v>2.3957902603063892</v>
      </c>
      <c r="F112" s="416">
        <v>189.21058859999999</v>
      </c>
      <c r="G112" s="417">
        <v>94.605294299999997</v>
      </c>
      <c r="H112" s="417">
        <v>0</v>
      </c>
      <c r="I112" s="417">
        <v>167.35499999999999</v>
      </c>
      <c r="J112" s="417">
        <v>72.749705699999993</v>
      </c>
      <c r="K112" s="419">
        <v>0.8844906685100814</v>
      </c>
      <c r="L112" s="133"/>
      <c r="M112" s="415" t="str">
        <f t="shared" si="1"/>
        <v/>
      </c>
    </row>
    <row r="113" spans="1:13" ht="14.45" customHeight="1" x14ac:dyDescent="0.2">
      <c r="A113" s="420" t="s">
        <v>351</v>
      </c>
      <c r="B113" s="416">
        <v>116.4</v>
      </c>
      <c r="C113" s="417">
        <v>113.5</v>
      </c>
      <c r="D113" s="417">
        <v>-2.9000000000000057</v>
      </c>
      <c r="E113" s="418">
        <v>0.97508591065292094</v>
      </c>
      <c r="F113" s="416">
        <v>91.447981200000001</v>
      </c>
      <c r="G113" s="417">
        <v>45.7239906</v>
      </c>
      <c r="H113" s="417">
        <v>0</v>
      </c>
      <c r="I113" s="417">
        <v>18</v>
      </c>
      <c r="J113" s="417">
        <v>-27.7239906</v>
      </c>
      <c r="K113" s="419">
        <v>0.19683321341597862</v>
      </c>
      <c r="L113" s="133"/>
      <c r="M113" s="415" t="str">
        <f t="shared" si="1"/>
        <v>X</v>
      </c>
    </row>
    <row r="114" spans="1:13" ht="14.45" customHeight="1" x14ac:dyDescent="0.2">
      <c r="A114" s="420" t="s">
        <v>352</v>
      </c>
      <c r="B114" s="416">
        <v>116.4</v>
      </c>
      <c r="C114" s="417">
        <v>113.5</v>
      </c>
      <c r="D114" s="417">
        <v>-2.9000000000000057</v>
      </c>
      <c r="E114" s="418">
        <v>0.97508591065292094</v>
      </c>
      <c r="F114" s="416">
        <v>91.447981200000001</v>
      </c>
      <c r="G114" s="417">
        <v>45.7239906</v>
      </c>
      <c r="H114" s="417">
        <v>0</v>
      </c>
      <c r="I114" s="417">
        <v>18</v>
      </c>
      <c r="J114" s="417">
        <v>-27.7239906</v>
      </c>
      <c r="K114" s="419">
        <v>0.19683321341597862</v>
      </c>
      <c r="L114" s="133"/>
      <c r="M114" s="415" t="str">
        <f t="shared" si="1"/>
        <v/>
      </c>
    </row>
    <row r="115" spans="1:13" ht="14.45" customHeight="1" x14ac:dyDescent="0.2">
      <c r="A115" s="420" t="s">
        <v>353</v>
      </c>
      <c r="B115" s="416">
        <v>9124.61</v>
      </c>
      <c r="C115" s="417">
        <v>9022.510119999999</v>
      </c>
      <c r="D115" s="417">
        <v>-102.09988000000158</v>
      </c>
      <c r="E115" s="418">
        <v>0.98881049381836572</v>
      </c>
      <c r="F115" s="416">
        <v>9932.6264945000003</v>
      </c>
      <c r="G115" s="417">
        <v>4966.3132472500001</v>
      </c>
      <c r="H115" s="417">
        <v>725.91022999999996</v>
      </c>
      <c r="I115" s="417">
        <v>4197.0061900000001</v>
      </c>
      <c r="J115" s="417">
        <v>-769.30705725000007</v>
      </c>
      <c r="K115" s="419">
        <v>0.42254746942553523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2415.34</v>
      </c>
      <c r="C116" s="417">
        <v>2413.4098199999999</v>
      </c>
      <c r="D116" s="417">
        <v>-1.9301800000002913</v>
      </c>
      <c r="E116" s="418">
        <v>0.99920086613064818</v>
      </c>
      <c r="F116" s="416">
        <v>2644.7822020999997</v>
      </c>
      <c r="G116" s="417">
        <v>1322.3911010499999</v>
      </c>
      <c r="H116" s="417">
        <v>195.31177</v>
      </c>
      <c r="I116" s="417">
        <v>1129.5938500000002</v>
      </c>
      <c r="J116" s="417">
        <v>-192.79725104999966</v>
      </c>
      <c r="K116" s="419">
        <v>0.42710278717963412</v>
      </c>
      <c r="L116" s="133"/>
      <c r="M116" s="415" t="str">
        <f t="shared" si="1"/>
        <v>X</v>
      </c>
    </row>
    <row r="117" spans="1:13" ht="14.45" customHeight="1" x14ac:dyDescent="0.2">
      <c r="A117" s="420" t="s">
        <v>355</v>
      </c>
      <c r="B117" s="416">
        <v>2415.34</v>
      </c>
      <c r="C117" s="417">
        <v>2413.4098199999999</v>
      </c>
      <c r="D117" s="417">
        <v>-1.9301800000002913</v>
      </c>
      <c r="E117" s="418">
        <v>0.99920086613064818</v>
      </c>
      <c r="F117" s="416">
        <v>2644.7822020999997</v>
      </c>
      <c r="G117" s="417">
        <v>1322.3911010499999</v>
      </c>
      <c r="H117" s="417">
        <v>195.31177</v>
      </c>
      <c r="I117" s="417">
        <v>1129.5938500000002</v>
      </c>
      <c r="J117" s="417">
        <v>-192.79725104999966</v>
      </c>
      <c r="K117" s="419">
        <v>0.42710278717963412</v>
      </c>
      <c r="L117" s="133"/>
      <c r="M117" s="415" t="str">
        <f t="shared" si="1"/>
        <v/>
      </c>
    </row>
    <row r="118" spans="1:13" ht="14.45" customHeight="1" x14ac:dyDescent="0.2">
      <c r="A118" s="420" t="s">
        <v>356</v>
      </c>
      <c r="B118" s="416">
        <v>6709.27</v>
      </c>
      <c r="C118" s="417">
        <v>6609.1003000000001</v>
      </c>
      <c r="D118" s="417">
        <v>-100.16970000000038</v>
      </c>
      <c r="E118" s="418">
        <v>0.98506995544969866</v>
      </c>
      <c r="F118" s="416">
        <v>7287.8442924000001</v>
      </c>
      <c r="G118" s="417">
        <v>3643.9221462000005</v>
      </c>
      <c r="H118" s="417">
        <v>530.59845999999993</v>
      </c>
      <c r="I118" s="417">
        <v>3067.4123399999999</v>
      </c>
      <c r="J118" s="417">
        <v>-576.50980620000064</v>
      </c>
      <c r="K118" s="419">
        <v>0.42089432991849135</v>
      </c>
      <c r="L118" s="133"/>
      <c r="M118" s="415" t="str">
        <f t="shared" si="1"/>
        <v>X</v>
      </c>
    </row>
    <row r="119" spans="1:13" ht="14.45" customHeight="1" x14ac:dyDescent="0.2">
      <c r="A119" s="420" t="s">
        <v>357</v>
      </c>
      <c r="B119" s="416">
        <v>6709.27</v>
      </c>
      <c r="C119" s="417">
        <v>6609.1003000000001</v>
      </c>
      <c r="D119" s="417">
        <v>-100.16970000000038</v>
      </c>
      <c r="E119" s="418">
        <v>0.98506995544969866</v>
      </c>
      <c r="F119" s="416">
        <v>7287.8442924000001</v>
      </c>
      <c r="G119" s="417">
        <v>3643.9221462000005</v>
      </c>
      <c r="H119" s="417">
        <v>530.59845999999993</v>
      </c>
      <c r="I119" s="417">
        <v>3067.4123399999999</v>
      </c>
      <c r="J119" s="417">
        <v>-576.50980620000064</v>
      </c>
      <c r="K119" s="419">
        <v>0.42089432991849135</v>
      </c>
      <c r="L119" s="133"/>
      <c r="M119" s="415" t="str">
        <f t="shared" si="1"/>
        <v/>
      </c>
    </row>
    <row r="120" spans="1:13" ht="14.45" customHeight="1" x14ac:dyDescent="0.2">
      <c r="A120" s="420" t="s">
        <v>358</v>
      </c>
      <c r="B120" s="416">
        <v>112.025802</v>
      </c>
      <c r="C120" s="417">
        <v>0</v>
      </c>
      <c r="D120" s="417">
        <v>-112.025802</v>
      </c>
      <c r="E120" s="418">
        <v>0</v>
      </c>
      <c r="F120" s="416">
        <v>120.4802109</v>
      </c>
      <c r="G120" s="417">
        <v>60.240105450000001</v>
      </c>
      <c r="H120" s="417">
        <v>0</v>
      </c>
      <c r="I120" s="417">
        <v>0</v>
      </c>
      <c r="J120" s="417">
        <v>-60.240105450000001</v>
      </c>
      <c r="K120" s="419">
        <v>0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112.025802</v>
      </c>
      <c r="C121" s="417">
        <v>0</v>
      </c>
      <c r="D121" s="417">
        <v>-112.025802</v>
      </c>
      <c r="E121" s="418">
        <v>0</v>
      </c>
      <c r="F121" s="416">
        <v>120.4802109</v>
      </c>
      <c r="G121" s="417">
        <v>60.240105450000001</v>
      </c>
      <c r="H121" s="417">
        <v>0</v>
      </c>
      <c r="I121" s="417">
        <v>0</v>
      </c>
      <c r="J121" s="417">
        <v>-60.240105450000001</v>
      </c>
      <c r="K121" s="419">
        <v>0</v>
      </c>
      <c r="L121" s="133"/>
      <c r="M121" s="415" t="str">
        <f t="shared" si="1"/>
        <v>X</v>
      </c>
    </row>
    <row r="122" spans="1:13" ht="14.45" customHeight="1" x14ac:dyDescent="0.2">
      <c r="A122" s="420" t="s">
        <v>360</v>
      </c>
      <c r="B122" s="416">
        <v>112.025802</v>
      </c>
      <c r="C122" s="417">
        <v>0</v>
      </c>
      <c r="D122" s="417">
        <v>-112.025802</v>
      </c>
      <c r="E122" s="418">
        <v>0</v>
      </c>
      <c r="F122" s="416">
        <v>120.4802109</v>
      </c>
      <c r="G122" s="417">
        <v>60.240105450000001</v>
      </c>
      <c r="H122" s="417">
        <v>0</v>
      </c>
      <c r="I122" s="417">
        <v>0</v>
      </c>
      <c r="J122" s="417">
        <v>-60.240105450000001</v>
      </c>
      <c r="K122" s="419">
        <v>0</v>
      </c>
      <c r="L122" s="133"/>
      <c r="M122" s="415" t="str">
        <f t="shared" si="1"/>
        <v/>
      </c>
    </row>
    <row r="123" spans="1:13" ht="14.45" customHeight="1" x14ac:dyDescent="0.2">
      <c r="A123" s="420" t="s">
        <v>361</v>
      </c>
      <c r="B123" s="416">
        <v>542.17999999999995</v>
      </c>
      <c r="C123" s="417">
        <v>535.60202000000004</v>
      </c>
      <c r="D123" s="417">
        <v>-6.5779799999999113</v>
      </c>
      <c r="E123" s="418">
        <v>0.98786753476705169</v>
      </c>
      <c r="F123" s="416">
        <v>593.47718989999998</v>
      </c>
      <c r="G123" s="417">
        <v>296.73859494999999</v>
      </c>
      <c r="H123" s="417">
        <v>43.134800000000006</v>
      </c>
      <c r="I123" s="417">
        <v>252.51507000000001</v>
      </c>
      <c r="J123" s="417">
        <v>-44.223524949999984</v>
      </c>
      <c r="K123" s="419">
        <v>0.42548403594508566</v>
      </c>
      <c r="L123" s="133"/>
      <c r="M123" s="415" t="str">
        <f t="shared" si="1"/>
        <v/>
      </c>
    </row>
    <row r="124" spans="1:13" ht="14.45" customHeight="1" x14ac:dyDescent="0.2">
      <c r="A124" s="420" t="s">
        <v>362</v>
      </c>
      <c r="B124" s="416">
        <v>542.17999999999995</v>
      </c>
      <c r="C124" s="417">
        <v>535.60202000000004</v>
      </c>
      <c r="D124" s="417">
        <v>-6.5779799999999113</v>
      </c>
      <c r="E124" s="418">
        <v>0.98786753476705169</v>
      </c>
      <c r="F124" s="416">
        <v>593.47718989999998</v>
      </c>
      <c r="G124" s="417">
        <v>296.73859494999999</v>
      </c>
      <c r="H124" s="417">
        <v>43.134800000000006</v>
      </c>
      <c r="I124" s="417">
        <v>252.51507000000001</v>
      </c>
      <c r="J124" s="417">
        <v>-44.223524949999984</v>
      </c>
      <c r="K124" s="419">
        <v>0.42548403594508566</v>
      </c>
      <c r="L124" s="133"/>
      <c r="M124" s="415" t="str">
        <f t="shared" si="1"/>
        <v>X</v>
      </c>
    </row>
    <row r="125" spans="1:13" ht="14.45" customHeight="1" x14ac:dyDescent="0.2">
      <c r="A125" s="420" t="s">
        <v>363</v>
      </c>
      <c r="B125" s="416">
        <v>542.17999999999995</v>
      </c>
      <c r="C125" s="417">
        <v>535.60202000000004</v>
      </c>
      <c r="D125" s="417">
        <v>-6.5779799999999113</v>
      </c>
      <c r="E125" s="418">
        <v>0.98786753476705169</v>
      </c>
      <c r="F125" s="416">
        <v>593.47718989999998</v>
      </c>
      <c r="G125" s="417">
        <v>296.73859494999999</v>
      </c>
      <c r="H125" s="417">
        <v>43.134800000000006</v>
      </c>
      <c r="I125" s="417">
        <v>252.51507000000001</v>
      </c>
      <c r="J125" s="417">
        <v>-44.223524949999984</v>
      </c>
      <c r="K125" s="419">
        <v>0.42548403594508566</v>
      </c>
      <c r="L125" s="133"/>
      <c r="M125" s="415" t="str">
        <f t="shared" si="1"/>
        <v/>
      </c>
    </row>
    <row r="126" spans="1:13" ht="14.45" customHeight="1" x14ac:dyDescent="0.2">
      <c r="A126" s="420" t="s">
        <v>364</v>
      </c>
      <c r="B126" s="416">
        <v>0</v>
      </c>
      <c r="C126" s="417">
        <v>68.171750000000003</v>
      </c>
      <c r="D126" s="417">
        <v>68.171750000000003</v>
      </c>
      <c r="E126" s="418">
        <v>0</v>
      </c>
      <c r="F126" s="416">
        <v>80.678482799999998</v>
      </c>
      <c r="G126" s="417">
        <v>40.339241399999999</v>
      </c>
      <c r="H126" s="417">
        <v>13.19125</v>
      </c>
      <c r="I126" s="417">
        <v>14.228249999999999</v>
      </c>
      <c r="J126" s="417">
        <v>-26.1109914</v>
      </c>
      <c r="K126" s="419">
        <v>0.17635743145135099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0</v>
      </c>
      <c r="C127" s="417">
        <v>68.171750000000003</v>
      </c>
      <c r="D127" s="417">
        <v>68.171750000000003</v>
      </c>
      <c r="E127" s="418">
        <v>0</v>
      </c>
      <c r="F127" s="416">
        <v>80.678482799999998</v>
      </c>
      <c r="G127" s="417">
        <v>40.339241399999999</v>
      </c>
      <c r="H127" s="417">
        <v>13.19125</v>
      </c>
      <c r="I127" s="417">
        <v>14.228249999999999</v>
      </c>
      <c r="J127" s="417">
        <v>-26.1109914</v>
      </c>
      <c r="K127" s="419">
        <v>0.17635743145135099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0</v>
      </c>
      <c r="C128" s="417">
        <v>68.171750000000003</v>
      </c>
      <c r="D128" s="417">
        <v>68.171750000000003</v>
      </c>
      <c r="E128" s="418">
        <v>0</v>
      </c>
      <c r="F128" s="416">
        <v>80.678482799999998</v>
      </c>
      <c r="G128" s="417">
        <v>40.339241399999999</v>
      </c>
      <c r="H128" s="417">
        <v>13.19125</v>
      </c>
      <c r="I128" s="417">
        <v>14.228249999999999</v>
      </c>
      <c r="J128" s="417">
        <v>-26.1109914</v>
      </c>
      <c r="K128" s="419">
        <v>0.17635743145135099</v>
      </c>
      <c r="L128" s="133"/>
      <c r="M128" s="415" t="str">
        <f t="shared" si="1"/>
        <v>X</v>
      </c>
    </row>
    <row r="129" spans="1:13" ht="14.45" customHeight="1" x14ac:dyDescent="0.2">
      <c r="A129" s="420" t="s">
        <v>367</v>
      </c>
      <c r="B129" s="416">
        <v>0</v>
      </c>
      <c r="C129" s="417">
        <v>8.3517499999999991</v>
      </c>
      <c r="D129" s="417">
        <v>8.3517499999999991</v>
      </c>
      <c r="E129" s="418">
        <v>0</v>
      </c>
      <c r="F129" s="416">
        <v>8.9074968000000005</v>
      </c>
      <c r="G129" s="417">
        <v>4.4537484000000003</v>
      </c>
      <c r="H129" s="417">
        <v>0.19125</v>
      </c>
      <c r="I129" s="417">
        <v>1.2282500000000001</v>
      </c>
      <c r="J129" s="417">
        <v>-3.2254984000000002</v>
      </c>
      <c r="K129" s="419">
        <v>0.13788946856539988</v>
      </c>
      <c r="L129" s="133"/>
      <c r="M129" s="415" t="str">
        <f t="shared" si="1"/>
        <v/>
      </c>
    </row>
    <row r="130" spans="1:13" ht="14.45" customHeight="1" x14ac:dyDescent="0.2">
      <c r="A130" s="420" t="s">
        <v>368</v>
      </c>
      <c r="B130" s="416">
        <v>0</v>
      </c>
      <c r="C130" s="417">
        <v>11.1</v>
      </c>
      <c r="D130" s="417">
        <v>11.1</v>
      </c>
      <c r="E130" s="418">
        <v>0</v>
      </c>
      <c r="F130" s="416">
        <v>17.6956332</v>
      </c>
      <c r="G130" s="417">
        <v>8.8478165999999998</v>
      </c>
      <c r="H130" s="417">
        <v>12.5</v>
      </c>
      <c r="I130" s="417">
        <v>12.5</v>
      </c>
      <c r="J130" s="417">
        <v>3.6521834000000002</v>
      </c>
      <c r="K130" s="419">
        <v>0.70638896380379312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0</v>
      </c>
      <c r="C131" s="417">
        <v>48.5</v>
      </c>
      <c r="D131" s="417">
        <v>48.5</v>
      </c>
      <c r="E131" s="418">
        <v>0</v>
      </c>
      <c r="F131" s="416">
        <v>53.834308800000002</v>
      </c>
      <c r="G131" s="417">
        <v>26.917154400000001</v>
      </c>
      <c r="H131" s="417">
        <v>0.5</v>
      </c>
      <c r="I131" s="417">
        <v>0.5</v>
      </c>
      <c r="J131" s="417">
        <v>-26.417154400000001</v>
      </c>
      <c r="K131" s="419">
        <v>9.2877574012801296E-3</v>
      </c>
      <c r="L131" s="133"/>
      <c r="M131" s="415" t="str">
        <f t="shared" si="1"/>
        <v/>
      </c>
    </row>
    <row r="132" spans="1:13" ht="14.45" customHeight="1" x14ac:dyDescent="0.2">
      <c r="A132" s="420" t="s">
        <v>370</v>
      </c>
      <c r="B132" s="416">
        <v>0</v>
      </c>
      <c r="C132" s="417">
        <v>0.22</v>
      </c>
      <c r="D132" s="417">
        <v>0.22</v>
      </c>
      <c r="E132" s="418">
        <v>0</v>
      </c>
      <c r="F132" s="416">
        <v>0.24104400000000001</v>
      </c>
      <c r="G132" s="417">
        <v>0.120522</v>
      </c>
      <c r="H132" s="417">
        <v>0</v>
      </c>
      <c r="I132" s="417">
        <v>0</v>
      </c>
      <c r="J132" s="417">
        <v>-0.120522</v>
      </c>
      <c r="K132" s="419">
        <v>0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1353.000008</v>
      </c>
      <c r="C133" s="417">
        <v>1671.2991999999999</v>
      </c>
      <c r="D133" s="417">
        <v>318.29919199999995</v>
      </c>
      <c r="E133" s="418">
        <v>1.23525439033109</v>
      </c>
      <c r="F133" s="416">
        <v>1611.2164886</v>
      </c>
      <c r="G133" s="417">
        <v>805.60824430000002</v>
      </c>
      <c r="H133" s="417">
        <v>127.7076</v>
      </c>
      <c r="I133" s="417">
        <v>736.86249999999995</v>
      </c>
      <c r="J133" s="417">
        <v>-68.745744300000069</v>
      </c>
      <c r="K133" s="419">
        <v>0.45733301838306417</v>
      </c>
      <c r="L133" s="133"/>
      <c r="M133" s="415" t="str">
        <f t="shared" si="1"/>
        <v/>
      </c>
    </row>
    <row r="134" spans="1:13" ht="14.45" customHeight="1" x14ac:dyDescent="0.2">
      <c r="A134" s="420" t="s">
        <v>372</v>
      </c>
      <c r="B134" s="416">
        <v>1345.000008</v>
      </c>
      <c r="C134" s="417">
        <v>1311.46965</v>
      </c>
      <c r="D134" s="417">
        <v>-33.530357999999978</v>
      </c>
      <c r="E134" s="418">
        <v>0.97507036594753682</v>
      </c>
      <c r="F134" s="416">
        <v>1611.2164886</v>
      </c>
      <c r="G134" s="417">
        <v>805.60824430000002</v>
      </c>
      <c r="H134" s="417">
        <v>113.67160000000001</v>
      </c>
      <c r="I134" s="417">
        <v>682.02959999999996</v>
      </c>
      <c r="J134" s="417">
        <v>-123.57864430000006</v>
      </c>
      <c r="K134" s="419">
        <v>0.42330103051056867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1345.000008</v>
      </c>
      <c r="C135" s="417">
        <v>1311.46965</v>
      </c>
      <c r="D135" s="417">
        <v>-33.530357999999978</v>
      </c>
      <c r="E135" s="418">
        <v>0.97507036594753682</v>
      </c>
      <c r="F135" s="416">
        <v>1611.2164886</v>
      </c>
      <c r="G135" s="417">
        <v>805.60824430000002</v>
      </c>
      <c r="H135" s="417">
        <v>113.67160000000001</v>
      </c>
      <c r="I135" s="417">
        <v>682.02959999999996</v>
      </c>
      <c r="J135" s="417">
        <v>-123.57864430000006</v>
      </c>
      <c r="K135" s="419">
        <v>0.42330103051056867</v>
      </c>
      <c r="L135" s="133"/>
      <c r="M135" s="415" t="str">
        <f t="shared" si="2"/>
        <v>X</v>
      </c>
    </row>
    <row r="136" spans="1:13" ht="14.45" customHeight="1" x14ac:dyDescent="0.2">
      <c r="A136" s="420" t="s">
        <v>374</v>
      </c>
      <c r="B136" s="416">
        <v>873</v>
      </c>
      <c r="C136" s="417">
        <v>872.85969</v>
      </c>
      <c r="D136" s="417">
        <v>-0.14030999999999949</v>
      </c>
      <c r="E136" s="418">
        <v>0.99983927835051545</v>
      </c>
      <c r="F136" s="416">
        <v>1129.0624241999999</v>
      </c>
      <c r="G136" s="417">
        <v>564.53121209999995</v>
      </c>
      <c r="H136" s="417">
        <v>72.739429999999999</v>
      </c>
      <c r="I136" s="417">
        <v>436.43657999999999</v>
      </c>
      <c r="J136" s="417">
        <v>-128.09463209999996</v>
      </c>
      <c r="K136" s="419">
        <v>0.38654778570745391</v>
      </c>
      <c r="L136" s="133"/>
      <c r="M136" s="415" t="str">
        <f t="shared" si="2"/>
        <v/>
      </c>
    </row>
    <row r="137" spans="1:13" ht="14.45" customHeight="1" x14ac:dyDescent="0.2">
      <c r="A137" s="420" t="s">
        <v>375</v>
      </c>
      <c r="B137" s="416">
        <v>89.000004000000004</v>
      </c>
      <c r="C137" s="417">
        <v>55.427999999999997</v>
      </c>
      <c r="D137" s="417">
        <v>-33.572004000000007</v>
      </c>
      <c r="E137" s="418">
        <v>0.6227864888635285</v>
      </c>
      <c r="F137" s="416">
        <v>99.037054399999988</v>
      </c>
      <c r="G137" s="417">
        <v>49.518527199999994</v>
      </c>
      <c r="H137" s="417">
        <v>9</v>
      </c>
      <c r="I137" s="417">
        <v>54</v>
      </c>
      <c r="J137" s="417">
        <v>4.4814728000000059</v>
      </c>
      <c r="K137" s="419">
        <v>0.54525046536521393</v>
      </c>
      <c r="L137" s="133"/>
      <c r="M137" s="415" t="str">
        <f t="shared" si="2"/>
        <v/>
      </c>
    </row>
    <row r="138" spans="1:13" ht="14.45" customHeight="1" x14ac:dyDescent="0.2">
      <c r="A138" s="420" t="s">
        <v>376</v>
      </c>
      <c r="B138" s="416">
        <v>117</v>
      </c>
      <c r="C138" s="417">
        <v>117.372</v>
      </c>
      <c r="D138" s="417">
        <v>0.37199999999999989</v>
      </c>
      <c r="E138" s="418">
        <v>1.0031794871794872</v>
      </c>
      <c r="F138" s="416">
        <v>117.372</v>
      </c>
      <c r="G138" s="417">
        <v>58.686000000000007</v>
      </c>
      <c r="H138" s="417">
        <v>9.7810000000000006</v>
      </c>
      <c r="I138" s="417">
        <v>58.686</v>
      </c>
      <c r="J138" s="417">
        <v>-7.1054273576010019E-15</v>
      </c>
      <c r="K138" s="419">
        <v>0.5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266.00000399999999</v>
      </c>
      <c r="C139" s="417">
        <v>265.80996000000005</v>
      </c>
      <c r="D139" s="417">
        <v>-0.19004399999994348</v>
      </c>
      <c r="E139" s="418">
        <v>0.99928554888292431</v>
      </c>
      <c r="F139" s="416">
        <v>265.74501000000004</v>
      </c>
      <c r="G139" s="417">
        <v>132.87250500000002</v>
      </c>
      <c r="H139" s="417">
        <v>22.151169999999997</v>
      </c>
      <c r="I139" s="417">
        <v>132.90701999999999</v>
      </c>
      <c r="J139" s="417">
        <v>3.4514999999970541E-2</v>
      </c>
      <c r="K139" s="419">
        <v>0.50012988014337489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8</v>
      </c>
      <c r="C140" s="417">
        <v>359.82954999999998</v>
      </c>
      <c r="D140" s="417">
        <v>351.82954999999998</v>
      </c>
      <c r="E140" s="418">
        <v>44.978693749999998</v>
      </c>
      <c r="F140" s="416">
        <v>0</v>
      </c>
      <c r="G140" s="417">
        <v>0</v>
      </c>
      <c r="H140" s="417">
        <v>14.036</v>
      </c>
      <c r="I140" s="417">
        <v>54.832900000000002</v>
      </c>
      <c r="J140" s="417">
        <v>54.832900000000002</v>
      </c>
      <c r="K140" s="419">
        <v>0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8</v>
      </c>
      <c r="C141" s="417">
        <v>18.638999999999999</v>
      </c>
      <c r="D141" s="417">
        <v>10.638999999999999</v>
      </c>
      <c r="E141" s="418">
        <v>2.3298749999999999</v>
      </c>
      <c r="F141" s="416">
        <v>0</v>
      </c>
      <c r="G141" s="417">
        <v>0</v>
      </c>
      <c r="H141" s="417">
        <v>0</v>
      </c>
      <c r="I141" s="417">
        <v>0</v>
      </c>
      <c r="J141" s="417">
        <v>0</v>
      </c>
      <c r="K141" s="419">
        <v>0</v>
      </c>
      <c r="L141" s="133"/>
      <c r="M141" s="415" t="str">
        <f t="shared" si="2"/>
        <v>X</v>
      </c>
    </row>
    <row r="142" spans="1:13" ht="14.45" customHeight="1" x14ac:dyDescent="0.2">
      <c r="A142" s="420" t="s">
        <v>380</v>
      </c>
      <c r="B142" s="416">
        <v>8</v>
      </c>
      <c r="C142" s="417">
        <v>18.638999999999999</v>
      </c>
      <c r="D142" s="417">
        <v>10.638999999999999</v>
      </c>
      <c r="E142" s="418">
        <v>2.3298749999999999</v>
      </c>
      <c r="F142" s="416">
        <v>0</v>
      </c>
      <c r="G142" s="417">
        <v>0</v>
      </c>
      <c r="H142" s="417">
        <v>0</v>
      </c>
      <c r="I142" s="417">
        <v>0</v>
      </c>
      <c r="J142" s="417">
        <v>0</v>
      </c>
      <c r="K142" s="419">
        <v>0</v>
      </c>
      <c r="L142" s="133"/>
      <c r="M142" s="415" t="str">
        <f t="shared" si="2"/>
        <v/>
      </c>
    </row>
    <row r="143" spans="1:13" ht="14.45" customHeight="1" x14ac:dyDescent="0.2">
      <c r="A143" s="420" t="s">
        <v>381</v>
      </c>
      <c r="B143" s="416">
        <v>0</v>
      </c>
      <c r="C143" s="417">
        <v>19.43805</v>
      </c>
      <c r="D143" s="417">
        <v>19.43805</v>
      </c>
      <c r="E143" s="418">
        <v>0</v>
      </c>
      <c r="F143" s="416">
        <v>0</v>
      </c>
      <c r="G143" s="417">
        <v>0</v>
      </c>
      <c r="H143" s="417">
        <v>0</v>
      </c>
      <c r="I143" s="417">
        <v>0</v>
      </c>
      <c r="J143" s="417">
        <v>0</v>
      </c>
      <c r="K143" s="419">
        <v>0</v>
      </c>
      <c r="L143" s="133"/>
      <c r="M143" s="415" t="str">
        <f t="shared" si="2"/>
        <v>X</v>
      </c>
    </row>
    <row r="144" spans="1:13" ht="14.45" customHeight="1" x14ac:dyDescent="0.2">
      <c r="A144" s="420" t="s">
        <v>382</v>
      </c>
      <c r="B144" s="416">
        <v>0</v>
      </c>
      <c r="C144" s="417">
        <v>8.3114899999999992</v>
      </c>
      <c r="D144" s="417">
        <v>8.3114899999999992</v>
      </c>
      <c r="E144" s="418">
        <v>0</v>
      </c>
      <c r="F144" s="416">
        <v>0</v>
      </c>
      <c r="G144" s="417">
        <v>0</v>
      </c>
      <c r="H144" s="417">
        <v>0</v>
      </c>
      <c r="I144" s="417">
        <v>0</v>
      </c>
      <c r="J144" s="417">
        <v>0</v>
      </c>
      <c r="K144" s="419">
        <v>0</v>
      </c>
      <c r="L144" s="133"/>
      <c r="M144" s="415" t="str">
        <f t="shared" si="2"/>
        <v/>
      </c>
    </row>
    <row r="145" spans="1:13" ht="14.45" customHeight="1" x14ac:dyDescent="0.2">
      <c r="A145" s="420" t="s">
        <v>383</v>
      </c>
      <c r="B145" s="416">
        <v>0</v>
      </c>
      <c r="C145" s="417">
        <v>6.2145600000000005</v>
      </c>
      <c r="D145" s="417">
        <v>6.2145600000000005</v>
      </c>
      <c r="E145" s="418">
        <v>0</v>
      </c>
      <c r="F145" s="416">
        <v>0</v>
      </c>
      <c r="G145" s="417">
        <v>0</v>
      </c>
      <c r="H145" s="417">
        <v>0</v>
      </c>
      <c r="I145" s="417">
        <v>0</v>
      </c>
      <c r="J145" s="417">
        <v>0</v>
      </c>
      <c r="K145" s="419">
        <v>0</v>
      </c>
      <c r="L145" s="133"/>
      <c r="M145" s="415" t="str">
        <f t="shared" si="2"/>
        <v/>
      </c>
    </row>
    <row r="146" spans="1:13" ht="14.45" customHeight="1" x14ac:dyDescent="0.2">
      <c r="A146" s="420" t="s">
        <v>384</v>
      </c>
      <c r="B146" s="416">
        <v>0</v>
      </c>
      <c r="C146" s="417">
        <v>4.9119999999999999</v>
      </c>
      <c r="D146" s="417">
        <v>4.9119999999999999</v>
      </c>
      <c r="E146" s="418">
        <v>0</v>
      </c>
      <c r="F146" s="416">
        <v>0</v>
      </c>
      <c r="G146" s="417">
        <v>0</v>
      </c>
      <c r="H146" s="417">
        <v>0</v>
      </c>
      <c r="I146" s="417">
        <v>0</v>
      </c>
      <c r="J146" s="417">
        <v>0</v>
      </c>
      <c r="K146" s="419">
        <v>0</v>
      </c>
      <c r="L146" s="133"/>
      <c r="M146" s="415" t="str">
        <f t="shared" si="2"/>
        <v/>
      </c>
    </row>
    <row r="147" spans="1:13" ht="14.45" customHeight="1" x14ac:dyDescent="0.2">
      <c r="A147" s="420" t="s">
        <v>385</v>
      </c>
      <c r="B147" s="416">
        <v>0</v>
      </c>
      <c r="C147" s="417">
        <v>321.7525</v>
      </c>
      <c r="D147" s="417">
        <v>321.7525</v>
      </c>
      <c r="E147" s="418">
        <v>0</v>
      </c>
      <c r="F147" s="416">
        <v>0</v>
      </c>
      <c r="G147" s="417">
        <v>0</v>
      </c>
      <c r="H147" s="417">
        <v>14.036</v>
      </c>
      <c r="I147" s="417">
        <v>54.832900000000002</v>
      </c>
      <c r="J147" s="417">
        <v>54.832900000000002</v>
      </c>
      <c r="K147" s="419">
        <v>0</v>
      </c>
      <c r="L147" s="133"/>
      <c r="M147" s="415" t="str">
        <f t="shared" si="2"/>
        <v>X</v>
      </c>
    </row>
    <row r="148" spans="1:13" ht="14.45" customHeight="1" x14ac:dyDescent="0.2">
      <c r="A148" s="420" t="s">
        <v>386</v>
      </c>
      <c r="B148" s="416">
        <v>0</v>
      </c>
      <c r="C148" s="417">
        <v>321.7525</v>
      </c>
      <c r="D148" s="417">
        <v>321.7525</v>
      </c>
      <c r="E148" s="418">
        <v>0</v>
      </c>
      <c r="F148" s="416">
        <v>0</v>
      </c>
      <c r="G148" s="417">
        <v>0</v>
      </c>
      <c r="H148" s="417">
        <v>14.036</v>
      </c>
      <c r="I148" s="417">
        <v>54.832900000000002</v>
      </c>
      <c r="J148" s="417">
        <v>54.832900000000002</v>
      </c>
      <c r="K148" s="419">
        <v>0</v>
      </c>
      <c r="L148" s="133"/>
      <c r="M148" s="415" t="str">
        <f t="shared" si="2"/>
        <v/>
      </c>
    </row>
    <row r="149" spans="1:13" ht="14.45" customHeight="1" x14ac:dyDescent="0.2">
      <c r="A149" s="420" t="s">
        <v>387</v>
      </c>
      <c r="B149" s="416">
        <v>24993.272022999998</v>
      </c>
      <c r="C149" s="417">
        <v>31457.050279999999</v>
      </c>
      <c r="D149" s="417">
        <v>6463.7782570000018</v>
      </c>
      <c r="E149" s="418">
        <v>1.2586207300529408</v>
      </c>
      <c r="F149" s="416">
        <v>12228.2217007</v>
      </c>
      <c r="G149" s="417">
        <v>6114.11085035</v>
      </c>
      <c r="H149" s="417">
        <v>3573.3948399999999</v>
      </c>
      <c r="I149" s="417">
        <v>13906.73137</v>
      </c>
      <c r="J149" s="417">
        <v>7792.6205196499996</v>
      </c>
      <c r="K149" s="419">
        <v>1.137265230413995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24993.272022999998</v>
      </c>
      <c r="C150" s="417">
        <v>30873.802339999998</v>
      </c>
      <c r="D150" s="417">
        <v>5880.5303170000007</v>
      </c>
      <c r="E150" s="418">
        <v>1.2352845322368537</v>
      </c>
      <c r="F150" s="416">
        <v>11856.653207400001</v>
      </c>
      <c r="G150" s="417">
        <v>5928.3266037000003</v>
      </c>
      <c r="H150" s="417">
        <v>3547.7750000000001</v>
      </c>
      <c r="I150" s="417">
        <v>13705.260269999999</v>
      </c>
      <c r="J150" s="417">
        <v>7776.9336662999985</v>
      </c>
      <c r="K150" s="419">
        <v>1.1559130582858106</v>
      </c>
      <c r="L150" s="133"/>
      <c r="M150" s="415" t="str">
        <f t="shared" si="2"/>
        <v/>
      </c>
    </row>
    <row r="151" spans="1:13" ht="14.45" customHeight="1" x14ac:dyDescent="0.2">
      <c r="A151" s="420" t="s">
        <v>389</v>
      </c>
      <c r="B151" s="416">
        <v>24993.272022999998</v>
      </c>
      <c r="C151" s="417">
        <v>30873.802339999998</v>
      </c>
      <c r="D151" s="417">
        <v>5880.5303170000007</v>
      </c>
      <c r="E151" s="418">
        <v>1.2352845322368537</v>
      </c>
      <c r="F151" s="416">
        <v>11856.653207400001</v>
      </c>
      <c r="G151" s="417">
        <v>5928.3266037000003</v>
      </c>
      <c r="H151" s="417">
        <v>3547.7750000000001</v>
      </c>
      <c r="I151" s="417">
        <v>13705.260269999999</v>
      </c>
      <c r="J151" s="417">
        <v>7776.9336662999985</v>
      </c>
      <c r="K151" s="419">
        <v>1.1559130582858106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11027.072054</v>
      </c>
      <c r="C152" s="417">
        <v>11581.51239</v>
      </c>
      <c r="D152" s="417">
        <v>554.44033599999966</v>
      </c>
      <c r="E152" s="418">
        <v>1.0502799232003639</v>
      </c>
      <c r="F152" s="416">
        <v>11856.653207400001</v>
      </c>
      <c r="G152" s="417">
        <v>5928.3266037000003</v>
      </c>
      <c r="H152" s="417">
        <v>1243.7149999999999</v>
      </c>
      <c r="I152" s="417">
        <v>4505.1761699999997</v>
      </c>
      <c r="J152" s="417">
        <v>-1423.1504337000006</v>
      </c>
      <c r="K152" s="419">
        <v>0.37997030791017983</v>
      </c>
      <c r="L152" s="133"/>
      <c r="M152" s="415" t="str">
        <f t="shared" si="2"/>
        <v>X</v>
      </c>
    </row>
    <row r="153" spans="1:13" ht="14.45" customHeight="1" x14ac:dyDescent="0.2">
      <c r="A153" s="420" t="s">
        <v>391</v>
      </c>
      <c r="B153" s="416">
        <v>74.691140000000004</v>
      </c>
      <c r="C153" s="417">
        <v>167.97</v>
      </c>
      <c r="D153" s="417">
        <v>93.278859999999995</v>
      </c>
      <c r="E153" s="418">
        <v>2.2488611098987108</v>
      </c>
      <c r="F153" s="416">
        <v>164.9009284</v>
      </c>
      <c r="G153" s="417">
        <v>82.450464199999999</v>
      </c>
      <c r="H153" s="417">
        <v>18.239000000000001</v>
      </c>
      <c r="I153" s="417">
        <v>84.903999999999996</v>
      </c>
      <c r="J153" s="417">
        <v>2.4535357999999974</v>
      </c>
      <c r="K153" s="419">
        <v>0.51487884770453485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29.990899000000002</v>
      </c>
      <c r="C154" s="417">
        <v>17.914000000000001</v>
      </c>
      <c r="D154" s="417">
        <v>-12.076899000000001</v>
      </c>
      <c r="E154" s="418">
        <v>0.59731453865387629</v>
      </c>
      <c r="F154" s="416">
        <v>17.301701700000002</v>
      </c>
      <c r="G154" s="417">
        <v>8.6508508500000012</v>
      </c>
      <c r="H154" s="417">
        <v>1.3129999999999999</v>
      </c>
      <c r="I154" s="417">
        <v>4.867</v>
      </c>
      <c r="J154" s="417">
        <v>-3.7838508500000012</v>
      </c>
      <c r="K154" s="419">
        <v>0.281301809752043</v>
      </c>
      <c r="L154" s="133"/>
      <c r="M154" s="415" t="str">
        <f t="shared" si="2"/>
        <v/>
      </c>
    </row>
    <row r="155" spans="1:13" ht="14.45" customHeight="1" x14ac:dyDescent="0.2">
      <c r="A155" s="420" t="s">
        <v>393</v>
      </c>
      <c r="B155" s="416">
        <v>10922.390015000001</v>
      </c>
      <c r="C155" s="417">
        <v>11395.62839</v>
      </c>
      <c r="D155" s="417">
        <v>473.238374999999</v>
      </c>
      <c r="E155" s="418">
        <v>1.043327364647306</v>
      </c>
      <c r="F155" s="416">
        <v>11674.450577299998</v>
      </c>
      <c r="G155" s="417">
        <v>5837.2252886499991</v>
      </c>
      <c r="H155" s="417">
        <v>1224.163</v>
      </c>
      <c r="I155" s="417">
        <v>4415.40517</v>
      </c>
      <c r="J155" s="417">
        <v>-1421.8201186499991</v>
      </c>
      <c r="K155" s="419">
        <v>0.3782109608297447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13966.199969000001</v>
      </c>
      <c r="C156" s="417">
        <v>19296.79434</v>
      </c>
      <c r="D156" s="417">
        <v>5330.5943709999992</v>
      </c>
      <c r="E156" s="418">
        <v>1.3816782219094688</v>
      </c>
      <c r="F156" s="416">
        <v>0</v>
      </c>
      <c r="G156" s="417">
        <v>0</v>
      </c>
      <c r="H156" s="417">
        <v>2304.06</v>
      </c>
      <c r="I156" s="417">
        <v>9200.0841</v>
      </c>
      <c r="J156" s="417">
        <v>9200.0841</v>
      </c>
      <c r="K156" s="419">
        <v>0</v>
      </c>
      <c r="L156" s="133"/>
      <c r="M156" s="415" t="str">
        <f t="shared" si="2"/>
        <v>X</v>
      </c>
    </row>
    <row r="157" spans="1:13" ht="14.45" customHeight="1" x14ac:dyDescent="0.2">
      <c r="A157" s="420" t="s">
        <v>395</v>
      </c>
      <c r="B157" s="416">
        <v>13966.199969000001</v>
      </c>
      <c r="C157" s="417">
        <v>19295.759340000001</v>
      </c>
      <c r="D157" s="417">
        <v>5329.5593709999994</v>
      </c>
      <c r="E157" s="418">
        <v>1.3816041144212261</v>
      </c>
      <c r="F157" s="416">
        <v>0</v>
      </c>
      <c r="G157" s="417">
        <v>0</v>
      </c>
      <c r="H157" s="417">
        <v>2303.335</v>
      </c>
      <c r="I157" s="417">
        <v>9199.3590999999997</v>
      </c>
      <c r="J157" s="417">
        <v>9199.3590999999997</v>
      </c>
      <c r="K157" s="419">
        <v>0</v>
      </c>
      <c r="L157" s="133"/>
      <c r="M157" s="415" t="str">
        <f t="shared" si="2"/>
        <v/>
      </c>
    </row>
    <row r="158" spans="1:13" ht="14.45" customHeight="1" x14ac:dyDescent="0.2">
      <c r="A158" s="420" t="s">
        <v>396</v>
      </c>
      <c r="B158" s="416">
        <v>0</v>
      </c>
      <c r="C158" s="417">
        <v>1.0349999999999999</v>
      </c>
      <c r="D158" s="417">
        <v>1.0349999999999999</v>
      </c>
      <c r="E158" s="418">
        <v>0</v>
      </c>
      <c r="F158" s="416">
        <v>0</v>
      </c>
      <c r="G158" s="417">
        <v>0</v>
      </c>
      <c r="H158" s="417">
        <v>0.72499999999999998</v>
      </c>
      <c r="I158" s="417">
        <v>0.72499999999999998</v>
      </c>
      <c r="J158" s="417">
        <v>0.72499999999999998</v>
      </c>
      <c r="K158" s="419">
        <v>0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0</v>
      </c>
      <c r="C159" s="417">
        <v>-4.5043899999999999</v>
      </c>
      <c r="D159" s="417">
        <v>-4.5043899999999999</v>
      </c>
      <c r="E159" s="418">
        <v>0</v>
      </c>
      <c r="F159" s="416">
        <v>0</v>
      </c>
      <c r="G159" s="417">
        <v>0</v>
      </c>
      <c r="H159" s="417">
        <v>0</v>
      </c>
      <c r="I159" s="417">
        <v>0</v>
      </c>
      <c r="J159" s="417">
        <v>0</v>
      </c>
      <c r="K159" s="419">
        <v>0</v>
      </c>
      <c r="L159" s="133"/>
      <c r="M159" s="415" t="str">
        <f t="shared" si="2"/>
        <v>X</v>
      </c>
    </row>
    <row r="160" spans="1:13" ht="14.45" customHeight="1" x14ac:dyDescent="0.2">
      <c r="A160" s="420" t="s">
        <v>398</v>
      </c>
      <c r="B160" s="416">
        <v>0</v>
      </c>
      <c r="C160" s="417">
        <v>-4.5043899999999999</v>
      </c>
      <c r="D160" s="417">
        <v>-4.5043899999999999</v>
      </c>
      <c r="E160" s="418">
        <v>0</v>
      </c>
      <c r="F160" s="416">
        <v>0</v>
      </c>
      <c r="G160" s="417">
        <v>0</v>
      </c>
      <c r="H160" s="417">
        <v>0</v>
      </c>
      <c r="I160" s="417">
        <v>0</v>
      </c>
      <c r="J160" s="417">
        <v>0</v>
      </c>
      <c r="K160" s="419">
        <v>0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0</v>
      </c>
      <c r="C161" s="417">
        <v>583.24793999999997</v>
      </c>
      <c r="D161" s="417">
        <v>583.24793999999997</v>
      </c>
      <c r="E161" s="418">
        <v>0</v>
      </c>
      <c r="F161" s="416">
        <v>371.5684933</v>
      </c>
      <c r="G161" s="417">
        <v>185.78424665</v>
      </c>
      <c r="H161" s="417">
        <v>25.61984</v>
      </c>
      <c r="I161" s="417">
        <v>201.47110000000001</v>
      </c>
      <c r="J161" s="417">
        <v>15.686853350000007</v>
      </c>
      <c r="K161" s="419">
        <v>0.54221793190989054</v>
      </c>
      <c r="L161" s="133"/>
      <c r="M161" s="415" t="str">
        <f t="shared" si="2"/>
        <v/>
      </c>
    </row>
    <row r="162" spans="1:13" ht="14.45" customHeight="1" x14ac:dyDescent="0.2">
      <c r="A162" s="420" t="s">
        <v>400</v>
      </c>
      <c r="B162" s="416">
        <v>0</v>
      </c>
      <c r="C162" s="417">
        <v>113.5</v>
      </c>
      <c r="D162" s="417">
        <v>113.5</v>
      </c>
      <c r="E162" s="418">
        <v>0</v>
      </c>
      <c r="F162" s="416">
        <v>0</v>
      </c>
      <c r="G162" s="417">
        <v>0</v>
      </c>
      <c r="H162" s="417">
        <v>0</v>
      </c>
      <c r="I162" s="417">
        <v>18</v>
      </c>
      <c r="J162" s="417">
        <v>18</v>
      </c>
      <c r="K162" s="419">
        <v>0</v>
      </c>
      <c r="L162" s="133"/>
      <c r="M162" s="415" t="str">
        <f t="shared" si="2"/>
        <v/>
      </c>
    </row>
    <row r="163" spans="1:13" ht="14.45" customHeight="1" x14ac:dyDescent="0.2">
      <c r="A163" s="420" t="s">
        <v>401</v>
      </c>
      <c r="B163" s="416">
        <v>0</v>
      </c>
      <c r="C163" s="417">
        <v>113.5</v>
      </c>
      <c r="D163" s="417">
        <v>113.5</v>
      </c>
      <c r="E163" s="418">
        <v>0</v>
      </c>
      <c r="F163" s="416">
        <v>0</v>
      </c>
      <c r="G163" s="417">
        <v>0</v>
      </c>
      <c r="H163" s="417">
        <v>0</v>
      </c>
      <c r="I163" s="417">
        <v>18</v>
      </c>
      <c r="J163" s="417">
        <v>18</v>
      </c>
      <c r="K163" s="419">
        <v>0</v>
      </c>
      <c r="L163" s="133"/>
      <c r="M163" s="415" t="str">
        <f t="shared" si="2"/>
        <v>X</v>
      </c>
    </row>
    <row r="164" spans="1:13" ht="14.45" customHeight="1" x14ac:dyDescent="0.2">
      <c r="A164" s="420" t="s">
        <v>402</v>
      </c>
      <c r="B164" s="416">
        <v>0</v>
      </c>
      <c r="C164" s="417">
        <v>113.5</v>
      </c>
      <c r="D164" s="417">
        <v>113.5</v>
      </c>
      <c r="E164" s="418">
        <v>0</v>
      </c>
      <c r="F164" s="416">
        <v>0</v>
      </c>
      <c r="G164" s="417">
        <v>0</v>
      </c>
      <c r="H164" s="417">
        <v>0</v>
      </c>
      <c r="I164" s="417">
        <v>18</v>
      </c>
      <c r="J164" s="417">
        <v>18</v>
      </c>
      <c r="K164" s="419">
        <v>0</v>
      </c>
      <c r="L164" s="133"/>
      <c r="M164" s="415" t="str">
        <f t="shared" si="2"/>
        <v/>
      </c>
    </row>
    <row r="165" spans="1:13" ht="14.45" customHeight="1" x14ac:dyDescent="0.2">
      <c r="A165" s="420" t="s">
        <v>403</v>
      </c>
      <c r="B165" s="416">
        <v>0</v>
      </c>
      <c r="C165" s="417">
        <v>469.74794000000003</v>
      </c>
      <c r="D165" s="417">
        <v>469.74794000000003</v>
      </c>
      <c r="E165" s="418">
        <v>0</v>
      </c>
      <c r="F165" s="416">
        <v>371.5684933</v>
      </c>
      <c r="G165" s="417">
        <v>185.78424665</v>
      </c>
      <c r="H165" s="417">
        <v>25.61984</v>
      </c>
      <c r="I165" s="417">
        <v>183.47110000000001</v>
      </c>
      <c r="J165" s="417">
        <v>-2.3131466499999931</v>
      </c>
      <c r="K165" s="419">
        <v>0.49377464265213578</v>
      </c>
      <c r="L165" s="133"/>
      <c r="M165" s="415" t="str">
        <f t="shared" si="2"/>
        <v/>
      </c>
    </row>
    <row r="166" spans="1:13" ht="14.45" customHeight="1" x14ac:dyDescent="0.2">
      <c r="A166" s="420" t="s">
        <v>404</v>
      </c>
      <c r="B166" s="416">
        <v>0</v>
      </c>
      <c r="C166" s="417">
        <v>2.9E-4</v>
      </c>
      <c r="D166" s="417">
        <v>2.9E-4</v>
      </c>
      <c r="E166" s="418">
        <v>0</v>
      </c>
      <c r="F166" s="416">
        <v>0</v>
      </c>
      <c r="G166" s="417">
        <v>0</v>
      </c>
      <c r="H166" s="417">
        <v>-1.0000000000000001E-5</v>
      </c>
      <c r="I166" s="417">
        <v>4.0000000000000003E-5</v>
      </c>
      <c r="J166" s="417">
        <v>4.0000000000000003E-5</v>
      </c>
      <c r="K166" s="419">
        <v>0</v>
      </c>
      <c r="L166" s="133"/>
      <c r="M166" s="415" t="str">
        <f t="shared" si="2"/>
        <v>X</v>
      </c>
    </row>
    <row r="167" spans="1:13" ht="14.45" customHeight="1" x14ac:dyDescent="0.2">
      <c r="A167" s="420" t="s">
        <v>405</v>
      </c>
      <c r="B167" s="416">
        <v>0</v>
      </c>
      <c r="C167" s="417">
        <v>2.9E-4</v>
      </c>
      <c r="D167" s="417">
        <v>2.9E-4</v>
      </c>
      <c r="E167" s="418">
        <v>0</v>
      </c>
      <c r="F167" s="416">
        <v>0</v>
      </c>
      <c r="G167" s="417">
        <v>0</v>
      </c>
      <c r="H167" s="417">
        <v>-1.0000000000000001E-5</v>
      </c>
      <c r="I167" s="417">
        <v>4.0000000000000003E-5</v>
      </c>
      <c r="J167" s="417">
        <v>4.0000000000000003E-5</v>
      </c>
      <c r="K167" s="419">
        <v>0</v>
      </c>
      <c r="L167" s="133"/>
      <c r="M167" s="415" t="str">
        <f t="shared" si="2"/>
        <v/>
      </c>
    </row>
    <row r="168" spans="1:13" ht="14.45" customHeight="1" x14ac:dyDescent="0.2">
      <c r="A168" s="420" t="s">
        <v>406</v>
      </c>
      <c r="B168" s="416">
        <v>0</v>
      </c>
      <c r="C168" s="417">
        <v>469.74765000000002</v>
      </c>
      <c r="D168" s="417">
        <v>469.74765000000002</v>
      </c>
      <c r="E168" s="418">
        <v>0</v>
      </c>
      <c r="F168" s="416">
        <v>371.5684933</v>
      </c>
      <c r="G168" s="417">
        <v>185.78424665</v>
      </c>
      <c r="H168" s="417">
        <v>25.61985</v>
      </c>
      <c r="I168" s="417">
        <v>183.47105999999999</v>
      </c>
      <c r="J168" s="417">
        <v>-2.3131866500000058</v>
      </c>
      <c r="K168" s="419">
        <v>0.49377453500038182</v>
      </c>
      <c r="L168" s="133"/>
      <c r="M168" s="415" t="str">
        <f t="shared" si="2"/>
        <v>X</v>
      </c>
    </row>
    <row r="169" spans="1:13" ht="14.45" customHeight="1" x14ac:dyDescent="0.2">
      <c r="A169" s="420" t="s">
        <v>407</v>
      </c>
      <c r="B169" s="416">
        <v>0</v>
      </c>
      <c r="C169" s="417">
        <v>0.65700000000000003</v>
      </c>
      <c r="D169" s="417">
        <v>0.65700000000000003</v>
      </c>
      <c r="E169" s="418">
        <v>0</v>
      </c>
      <c r="F169" s="416">
        <v>0.40210649999999998</v>
      </c>
      <c r="G169" s="417">
        <v>0.20105325000000002</v>
      </c>
      <c r="H169" s="417">
        <v>0</v>
      </c>
      <c r="I169" s="417">
        <v>0</v>
      </c>
      <c r="J169" s="417">
        <v>-0.20105325000000002</v>
      </c>
      <c r="K169" s="419">
        <v>0</v>
      </c>
      <c r="L169" s="133"/>
      <c r="M169" s="415" t="str">
        <f t="shared" si="2"/>
        <v/>
      </c>
    </row>
    <row r="170" spans="1:13" ht="14.45" customHeight="1" x14ac:dyDescent="0.2">
      <c r="A170" s="420" t="s">
        <v>408</v>
      </c>
      <c r="B170" s="416">
        <v>0</v>
      </c>
      <c r="C170" s="417">
        <v>469.09065000000004</v>
      </c>
      <c r="D170" s="417">
        <v>469.09065000000004</v>
      </c>
      <c r="E170" s="418">
        <v>0</v>
      </c>
      <c r="F170" s="416">
        <v>371.1663868</v>
      </c>
      <c r="G170" s="417">
        <v>185.5831934</v>
      </c>
      <c r="H170" s="417">
        <v>25.61985</v>
      </c>
      <c r="I170" s="417">
        <v>183.47105999999999</v>
      </c>
      <c r="J170" s="417">
        <v>-2.1121334000000047</v>
      </c>
      <c r="K170" s="419">
        <v>0.49430947015916582</v>
      </c>
      <c r="L170" s="133"/>
      <c r="M170" s="415" t="str">
        <f t="shared" si="2"/>
        <v/>
      </c>
    </row>
    <row r="171" spans="1:13" ht="14.45" customHeight="1" x14ac:dyDescent="0.2">
      <c r="A171" s="420" t="s">
        <v>409</v>
      </c>
      <c r="B171" s="416">
        <v>0</v>
      </c>
      <c r="C171" s="417">
        <v>6185.40319</v>
      </c>
      <c r="D171" s="417">
        <v>6185.40319</v>
      </c>
      <c r="E171" s="418">
        <v>0</v>
      </c>
      <c r="F171" s="416">
        <v>0</v>
      </c>
      <c r="G171" s="417">
        <v>0</v>
      </c>
      <c r="H171" s="417">
        <v>902.94942000000003</v>
      </c>
      <c r="I171" s="417">
        <v>3133.4228700000003</v>
      </c>
      <c r="J171" s="417">
        <v>3133.4228700000003</v>
      </c>
      <c r="K171" s="419">
        <v>0</v>
      </c>
      <c r="L171" s="133"/>
      <c r="M171" s="415" t="str">
        <f t="shared" si="2"/>
        <v/>
      </c>
    </row>
    <row r="172" spans="1:13" ht="14.45" customHeight="1" x14ac:dyDescent="0.2">
      <c r="A172" s="420" t="s">
        <v>410</v>
      </c>
      <c r="B172" s="416">
        <v>0</v>
      </c>
      <c r="C172" s="417">
        <v>6185.40319</v>
      </c>
      <c r="D172" s="417">
        <v>6185.40319</v>
      </c>
      <c r="E172" s="418">
        <v>0</v>
      </c>
      <c r="F172" s="416">
        <v>0</v>
      </c>
      <c r="G172" s="417">
        <v>0</v>
      </c>
      <c r="H172" s="417">
        <v>902.94942000000003</v>
      </c>
      <c r="I172" s="417">
        <v>3133.4228700000003</v>
      </c>
      <c r="J172" s="417">
        <v>3133.4228700000003</v>
      </c>
      <c r="K172" s="419">
        <v>0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6185.40319</v>
      </c>
      <c r="D173" s="417">
        <v>6185.40319</v>
      </c>
      <c r="E173" s="418">
        <v>0</v>
      </c>
      <c r="F173" s="416">
        <v>0</v>
      </c>
      <c r="G173" s="417">
        <v>0</v>
      </c>
      <c r="H173" s="417">
        <v>902.94942000000003</v>
      </c>
      <c r="I173" s="417">
        <v>3133.4228700000003</v>
      </c>
      <c r="J173" s="417">
        <v>3133.4228700000003</v>
      </c>
      <c r="K173" s="419">
        <v>0</v>
      </c>
      <c r="L173" s="133"/>
      <c r="M173" s="415" t="str">
        <f t="shared" si="2"/>
        <v/>
      </c>
    </row>
    <row r="174" spans="1:13" ht="14.45" customHeight="1" x14ac:dyDescent="0.2">
      <c r="A174" s="420" t="s">
        <v>412</v>
      </c>
      <c r="B174" s="416">
        <v>0</v>
      </c>
      <c r="C174" s="417">
        <v>18.573250000000002</v>
      </c>
      <c r="D174" s="417">
        <v>18.573250000000002</v>
      </c>
      <c r="E174" s="418">
        <v>0</v>
      </c>
      <c r="F174" s="416">
        <v>0</v>
      </c>
      <c r="G174" s="417">
        <v>0</v>
      </c>
      <c r="H174" s="417">
        <v>-4.8568699999999998</v>
      </c>
      <c r="I174" s="417">
        <v>8.8911599999999993</v>
      </c>
      <c r="J174" s="417">
        <v>8.8911599999999993</v>
      </c>
      <c r="K174" s="419">
        <v>0</v>
      </c>
      <c r="L174" s="133"/>
      <c r="M174" s="415" t="str">
        <f t="shared" si="2"/>
        <v>X</v>
      </c>
    </row>
    <row r="175" spans="1:13" ht="14.45" customHeight="1" x14ac:dyDescent="0.2">
      <c r="A175" s="420" t="s">
        <v>413</v>
      </c>
      <c r="B175" s="416">
        <v>0</v>
      </c>
      <c r="C175" s="417">
        <v>18.573250000000002</v>
      </c>
      <c r="D175" s="417">
        <v>18.573250000000002</v>
      </c>
      <c r="E175" s="418">
        <v>0</v>
      </c>
      <c r="F175" s="416">
        <v>0</v>
      </c>
      <c r="G175" s="417">
        <v>0</v>
      </c>
      <c r="H175" s="417">
        <v>-4.8568699999999998</v>
      </c>
      <c r="I175" s="417">
        <v>8.8911599999999993</v>
      </c>
      <c r="J175" s="417">
        <v>8.8911599999999993</v>
      </c>
      <c r="K175" s="419">
        <v>0</v>
      </c>
      <c r="L175" s="133"/>
      <c r="M175" s="415" t="str">
        <f t="shared" si="2"/>
        <v/>
      </c>
    </row>
    <row r="176" spans="1:13" ht="14.45" customHeight="1" x14ac:dyDescent="0.2">
      <c r="A176" s="420" t="s">
        <v>414</v>
      </c>
      <c r="B176" s="416">
        <v>0</v>
      </c>
      <c r="C176" s="417">
        <v>18.783000000000001</v>
      </c>
      <c r="D176" s="417">
        <v>18.783000000000001</v>
      </c>
      <c r="E176" s="418">
        <v>0</v>
      </c>
      <c r="F176" s="416">
        <v>0</v>
      </c>
      <c r="G176" s="417">
        <v>0</v>
      </c>
      <c r="H176" s="417">
        <v>0</v>
      </c>
      <c r="I176" s="417">
        <v>0.68</v>
      </c>
      <c r="J176" s="417">
        <v>0.68</v>
      </c>
      <c r="K176" s="419">
        <v>0</v>
      </c>
      <c r="L176" s="133"/>
      <c r="M176" s="415" t="str">
        <f t="shared" si="2"/>
        <v>X</v>
      </c>
    </row>
    <row r="177" spans="1:13" ht="14.45" customHeight="1" x14ac:dyDescent="0.2">
      <c r="A177" s="420" t="s">
        <v>415</v>
      </c>
      <c r="B177" s="416">
        <v>0</v>
      </c>
      <c r="C177" s="417">
        <v>18.783000000000001</v>
      </c>
      <c r="D177" s="417">
        <v>18.783000000000001</v>
      </c>
      <c r="E177" s="418">
        <v>0</v>
      </c>
      <c r="F177" s="416">
        <v>0</v>
      </c>
      <c r="G177" s="417">
        <v>0</v>
      </c>
      <c r="H177" s="417">
        <v>0</v>
      </c>
      <c r="I177" s="417">
        <v>0.68</v>
      </c>
      <c r="J177" s="417">
        <v>0.68</v>
      </c>
      <c r="K177" s="419">
        <v>0</v>
      </c>
      <c r="L177" s="133"/>
      <c r="M177" s="415" t="str">
        <f t="shared" si="2"/>
        <v/>
      </c>
    </row>
    <row r="178" spans="1:13" ht="14.45" customHeight="1" x14ac:dyDescent="0.2">
      <c r="A178" s="420" t="s">
        <v>416</v>
      </c>
      <c r="B178" s="416">
        <v>0</v>
      </c>
      <c r="C178" s="417">
        <v>46.472180000000002</v>
      </c>
      <c r="D178" s="417">
        <v>46.472180000000002</v>
      </c>
      <c r="E178" s="418">
        <v>0</v>
      </c>
      <c r="F178" s="416">
        <v>0</v>
      </c>
      <c r="G178" s="417">
        <v>0</v>
      </c>
      <c r="H178" s="417">
        <v>3.8982399999999999</v>
      </c>
      <c r="I178" s="417">
        <v>21.915380000000003</v>
      </c>
      <c r="J178" s="417">
        <v>21.915380000000003</v>
      </c>
      <c r="K178" s="419">
        <v>0</v>
      </c>
      <c r="L178" s="133"/>
      <c r="M178" s="415" t="str">
        <f t="shared" si="2"/>
        <v>X</v>
      </c>
    </row>
    <row r="179" spans="1:13" ht="14.45" customHeight="1" x14ac:dyDescent="0.2">
      <c r="A179" s="420" t="s">
        <v>417</v>
      </c>
      <c r="B179" s="416">
        <v>0</v>
      </c>
      <c r="C179" s="417">
        <v>1.48</v>
      </c>
      <c r="D179" s="417">
        <v>1.48</v>
      </c>
      <c r="E179" s="418">
        <v>0</v>
      </c>
      <c r="F179" s="416">
        <v>0</v>
      </c>
      <c r="G179" s="417">
        <v>0</v>
      </c>
      <c r="H179" s="417">
        <v>0</v>
      </c>
      <c r="I179" s="417">
        <v>0</v>
      </c>
      <c r="J179" s="417">
        <v>0</v>
      </c>
      <c r="K179" s="419">
        <v>0</v>
      </c>
      <c r="L179" s="133"/>
      <c r="M179" s="415" t="str">
        <f t="shared" si="2"/>
        <v/>
      </c>
    </row>
    <row r="180" spans="1:13" ht="14.45" customHeight="1" x14ac:dyDescent="0.2">
      <c r="A180" s="420" t="s">
        <v>418</v>
      </c>
      <c r="B180" s="416">
        <v>0</v>
      </c>
      <c r="C180" s="417">
        <v>0</v>
      </c>
      <c r="D180" s="417">
        <v>0</v>
      </c>
      <c r="E180" s="418">
        <v>0</v>
      </c>
      <c r="F180" s="416">
        <v>0</v>
      </c>
      <c r="G180" s="417">
        <v>0</v>
      </c>
      <c r="H180" s="417">
        <v>0</v>
      </c>
      <c r="I180" s="417">
        <v>9.3799999999999994E-2</v>
      </c>
      <c r="J180" s="417">
        <v>9.3799999999999994E-2</v>
      </c>
      <c r="K180" s="419">
        <v>0</v>
      </c>
      <c r="L180" s="133"/>
      <c r="M180" s="415" t="str">
        <f t="shared" si="2"/>
        <v/>
      </c>
    </row>
    <row r="181" spans="1:13" ht="14.45" customHeight="1" x14ac:dyDescent="0.2">
      <c r="A181" s="420" t="s">
        <v>419</v>
      </c>
      <c r="B181" s="416">
        <v>0</v>
      </c>
      <c r="C181" s="417">
        <v>44.992179999999998</v>
      </c>
      <c r="D181" s="417">
        <v>44.992179999999998</v>
      </c>
      <c r="E181" s="418">
        <v>0</v>
      </c>
      <c r="F181" s="416">
        <v>0</v>
      </c>
      <c r="G181" s="417">
        <v>0</v>
      </c>
      <c r="H181" s="417">
        <v>3.8982399999999999</v>
      </c>
      <c r="I181" s="417">
        <v>21.821580000000001</v>
      </c>
      <c r="J181" s="417">
        <v>21.821580000000001</v>
      </c>
      <c r="K181" s="419">
        <v>0</v>
      </c>
      <c r="L181" s="133"/>
      <c r="M181" s="415" t="str">
        <f t="shared" si="2"/>
        <v/>
      </c>
    </row>
    <row r="182" spans="1:13" ht="14.45" customHeight="1" x14ac:dyDescent="0.2">
      <c r="A182" s="420" t="s">
        <v>420</v>
      </c>
      <c r="B182" s="416">
        <v>0</v>
      </c>
      <c r="C182" s="417">
        <v>2.5258600000000002</v>
      </c>
      <c r="D182" s="417">
        <v>2.5258600000000002</v>
      </c>
      <c r="E182" s="418">
        <v>0</v>
      </c>
      <c r="F182" s="416">
        <v>0</v>
      </c>
      <c r="G182" s="417">
        <v>0</v>
      </c>
      <c r="H182" s="417">
        <v>1.3188199999999999</v>
      </c>
      <c r="I182" s="417">
        <v>7.3281899999999993</v>
      </c>
      <c r="J182" s="417">
        <v>7.3281899999999993</v>
      </c>
      <c r="K182" s="419">
        <v>0</v>
      </c>
      <c r="L182" s="133"/>
      <c r="M182" s="415" t="str">
        <f t="shared" si="2"/>
        <v>X</v>
      </c>
    </row>
    <row r="183" spans="1:13" ht="14.45" customHeight="1" x14ac:dyDescent="0.2">
      <c r="A183" s="420" t="s">
        <v>421</v>
      </c>
      <c r="B183" s="416">
        <v>0</v>
      </c>
      <c r="C183" s="417">
        <v>2.5258600000000002</v>
      </c>
      <c r="D183" s="417">
        <v>2.5258600000000002</v>
      </c>
      <c r="E183" s="418">
        <v>0</v>
      </c>
      <c r="F183" s="416">
        <v>0</v>
      </c>
      <c r="G183" s="417">
        <v>0</v>
      </c>
      <c r="H183" s="417">
        <v>1.3188199999999999</v>
      </c>
      <c r="I183" s="417">
        <v>7.3281899999999993</v>
      </c>
      <c r="J183" s="417">
        <v>7.3281899999999993</v>
      </c>
      <c r="K183" s="419">
        <v>0</v>
      </c>
      <c r="L183" s="133"/>
      <c r="M183" s="415" t="str">
        <f t="shared" si="2"/>
        <v/>
      </c>
    </row>
    <row r="184" spans="1:13" ht="14.45" customHeight="1" x14ac:dyDescent="0.2">
      <c r="A184" s="420" t="s">
        <v>422</v>
      </c>
      <c r="B184" s="416">
        <v>0</v>
      </c>
      <c r="C184" s="417">
        <v>40.506129999999999</v>
      </c>
      <c r="D184" s="417">
        <v>40.506129999999999</v>
      </c>
      <c r="E184" s="418">
        <v>0</v>
      </c>
      <c r="F184" s="416">
        <v>0</v>
      </c>
      <c r="G184" s="417">
        <v>0</v>
      </c>
      <c r="H184" s="417">
        <v>0</v>
      </c>
      <c r="I184" s="417">
        <v>0</v>
      </c>
      <c r="J184" s="417">
        <v>0</v>
      </c>
      <c r="K184" s="419">
        <v>0</v>
      </c>
      <c r="L184" s="133"/>
      <c r="M184" s="415" t="str">
        <f t="shared" si="2"/>
        <v>X</v>
      </c>
    </row>
    <row r="185" spans="1:13" ht="14.45" customHeight="1" x14ac:dyDescent="0.2">
      <c r="A185" s="420" t="s">
        <v>423</v>
      </c>
      <c r="B185" s="416">
        <v>0</v>
      </c>
      <c r="C185" s="417">
        <v>40.506129999999999</v>
      </c>
      <c r="D185" s="417">
        <v>40.506129999999999</v>
      </c>
      <c r="E185" s="418">
        <v>0</v>
      </c>
      <c r="F185" s="416">
        <v>0</v>
      </c>
      <c r="G185" s="417">
        <v>0</v>
      </c>
      <c r="H185" s="417">
        <v>0</v>
      </c>
      <c r="I185" s="417">
        <v>0</v>
      </c>
      <c r="J185" s="417">
        <v>0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5.4539999999999997</v>
      </c>
      <c r="D186" s="417">
        <v>5.4539999999999997</v>
      </c>
      <c r="E186" s="418">
        <v>0</v>
      </c>
      <c r="F186" s="416">
        <v>0</v>
      </c>
      <c r="G186" s="417">
        <v>0</v>
      </c>
      <c r="H186" s="417">
        <v>0.23400000000000001</v>
      </c>
      <c r="I186" s="417">
        <v>2.1880000000000002</v>
      </c>
      <c r="J186" s="417">
        <v>2.1880000000000002</v>
      </c>
      <c r="K186" s="419">
        <v>0</v>
      </c>
      <c r="L186" s="133"/>
      <c r="M186" s="415" t="str">
        <f t="shared" si="2"/>
        <v>X</v>
      </c>
    </row>
    <row r="187" spans="1:13" ht="14.45" customHeight="1" x14ac:dyDescent="0.2">
      <c r="A187" s="420" t="s">
        <v>425</v>
      </c>
      <c r="B187" s="416">
        <v>0</v>
      </c>
      <c r="C187" s="417">
        <v>5.4539999999999997</v>
      </c>
      <c r="D187" s="417">
        <v>5.4539999999999997</v>
      </c>
      <c r="E187" s="418">
        <v>0</v>
      </c>
      <c r="F187" s="416">
        <v>0</v>
      </c>
      <c r="G187" s="417">
        <v>0</v>
      </c>
      <c r="H187" s="417">
        <v>0.23400000000000001</v>
      </c>
      <c r="I187" s="417">
        <v>2.1880000000000002</v>
      </c>
      <c r="J187" s="417">
        <v>2.1880000000000002</v>
      </c>
      <c r="K187" s="419">
        <v>0</v>
      </c>
      <c r="L187" s="133"/>
      <c r="M187" s="415" t="str">
        <f t="shared" si="2"/>
        <v/>
      </c>
    </row>
    <row r="188" spans="1:13" ht="14.45" customHeight="1" x14ac:dyDescent="0.2">
      <c r="A188" s="420" t="s">
        <v>426</v>
      </c>
      <c r="B188" s="416">
        <v>0</v>
      </c>
      <c r="C188" s="417">
        <v>2317.4814900000001</v>
      </c>
      <c r="D188" s="417">
        <v>2317.4814900000001</v>
      </c>
      <c r="E188" s="418">
        <v>0</v>
      </c>
      <c r="F188" s="416">
        <v>0</v>
      </c>
      <c r="G188" s="417">
        <v>0</v>
      </c>
      <c r="H188" s="417">
        <v>557.02323999999999</v>
      </c>
      <c r="I188" s="417">
        <v>1297.04962</v>
      </c>
      <c r="J188" s="417">
        <v>1297.04962</v>
      </c>
      <c r="K188" s="419">
        <v>0</v>
      </c>
      <c r="L188" s="133"/>
      <c r="M188" s="415" t="str">
        <f t="shared" si="2"/>
        <v>X</v>
      </c>
    </row>
    <row r="189" spans="1:13" ht="14.45" customHeight="1" x14ac:dyDescent="0.2">
      <c r="A189" s="420" t="s">
        <v>427</v>
      </c>
      <c r="B189" s="416">
        <v>0</v>
      </c>
      <c r="C189" s="417">
        <v>2317.4814900000001</v>
      </c>
      <c r="D189" s="417">
        <v>2317.4814900000001</v>
      </c>
      <c r="E189" s="418">
        <v>0</v>
      </c>
      <c r="F189" s="416">
        <v>0</v>
      </c>
      <c r="G189" s="417">
        <v>0</v>
      </c>
      <c r="H189" s="417">
        <v>557.02323999999999</v>
      </c>
      <c r="I189" s="417">
        <v>1297.04962</v>
      </c>
      <c r="J189" s="417">
        <v>1297.04962</v>
      </c>
      <c r="K189" s="419">
        <v>0</v>
      </c>
      <c r="L189" s="133"/>
      <c r="M189" s="415" t="str">
        <f t="shared" si="2"/>
        <v/>
      </c>
    </row>
    <row r="190" spans="1:13" ht="14.45" customHeight="1" x14ac:dyDescent="0.2">
      <c r="A190" s="420" t="s">
        <v>428</v>
      </c>
      <c r="B190" s="416">
        <v>0</v>
      </c>
      <c r="C190" s="417">
        <v>0</v>
      </c>
      <c r="D190" s="417">
        <v>0</v>
      </c>
      <c r="E190" s="418">
        <v>0</v>
      </c>
      <c r="F190" s="416">
        <v>0</v>
      </c>
      <c r="G190" s="417">
        <v>0</v>
      </c>
      <c r="H190" s="417">
        <v>0</v>
      </c>
      <c r="I190" s="417">
        <v>0.10746</v>
      </c>
      <c r="J190" s="417">
        <v>0.10746</v>
      </c>
      <c r="K190" s="419">
        <v>0</v>
      </c>
      <c r="L190" s="133"/>
      <c r="M190" s="415" t="str">
        <f t="shared" si="2"/>
        <v>X</v>
      </c>
    </row>
    <row r="191" spans="1:13" ht="14.45" customHeight="1" x14ac:dyDescent="0.2">
      <c r="A191" s="420" t="s">
        <v>429</v>
      </c>
      <c r="B191" s="416">
        <v>0</v>
      </c>
      <c r="C191" s="417">
        <v>0</v>
      </c>
      <c r="D191" s="417">
        <v>0</v>
      </c>
      <c r="E191" s="418">
        <v>0</v>
      </c>
      <c r="F191" s="416">
        <v>0</v>
      </c>
      <c r="G191" s="417">
        <v>0</v>
      </c>
      <c r="H191" s="417">
        <v>0</v>
      </c>
      <c r="I191" s="417">
        <v>0.10746</v>
      </c>
      <c r="J191" s="417">
        <v>0.10746</v>
      </c>
      <c r="K191" s="419">
        <v>0</v>
      </c>
      <c r="L191" s="133"/>
      <c r="M191" s="415" t="str">
        <f t="shared" si="2"/>
        <v/>
      </c>
    </row>
    <row r="192" spans="1:13" ht="14.45" customHeight="1" x14ac:dyDescent="0.2">
      <c r="A192" s="420" t="s">
        <v>430</v>
      </c>
      <c r="B192" s="416">
        <v>0</v>
      </c>
      <c r="C192" s="417">
        <v>3735.6072799999997</v>
      </c>
      <c r="D192" s="417">
        <v>3735.6072799999997</v>
      </c>
      <c r="E192" s="418">
        <v>0</v>
      </c>
      <c r="F192" s="416">
        <v>0</v>
      </c>
      <c r="G192" s="417">
        <v>0</v>
      </c>
      <c r="H192" s="417">
        <v>345.33199000000002</v>
      </c>
      <c r="I192" s="417">
        <v>1795.26306</v>
      </c>
      <c r="J192" s="417">
        <v>1795.26306</v>
      </c>
      <c r="K192" s="419">
        <v>0</v>
      </c>
      <c r="L192" s="133"/>
      <c r="M192" s="415" t="str">
        <f t="shared" si="2"/>
        <v>X</v>
      </c>
    </row>
    <row r="193" spans="1:13" ht="14.45" customHeight="1" x14ac:dyDescent="0.2">
      <c r="A193" s="420" t="s">
        <v>431</v>
      </c>
      <c r="B193" s="416">
        <v>0</v>
      </c>
      <c r="C193" s="417">
        <v>3735.6072799999997</v>
      </c>
      <c r="D193" s="417">
        <v>3735.6072799999997</v>
      </c>
      <c r="E193" s="418">
        <v>0</v>
      </c>
      <c r="F193" s="416">
        <v>0</v>
      </c>
      <c r="G193" s="417">
        <v>0</v>
      </c>
      <c r="H193" s="417">
        <v>345.33199000000002</v>
      </c>
      <c r="I193" s="417">
        <v>1795.26306</v>
      </c>
      <c r="J193" s="417">
        <v>1795.26306</v>
      </c>
      <c r="K193" s="419">
        <v>0</v>
      </c>
      <c r="L193" s="133"/>
      <c r="M193" s="415" t="str">
        <f t="shared" si="2"/>
        <v/>
      </c>
    </row>
    <row r="194" spans="1:13" ht="14.45" customHeight="1" x14ac:dyDescent="0.2">
      <c r="A194" s="420"/>
      <c r="B194" s="416"/>
      <c r="C194" s="417"/>
      <c r="D194" s="417"/>
      <c r="E194" s="418"/>
      <c r="F194" s="416"/>
      <c r="G194" s="417"/>
      <c r="H194" s="417"/>
      <c r="I194" s="417"/>
      <c r="J194" s="417"/>
      <c r="K194" s="419"/>
      <c r="L194" s="133"/>
      <c r="M194" s="415" t="str">
        <f t="shared" si="2"/>
        <v/>
      </c>
    </row>
    <row r="195" spans="1:13" ht="14.45" customHeight="1" x14ac:dyDescent="0.2">
      <c r="A195" s="420"/>
      <c r="B195" s="416"/>
      <c r="C195" s="417"/>
      <c r="D195" s="417"/>
      <c r="E195" s="418"/>
      <c r="F195" s="416"/>
      <c r="G195" s="417"/>
      <c r="H195" s="417"/>
      <c r="I195" s="417"/>
      <c r="J195" s="417"/>
      <c r="K195" s="419"/>
      <c r="L195" s="133"/>
      <c r="M195" s="415" t="str">
        <f t="shared" si="2"/>
        <v/>
      </c>
    </row>
    <row r="196" spans="1:13" ht="14.45" customHeight="1" x14ac:dyDescent="0.2">
      <c r="A196" s="420"/>
      <c r="B196" s="416"/>
      <c r="C196" s="417"/>
      <c r="D196" s="417"/>
      <c r="E196" s="418"/>
      <c r="F196" s="416"/>
      <c r="G196" s="417"/>
      <c r="H196" s="417"/>
      <c r="I196" s="417"/>
      <c r="J196" s="417"/>
      <c r="K196" s="419"/>
      <c r="L196" s="133"/>
      <c r="M196" s="415" t="str">
        <f t="shared" si="2"/>
        <v/>
      </c>
    </row>
    <row r="197" spans="1:13" ht="14.45" customHeight="1" x14ac:dyDescent="0.2">
      <c r="A197" s="420"/>
      <c r="B197" s="416"/>
      <c r="C197" s="417"/>
      <c r="D197" s="417"/>
      <c r="E197" s="418"/>
      <c r="F197" s="416"/>
      <c r="G197" s="417"/>
      <c r="H197" s="417"/>
      <c r="I197" s="417"/>
      <c r="J197" s="417"/>
      <c r="K197" s="419"/>
      <c r="L197" s="133"/>
      <c r="M197" s="415" t="str">
        <f t="shared" si="2"/>
        <v/>
      </c>
    </row>
    <row r="198" spans="1:13" ht="14.45" customHeight="1" x14ac:dyDescent="0.2">
      <c r="A198" s="420"/>
      <c r="B198" s="416"/>
      <c r="C198" s="417"/>
      <c r="D198" s="417"/>
      <c r="E198" s="418"/>
      <c r="F198" s="416"/>
      <c r="G198" s="417"/>
      <c r="H198" s="417"/>
      <c r="I198" s="417"/>
      <c r="J198" s="417"/>
      <c r="K198" s="419"/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/>
      <c r="B199" s="416"/>
      <c r="C199" s="417"/>
      <c r="D199" s="417"/>
      <c r="E199" s="418"/>
      <c r="F199" s="416"/>
      <c r="G199" s="417"/>
      <c r="H199" s="417"/>
      <c r="I199" s="417"/>
      <c r="J199" s="417"/>
      <c r="K199" s="419"/>
      <c r="L199" s="133"/>
      <c r="M199" s="415" t="str">
        <f t="shared" si="3"/>
        <v/>
      </c>
    </row>
    <row r="200" spans="1:13" ht="14.45" customHeight="1" x14ac:dyDescent="0.2">
      <c r="A200" s="420"/>
      <c r="B200" s="416"/>
      <c r="C200" s="417"/>
      <c r="D200" s="417"/>
      <c r="E200" s="418"/>
      <c r="F200" s="416"/>
      <c r="G200" s="417"/>
      <c r="H200" s="417"/>
      <c r="I200" s="417"/>
      <c r="J200" s="417"/>
      <c r="K200" s="419"/>
      <c r="L200" s="133"/>
      <c r="M200" s="415" t="str">
        <f t="shared" si="3"/>
        <v/>
      </c>
    </row>
    <row r="201" spans="1:13" ht="14.45" customHeight="1" x14ac:dyDescent="0.2">
      <c r="A201" s="420"/>
      <c r="B201" s="416"/>
      <c r="C201" s="417"/>
      <c r="D201" s="417"/>
      <c r="E201" s="418"/>
      <c r="F201" s="416"/>
      <c r="G201" s="417"/>
      <c r="H201" s="417"/>
      <c r="I201" s="417"/>
      <c r="J201" s="417"/>
      <c r="K201" s="419"/>
      <c r="L201" s="133"/>
      <c r="M201" s="415" t="str">
        <f t="shared" si="3"/>
        <v/>
      </c>
    </row>
    <row r="202" spans="1:13" ht="14.45" customHeight="1" x14ac:dyDescent="0.2">
      <c r="A202" s="420"/>
      <c r="B202" s="416"/>
      <c r="C202" s="417"/>
      <c r="D202" s="417"/>
      <c r="E202" s="418"/>
      <c r="F202" s="416"/>
      <c r="G202" s="417"/>
      <c r="H202" s="417"/>
      <c r="I202" s="417"/>
      <c r="J202" s="417"/>
      <c r="K202" s="419"/>
      <c r="L202" s="133"/>
      <c r="M202" s="415" t="str">
        <f t="shared" si="3"/>
        <v/>
      </c>
    </row>
    <row r="203" spans="1:13" ht="14.45" customHeight="1" x14ac:dyDescent="0.2">
      <c r="A203" s="420"/>
      <c r="B203" s="416"/>
      <c r="C203" s="417"/>
      <c r="D203" s="417"/>
      <c r="E203" s="418"/>
      <c r="F203" s="416"/>
      <c r="G203" s="417"/>
      <c r="H203" s="417"/>
      <c r="I203" s="417"/>
      <c r="J203" s="417"/>
      <c r="K203" s="419"/>
      <c r="L203" s="133"/>
      <c r="M203" s="415" t="str">
        <f t="shared" si="3"/>
        <v/>
      </c>
    </row>
    <row r="204" spans="1:13" ht="14.45" customHeight="1" x14ac:dyDescent="0.2">
      <c r="A204" s="420"/>
      <c r="B204" s="416"/>
      <c r="C204" s="417"/>
      <c r="D204" s="417"/>
      <c r="E204" s="418"/>
      <c r="F204" s="416"/>
      <c r="G204" s="417"/>
      <c r="H204" s="417"/>
      <c r="I204" s="417"/>
      <c r="J204" s="417"/>
      <c r="K204" s="419"/>
      <c r="L204" s="133"/>
      <c r="M204" s="415" t="str">
        <f t="shared" si="3"/>
        <v/>
      </c>
    </row>
    <row r="205" spans="1:13" ht="14.45" customHeight="1" x14ac:dyDescent="0.2">
      <c r="A205" s="420"/>
      <c r="B205" s="416"/>
      <c r="C205" s="417"/>
      <c r="D205" s="417"/>
      <c r="E205" s="418"/>
      <c r="F205" s="416"/>
      <c r="G205" s="417"/>
      <c r="H205" s="417"/>
      <c r="I205" s="417"/>
      <c r="J205" s="417"/>
      <c r="K205" s="419"/>
      <c r="L205" s="133"/>
      <c r="M205" s="415" t="str">
        <f t="shared" si="3"/>
        <v/>
      </c>
    </row>
    <row r="206" spans="1:13" ht="14.45" customHeight="1" x14ac:dyDescent="0.2">
      <c r="A206" s="420"/>
      <c r="B206" s="416"/>
      <c r="C206" s="417"/>
      <c r="D206" s="417"/>
      <c r="E206" s="418"/>
      <c r="F206" s="416"/>
      <c r="G206" s="417"/>
      <c r="H206" s="417"/>
      <c r="I206" s="417"/>
      <c r="J206" s="417"/>
      <c r="K206" s="419"/>
      <c r="L206" s="133"/>
      <c r="M206" s="415" t="str">
        <f t="shared" si="3"/>
        <v/>
      </c>
    </row>
    <row r="207" spans="1:13" ht="14.45" customHeight="1" x14ac:dyDescent="0.2">
      <c r="A207" s="420"/>
      <c r="B207" s="416"/>
      <c r="C207" s="417"/>
      <c r="D207" s="417"/>
      <c r="E207" s="418"/>
      <c r="F207" s="416"/>
      <c r="G207" s="417"/>
      <c r="H207" s="417"/>
      <c r="I207" s="417"/>
      <c r="J207" s="417"/>
      <c r="K207" s="419"/>
      <c r="L207" s="133"/>
      <c r="M207" s="415" t="str">
        <f t="shared" si="3"/>
        <v/>
      </c>
    </row>
    <row r="208" spans="1:13" ht="14.45" customHeight="1" x14ac:dyDescent="0.2">
      <c r="A208" s="420"/>
      <c r="B208" s="416"/>
      <c r="C208" s="417"/>
      <c r="D208" s="417"/>
      <c r="E208" s="418"/>
      <c r="F208" s="416"/>
      <c r="G208" s="417"/>
      <c r="H208" s="417"/>
      <c r="I208" s="417"/>
      <c r="J208" s="417"/>
      <c r="K208" s="419"/>
      <c r="L208" s="133"/>
      <c r="M208" s="415" t="str">
        <f t="shared" si="3"/>
        <v/>
      </c>
    </row>
    <row r="209" spans="1:13" ht="14.45" customHeight="1" x14ac:dyDescent="0.2">
      <c r="A209" s="420"/>
      <c r="B209" s="416"/>
      <c r="C209" s="417"/>
      <c r="D209" s="417"/>
      <c r="E209" s="418"/>
      <c r="F209" s="416"/>
      <c r="G209" s="417"/>
      <c r="H209" s="417"/>
      <c r="I209" s="417"/>
      <c r="J209" s="417"/>
      <c r="K209" s="419"/>
      <c r="L209" s="133"/>
      <c r="M209" s="415" t="str">
        <f t="shared" si="3"/>
        <v/>
      </c>
    </row>
    <row r="210" spans="1:13" ht="14.45" customHeight="1" x14ac:dyDescent="0.2">
      <c r="A210" s="420"/>
      <c r="B210" s="416"/>
      <c r="C210" s="417"/>
      <c r="D210" s="417"/>
      <c r="E210" s="418"/>
      <c r="F210" s="416"/>
      <c r="G210" s="417"/>
      <c r="H210" s="417"/>
      <c r="I210" s="417"/>
      <c r="J210" s="417"/>
      <c r="K210" s="419"/>
      <c r="L210" s="133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33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33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33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9B115D3B-B610-468F-B840-E979F24CB38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customWidth="1" outlineLevel="1"/>
    <col min="4" max="4" width="9.5703125" style="191" customWidth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432</v>
      </c>
      <c r="B5" s="422" t="s">
        <v>433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432</v>
      </c>
      <c r="B6" s="422" t="s">
        <v>434</v>
      </c>
      <c r="C6" s="423">
        <v>109.10148</v>
      </c>
      <c r="D6" s="423">
        <v>122.48152</v>
      </c>
      <c r="E6" s="423"/>
      <c r="F6" s="423">
        <v>97.93629999999996</v>
      </c>
      <c r="G6" s="423">
        <v>0</v>
      </c>
      <c r="H6" s="423">
        <v>97.93629999999996</v>
      </c>
      <c r="I6" s="424" t="s">
        <v>243</v>
      </c>
      <c r="J6" s="425" t="s">
        <v>1</v>
      </c>
    </row>
    <row r="7" spans="1:10" ht="14.45" customHeight="1" x14ac:dyDescent="0.2">
      <c r="A7" s="421" t="s">
        <v>432</v>
      </c>
      <c r="B7" s="422" t="s">
        <v>435</v>
      </c>
      <c r="C7" s="423">
        <v>0.80220999999999987</v>
      </c>
      <c r="D7" s="423">
        <v>0.94024999999999992</v>
      </c>
      <c r="E7" s="423"/>
      <c r="F7" s="423">
        <v>0.97777000000000014</v>
      </c>
      <c r="G7" s="423">
        <v>0</v>
      </c>
      <c r="H7" s="423">
        <v>0.97777000000000014</v>
      </c>
      <c r="I7" s="424" t="s">
        <v>243</v>
      </c>
      <c r="J7" s="425" t="s">
        <v>1</v>
      </c>
    </row>
    <row r="8" spans="1:10" ht="14.45" customHeight="1" x14ac:dyDescent="0.2">
      <c r="A8" s="421" t="s">
        <v>432</v>
      </c>
      <c r="B8" s="422" t="s">
        <v>436</v>
      </c>
      <c r="C8" s="423">
        <v>68.861999999999995</v>
      </c>
      <c r="D8" s="423">
        <v>61.823999999999998</v>
      </c>
      <c r="E8" s="423"/>
      <c r="F8" s="423">
        <v>33.0625</v>
      </c>
      <c r="G8" s="423">
        <v>0</v>
      </c>
      <c r="H8" s="423">
        <v>33.0625</v>
      </c>
      <c r="I8" s="424" t="s">
        <v>243</v>
      </c>
      <c r="J8" s="425" t="s">
        <v>1</v>
      </c>
    </row>
    <row r="9" spans="1:10" ht="14.45" customHeight="1" x14ac:dyDescent="0.2">
      <c r="A9" s="421" t="s">
        <v>432</v>
      </c>
      <c r="B9" s="422" t="s">
        <v>437</v>
      </c>
      <c r="C9" s="423">
        <v>178.76569000000001</v>
      </c>
      <c r="D9" s="423">
        <v>185.24576999999999</v>
      </c>
      <c r="E9" s="423"/>
      <c r="F9" s="423">
        <v>131.97656999999998</v>
      </c>
      <c r="G9" s="423">
        <v>0</v>
      </c>
      <c r="H9" s="423">
        <v>131.97656999999998</v>
      </c>
      <c r="I9" s="424" t="s">
        <v>243</v>
      </c>
      <c r="J9" s="425" t="s">
        <v>438</v>
      </c>
    </row>
    <row r="11" spans="1:10" ht="14.45" customHeight="1" x14ac:dyDescent="0.2">
      <c r="A11" s="421" t="s">
        <v>432</v>
      </c>
      <c r="B11" s="422" t="s">
        <v>433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439</v>
      </c>
      <c r="B12" s="422" t="s">
        <v>440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439</v>
      </c>
      <c r="B13" s="422" t="s">
        <v>434</v>
      </c>
      <c r="C13" s="423">
        <v>109.10148</v>
      </c>
      <c r="D13" s="423">
        <v>122.48152</v>
      </c>
      <c r="E13" s="423"/>
      <c r="F13" s="423">
        <v>97.93629999999996</v>
      </c>
      <c r="G13" s="423">
        <v>0</v>
      </c>
      <c r="H13" s="423">
        <v>97.93629999999996</v>
      </c>
      <c r="I13" s="424" t="s">
        <v>243</v>
      </c>
      <c r="J13" s="425" t="s">
        <v>1</v>
      </c>
    </row>
    <row r="14" spans="1:10" ht="14.45" customHeight="1" x14ac:dyDescent="0.2">
      <c r="A14" s="421" t="s">
        <v>439</v>
      </c>
      <c r="B14" s="422" t="s">
        <v>435</v>
      </c>
      <c r="C14" s="423">
        <v>0.80220999999999987</v>
      </c>
      <c r="D14" s="423">
        <v>0.94024999999999992</v>
      </c>
      <c r="E14" s="423"/>
      <c r="F14" s="423">
        <v>0.97777000000000014</v>
      </c>
      <c r="G14" s="423">
        <v>0</v>
      </c>
      <c r="H14" s="423">
        <v>0.97777000000000014</v>
      </c>
      <c r="I14" s="424" t="s">
        <v>243</v>
      </c>
      <c r="J14" s="425" t="s">
        <v>1</v>
      </c>
    </row>
    <row r="15" spans="1:10" ht="14.45" customHeight="1" x14ac:dyDescent="0.2">
      <c r="A15" s="421" t="s">
        <v>439</v>
      </c>
      <c r="B15" s="422" t="s">
        <v>436</v>
      </c>
      <c r="C15" s="423">
        <v>68.861999999999995</v>
      </c>
      <c r="D15" s="423">
        <v>61.823999999999998</v>
      </c>
      <c r="E15" s="423"/>
      <c r="F15" s="423">
        <v>33.0625</v>
      </c>
      <c r="G15" s="423">
        <v>0</v>
      </c>
      <c r="H15" s="423">
        <v>33.0625</v>
      </c>
      <c r="I15" s="424" t="s">
        <v>243</v>
      </c>
      <c r="J15" s="425" t="s">
        <v>1</v>
      </c>
    </row>
    <row r="16" spans="1:10" ht="14.45" customHeight="1" x14ac:dyDescent="0.2">
      <c r="A16" s="421" t="s">
        <v>439</v>
      </c>
      <c r="B16" s="422" t="s">
        <v>441</v>
      </c>
      <c r="C16" s="423">
        <v>178.76569000000001</v>
      </c>
      <c r="D16" s="423">
        <v>185.24576999999999</v>
      </c>
      <c r="E16" s="423"/>
      <c r="F16" s="423">
        <v>131.97656999999998</v>
      </c>
      <c r="G16" s="423">
        <v>0</v>
      </c>
      <c r="H16" s="423">
        <v>131.97656999999998</v>
      </c>
      <c r="I16" s="424" t="s">
        <v>243</v>
      </c>
      <c r="J16" s="425" t="s">
        <v>442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443</v>
      </c>
    </row>
    <row r="18" spans="1:10" ht="14.45" customHeight="1" x14ac:dyDescent="0.2">
      <c r="A18" s="421" t="s">
        <v>432</v>
      </c>
      <c r="B18" s="422" t="s">
        <v>437</v>
      </c>
      <c r="C18" s="423">
        <v>178.76569000000001</v>
      </c>
      <c r="D18" s="423">
        <v>185.24576999999999</v>
      </c>
      <c r="E18" s="423"/>
      <c r="F18" s="423">
        <v>131.97656999999998</v>
      </c>
      <c r="G18" s="423">
        <v>0</v>
      </c>
      <c r="H18" s="423">
        <v>131.97656999999998</v>
      </c>
      <c r="I18" s="424" t="s">
        <v>243</v>
      </c>
      <c r="J18" s="425" t="s">
        <v>438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2A529FA2-1743-4562-84B4-71456B89A47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138.7098126198494</v>
      </c>
      <c r="M3" s="84">
        <f>SUBTOTAL(9,M5:M1048576)</f>
        <v>885.15</v>
      </c>
      <c r="N3" s="85">
        <f>SUBTOTAL(9,N5:N1048576)</f>
        <v>122778.99064045968</v>
      </c>
    </row>
    <row r="4" spans="1:14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432</v>
      </c>
      <c r="B5" s="435" t="s">
        <v>433</v>
      </c>
      <c r="C5" s="436" t="s">
        <v>439</v>
      </c>
      <c r="D5" s="437" t="s">
        <v>440</v>
      </c>
      <c r="E5" s="438">
        <v>50113001</v>
      </c>
      <c r="F5" s="437" t="s">
        <v>444</v>
      </c>
      <c r="G5" s="436" t="s">
        <v>445</v>
      </c>
      <c r="H5" s="436">
        <v>196886</v>
      </c>
      <c r="I5" s="436">
        <v>96886</v>
      </c>
      <c r="J5" s="436" t="s">
        <v>446</v>
      </c>
      <c r="K5" s="436" t="s">
        <v>447</v>
      </c>
      <c r="L5" s="439">
        <v>50.159999999999989</v>
      </c>
      <c r="M5" s="439">
        <v>20</v>
      </c>
      <c r="N5" s="440">
        <v>1003.1999999999998</v>
      </c>
    </row>
    <row r="6" spans="1:14" ht="14.45" customHeight="1" x14ac:dyDescent="0.2">
      <c r="A6" s="441" t="s">
        <v>432</v>
      </c>
      <c r="B6" s="442" t="s">
        <v>433</v>
      </c>
      <c r="C6" s="443" t="s">
        <v>439</v>
      </c>
      <c r="D6" s="444" t="s">
        <v>440</v>
      </c>
      <c r="E6" s="445">
        <v>50113001</v>
      </c>
      <c r="F6" s="444" t="s">
        <v>444</v>
      </c>
      <c r="G6" s="443" t="s">
        <v>445</v>
      </c>
      <c r="H6" s="443">
        <v>100362</v>
      </c>
      <c r="I6" s="443">
        <v>362</v>
      </c>
      <c r="J6" s="443" t="s">
        <v>448</v>
      </c>
      <c r="K6" s="443" t="s">
        <v>449</v>
      </c>
      <c r="L6" s="446">
        <v>72.52624999999999</v>
      </c>
      <c r="M6" s="446">
        <v>8</v>
      </c>
      <c r="N6" s="447">
        <v>580.20999999999992</v>
      </c>
    </row>
    <row r="7" spans="1:14" ht="14.45" customHeight="1" x14ac:dyDescent="0.2">
      <c r="A7" s="441" t="s">
        <v>432</v>
      </c>
      <c r="B7" s="442" t="s">
        <v>433</v>
      </c>
      <c r="C7" s="443" t="s">
        <v>439</v>
      </c>
      <c r="D7" s="444" t="s">
        <v>440</v>
      </c>
      <c r="E7" s="445">
        <v>50113001</v>
      </c>
      <c r="F7" s="444" t="s">
        <v>444</v>
      </c>
      <c r="G7" s="443" t="s">
        <v>445</v>
      </c>
      <c r="H7" s="443">
        <v>196610</v>
      </c>
      <c r="I7" s="443">
        <v>96610</v>
      </c>
      <c r="J7" s="443" t="s">
        <v>450</v>
      </c>
      <c r="K7" s="443" t="s">
        <v>451</v>
      </c>
      <c r="L7" s="446">
        <v>51.76</v>
      </c>
      <c r="M7" s="446">
        <v>3</v>
      </c>
      <c r="N7" s="447">
        <v>155.28</v>
      </c>
    </row>
    <row r="8" spans="1:14" ht="14.45" customHeight="1" x14ac:dyDescent="0.2">
      <c r="A8" s="441" t="s">
        <v>432</v>
      </c>
      <c r="B8" s="442" t="s">
        <v>433</v>
      </c>
      <c r="C8" s="443" t="s">
        <v>439</v>
      </c>
      <c r="D8" s="444" t="s">
        <v>440</v>
      </c>
      <c r="E8" s="445">
        <v>50113001</v>
      </c>
      <c r="F8" s="444" t="s">
        <v>444</v>
      </c>
      <c r="G8" s="443" t="s">
        <v>445</v>
      </c>
      <c r="H8" s="443">
        <v>156926</v>
      </c>
      <c r="I8" s="443">
        <v>56926</v>
      </c>
      <c r="J8" s="443" t="s">
        <v>452</v>
      </c>
      <c r="K8" s="443" t="s">
        <v>453</v>
      </c>
      <c r="L8" s="446">
        <v>48.399999999999991</v>
      </c>
      <c r="M8" s="446">
        <v>21</v>
      </c>
      <c r="N8" s="447">
        <v>1016.3999999999999</v>
      </c>
    </row>
    <row r="9" spans="1:14" ht="14.45" customHeight="1" x14ac:dyDescent="0.2">
      <c r="A9" s="441" t="s">
        <v>432</v>
      </c>
      <c r="B9" s="442" t="s">
        <v>433</v>
      </c>
      <c r="C9" s="443" t="s">
        <v>439</v>
      </c>
      <c r="D9" s="444" t="s">
        <v>440</v>
      </c>
      <c r="E9" s="445">
        <v>50113001</v>
      </c>
      <c r="F9" s="444" t="s">
        <v>444</v>
      </c>
      <c r="G9" s="443" t="s">
        <v>445</v>
      </c>
      <c r="H9" s="443">
        <v>208456</v>
      </c>
      <c r="I9" s="443">
        <v>208456</v>
      </c>
      <c r="J9" s="443" t="s">
        <v>454</v>
      </c>
      <c r="K9" s="443" t="s">
        <v>455</v>
      </c>
      <c r="L9" s="446">
        <v>738.53999999999985</v>
      </c>
      <c r="M9" s="446">
        <v>0.15000000000000002</v>
      </c>
      <c r="N9" s="447">
        <v>110.78099999999999</v>
      </c>
    </row>
    <row r="10" spans="1:14" ht="14.45" customHeight="1" x14ac:dyDescent="0.2">
      <c r="A10" s="441" t="s">
        <v>432</v>
      </c>
      <c r="B10" s="442" t="s">
        <v>433</v>
      </c>
      <c r="C10" s="443" t="s">
        <v>439</v>
      </c>
      <c r="D10" s="444" t="s">
        <v>440</v>
      </c>
      <c r="E10" s="445">
        <v>50113001</v>
      </c>
      <c r="F10" s="444" t="s">
        <v>444</v>
      </c>
      <c r="G10" s="443" t="s">
        <v>445</v>
      </c>
      <c r="H10" s="443">
        <v>100394</v>
      </c>
      <c r="I10" s="443">
        <v>394</v>
      </c>
      <c r="J10" s="443" t="s">
        <v>456</v>
      </c>
      <c r="K10" s="443" t="s">
        <v>457</v>
      </c>
      <c r="L10" s="446">
        <v>65.65000000000002</v>
      </c>
      <c r="M10" s="446">
        <v>2</v>
      </c>
      <c r="N10" s="447">
        <v>131.30000000000004</v>
      </c>
    </row>
    <row r="11" spans="1:14" ht="14.45" customHeight="1" x14ac:dyDescent="0.2">
      <c r="A11" s="441" t="s">
        <v>432</v>
      </c>
      <c r="B11" s="442" t="s">
        <v>433</v>
      </c>
      <c r="C11" s="443" t="s">
        <v>439</v>
      </c>
      <c r="D11" s="444" t="s">
        <v>440</v>
      </c>
      <c r="E11" s="445">
        <v>50113001</v>
      </c>
      <c r="F11" s="444" t="s">
        <v>444</v>
      </c>
      <c r="G11" s="443" t="s">
        <v>445</v>
      </c>
      <c r="H11" s="443">
        <v>112895</v>
      </c>
      <c r="I11" s="443">
        <v>12895</v>
      </c>
      <c r="J11" s="443" t="s">
        <v>458</v>
      </c>
      <c r="K11" s="443" t="s">
        <v>459</v>
      </c>
      <c r="L11" s="446">
        <v>106.7</v>
      </c>
      <c r="M11" s="446">
        <v>1</v>
      </c>
      <c r="N11" s="447">
        <v>106.7</v>
      </c>
    </row>
    <row r="12" spans="1:14" ht="14.45" customHeight="1" x14ac:dyDescent="0.2">
      <c r="A12" s="441" t="s">
        <v>432</v>
      </c>
      <c r="B12" s="442" t="s">
        <v>433</v>
      </c>
      <c r="C12" s="443" t="s">
        <v>439</v>
      </c>
      <c r="D12" s="444" t="s">
        <v>440</v>
      </c>
      <c r="E12" s="445">
        <v>50113001</v>
      </c>
      <c r="F12" s="444" t="s">
        <v>444</v>
      </c>
      <c r="G12" s="443" t="s">
        <v>445</v>
      </c>
      <c r="H12" s="443">
        <v>112894</v>
      </c>
      <c r="I12" s="443">
        <v>12894</v>
      </c>
      <c r="J12" s="443" t="s">
        <v>458</v>
      </c>
      <c r="K12" s="443" t="s">
        <v>460</v>
      </c>
      <c r="L12" s="446">
        <v>60.509999999999984</v>
      </c>
      <c r="M12" s="446">
        <v>2</v>
      </c>
      <c r="N12" s="447">
        <v>121.01999999999997</v>
      </c>
    </row>
    <row r="13" spans="1:14" ht="14.45" customHeight="1" x14ac:dyDescent="0.2">
      <c r="A13" s="441" t="s">
        <v>432</v>
      </c>
      <c r="B13" s="442" t="s">
        <v>433</v>
      </c>
      <c r="C13" s="443" t="s">
        <v>439</v>
      </c>
      <c r="D13" s="444" t="s">
        <v>440</v>
      </c>
      <c r="E13" s="445">
        <v>50113001</v>
      </c>
      <c r="F13" s="444" t="s">
        <v>444</v>
      </c>
      <c r="G13" s="443" t="s">
        <v>445</v>
      </c>
      <c r="H13" s="443">
        <v>139968</v>
      </c>
      <c r="I13" s="443">
        <v>139968</v>
      </c>
      <c r="J13" s="443" t="s">
        <v>461</v>
      </c>
      <c r="K13" s="443" t="s">
        <v>462</v>
      </c>
      <c r="L13" s="446">
        <v>69.550000000000011</v>
      </c>
      <c r="M13" s="446">
        <v>2</v>
      </c>
      <c r="N13" s="447">
        <v>139.10000000000002</v>
      </c>
    </row>
    <row r="14" spans="1:14" ht="14.45" customHeight="1" x14ac:dyDescent="0.2">
      <c r="A14" s="441" t="s">
        <v>432</v>
      </c>
      <c r="B14" s="442" t="s">
        <v>433</v>
      </c>
      <c r="C14" s="443" t="s">
        <v>439</v>
      </c>
      <c r="D14" s="444" t="s">
        <v>440</v>
      </c>
      <c r="E14" s="445">
        <v>50113001</v>
      </c>
      <c r="F14" s="444" t="s">
        <v>444</v>
      </c>
      <c r="G14" s="443" t="s">
        <v>445</v>
      </c>
      <c r="H14" s="443">
        <v>841498</v>
      </c>
      <c r="I14" s="443">
        <v>31951</v>
      </c>
      <c r="J14" s="443" t="s">
        <v>463</v>
      </c>
      <c r="K14" s="443" t="s">
        <v>464</v>
      </c>
      <c r="L14" s="446">
        <v>50.660000000000011</v>
      </c>
      <c r="M14" s="446">
        <v>2</v>
      </c>
      <c r="N14" s="447">
        <v>101.32000000000002</v>
      </c>
    </row>
    <row r="15" spans="1:14" ht="14.45" customHeight="1" x14ac:dyDescent="0.2">
      <c r="A15" s="441" t="s">
        <v>432</v>
      </c>
      <c r="B15" s="442" t="s">
        <v>433</v>
      </c>
      <c r="C15" s="443" t="s">
        <v>439</v>
      </c>
      <c r="D15" s="444" t="s">
        <v>440</v>
      </c>
      <c r="E15" s="445">
        <v>50113001</v>
      </c>
      <c r="F15" s="444" t="s">
        <v>444</v>
      </c>
      <c r="G15" s="443" t="s">
        <v>445</v>
      </c>
      <c r="H15" s="443">
        <v>193104</v>
      </c>
      <c r="I15" s="443">
        <v>93104</v>
      </c>
      <c r="J15" s="443" t="s">
        <v>465</v>
      </c>
      <c r="K15" s="443" t="s">
        <v>466</v>
      </c>
      <c r="L15" s="446">
        <v>47.27</v>
      </c>
      <c r="M15" s="446">
        <v>1</v>
      </c>
      <c r="N15" s="447">
        <v>47.27</v>
      </c>
    </row>
    <row r="16" spans="1:14" ht="14.45" customHeight="1" x14ac:dyDescent="0.2">
      <c r="A16" s="441" t="s">
        <v>432</v>
      </c>
      <c r="B16" s="442" t="s">
        <v>433</v>
      </c>
      <c r="C16" s="443" t="s">
        <v>439</v>
      </c>
      <c r="D16" s="444" t="s">
        <v>440</v>
      </c>
      <c r="E16" s="445">
        <v>50113001</v>
      </c>
      <c r="F16" s="444" t="s">
        <v>444</v>
      </c>
      <c r="G16" s="443" t="s">
        <v>445</v>
      </c>
      <c r="H16" s="443">
        <v>230423</v>
      </c>
      <c r="I16" s="443">
        <v>230423</v>
      </c>
      <c r="J16" s="443" t="s">
        <v>467</v>
      </c>
      <c r="K16" s="443" t="s">
        <v>468</v>
      </c>
      <c r="L16" s="446">
        <v>39.850000000000009</v>
      </c>
      <c r="M16" s="446">
        <v>1</v>
      </c>
      <c r="N16" s="447">
        <v>39.850000000000009</v>
      </c>
    </row>
    <row r="17" spans="1:14" ht="14.45" customHeight="1" x14ac:dyDescent="0.2">
      <c r="A17" s="441" t="s">
        <v>432</v>
      </c>
      <c r="B17" s="442" t="s">
        <v>433</v>
      </c>
      <c r="C17" s="443" t="s">
        <v>439</v>
      </c>
      <c r="D17" s="444" t="s">
        <v>440</v>
      </c>
      <c r="E17" s="445">
        <v>50113001</v>
      </c>
      <c r="F17" s="444" t="s">
        <v>444</v>
      </c>
      <c r="G17" s="443" t="s">
        <v>445</v>
      </c>
      <c r="H17" s="443">
        <v>154539</v>
      </c>
      <c r="I17" s="443">
        <v>54539</v>
      </c>
      <c r="J17" s="443" t="s">
        <v>469</v>
      </c>
      <c r="K17" s="443" t="s">
        <v>470</v>
      </c>
      <c r="L17" s="446">
        <v>59.885000000000005</v>
      </c>
      <c r="M17" s="446">
        <v>2</v>
      </c>
      <c r="N17" s="447">
        <v>119.77000000000001</v>
      </c>
    </row>
    <row r="18" spans="1:14" ht="14.45" customHeight="1" x14ac:dyDescent="0.2">
      <c r="A18" s="441" t="s">
        <v>432</v>
      </c>
      <c r="B18" s="442" t="s">
        <v>433</v>
      </c>
      <c r="C18" s="443" t="s">
        <v>439</v>
      </c>
      <c r="D18" s="444" t="s">
        <v>440</v>
      </c>
      <c r="E18" s="445">
        <v>50113001</v>
      </c>
      <c r="F18" s="444" t="s">
        <v>444</v>
      </c>
      <c r="G18" s="443" t="s">
        <v>445</v>
      </c>
      <c r="H18" s="443">
        <v>900240</v>
      </c>
      <c r="I18" s="443">
        <v>0</v>
      </c>
      <c r="J18" s="443" t="s">
        <v>471</v>
      </c>
      <c r="K18" s="443" t="s">
        <v>243</v>
      </c>
      <c r="L18" s="446">
        <v>67.760000000000005</v>
      </c>
      <c r="M18" s="446">
        <v>4</v>
      </c>
      <c r="N18" s="447">
        <v>271.04000000000002</v>
      </c>
    </row>
    <row r="19" spans="1:14" ht="14.45" customHeight="1" x14ac:dyDescent="0.2">
      <c r="A19" s="441" t="s">
        <v>432</v>
      </c>
      <c r="B19" s="442" t="s">
        <v>433</v>
      </c>
      <c r="C19" s="443" t="s">
        <v>439</v>
      </c>
      <c r="D19" s="444" t="s">
        <v>440</v>
      </c>
      <c r="E19" s="445">
        <v>50113001</v>
      </c>
      <c r="F19" s="444" t="s">
        <v>444</v>
      </c>
      <c r="G19" s="443" t="s">
        <v>445</v>
      </c>
      <c r="H19" s="443">
        <v>501596</v>
      </c>
      <c r="I19" s="443">
        <v>0</v>
      </c>
      <c r="J19" s="443" t="s">
        <v>472</v>
      </c>
      <c r="K19" s="443" t="s">
        <v>473</v>
      </c>
      <c r="L19" s="446">
        <v>113.26000000000003</v>
      </c>
      <c r="M19" s="446">
        <v>4</v>
      </c>
      <c r="N19" s="447">
        <v>453.04000000000013</v>
      </c>
    </row>
    <row r="20" spans="1:14" ht="14.45" customHeight="1" x14ac:dyDescent="0.2">
      <c r="A20" s="441" t="s">
        <v>432</v>
      </c>
      <c r="B20" s="442" t="s">
        <v>433</v>
      </c>
      <c r="C20" s="443" t="s">
        <v>439</v>
      </c>
      <c r="D20" s="444" t="s">
        <v>440</v>
      </c>
      <c r="E20" s="445">
        <v>50113001</v>
      </c>
      <c r="F20" s="444" t="s">
        <v>444</v>
      </c>
      <c r="G20" s="443" t="s">
        <v>445</v>
      </c>
      <c r="H20" s="443">
        <v>140631</v>
      </c>
      <c r="I20" s="443">
        <v>203909</v>
      </c>
      <c r="J20" s="443" t="s">
        <v>474</v>
      </c>
      <c r="K20" s="443" t="s">
        <v>475</v>
      </c>
      <c r="L20" s="446">
        <v>193.20999999999998</v>
      </c>
      <c r="M20" s="446">
        <v>4</v>
      </c>
      <c r="N20" s="447">
        <v>772.83999999999992</v>
      </c>
    </row>
    <row r="21" spans="1:14" ht="14.45" customHeight="1" x14ac:dyDescent="0.2">
      <c r="A21" s="441" t="s">
        <v>432</v>
      </c>
      <c r="B21" s="442" t="s">
        <v>433</v>
      </c>
      <c r="C21" s="443" t="s">
        <v>439</v>
      </c>
      <c r="D21" s="444" t="s">
        <v>440</v>
      </c>
      <c r="E21" s="445">
        <v>50113001</v>
      </c>
      <c r="F21" s="444" t="s">
        <v>444</v>
      </c>
      <c r="G21" s="443" t="s">
        <v>445</v>
      </c>
      <c r="H21" s="443">
        <v>51384</v>
      </c>
      <c r="I21" s="443">
        <v>51384</v>
      </c>
      <c r="J21" s="443" t="s">
        <v>476</v>
      </c>
      <c r="K21" s="443" t="s">
        <v>477</v>
      </c>
      <c r="L21" s="446">
        <v>192.5</v>
      </c>
      <c r="M21" s="446">
        <v>1</v>
      </c>
      <c r="N21" s="447">
        <v>192.5</v>
      </c>
    </row>
    <row r="22" spans="1:14" ht="14.45" customHeight="1" x14ac:dyDescent="0.2">
      <c r="A22" s="441" t="s">
        <v>432</v>
      </c>
      <c r="B22" s="442" t="s">
        <v>433</v>
      </c>
      <c r="C22" s="443" t="s">
        <v>439</v>
      </c>
      <c r="D22" s="444" t="s">
        <v>440</v>
      </c>
      <c r="E22" s="445">
        <v>50113001</v>
      </c>
      <c r="F22" s="444" t="s">
        <v>444</v>
      </c>
      <c r="G22" s="443" t="s">
        <v>445</v>
      </c>
      <c r="H22" s="443">
        <v>51383</v>
      </c>
      <c r="I22" s="443">
        <v>51383</v>
      </c>
      <c r="J22" s="443" t="s">
        <v>476</v>
      </c>
      <c r="K22" s="443" t="s">
        <v>478</v>
      </c>
      <c r="L22" s="446">
        <v>93.500000000000014</v>
      </c>
      <c r="M22" s="446">
        <v>1</v>
      </c>
      <c r="N22" s="447">
        <v>93.500000000000014</v>
      </c>
    </row>
    <row r="23" spans="1:14" ht="14.45" customHeight="1" x14ac:dyDescent="0.2">
      <c r="A23" s="441" t="s">
        <v>432</v>
      </c>
      <c r="B23" s="442" t="s">
        <v>433</v>
      </c>
      <c r="C23" s="443" t="s">
        <v>439</v>
      </c>
      <c r="D23" s="444" t="s">
        <v>440</v>
      </c>
      <c r="E23" s="445">
        <v>50113001</v>
      </c>
      <c r="F23" s="444" t="s">
        <v>444</v>
      </c>
      <c r="G23" s="443" t="s">
        <v>445</v>
      </c>
      <c r="H23" s="443">
        <v>207898</v>
      </c>
      <c r="I23" s="443">
        <v>207898</v>
      </c>
      <c r="J23" s="443" t="s">
        <v>479</v>
      </c>
      <c r="K23" s="443" t="s">
        <v>480</v>
      </c>
      <c r="L23" s="446">
        <v>63.2</v>
      </c>
      <c r="M23" s="446">
        <v>2</v>
      </c>
      <c r="N23" s="447">
        <v>126.4</v>
      </c>
    </row>
    <row r="24" spans="1:14" ht="14.45" customHeight="1" x14ac:dyDescent="0.2">
      <c r="A24" s="441" t="s">
        <v>432</v>
      </c>
      <c r="B24" s="442" t="s">
        <v>433</v>
      </c>
      <c r="C24" s="443" t="s">
        <v>439</v>
      </c>
      <c r="D24" s="444" t="s">
        <v>440</v>
      </c>
      <c r="E24" s="445">
        <v>50113001</v>
      </c>
      <c r="F24" s="444" t="s">
        <v>444</v>
      </c>
      <c r="G24" s="443" t="s">
        <v>445</v>
      </c>
      <c r="H24" s="443">
        <v>207897</v>
      </c>
      <c r="I24" s="443">
        <v>207897</v>
      </c>
      <c r="J24" s="443" t="s">
        <v>479</v>
      </c>
      <c r="K24" s="443" t="s">
        <v>481</v>
      </c>
      <c r="L24" s="446">
        <v>44.540000000000006</v>
      </c>
      <c r="M24" s="446">
        <v>1</v>
      </c>
      <c r="N24" s="447">
        <v>44.540000000000006</v>
      </c>
    </row>
    <row r="25" spans="1:14" ht="14.45" customHeight="1" x14ac:dyDescent="0.2">
      <c r="A25" s="441" t="s">
        <v>432</v>
      </c>
      <c r="B25" s="442" t="s">
        <v>433</v>
      </c>
      <c r="C25" s="443" t="s">
        <v>439</v>
      </c>
      <c r="D25" s="444" t="s">
        <v>440</v>
      </c>
      <c r="E25" s="445">
        <v>50113001</v>
      </c>
      <c r="F25" s="444" t="s">
        <v>444</v>
      </c>
      <c r="G25" s="443" t="s">
        <v>445</v>
      </c>
      <c r="H25" s="443">
        <v>394712</v>
      </c>
      <c r="I25" s="443">
        <v>0</v>
      </c>
      <c r="J25" s="443" t="s">
        <v>482</v>
      </c>
      <c r="K25" s="443" t="s">
        <v>483</v>
      </c>
      <c r="L25" s="446">
        <v>28.75</v>
      </c>
      <c r="M25" s="446">
        <v>72</v>
      </c>
      <c r="N25" s="447">
        <v>2070</v>
      </c>
    </row>
    <row r="26" spans="1:14" ht="14.45" customHeight="1" x14ac:dyDescent="0.2">
      <c r="A26" s="441" t="s">
        <v>432</v>
      </c>
      <c r="B26" s="442" t="s">
        <v>433</v>
      </c>
      <c r="C26" s="443" t="s">
        <v>439</v>
      </c>
      <c r="D26" s="444" t="s">
        <v>440</v>
      </c>
      <c r="E26" s="445">
        <v>50113001</v>
      </c>
      <c r="F26" s="444" t="s">
        <v>444</v>
      </c>
      <c r="G26" s="443" t="s">
        <v>445</v>
      </c>
      <c r="H26" s="443">
        <v>164758</v>
      </c>
      <c r="I26" s="443">
        <v>64758</v>
      </c>
      <c r="J26" s="443" t="s">
        <v>484</v>
      </c>
      <c r="K26" s="443" t="s">
        <v>485</v>
      </c>
      <c r="L26" s="446">
        <v>100.85000000000002</v>
      </c>
      <c r="M26" s="446">
        <v>5</v>
      </c>
      <c r="N26" s="447">
        <v>504.25000000000011</v>
      </c>
    </row>
    <row r="27" spans="1:14" ht="14.45" customHeight="1" x14ac:dyDescent="0.2">
      <c r="A27" s="441" t="s">
        <v>432</v>
      </c>
      <c r="B27" s="442" t="s">
        <v>433</v>
      </c>
      <c r="C27" s="443" t="s">
        <v>439</v>
      </c>
      <c r="D27" s="444" t="s">
        <v>440</v>
      </c>
      <c r="E27" s="445">
        <v>50113001</v>
      </c>
      <c r="F27" s="444" t="s">
        <v>444</v>
      </c>
      <c r="G27" s="443" t="s">
        <v>445</v>
      </c>
      <c r="H27" s="443">
        <v>500326</v>
      </c>
      <c r="I27" s="443">
        <v>1000</v>
      </c>
      <c r="J27" s="443" t="s">
        <v>486</v>
      </c>
      <c r="K27" s="443" t="s">
        <v>243</v>
      </c>
      <c r="L27" s="446">
        <v>155.42341897188683</v>
      </c>
      <c r="M27" s="446">
        <v>1</v>
      </c>
      <c r="N27" s="447">
        <v>155.42341897188683</v>
      </c>
    </row>
    <row r="28" spans="1:14" ht="14.45" customHeight="1" x14ac:dyDescent="0.2">
      <c r="A28" s="441" t="s">
        <v>432</v>
      </c>
      <c r="B28" s="442" t="s">
        <v>433</v>
      </c>
      <c r="C28" s="443" t="s">
        <v>439</v>
      </c>
      <c r="D28" s="444" t="s">
        <v>440</v>
      </c>
      <c r="E28" s="445">
        <v>50113001</v>
      </c>
      <c r="F28" s="444" t="s">
        <v>444</v>
      </c>
      <c r="G28" s="443" t="s">
        <v>445</v>
      </c>
      <c r="H28" s="443">
        <v>921454</v>
      </c>
      <c r="I28" s="443">
        <v>0</v>
      </c>
      <c r="J28" s="443" t="s">
        <v>487</v>
      </c>
      <c r="K28" s="443" t="s">
        <v>243</v>
      </c>
      <c r="L28" s="446">
        <v>63.479907747702605</v>
      </c>
      <c r="M28" s="446">
        <v>2</v>
      </c>
      <c r="N28" s="447">
        <v>126.95981549540521</v>
      </c>
    </row>
    <row r="29" spans="1:14" ht="14.45" customHeight="1" x14ac:dyDescent="0.2">
      <c r="A29" s="441" t="s">
        <v>432</v>
      </c>
      <c r="B29" s="442" t="s">
        <v>433</v>
      </c>
      <c r="C29" s="443" t="s">
        <v>439</v>
      </c>
      <c r="D29" s="444" t="s">
        <v>440</v>
      </c>
      <c r="E29" s="445">
        <v>50113001</v>
      </c>
      <c r="F29" s="444" t="s">
        <v>444</v>
      </c>
      <c r="G29" s="443" t="s">
        <v>445</v>
      </c>
      <c r="H29" s="443">
        <v>900513</v>
      </c>
      <c r="I29" s="443">
        <v>0</v>
      </c>
      <c r="J29" s="443" t="s">
        <v>488</v>
      </c>
      <c r="K29" s="443" t="s">
        <v>243</v>
      </c>
      <c r="L29" s="446">
        <v>58.677017924241227</v>
      </c>
      <c r="M29" s="446">
        <v>8</v>
      </c>
      <c r="N29" s="447">
        <v>469.41614339392981</v>
      </c>
    </row>
    <row r="30" spans="1:14" ht="14.45" customHeight="1" x14ac:dyDescent="0.2">
      <c r="A30" s="441" t="s">
        <v>432</v>
      </c>
      <c r="B30" s="442" t="s">
        <v>433</v>
      </c>
      <c r="C30" s="443" t="s">
        <v>439</v>
      </c>
      <c r="D30" s="444" t="s">
        <v>440</v>
      </c>
      <c r="E30" s="445">
        <v>50113001</v>
      </c>
      <c r="F30" s="444" t="s">
        <v>444</v>
      </c>
      <c r="G30" s="443" t="s">
        <v>445</v>
      </c>
      <c r="H30" s="443">
        <v>397238</v>
      </c>
      <c r="I30" s="443">
        <v>0</v>
      </c>
      <c r="J30" s="443" t="s">
        <v>489</v>
      </c>
      <c r="K30" s="443" t="s">
        <v>243</v>
      </c>
      <c r="L30" s="446">
        <v>140.71179456321474</v>
      </c>
      <c r="M30" s="446">
        <v>5</v>
      </c>
      <c r="N30" s="447">
        <v>703.55897281607372</v>
      </c>
    </row>
    <row r="31" spans="1:14" ht="14.45" customHeight="1" x14ac:dyDescent="0.2">
      <c r="A31" s="441" t="s">
        <v>432</v>
      </c>
      <c r="B31" s="442" t="s">
        <v>433</v>
      </c>
      <c r="C31" s="443" t="s">
        <v>439</v>
      </c>
      <c r="D31" s="444" t="s">
        <v>440</v>
      </c>
      <c r="E31" s="445">
        <v>50113001</v>
      </c>
      <c r="F31" s="444" t="s">
        <v>444</v>
      </c>
      <c r="G31" s="443" t="s">
        <v>445</v>
      </c>
      <c r="H31" s="443">
        <v>501828</v>
      </c>
      <c r="I31" s="443">
        <v>0</v>
      </c>
      <c r="J31" s="443" t="s">
        <v>490</v>
      </c>
      <c r="K31" s="443" t="s">
        <v>243</v>
      </c>
      <c r="L31" s="446">
        <v>71.100497975549558</v>
      </c>
      <c r="M31" s="446">
        <v>2</v>
      </c>
      <c r="N31" s="447">
        <v>142.20099595109912</v>
      </c>
    </row>
    <row r="32" spans="1:14" ht="14.45" customHeight="1" x14ac:dyDescent="0.2">
      <c r="A32" s="441" t="s">
        <v>432</v>
      </c>
      <c r="B32" s="442" t="s">
        <v>433</v>
      </c>
      <c r="C32" s="443" t="s">
        <v>439</v>
      </c>
      <c r="D32" s="444" t="s">
        <v>440</v>
      </c>
      <c r="E32" s="445">
        <v>50113001</v>
      </c>
      <c r="F32" s="444" t="s">
        <v>444</v>
      </c>
      <c r="G32" s="443" t="s">
        <v>445</v>
      </c>
      <c r="H32" s="443">
        <v>900857</v>
      </c>
      <c r="I32" s="443">
        <v>0</v>
      </c>
      <c r="J32" s="443" t="s">
        <v>491</v>
      </c>
      <c r="K32" s="443" t="s">
        <v>243</v>
      </c>
      <c r="L32" s="446">
        <v>243.17936541505088</v>
      </c>
      <c r="M32" s="446">
        <v>13</v>
      </c>
      <c r="N32" s="447">
        <v>3161.3317503956614</v>
      </c>
    </row>
    <row r="33" spans="1:14" ht="14.45" customHeight="1" x14ac:dyDescent="0.2">
      <c r="A33" s="441" t="s">
        <v>432</v>
      </c>
      <c r="B33" s="442" t="s">
        <v>433</v>
      </c>
      <c r="C33" s="443" t="s">
        <v>439</v>
      </c>
      <c r="D33" s="444" t="s">
        <v>440</v>
      </c>
      <c r="E33" s="445">
        <v>50113001</v>
      </c>
      <c r="F33" s="444" t="s">
        <v>444</v>
      </c>
      <c r="G33" s="443" t="s">
        <v>445</v>
      </c>
      <c r="H33" s="443">
        <v>930673</v>
      </c>
      <c r="I33" s="443">
        <v>0</v>
      </c>
      <c r="J33" s="443" t="s">
        <v>492</v>
      </c>
      <c r="K33" s="443" t="s">
        <v>493</v>
      </c>
      <c r="L33" s="446">
        <v>139.65290400202963</v>
      </c>
      <c r="M33" s="446">
        <v>10</v>
      </c>
      <c r="N33" s="447">
        <v>1396.5290400202962</v>
      </c>
    </row>
    <row r="34" spans="1:14" ht="14.45" customHeight="1" x14ac:dyDescent="0.2">
      <c r="A34" s="441" t="s">
        <v>432</v>
      </c>
      <c r="B34" s="442" t="s">
        <v>433</v>
      </c>
      <c r="C34" s="443" t="s">
        <v>439</v>
      </c>
      <c r="D34" s="444" t="s">
        <v>440</v>
      </c>
      <c r="E34" s="445">
        <v>50113001</v>
      </c>
      <c r="F34" s="444" t="s">
        <v>444</v>
      </c>
      <c r="G34" s="443" t="s">
        <v>445</v>
      </c>
      <c r="H34" s="443">
        <v>930671</v>
      </c>
      <c r="I34" s="443">
        <v>0</v>
      </c>
      <c r="J34" s="443" t="s">
        <v>494</v>
      </c>
      <c r="K34" s="443" t="s">
        <v>493</v>
      </c>
      <c r="L34" s="446">
        <v>180.26324707679956</v>
      </c>
      <c r="M34" s="446">
        <v>12</v>
      </c>
      <c r="N34" s="447">
        <v>2163.1589649215948</v>
      </c>
    </row>
    <row r="35" spans="1:14" ht="14.45" customHeight="1" x14ac:dyDescent="0.2">
      <c r="A35" s="441" t="s">
        <v>432</v>
      </c>
      <c r="B35" s="442" t="s">
        <v>433</v>
      </c>
      <c r="C35" s="443" t="s">
        <v>439</v>
      </c>
      <c r="D35" s="444" t="s">
        <v>440</v>
      </c>
      <c r="E35" s="445">
        <v>50113001</v>
      </c>
      <c r="F35" s="444" t="s">
        <v>444</v>
      </c>
      <c r="G35" s="443" t="s">
        <v>445</v>
      </c>
      <c r="H35" s="443">
        <v>930670</v>
      </c>
      <c r="I35" s="443">
        <v>0</v>
      </c>
      <c r="J35" s="443" t="s">
        <v>495</v>
      </c>
      <c r="K35" s="443" t="s">
        <v>493</v>
      </c>
      <c r="L35" s="446">
        <v>121.33237192100209</v>
      </c>
      <c r="M35" s="446">
        <v>20</v>
      </c>
      <c r="N35" s="447">
        <v>2426.6474384200419</v>
      </c>
    </row>
    <row r="36" spans="1:14" ht="14.45" customHeight="1" x14ac:dyDescent="0.2">
      <c r="A36" s="441" t="s">
        <v>432</v>
      </c>
      <c r="B36" s="442" t="s">
        <v>433</v>
      </c>
      <c r="C36" s="443" t="s">
        <v>439</v>
      </c>
      <c r="D36" s="444" t="s">
        <v>440</v>
      </c>
      <c r="E36" s="445">
        <v>50113001</v>
      </c>
      <c r="F36" s="444" t="s">
        <v>444</v>
      </c>
      <c r="G36" s="443" t="s">
        <v>445</v>
      </c>
      <c r="H36" s="443">
        <v>501957</v>
      </c>
      <c r="I36" s="443">
        <v>0</v>
      </c>
      <c r="J36" s="443" t="s">
        <v>496</v>
      </c>
      <c r="K36" s="443" t="s">
        <v>243</v>
      </c>
      <c r="L36" s="446">
        <v>159.38837708787887</v>
      </c>
      <c r="M36" s="446">
        <v>6</v>
      </c>
      <c r="N36" s="447">
        <v>956.33026252727313</v>
      </c>
    </row>
    <row r="37" spans="1:14" ht="14.45" customHeight="1" x14ac:dyDescent="0.2">
      <c r="A37" s="441" t="s">
        <v>432</v>
      </c>
      <c r="B37" s="442" t="s">
        <v>433</v>
      </c>
      <c r="C37" s="443" t="s">
        <v>439</v>
      </c>
      <c r="D37" s="444" t="s">
        <v>440</v>
      </c>
      <c r="E37" s="445">
        <v>50113001</v>
      </c>
      <c r="F37" s="444" t="s">
        <v>444</v>
      </c>
      <c r="G37" s="443" t="s">
        <v>445</v>
      </c>
      <c r="H37" s="443">
        <v>930674</v>
      </c>
      <c r="I37" s="443">
        <v>0</v>
      </c>
      <c r="J37" s="443" t="s">
        <v>497</v>
      </c>
      <c r="K37" s="443" t="s">
        <v>243</v>
      </c>
      <c r="L37" s="446">
        <v>107.27170551931162</v>
      </c>
      <c r="M37" s="446">
        <v>40</v>
      </c>
      <c r="N37" s="447">
        <v>4290.8682207724651</v>
      </c>
    </row>
    <row r="38" spans="1:14" ht="14.45" customHeight="1" x14ac:dyDescent="0.2">
      <c r="A38" s="441" t="s">
        <v>432</v>
      </c>
      <c r="B38" s="442" t="s">
        <v>433</v>
      </c>
      <c r="C38" s="443" t="s">
        <v>439</v>
      </c>
      <c r="D38" s="444" t="s">
        <v>440</v>
      </c>
      <c r="E38" s="445">
        <v>50113001</v>
      </c>
      <c r="F38" s="444" t="s">
        <v>444</v>
      </c>
      <c r="G38" s="443" t="s">
        <v>445</v>
      </c>
      <c r="H38" s="443">
        <v>921272</v>
      </c>
      <c r="I38" s="443">
        <v>0</v>
      </c>
      <c r="J38" s="443" t="s">
        <v>498</v>
      </c>
      <c r="K38" s="443" t="s">
        <v>243</v>
      </c>
      <c r="L38" s="446">
        <v>151.58557793945565</v>
      </c>
      <c r="M38" s="446">
        <v>10</v>
      </c>
      <c r="N38" s="447">
        <v>1515.8557793945565</v>
      </c>
    </row>
    <row r="39" spans="1:14" ht="14.45" customHeight="1" x14ac:dyDescent="0.2">
      <c r="A39" s="441" t="s">
        <v>432</v>
      </c>
      <c r="B39" s="442" t="s">
        <v>433</v>
      </c>
      <c r="C39" s="443" t="s">
        <v>439</v>
      </c>
      <c r="D39" s="444" t="s">
        <v>440</v>
      </c>
      <c r="E39" s="445">
        <v>50113001</v>
      </c>
      <c r="F39" s="444" t="s">
        <v>444</v>
      </c>
      <c r="G39" s="443" t="s">
        <v>445</v>
      </c>
      <c r="H39" s="443">
        <v>900321</v>
      </c>
      <c r="I39" s="443">
        <v>0</v>
      </c>
      <c r="J39" s="443" t="s">
        <v>499</v>
      </c>
      <c r="K39" s="443" t="s">
        <v>243</v>
      </c>
      <c r="L39" s="446">
        <v>284.51883337315417</v>
      </c>
      <c r="M39" s="446">
        <v>15</v>
      </c>
      <c r="N39" s="447">
        <v>4267.7825005973127</v>
      </c>
    </row>
    <row r="40" spans="1:14" ht="14.45" customHeight="1" x14ac:dyDescent="0.2">
      <c r="A40" s="441" t="s">
        <v>432</v>
      </c>
      <c r="B40" s="442" t="s">
        <v>433</v>
      </c>
      <c r="C40" s="443" t="s">
        <v>439</v>
      </c>
      <c r="D40" s="444" t="s">
        <v>440</v>
      </c>
      <c r="E40" s="445">
        <v>50113001</v>
      </c>
      <c r="F40" s="444" t="s">
        <v>444</v>
      </c>
      <c r="G40" s="443" t="s">
        <v>445</v>
      </c>
      <c r="H40" s="443">
        <v>501990</v>
      </c>
      <c r="I40" s="443">
        <v>0</v>
      </c>
      <c r="J40" s="443" t="s">
        <v>500</v>
      </c>
      <c r="K40" s="443" t="s">
        <v>243</v>
      </c>
      <c r="L40" s="446">
        <v>266.23210695273389</v>
      </c>
      <c r="M40" s="446">
        <v>3</v>
      </c>
      <c r="N40" s="447">
        <v>798.69632085820172</v>
      </c>
    </row>
    <row r="41" spans="1:14" ht="14.45" customHeight="1" x14ac:dyDescent="0.2">
      <c r="A41" s="441" t="s">
        <v>432</v>
      </c>
      <c r="B41" s="442" t="s">
        <v>433</v>
      </c>
      <c r="C41" s="443" t="s">
        <v>439</v>
      </c>
      <c r="D41" s="444" t="s">
        <v>440</v>
      </c>
      <c r="E41" s="445">
        <v>50113001</v>
      </c>
      <c r="F41" s="444" t="s">
        <v>444</v>
      </c>
      <c r="G41" s="443" t="s">
        <v>445</v>
      </c>
      <c r="H41" s="443">
        <v>501065</v>
      </c>
      <c r="I41" s="443">
        <v>0</v>
      </c>
      <c r="J41" s="443" t="s">
        <v>501</v>
      </c>
      <c r="K41" s="443" t="s">
        <v>243</v>
      </c>
      <c r="L41" s="446">
        <v>126.77392035634333</v>
      </c>
      <c r="M41" s="446">
        <v>2</v>
      </c>
      <c r="N41" s="447">
        <v>253.54784071268665</v>
      </c>
    </row>
    <row r="42" spans="1:14" ht="14.45" customHeight="1" x14ac:dyDescent="0.2">
      <c r="A42" s="441" t="s">
        <v>432</v>
      </c>
      <c r="B42" s="442" t="s">
        <v>433</v>
      </c>
      <c r="C42" s="443" t="s">
        <v>439</v>
      </c>
      <c r="D42" s="444" t="s">
        <v>440</v>
      </c>
      <c r="E42" s="445">
        <v>50113001</v>
      </c>
      <c r="F42" s="444" t="s">
        <v>444</v>
      </c>
      <c r="G42" s="443" t="s">
        <v>445</v>
      </c>
      <c r="H42" s="443">
        <v>921241</v>
      </c>
      <c r="I42" s="443">
        <v>0</v>
      </c>
      <c r="J42" s="443" t="s">
        <v>502</v>
      </c>
      <c r="K42" s="443" t="s">
        <v>243</v>
      </c>
      <c r="L42" s="446">
        <v>179.69115871298021</v>
      </c>
      <c r="M42" s="446">
        <v>5</v>
      </c>
      <c r="N42" s="447">
        <v>898.45579356490111</v>
      </c>
    </row>
    <row r="43" spans="1:14" ht="14.45" customHeight="1" x14ac:dyDescent="0.2">
      <c r="A43" s="441" t="s">
        <v>432</v>
      </c>
      <c r="B43" s="442" t="s">
        <v>433</v>
      </c>
      <c r="C43" s="443" t="s">
        <v>439</v>
      </c>
      <c r="D43" s="444" t="s">
        <v>440</v>
      </c>
      <c r="E43" s="445">
        <v>50113001</v>
      </c>
      <c r="F43" s="444" t="s">
        <v>444</v>
      </c>
      <c r="G43" s="443" t="s">
        <v>445</v>
      </c>
      <c r="H43" s="443">
        <v>920380</v>
      </c>
      <c r="I43" s="443">
        <v>0</v>
      </c>
      <c r="J43" s="443" t="s">
        <v>503</v>
      </c>
      <c r="K43" s="443" t="s">
        <v>243</v>
      </c>
      <c r="L43" s="446">
        <v>74.170578378360432</v>
      </c>
      <c r="M43" s="446">
        <v>4</v>
      </c>
      <c r="N43" s="447">
        <v>296.68231351344173</v>
      </c>
    </row>
    <row r="44" spans="1:14" ht="14.45" customHeight="1" x14ac:dyDescent="0.2">
      <c r="A44" s="441" t="s">
        <v>432</v>
      </c>
      <c r="B44" s="442" t="s">
        <v>433</v>
      </c>
      <c r="C44" s="443" t="s">
        <v>439</v>
      </c>
      <c r="D44" s="444" t="s">
        <v>440</v>
      </c>
      <c r="E44" s="445">
        <v>50113001</v>
      </c>
      <c r="F44" s="444" t="s">
        <v>444</v>
      </c>
      <c r="G44" s="443" t="s">
        <v>445</v>
      </c>
      <c r="H44" s="443">
        <v>921320</v>
      </c>
      <c r="I44" s="443">
        <v>0</v>
      </c>
      <c r="J44" s="443" t="s">
        <v>504</v>
      </c>
      <c r="K44" s="443" t="s">
        <v>243</v>
      </c>
      <c r="L44" s="446">
        <v>44.613332390679091</v>
      </c>
      <c r="M44" s="446">
        <v>9</v>
      </c>
      <c r="N44" s="447">
        <v>401.51999151611182</v>
      </c>
    </row>
    <row r="45" spans="1:14" ht="14.45" customHeight="1" x14ac:dyDescent="0.2">
      <c r="A45" s="441" t="s">
        <v>432</v>
      </c>
      <c r="B45" s="442" t="s">
        <v>433</v>
      </c>
      <c r="C45" s="443" t="s">
        <v>439</v>
      </c>
      <c r="D45" s="444" t="s">
        <v>440</v>
      </c>
      <c r="E45" s="445">
        <v>50113001</v>
      </c>
      <c r="F45" s="444" t="s">
        <v>444</v>
      </c>
      <c r="G45" s="443" t="s">
        <v>445</v>
      </c>
      <c r="H45" s="443">
        <v>920376</v>
      </c>
      <c r="I45" s="443">
        <v>0</v>
      </c>
      <c r="J45" s="443" t="s">
        <v>505</v>
      </c>
      <c r="K45" s="443" t="s">
        <v>243</v>
      </c>
      <c r="L45" s="446">
        <v>74.674826260511367</v>
      </c>
      <c r="M45" s="446">
        <v>22</v>
      </c>
      <c r="N45" s="447">
        <v>1642.84617773125</v>
      </c>
    </row>
    <row r="46" spans="1:14" ht="14.45" customHeight="1" x14ac:dyDescent="0.2">
      <c r="A46" s="441" t="s">
        <v>432</v>
      </c>
      <c r="B46" s="442" t="s">
        <v>433</v>
      </c>
      <c r="C46" s="443" t="s">
        <v>439</v>
      </c>
      <c r="D46" s="444" t="s">
        <v>440</v>
      </c>
      <c r="E46" s="445">
        <v>50113001</v>
      </c>
      <c r="F46" s="444" t="s">
        <v>444</v>
      </c>
      <c r="G46" s="443" t="s">
        <v>445</v>
      </c>
      <c r="H46" s="443">
        <v>900015</v>
      </c>
      <c r="I46" s="443">
        <v>0</v>
      </c>
      <c r="J46" s="443" t="s">
        <v>506</v>
      </c>
      <c r="K46" s="443" t="s">
        <v>243</v>
      </c>
      <c r="L46" s="446">
        <v>93.342201053830948</v>
      </c>
      <c r="M46" s="446">
        <v>1</v>
      </c>
      <c r="N46" s="447">
        <v>93.342201053830948</v>
      </c>
    </row>
    <row r="47" spans="1:14" ht="14.45" customHeight="1" x14ac:dyDescent="0.2">
      <c r="A47" s="441" t="s">
        <v>432</v>
      </c>
      <c r="B47" s="442" t="s">
        <v>433</v>
      </c>
      <c r="C47" s="443" t="s">
        <v>439</v>
      </c>
      <c r="D47" s="444" t="s">
        <v>440</v>
      </c>
      <c r="E47" s="445">
        <v>50113001</v>
      </c>
      <c r="F47" s="444" t="s">
        <v>444</v>
      </c>
      <c r="G47" s="443" t="s">
        <v>445</v>
      </c>
      <c r="H47" s="443">
        <v>920377</v>
      </c>
      <c r="I47" s="443">
        <v>0</v>
      </c>
      <c r="J47" s="443" t="s">
        <v>507</v>
      </c>
      <c r="K47" s="443" t="s">
        <v>243</v>
      </c>
      <c r="L47" s="446">
        <v>105.0569964284729</v>
      </c>
      <c r="M47" s="446">
        <v>5</v>
      </c>
      <c r="N47" s="447">
        <v>525.28498214236447</v>
      </c>
    </row>
    <row r="48" spans="1:14" ht="14.45" customHeight="1" x14ac:dyDescent="0.2">
      <c r="A48" s="441" t="s">
        <v>432</v>
      </c>
      <c r="B48" s="442" t="s">
        <v>433</v>
      </c>
      <c r="C48" s="443" t="s">
        <v>439</v>
      </c>
      <c r="D48" s="444" t="s">
        <v>440</v>
      </c>
      <c r="E48" s="445">
        <v>50113001</v>
      </c>
      <c r="F48" s="444" t="s">
        <v>444</v>
      </c>
      <c r="G48" s="443" t="s">
        <v>445</v>
      </c>
      <c r="H48" s="443">
        <v>920064</v>
      </c>
      <c r="I48" s="443">
        <v>0</v>
      </c>
      <c r="J48" s="443" t="s">
        <v>508</v>
      </c>
      <c r="K48" s="443" t="s">
        <v>243</v>
      </c>
      <c r="L48" s="446">
        <v>64.545193749642976</v>
      </c>
      <c r="M48" s="446">
        <v>1</v>
      </c>
      <c r="N48" s="447">
        <v>64.545193749642976</v>
      </c>
    </row>
    <row r="49" spans="1:14" ht="14.45" customHeight="1" x14ac:dyDescent="0.2">
      <c r="A49" s="441" t="s">
        <v>432</v>
      </c>
      <c r="B49" s="442" t="s">
        <v>433</v>
      </c>
      <c r="C49" s="443" t="s">
        <v>439</v>
      </c>
      <c r="D49" s="444" t="s">
        <v>440</v>
      </c>
      <c r="E49" s="445">
        <v>50113001</v>
      </c>
      <c r="F49" s="444" t="s">
        <v>444</v>
      </c>
      <c r="G49" s="443" t="s">
        <v>445</v>
      </c>
      <c r="H49" s="443">
        <v>921453</v>
      </c>
      <c r="I49" s="443">
        <v>0</v>
      </c>
      <c r="J49" s="443" t="s">
        <v>509</v>
      </c>
      <c r="K49" s="443" t="s">
        <v>243</v>
      </c>
      <c r="L49" s="446">
        <v>74.134871537446458</v>
      </c>
      <c r="M49" s="446">
        <v>7</v>
      </c>
      <c r="N49" s="447">
        <v>518.94410076212523</v>
      </c>
    </row>
    <row r="50" spans="1:14" ht="14.45" customHeight="1" x14ac:dyDescent="0.2">
      <c r="A50" s="441" t="s">
        <v>432</v>
      </c>
      <c r="B50" s="442" t="s">
        <v>433</v>
      </c>
      <c r="C50" s="443" t="s">
        <v>439</v>
      </c>
      <c r="D50" s="444" t="s">
        <v>440</v>
      </c>
      <c r="E50" s="445">
        <v>50113001</v>
      </c>
      <c r="F50" s="444" t="s">
        <v>444</v>
      </c>
      <c r="G50" s="443" t="s">
        <v>445</v>
      </c>
      <c r="H50" s="443">
        <v>930417</v>
      </c>
      <c r="I50" s="443">
        <v>0</v>
      </c>
      <c r="J50" s="443" t="s">
        <v>510</v>
      </c>
      <c r="K50" s="443" t="s">
        <v>243</v>
      </c>
      <c r="L50" s="446">
        <v>99.580743332949822</v>
      </c>
      <c r="M50" s="446">
        <v>18</v>
      </c>
      <c r="N50" s="447">
        <v>1792.4533799930969</v>
      </c>
    </row>
    <row r="51" spans="1:14" ht="14.45" customHeight="1" x14ac:dyDescent="0.2">
      <c r="A51" s="441" t="s">
        <v>432</v>
      </c>
      <c r="B51" s="442" t="s">
        <v>433</v>
      </c>
      <c r="C51" s="443" t="s">
        <v>439</v>
      </c>
      <c r="D51" s="444" t="s">
        <v>440</v>
      </c>
      <c r="E51" s="445">
        <v>50113001</v>
      </c>
      <c r="F51" s="444" t="s">
        <v>444</v>
      </c>
      <c r="G51" s="443" t="s">
        <v>445</v>
      </c>
      <c r="H51" s="443">
        <v>920315</v>
      </c>
      <c r="I51" s="443">
        <v>0</v>
      </c>
      <c r="J51" s="443" t="s">
        <v>511</v>
      </c>
      <c r="K51" s="443" t="s">
        <v>243</v>
      </c>
      <c r="L51" s="446">
        <v>195.86181314286932</v>
      </c>
      <c r="M51" s="446">
        <v>1</v>
      </c>
      <c r="N51" s="447">
        <v>195.86181314286932</v>
      </c>
    </row>
    <row r="52" spans="1:14" ht="14.45" customHeight="1" x14ac:dyDescent="0.2">
      <c r="A52" s="441" t="s">
        <v>432</v>
      </c>
      <c r="B52" s="442" t="s">
        <v>433</v>
      </c>
      <c r="C52" s="443" t="s">
        <v>439</v>
      </c>
      <c r="D52" s="444" t="s">
        <v>440</v>
      </c>
      <c r="E52" s="445">
        <v>50113001</v>
      </c>
      <c r="F52" s="444" t="s">
        <v>444</v>
      </c>
      <c r="G52" s="443" t="s">
        <v>445</v>
      </c>
      <c r="H52" s="443">
        <v>921184</v>
      </c>
      <c r="I52" s="443">
        <v>0</v>
      </c>
      <c r="J52" s="443" t="s">
        <v>512</v>
      </c>
      <c r="K52" s="443" t="s">
        <v>243</v>
      </c>
      <c r="L52" s="446">
        <v>149.74788647449475</v>
      </c>
      <c r="M52" s="446">
        <v>1</v>
      </c>
      <c r="N52" s="447">
        <v>149.74788647449475</v>
      </c>
    </row>
    <row r="53" spans="1:14" ht="14.45" customHeight="1" x14ac:dyDescent="0.2">
      <c r="A53" s="441" t="s">
        <v>432</v>
      </c>
      <c r="B53" s="442" t="s">
        <v>433</v>
      </c>
      <c r="C53" s="443" t="s">
        <v>439</v>
      </c>
      <c r="D53" s="444" t="s">
        <v>440</v>
      </c>
      <c r="E53" s="445">
        <v>50113001</v>
      </c>
      <c r="F53" s="444" t="s">
        <v>444</v>
      </c>
      <c r="G53" s="443" t="s">
        <v>445</v>
      </c>
      <c r="H53" s="443">
        <v>921230</v>
      </c>
      <c r="I53" s="443">
        <v>0</v>
      </c>
      <c r="J53" s="443" t="s">
        <v>513</v>
      </c>
      <c r="K53" s="443" t="s">
        <v>243</v>
      </c>
      <c r="L53" s="446">
        <v>46.445266285260814</v>
      </c>
      <c r="M53" s="446">
        <v>34</v>
      </c>
      <c r="N53" s="447">
        <v>1579.1390536988677</v>
      </c>
    </row>
    <row r="54" spans="1:14" ht="14.45" customHeight="1" x14ac:dyDescent="0.2">
      <c r="A54" s="441" t="s">
        <v>432</v>
      </c>
      <c r="B54" s="442" t="s">
        <v>433</v>
      </c>
      <c r="C54" s="443" t="s">
        <v>439</v>
      </c>
      <c r="D54" s="444" t="s">
        <v>440</v>
      </c>
      <c r="E54" s="445">
        <v>50113001</v>
      </c>
      <c r="F54" s="444" t="s">
        <v>444</v>
      </c>
      <c r="G54" s="443" t="s">
        <v>445</v>
      </c>
      <c r="H54" s="443">
        <v>921403</v>
      </c>
      <c r="I54" s="443">
        <v>0</v>
      </c>
      <c r="J54" s="443" t="s">
        <v>514</v>
      </c>
      <c r="K54" s="443" t="s">
        <v>243</v>
      </c>
      <c r="L54" s="446">
        <v>53.358809763132975</v>
      </c>
      <c r="M54" s="446">
        <v>9</v>
      </c>
      <c r="N54" s="447">
        <v>480.22928786819676</v>
      </c>
    </row>
    <row r="55" spans="1:14" ht="14.45" customHeight="1" x14ac:dyDescent="0.2">
      <c r="A55" s="441" t="s">
        <v>432</v>
      </c>
      <c r="B55" s="442" t="s">
        <v>433</v>
      </c>
      <c r="C55" s="443" t="s">
        <v>439</v>
      </c>
      <c r="D55" s="444" t="s">
        <v>440</v>
      </c>
      <c r="E55" s="445">
        <v>50113001</v>
      </c>
      <c r="F55" s="444" t="s">
        <v>444</v>
      </c>
      <c r="G55" s="443" t="s">
        <v>445</v>
      </c>
      <c r="H55" s="443">
        <v>203092</v>
      </c>
      <c r="I55" s="443">
        <v>203092</v>
      </c>
      <c r="J55" s="443" t="s">
        <v>515</v>
      </c>
      <c r="K55" s="443" t="s">
        <v>516</v>
      </c>
      <c r="L55" s="446">
        <v>150.34</v>
      </c>
      <c r="M55" s="446">
        <v>7</v>
      </c>
      <c r="N55" s="447">
        <v>1052.3800000000001</v>
      </c>
    </row>
    <row r="56" spans="1:14" ht="14.45" customHeight="1" x14ac:dyDescent="0.2">
      <c r="A56" s="441" t="s">
        <v>432</v>
      </c>
      <c r="B56" s="442" t="s">
        <v>433</v>
      </c>
      <c r="C56" s="443" t="s">
        <v>439</v>
      </c>
      <c r="D56" s="444" t="s">
        <v>440</v>
      </c>
      <c r="E56" s="445">
        <v>50113001</v>
      </c>
      <c r="F56" s="444" t="s">
        <v>444</v>
      </c>
      <c r="G56" s="443" t="s">
        <v>445</v>
      </c>
      <c r="H56" s="443">
        <v>231541</v>
      </c>
      <c r="I56" s="443">
        <v>231541</v>
      </c>
      <c r="J56" s="443" t="s">
        <v>517</v>
      </c>
      <c r="K56" s="443" t="s">
        <v>518</v>
      </c>
      <c r="L56" s="446">
        <v>80.690000000000012</v>
      </c>
      <c r="M56" s="446">
        <v>1</v>
      </c>
      <c r="N56" s="447">
        <v>80.690000000000012</v>
      </c>
    </row>
    <row r="57" spans="1:14" ht="14.45" customHeight="1" x14ac:dyDescent="0.2">
      <c r="A57" s="441" t="s">
        <v>432</v>
      </c>
      <c r="B57" s="442" t="s">
        <v>433</v>
      </c>
      <c r="C57" s="443" t="s">
        <v>439</v>
      </c>
      <c r="D57" s="444" t="s">
        <v>440</v>
      </c>
      <c r="E57" s="445">
        <v>50113001</v>
      </c>
      <c r="F57" s="444" t="s">
        <v>444</v>
      </c>
      <c r="G57" s="443" t="s">
        <v>445</v>
      </c>
      <c r="H57" s="443">
        <v>231544</v>
      </c>
      <c r="I57" s="443">
        <v>231544</v>
      </c>
      <c r="J57" s="443" t="s">
        <v>517</v>
      </c>
      <c r="K57" s="443" t="s">
        <v>519</v>
      </c>
      <c r="L57" s="446">
        <v>80.689999999999955</v>
      </c>
      <c r="M57" s="446">
        <v>1</v>
      </c>
      <c r="N57" s="447">
        <v>80.689999999999955</v>
      </c>
    </row>
    <row r="58" spans="1:14" ht="14.45" customHeight="1" x14ac:dyDescent="0.2">
      <c r="A58" s="441" t="s">
        <v>432</v>
      </c>
      <c r="B58" s="442" t="s">
        <v>433</v>
      </c>
      <c r="C58" s="443" t="s">
        <v>439</v>
      </c>
      <c r="D58" s="444" t="s">
        <v>440</v>
      </c>
      <c r="E58" s="445">
        <v>50113001</v>
      </c>
      <c r="F58" s="444" t="s">
        <v>444</v>
      </c>
      <c r="G58" s="443" t="s">
        <v>445</v>
      </c>
      <c r="H58" s="443">
        <v>237329</v>
      </c>
      <c r="I58" s="443">
        <v>237329</v>
      </c>
      <c r="J58" s="443" t="s">
        <v>520</v>
      </c>
      <c r="K58" s="443" t="s">
        <v>521</v>
      </c>
      <c r="L58" s="446">
        <v>108.91142857142857</v>
      </c>
      <c r="M58" s="446">
        <v>7</v>
      </c>
      <c r="N58" s="447">
        <v>762.38</v>
      </c>
    </row>
    <row r="59" spans="1:14" ht="14.45" customHeight="1" x14ac:dyDescent="0.2">
      <c r="A59" s="441" t="s">
        <v>432</v>
      </c>
      <c r="B59" s="442" t="s">
        <v>433</v>
      </c>
      <c r="C59" s="443" t="s">
        <v>439</v>
      </c>
      <c r="D59" s="444" t="s">
        <v>440</v>
      </c>
      <c r="E59" s="445">
        <v>50113001</v>
      </c>
      <c r="F59" s="444" t="s">
        <v>444</v>
      </c>
      <c r="G59" s="443" t="s">
        <v>445</v>
      </c>
      <c r="H59" s="443">
        <v>237330</v>
      </c>
      <c r="I59" s="443">
        <v>237330</v>
      </c>
      <c r="J59" s="443" t="s">
        <v>522</v>
      </c>
      <c r="K59" s="443" t="s">
        <v>523</v>
      </c>
      <c r="L59" s="446">
        <v>105.88000000000002</v>
      </c>
      <c r="M59" s="446">
        <v>2</v>
      </c>
      <c r="N59" s="447">
        <v>211.76000000000005</v>
      </c>
    </row>
    <row r="60" spans="1:14" ht="14.45" customHeight="1" x14ac:dyDescent="0.2">
      <c r="A60" s="441" t="s">
        <v>432</v>
      </c>
      <c r="B60" s="442" t="s">
        <v>433</v>
      </c>
      <c r="C60" s="443" t="s">
        <v>439</v>
      </c>
      <c r="D60" s="444" t="s">
        <v>440</v>
      </c>
      <c r="E60" s="445">
        <v>50113001</v>
      </c>
      <c r="F60" s="444" t="s">
        <v>444</v>
      </c>
      <c r="G60" s="443" t="s">
        <v>445</v>
      </c>
      <c r="H60" s="443">
        <v>234736</v>
      </c>
      <c r="I60" s="443">
        <v>234736</v>
      </c>
      <c r="J60" s="443" t="s">
        <v>524</v>
      </c>
      <c r="K60" s="443" t="s">
        <v>525</v>
      </c>
      <c r="L60" s="446">
        <v>120.54000000000002</v>
      </c>
      <c r="M60" s="446">
        <v>4</v>
      </c>
      <c r="N60" s="447">
        <v>482.16000000000008</v>
      </c>
    </row>
    <row r="61" spans="1:14" ht="14.45" customHeight="1" x14ac:dyDescent="0.2">
      <c r="A61" s="441" t="s">
        <v>432</v>
      </c>
      <c r="B61" s="442" t="s">
        <v>433</v>
      </c>
      <c r="C61" s="443" t="s">
        <v>439</v>
      </c>
      <c r="D61" s="444" t="s">
        <v>440</v>
      </c>
      <c r="E61" s="445">
        <v>50113001</v>
      </c>
      <c r="F61" s="444" t="s">
        <v>444</v>
      </c>
      <c r="G61" s="443" t="s">
        <v>445</v>
      </c>
      <c r="H61" s="443">
        <v>100502</v>
      </c>
      <c r="I61" s="443">
        <v>502</v>
      </c>
      <c r="J61" s="443" t="s">
        <v>526</v>
      </c>
      <c r="K61" s="443" t="s">
        <v>527</v>
      </c>
      <c r="L61" s="446">
        <v>268.94</v>
      </c>
      <c r="M61" s="446">
        <v>1</v>
      </c>
      <c r="N61" s="447">
        <v>268.94</v>
      </c>
    </row>
    <row r="62" spans="1:14" ht="14.45" customHeight="1" x14ac:dyDescent="0.2">
      <c r="A62" s="441" t="s">
        <v>432</v>
      </c>
      <c r="B62" s="442" t="s">
        <v>433</v>
      </c>
      <c r="C62" s="443" t="s">
        <v>439</v>
      </c>
      <c r="D62" s="444" t="s">
        <v>440</v>
      </c>
      <c r="E62" s="445">
        <v>50113001</v>
      </c>
      <c r="F62" s="444" t="s">
        <v>444</v>
      </c>
      <c r="G62" s="443" t="s">
        <v>445</v>
      </c>
      <c r="H62" s="443">
        <v>117187</v>
      </c>
      <c r="I62" s="443">
        <v>17187</v>
      </c>
      <c r="J62" s="443" t="s">
        <v>528</v>
      </c>
      <c r="K62" s="443" t="s">
        <v>529</v>
      </c>
      <c r="L62" s="446">
        <v>88.984999999999999</v>
      </c>
      <c r="M62" s="446">
        <v>2</v>
      </c>
      <c r="N62" s="447">
        <v>177.97</v>
      </c>
    </row>
    <row r="63" spans="1:14" ht="14.45" customHeight="1" x14ac:dyDescent="0.2">
      <c r="A63" s="441" t="s">
        <v>432</v>
      </c>
      <c r="B63" s="442" t="s">
        <v>433</v>
      </c>
      <c r="C63" s="443" t="s">
        <v>439</v>
      </c>
      <c r="D63" s="444" t="s">
        <v>440</v>
      </c>
      <c r="E63" s="445">
        <v>50113001</v>
      </c>
      <c r="F63" s="444" t="s">
        <v>444</v>
      </c>
      <c r="G63" s="443" t="s">
        <v>445</v>
      </c>
      <c r="H63" s="443">
        <v>200863</v>
      </c>
      <c r="I63" s="443">
        <v>200863</v>
      </c>
      <c r="J63" s="443" t="s">
        <v>530</v>
      </c>
      <c r="K63" s="443" t="s">
        <v>531</v>
      </c>
      <c r="L63" s="446">
        <v>79.459999999999994</v>
      </c>
      <c r="M63" s="446">
        <v>1</v>
      </c>
      <c r="N63" s="447">
        <v>79.459999999999994</v>
      </c>
    </row>
    <row r="64" spans="1:14" ht="14.45" customHeight="1" x14ac:dyDescent="0.2">
      <c r="A64" s="441" t="s">
        <v>432</v>
      </c>
      <c r="B64" s="442" t="s">
        <v>433</v>
      </c>
      <c r="C64" s="443" t="s">
        <v>439</v>
      </c>
      <c r="D64" s="444" t="s">
        <v>440</v>
      </c>
      <c r="E64" s="445">
        <v>50113001</v>
      </c>
      <c r="F64" s="444" t="s">
        <v>444</v>
      </c>
      <c r="G64" s="443" t="s">
        <v>445</v>
      </c>
      <c r="H64" s="443">
        <v>101940</v>
      </c>
      <c r="I64" s="443">
        <v>1940</v>
      </c>
      <c r="J64" s="443" t="s">
        <v>532</v>
      </c>
      <c r="K64" s="443" t="s">
        <v>533</v>
      </c>
      <c r="L64" s="446">
        <v>34.800000000000004</v>
      </c>
      <c r="M64" s="446">
        <v>1</v>
      </c>
      <c r="N64" s="447">
        <v>34.800000000000004</v>
      </c>
    </row>
    <row r="65" spans="1:14" ht="14.45" customHeight="1" x14ac:dyDescent="0.2">
      <c r="A65" s="441" t="s">
        <v>432</v>
      </c>
      <c r="B65" s="442" t="s">
        <v>433</v>
      </c>
      <c r="C65" s="443" t="s">
        <v>439</v>
      </c>
      <c r="D65" s="444" t="s">
        <v>440</v>
      </c>
      <c r="E65" s="445">
        <v>50113001</v>
      </c>
      <c r="F65" s="444" t="s">
        <v>444</v>
      </c>
      <c r="G65" s="443" t="s">
        <v>445</v>
      </c>
      <c r="H65" s="443">
        <v>207820</v>
      </c>
      <c r="I65" s="443">
        <v>207820</v>
      </c>
      <c r="J65" s="443" t="s">
        <v>534</v>
      </c>
      <c r="K65" s="443" t="s">
        <v>535</v>
      </c>
      <c r="L65" s="446">
        <v>31.470000000000002</v>
      </c>
      <c r="M65" s="446">
        <v>2</v>
      </c>
      <c r="N65" s="447">
        <v>62.940000000000005</v>
      </c>
    </row>
    <row r="66" spans="1:14" ht="14.45" customHeight="1" x14ac:dyDescent="0.2">
      <c r="A66" s="441" t="s">
        <v>432</v>
      </c>
      <c r="B66" s="442" t="s">
        <v>433</v>
      </c>
      <c r="C66" s="443" t="s">
        <v>439</v>
      </c>
      <c r="D66" s="444" t="s">
        <v>440</v>
      </c>
      <c r="E66" s="445">
        <v>50113001</v>
      </c>
      <c r="F66" s="444" t="s">
        <v>444</v>
      </c>
      <c r="G66" s="443" t="s">
        <v>445</v>
      </c>
      <c r="H66" s="443">
        <v>202953</v>
      </c>
      <c r="I66" s="443">
        <v>202953</v>
      </c>
      <c r="J66" s="443" t="s">
        <v>536</v>
      </c>
      <c r="K66" s="443" t="s">
        <v>537</v>
      </c>
      <c r="L66" s="446">
        <v>484.18400000000008</v>
      </c>
      <c r="M66" s="446">
        <v>5</v>
      </c>
      <c r="N66" s="447">
        <v>2420.9200000000005</v>
      </c>
    </row>
    <row r="67" spans="1:14" ht="14.45" customHeight="1" x14ac:dyDescent="0.2">
      <c r="A67" s="441" t="s">
        <v>432</v>
      </c>
      <c r="B67" s="442" t="s">
        <v>433</v>
      </c>
      <c r="C67" s="443" t="s">
        <v>439</v>
      </c>
      <c r="D67" s="444" t="s">
        <v>440</v>
      </c>
      <c r="E67" s="445">
        <v>50113001</v>
      </c>
      <c r="F67" s="444" t="s">
        <v>444</v>
      </c>
      <c r="G67" s="443" t="s">
        <v>445</v>
      </c>
      <c r="H67" s="443">
        <v>193109</v>
      </c>
      <c r="I67" s="443">
        <v>93109</v>
      </c>
      <c r="J67" s="443" t="s">
        <v>538</v>
      </c>
      <c r="K67" s="443" t="s">
        <v>539</v>
      </c>
      <c r="L67" s="446">
        <v>182.60847290640399</v>
      </c>
      <c r="M67" s="446">
        <v>406</v>
      </c>
      <c r="N67" s="447">
        <v>74139.040000000023</v>
      </c>
    </row>
    <row r="68" spans="1:14" ht="14.45" customHeight="1" x14ac:dyDescent="0.2">
      <c r="A68" s="441" t="s">
        <v>432</v>
      </c>
      <c r="B68" s="442" t="s">
        <v>433</v>
      </c>
      <c r="C68" s="443" t="s">
        <v>439</v>
      </c>
      <c r="D68" s="444" t="s">
        <v>440</v>
      </c>
      <c r="E68" s="445">
        <v>50113001</v>
      </c>
      <c r="F68" s="444" t="s">
        <v>444</v>
      </c>
      <c r="G68" s="443" t="s">
        <v>445</v>
      </c>
      <c r="H68" s="443">
        <v>395294</v>
      </c>
      <c r="I68" s="443">
        <v>180306</v>
      </c>
      <c r="J68" s="443" t="s">
        <v>540</v>
      </c>
      <c r="K68" s="443" t="s">
        <v>541</v>
      </c>
      <c r="L68" s="446">
        <v>210.25400000000005</v>
      </c>
      <c r="M68" s="446">
        <v>10</v>
      </c>
      <c r="N68" s="447">
        <v>2102.5400000000004</v>
      </c>
    </row>
    <row r="69" spans="1:14" ht="14.45" customHeight="1" x14ac:dyDescent="0.2">
      <c r="A69" s="441" t="s">
        <v>432</v>
      </c>
      <c r="B69" s="442" t="s">
        <v>433</v>
      </c>
      <c r="C69" s="443" t="s">
        <v>439</v>
      </c>
      <c r="D69" s="444" t="s">
        <v>440</v>
      </c>
      <c r="E69" s="445">
        <v>50113001</v>
      </c>
      <c r="F69" s="444" t="s">
        <v>444</v>
      </c>
      <c r="G69" s="443" t="s">
        <v>542</v>
      </c>
      <c r="H69" s="443">
        <v>231956</v>
      </c>
      <c r="I69" s="443">
        <v>231956</v>
      </c>
      <c r="J69" s="443" t="s">
        <v>543</v>
      </c>
      <c r="K69" s="443" t="s">
        <v>544</v>
      </c>
      <c r="L69" s="446">
        <v>49.76</v>
      </c>
      <c r="M69" s="446">
        <v>1</v>
      </c>
      <c r="N69" s="447">
        <v>49.76</v>
      </c>
    </row>
    <row r="70" spans="1:14" ht="14.45" customHeight="1" x14ac:dyDescent="0.2">
      <c r="A70" s="441" t="s">
        <v>432</v>
      </c>
      <c r="B70" s="442" t="s">
        <v>433</v>
      </c>
      <c r="C70" s="443" t="s">
        <v>439</v>
      </c>
      <c r="D70" s="444" t="s">
        <v>440</v>
      </c>
      <c r="E70" s="445">
        <v>50113001</v>
      </c>
      <c r="F70" s="444" t="s">
        <v>444</v>
      </c>
      <c r="G70" s="443" t="s">
        <v>445</v>
      </c>
      <c r="H70" s="443">
        <v>100643</v>
      </c>
      <c r="I70" s="443">
        <v>643</v>
      </c>
      <c r="J70" s="443" t="s">
        <v>545</v>
      </c>
      <c r="K70" s="443" t="s">
        <v>546</v>
      </c>
      <c r="L70" s="446">
        <v>63.560000000000016</v>
      </c>
      <c r="M70" s="446">
        <v>2</v>
      </c>
      <c r="N70" s="447">
        <v>127.12000000000003</v>
      </c>
    </row>
    <row r="71" spans="1:14" ht="14.45" customHeight="1" x14ac:dyDescent="0.2">
      <c r="A71" s="441" t="s">
        <v>432</v>
      </c>
      <c r="B71" s="442" t="s">
        <v>433</v>
      </c>
      <c r="C71" s="443" t="s">
        <v>439</v>
      </c>
      <c r="D71" s="444" t="s">
        <v>440</v>
      </c>
      <c r="E71" s="445">
        <v>50113013</v>
      </c>
      <c r="F71" s="444" t="s">
        <v>547</v>
      </c>
      <c r="G71" s="443" t="s">
        <v>445</v>
      </c>
      <c r="H71" s="443">
        <v>203097</v>
      </c>
      <c r="I71" s="443">
        <v>203097</v>
      </c>
      <c r="J71" s="443" t="s">
        <v>548</v>
      </c>
      <c r="K71" s="443" t="s">
        <v>549</v>
      </c>
      <c r="L71" s="446">
        <v>167.78</v>
      </c>
      <c r="M71" s="446">
        <v>4</v>
      </c>
      <c r="N71" s="447">
        <v>671.12</v>
      </c>
    </row>
    <row r="72" spans="1:14" ht="14.45" customHeight="1" x14ac:dyDescent="0.2">
      <c r="A72" s="441" t="s">
        <v>432</v>
      </c>
      <c r="B72" s="442" t="s">
        <v>433</v>
      </c>
      <c r="C72" s="443" t="s">
        <v>439</v>
      </c>
      <c r="D72" s="444" t="s">
        <v>440</v>
      </c>
      <c r="E72" s="445">
        <v>50113013</v>
      </c>
      <c r="F72" s="444" t="s">
        <v>547</v>
      </c>
      <c r="G72" s="443" t="s">
        <v>542</v>
      </c>
      <c r="H72" s="443">
        <v>105951</v>
      </c>
      <c r="I72" s="443">
        <v>5951</v>
      </c>
      <c r="J72" s="443" t="s">
        <v>550</v>
      </c>
      <c r="K72" s="443" t="s">
        <v>551</v>
      </c>
      <c r="L72" s="446">
        <v>113.75</v>
      </c>
      <c r="M72" s="446">
        <v>1</v>
      </c>
      <c r="N72" s="447">
        <v>113.75</v>
      </c>
    </row>
    <row r="73" spans="1:14" ht="14.45" customHeight="1" thickBot="1" x14ac:dyDescent="0.25">
      <c r="A73" s="448" t="s">
        <v>432</v>
      </c>
      <c r="B73" s="449" t="s">
        <v>433</v>
      </c>
      <c r="C73" s="450" t="s">
        <v>439</v>
      </c>
      <c r="D73" s="451" t="s">
        <v>440</v>
      </c>
      <c r="E73" s="452">
        <v>50113013</v>
      </c>
      <c r="F73" s="451" t="s">
        <v>547</v>
      </c>
      <c r="G73" s="450" t="s">
        <v>445</v>
      </c>
      <c r="H73" s="450">
        <v>844576</v>
      </c>
      <c r="I73" s="450">
        <v>100339</v>
      </c>
      <c r="J73" s="450" t="s">
        <v>552</v>
      </c>
      <c r="K73" s="450" t="s">
        <v>553</v>
      </c>
      <c r="L73" s="453">
        <v>96.45</v>
      </c>
      <c r="M73" s="453">
        <v>2</v>
      </c>
      <c r="N73" s="454">
        <v>192.9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4B279FC-75A2-44EB-886D-D3E43AB8910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7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7" t="s">
        <v>554</v>
      </c>
      <c r="B5" s="432"/>
      <c r="C5" s="459">
        <v>0</v>
      </c>
      <c r="D5" s="432">
        <v>163.51</v>
      </c>
      <c r="E5" s="459">
        <v>1</v>
      </c>
      <c r="F5" s="433">
        <v>163.51</v>
      </c>
    </row>
    <row r="6" spans="1:6" ht="14.45" customHeight="1" thickBot="1" x14ac:dyDescent="0.25">
      <c r="A6" s="463" t="s">
        <v>3</v>
      </c>
      <c r="B6" s="464"/>
      <c r="C6" s="465">
        <v>0</v>
      </c>
      <c r="D6" s="464">
        <v>163.51</v>
      </c>
      <c r="E6" s="465">
        <v>1</v>
      </c>
      <c r="F6" s="466">
        <v>163.51</v>
      </c>
    </row>
    <row r="7" spans="1:6" ht="14.45" customHeight="1" thickBot="1" x14ac:dyDescent="0.25"/>
    <row r="8" spans="1:6" ht="14.45" customHeight="1" x14ac:dyDescent="0.2">
      <c r="A8" s="473" t="s">
        <v>555</v>
      </c>
      <c r="B8" s="439"/>
      <c r="C8" s="460">
        <v>0</v>
      </c>
      <c r="D8" s="439">
        <v>49.76</v>
      </c>
      <c r="E8" s="460">
        <v>1</v>
      </c>
      <c r="F8" s="440">
        <v>49.76</v>
      </c>
    </row>
    <row r="9" spans="1:6" ht="14.45" customHeight="1" thickBot="1" x14ac:dyDescent="0.25">
      <c r="A9" s="474" t="s">
        <v>556</v>
      </c>
      <c r="B9" s="470"/>
      <c r="C9" s="471">
        <v>0</v>
      </c>
      <c r="D9" s="470">
        <v>113.75</v>
      </c>
      <c r="E9" s="471">
        <v>1</v>
      </c>
      <c r="F9" s="472">
        <v>113.75</v>
      </c>
    </row>
    <row r="10" spans="1:6" ht="14.45" customHeight="1" thickBot="1" x14ac:dyDescent="0.25">
      <c r="A10" s="463" t="s">
        <v>3</v>
      </c>
      <c r="B10" s="464"/>
      <c r="C10" s="465">
        <v>0</v>
      </c>
      <c r="D10" s="464">
        <v>163.51</v>
      </c>
      <c r="E10" s="465">
        <v>1</v>
      </c>
      <c r="F10" s="466">
        <v>163.51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5A699F4B-3F0D-489E-91B8-5F0A36760D3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2020-08-03T10:23:42Z</dcterms:modified>
</cp:coreProperties>
</file>