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93" i="371" l="1"/>
  <c r="U93" i="371"/>
  <c r="T93" i="371"/>
  <c r="S93" i="371"/>
  <c r="R93" i="371"/>
  <c r="Q93" i="371"/>
  <c r="V92" i="371"/>
  <c r="U92" i="371"/>
  <c r="T92" i="371"/>
  <c r="S92" i="371"/>
  <c r="R92" i="371"/>
  <c r="Q92" i="371"/>
  <c r="V91" i="371"/>
  <c r="U91" i="371"/>
  <c r="T91" i="371"/>
  <c r="S91" i="371"/>
  <c r="R91" i="371"/>
  <c r="Q91" i="371"/>
  <c r="V90" i="371"/>
  <c r="T90" i="371"/>
  <c r="U90" i="371" s="1"/>
  <c r="S90" i="371"/>
  <c r="R90" i="371"/>
  <c r="Q90" i="371"/>
  <c r="T89" i="371"/>
  <c r="V89" i="371" s="1"/>
  <c r="S89" i="371"/>
  <c r="R89" i="371"/>
  <c r="Q89" i="371"/>
  <c r="V88" i="371"/>
  <c r="T88" i="371"/>
  <c r="U88" i="371" s="1"/>
  <c r="S88" i="371"/>
  <c r="R88" i="371"/>
  <c r="Q88" i="371"/>
  <c r="T87" i="371"/>
  <c r="V87" i="371" s="1"/>
  <c r="S87" i="371"/>
  <c r="R87" i="371"/>
  <c r="Q87" i="371"/>
  <c r="V86" i="371"/>
  <c r="T86" i="371"/>
  <c r="U86" i="371" s="1"/>
  <c r="S86" i="371"/>
  <c r="R86" i="371"/>
  <c r="Q86" i="371"/>
  <c r="V85" i="371"/>
  <c r="U85" i="371"/>
  <c r="T85" i="371"/>
  <c r="S85" i="371"/>
  <c r="R85" i="371"/>
  <c r="Q85" i="371"/>
  <c r="V84" i="371"/>
  <c r="T84" i="371"/>
  <c r="U84" i="371" s="1"/>
  <c r="S84" i="371"/>
  <c r="R84" i="371"/>
  <c r="Q84" i="371"/>
  <c r="V83" i="371"/>
  <c r="U83" i="371"/>
  <c r="T83" i="371"/>
  <c r="S83" i="371"/>
  <c r="R83" i="371"/>
  <c r="Q83" i="371"/>
  <c r="V82" i="371"/>
  <c r="T82" i="371"/>
  <c r="U82" i="371" s="1"/>
  <c r="S82" i="371"/>
  <c r="R82" i="371"/>
  <c r="Q82" i="371"/>
  <c r="T81" i="371"/>
  <c r="V81" i="371" s="1"/>
  <c r="S81" i="371"/>
  <c r="R81" i="371"/>
  <c r="Q81" i="371"/>
  <c r="V80" i="371"/>
  <c r="T80" i="371"/>
  <c r="U80" i="371" s="1"/>
  <c r="S80" i="371"/>
  <c r="R80" i="371"/>
  <c r="Q80" i="371"/>
  <c r="T79" i="371"/>
  <c r="V79" i="371" s="1"/>
  <c r="S79" i="371"/>
  <c r="R79" i="371"/>
  <c r="Q79" i="371"/>
  <c r="V78" i="371"/>
  <c r="T78" i="371"/>
  <c r="U78" i="371" s="1"/>
  <c r="S78" i="371"/>
  <c r="R78" i="371"/>
  <c r="Q78" i="371"/>
  <c r="T77" i="371"/>
  <c r="V77" i="371" s="1"/>
  <c r="S77" i="371"/>
  <c r="R77" i="371"/>
  <c r="Q77" i="371"/>
  <c r="V76" i="371"/>
  <c r="T76" i="371"/>
  <c r="U76" i="371" s="1"/>
  <c r="S76" i="371"/>
  <c r="R76" i="371"/>
  <c r="Q76" i="371"/>
  <c r="T75" i="371"/>
  <c r="V75" i="371" s="1"/>
  <c r="S75" i="371"/>
  <c r="R75" i="371"/>
  <c r="Q75" i="371"/>
  <c r="V74" i="371"/>
  <c r="T74" i="371"/>
  <c r="U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T70" i="371"/>
  <c r="U70" i="371" s="1"/>
  <c r="S70" i="371"/>
  <c r="R70" i="371"/>
  <c r="Q70" i="371"/>
  <c r="T69" i="371"/>
  <c r="V69" i="371" s="1"/>
  <c r="S69" i="371"/>
  <c r="R69" i="371"/>
  <c r="Q69" i="371"/>
  <c r="V68" i="371"/>
  <c r="T68" i="371"/>
  <c r="U68" i="371" s="1"/>
  <c r="S68" i="371"/>
  <c r="R68" i="371"/>
  <c r="Q68" i="371"/>
  <c r="T67" i="371"/>
  <c r="V67" i="371" s="1"/>
  <c r="S67" i="371"/>
  <c r="R67" i="371"/>
  <c r="Q67" i="371"/>
  <c r="V66" i="371"/>
  <c r="T66" i="371"/>
  <c r="U66" i="371" s="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T60" i="371"/>
  <c r="U60" i="371" s="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T50" i="371"/>
  <c r="U50" i="371" s="1"/>
  <c r="S50" i="371"/>
  <c r="R50" i="371"/>
  <c r="Q50" i="371"/>
  <c r="T49" i="371"/>
  <c r="V49" i="371" s="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T40" i="371"/>
  <c r="U40" i="371" s="1"/>
  <c r="S40" i="371"/>
  <c r="R40" i="371"/>
  <c r="Q40" i="371"/>
  <c r="T39" i="371"/>
  <c r="U39" i="371" s="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T34" i="371"/>
  <c r="U34" i="371" s="1"/>
  <c r="S34" i="371"/>
  <c r="R34" i="371"/>
  <c r="Q34" i="371"/>
  <c r="T33" i="371"/>
  <c r="U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U29" i="371" s="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V15" i="371"/>
  <c r="U15" i="371"/>
  <c r="T15" i="37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U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V11" i="371" l="1"/>
  <c r="V29" i="371"/>
  <c r="V33" i="371"/>
  <c r="V39" i="371"/>
  <c r="U7" i="371"/>
  <c r="U23" i="371"/>
  <c r="U25" i="371"/>
  <c r="U27" i="371"/>
  <c r="U31" i="371"/>
  <c r="U35" i="371"/>
  <c r="U37" i="371"/>
  <c r="U43" i="371"/>
  <c r="U45" i="371"/>
  <c r="U47" i="371"/>
  <c r="U49" i="371"/>
  <c r="U51" i="371"/>
  <c r="U53" i="371"/>
  <c r="U55" i="371"/>
  <c r="U59" i="371"/>
  <c r="U61" i="371"/>
  <c r="U63" i="371"/>
  <c r="U65" i="371"/>
  <c r="U67" i="371"/>
  <c r="U69" i="371"/>
  <c r="U71" i="371"/>
  <c r="U75" i="371"/>
  <c r="U77" i="371"/>
  <c r="U79" i="371"/>
  <c r="U81" i="371"/>
  <c r="U87" i="371"/>
  <c r="U89" i="371"/>
  <c r="C26" i="419"/>
  <c r="L26" i="419" l="1"/>
  <c r="L27" i="419" s="1"/>
  <c r="L25" i="419"/>
  <c r="F26" i="419"/>
  <c r="L28" i="419" l="1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J6" i="419"/>
  <c r="K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6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D22" i="414"/>
  <c r="C22" i="414"/>
  <c r="H3" i="390" l="1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<sst xmlns="http://schemas.openxmlformats.org/spreadsheetml/2006/main" count="26532" uniqueCount="4893">
  <si>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</si>
  <si>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</si>
  <si>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</si>
  <si>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</si>
  <si>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</si>
  <si>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</si>
  <si>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</si>
  <si>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</si>
  <si>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</si>
  <si>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</si>
  <si>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</si>
  <si>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</si>
  <si>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</si>
  <si>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</si>
  <si>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</si>
  <si>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</si>
  <si>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</si>
  <si>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</si>
  <si>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</si>
  <si>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</si>
  <si>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</si>
  <si>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</si>
  <si>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</si>
  <si>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</si>
  <si>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</si>
  <si>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</si>
  <si>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</si>
  <si>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</si>
  <si>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</si>
  <si>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</si>
  <si>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</si>
  <si>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</si>
  <si>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</si>
  <si>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</si>
  <si>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</si>
  <si>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</si>
  <si>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</si>
  <si>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</si>
  <si>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</si>
  <si>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</si>
  <si>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</si>
  <si>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</si>
  <si>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</si>
  <si>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</si>
  <si>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</si>
  <si>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</si>
  <si>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</si>
  <si>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</si>
  <si>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</si>
  <si>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</si>
  <si>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</si>
  <si>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</si>
  <si>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</si>
  <si>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</si>
  <si>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</si>
  <si>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</si>
  <si>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</si>
  <si>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</si>
  <si>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</si>
  <si>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</si>
  <si>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</si>
  <si>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</si>
  <si>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</si>
  <si>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</si>
  <si>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</si>
  <si>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</si>
  <si>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</si>
  <si>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</si>
  <si>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</si>
  <si>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</si>
  <si>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</si>
  <si>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</si>
  <si>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</si>
  <si>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</si>
  <si>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</si>
  <si>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</si>
  <si>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</si>
  <si>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</si>
  <si>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</si>
  <si>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</si>
  <si>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</si>
  <si>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</si>
  <si>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</si>
  <si>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</si>
  <si>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</si>
  <si>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</si>
  <si>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</si>
  <si>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</si>
  <si>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</si>
  <si>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</si>
  <si>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</si>
  <si>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</si>
  <si>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</si>
  <si>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</si>
  <si>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</si>
  <si>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</si>
  <si>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</si>
  <si>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</si>
  <si>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</si>
  <si>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</si>
  <si>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</si>
  <si>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</si>
  <si>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</si>
  <si>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</si>
  <si>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</si>
  <si>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</si>
  <si>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</si>
  <si>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</si>
  <si>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</si>
  <si>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</si>
  <si>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</si>
  <si>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</si>
  <si>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</si>
  <si>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</si>
  <si>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</si>
  <si>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</si>
  <si>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</si>
  <si>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</si>
  <si>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</si>
  <si>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</si>
  <si>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</si>
  <si>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</si>
  <si>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</si>
  <si>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</si>
  <si>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</si>
  <si>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</si>
  <si>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</si>
  <si>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</si>
  <si>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</si>
  <si>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</si>
  <si>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</si>
  <si>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</si>
  <si>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</si>
  <si>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</si>
  <si>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</si>
  <si>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</si>
  <si>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</si>
  <si>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</si>
  <si>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</si>
  <si>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</si>
  <si>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</si>
  <si>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</si>
  <si>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</si>
  <si>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</si>
  <si>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</si>
  <si>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</si>
  <si>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</si>
  <si>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</si>
  <si>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</si>
  <si>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</si>
  <si>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</si>
  <si>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</si>
  <si>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</si>
  <si>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</si>
  <si>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</si>
  <si>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</si>
  <si>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</si>
  <si>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</si>
  <si>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</si>
  <si>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</si>
  <si>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</si>
  <si>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</si>
  <si>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</si>
  <si>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</si>
  <si>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</si>
  <si>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</si>
  <si>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</si>
  <si>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</si>
  <si>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</si>
  <si>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</si>
  <si>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</si>
  <si>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</si>
  <si>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</si>
  <si>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</si>
  <si>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</si>
  <si>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</si>
  <si>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</si>
  <si>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</si>
  <si>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</si>
  <si>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</si>
  <si>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</si>
  <si>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</si>
  <si>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</si>
  <si>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</si>
  <si>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</si>
  <si>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</si>
  <si>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</si>
  <si>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</si>
  <si>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</si>
  <si>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</si>
  <si>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</si>
  <si>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</si>
  <si>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</si>
  <si>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</si>
  <si>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</si>
  <si>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</si>
  <si>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</si>
  <si>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</si>
  <si>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</si>
  <si>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</si>
  <si>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</si>
  <si>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</si>
  <si>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</si>
  <si>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</si>
  <si>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</si>
  <si>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</si>
  <si>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</si>
  <si>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</si>
  <si>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</si>
  <si>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</si>
  <si>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</si>
  <si>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</si>
  <si>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</si>
  <si>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</si>
  <si>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</si>
  <si>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</si>
  <si>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</si>
  <si>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</si>
  <si>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</si>
  <si>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</si>
  <si>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</si>
  <si>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</si>
  <si>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</si>
  <si>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</si>
  <si>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</si>
  <si>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</si>
  <si>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</si>
  <si>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</si>
  <si>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</si>
  <si>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</si>
  <si>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</si>
  <si>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</si>
  <si>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</si>
  <si>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</si>
  <si>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</si>
  <si>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</si>
  <si>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</si>
  <si>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</si>
  <si>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</si>
  <si>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</si>
  <si>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</si>
  <si>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</si>
  <si>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</si>
  <si>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</si>
  <si>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</si>
  <si>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</si>
  <si>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</si>
  <si>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</si>
  <si>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</si>
  <si>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</si>
  <si>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</si>
  <si>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</si>
  <si>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</si>
  <si>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</si>
  <si>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</si>
  <si>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</si>
  <si>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</si>
  <si>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</si>
  <si>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</si>
  <si>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</si>
  <si>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</si>
  <si>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</si>
  <si>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</si>
  <si>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</si>
  <si>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</si>
  <si>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</si>
  <si>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</si>
  <si>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</si>
  <si>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</si>
  <si>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</si>
  <si>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</si>
  <si>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</si>
  <si>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</si>
  <si>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</si>
  <si>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</si>
  <si>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</si>
  <si>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</si>
  <si>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</si>
  <si>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</si>
  <si>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</si>
  <si>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</si>
  <si>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</si>
  <si>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</si>
  <si>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</si>
  <si>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</si>
  <si>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</si>
  <si>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</si>
  <si>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</si>
  <si>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</si>
  <si>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</si>
  <si>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</si>
  <si>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</si>
  <si>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</si>
  <si>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</si>
  <si>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</si>
  <si>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</si>
  <si>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</si>
  <si>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</si>
  <si>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</si>
  <si>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</si>
  <si>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</si>
  <si>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</si>
  <si>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</si>
  <si>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</si>
  <si>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</si>
  <si>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</si>
  <si>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</si>
  <si>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</si>
  <si>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</si>
  <si>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</si>
  <si>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</si>
  <si>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</si>
  <si>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</si>
  <si>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</si>
  <si>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</si>
  <si>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</si>
  <si>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</si>
  <si>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</si>
  <si>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</si>
  <si>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</si>
  <si>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</si>
  <si>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</si>
  <si>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</si>
  <si>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</si>
  <si>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</si>
  <si>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</si>
  <si>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</si>
  <si>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</si>
  <si>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</si>
  <si>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</si>
  <si>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</si>
  <si>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</si>
  <si>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</si>
  <si>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</si>
  <si>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</si>
  <si>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</si>
  <si>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</si>
  <si>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</si>
  <si>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</si>
  <si>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</si>
  <si>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</si>
  <si>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</si>
  <si>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</si>
  <si>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</si>
  <si>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</si>
  <si>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</si>
  <si>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</si>
  <si>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</si>
  <si>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</si>
  <si>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</si>
  <si>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</si>
  <si>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</si>
  <si>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</si>
  <si>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</si>
  <si>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</si>
  <si>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</si>
  <si>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</si>
  <si>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</si>
  <si>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</si>
  <si>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</si>
  <si>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</si>
  <si>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</si>
  <si>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</si>
  <si>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</si>
  <si>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</si>
  <si>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</si>
  <si>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</si>
  <si>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</si>
  <si>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</si>
  <si>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</si>
  <si>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</si>
  <si>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</si>
  <si>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</si>
  <si>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</si>
  <si>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</si>
  <si>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</si>
  <si>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</si>
  <si>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</si>
  <si>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</si>
  <si>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</si>
  <si>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</si>
  <si>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</si>
  <si>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</si>
  <si>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</si>
  <si>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</si>
  <si>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</si>
  <si>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</si>
  <si>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</si>
  <si>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</si>
  <si>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</si>
  <si>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</si>
  <si>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</si>
  <si>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</si>
  <si>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</si>
  <si>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</si>
  <si>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</si>
  <si>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</si>
  <si>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</si>
  <si>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</si>
  <si>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</si>
  <si>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</si>
  <si>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</si>
  <si>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</si>
  <si>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</si>
  <si>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</si>
  <si>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</si>
  <si>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</si>
  <si>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</si>
  <si>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</si>
  <si>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</si>
  <si>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</si>
  <si>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</si>
  <si>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</si>
  <si>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</si>
  <si>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</si>
  <si>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</si>
  <si>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</si>
  <si>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</si>
  <si>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</si>
  <si>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</si>
  <si>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</si>
  <si>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</si>
  <si>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</si>
  <si>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</si>
  <si>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</si>
  <si>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</si>
  <si>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</si>
  <si>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</si>
  <si>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</si>
  <si>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</si>
  <si>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</si>
  <si>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</si>
  <si>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</si>
  <si>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</si>
  <si>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</si>
  <si>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</si>
  <si>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</si>
  <si>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</si>
  <si>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</si>
  <si>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</si>
  <si>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</si>
  <si>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</si>
  <si>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</si>
  <si>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</si>
  <si>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</si>
  <si>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</si>
  <si>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</si>
  <si>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</si>
  <si>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</si>
  <si>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</si>
  <si>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</si>
  <si>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</si>
  <si>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</si>
  <si>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</si>
  <si>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</si>
  <si>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</si>
  <si>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</si>
  <si>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</si>
  <si>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</si>
  <si>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</si>
  <si>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</si>
  <si>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</si>
  <si>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</si>
  <si>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</si>
  <si>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</si>
  <si>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</si>
  <si>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</si>
  <si>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</si>
  <si>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</si>
  <si>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</si>
  <si>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</si>
  <si>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</si>
  <si>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</si>
  <si>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</si>
  <si>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</si>
  <si>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</si>
  <si>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</si>
  <si>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</si>
  <si>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</si>
  <si>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</si>
  <si>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</si>
  <si>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</si>
  <si>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</si>
  <si>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</si>
  <si>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</si>
  <si>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</si>
  <si>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</si>
  <si>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</si>
  <si>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</si>
  <si>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</si>
  <si>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</si>
  <si>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</si>
  <si>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</si>
  <si>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</si>
  <si>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</si>
  <si>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</si>
  <si>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</si>
  <si>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</si>
  <si>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</si>
  <si>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</si>
  <si>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</si>
  <si>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</si>
  <si>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</si>
  <si>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</si>
  <si>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</si>
  <si>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</si>
  <si>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</si>
  <si>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</si>
  <si>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</si>
  <si>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</si>
  <si>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</si>
  <si>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</si>
  <si>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</si>
  <si>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</si>
  <si>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</si>
  <si>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</si>
  <si>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</si>
  <si>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</si>
  <si>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</si>
  <si>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</si>
  <si>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</si>
  <si>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</si>
  <si>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</si>
  <si>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</si>
  <si>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</si>
  <si>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</si>
  <si>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</si>
  <si>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</si>
  <si>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</si>
  <si>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</si>
  <si>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</si>
  <si>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</si>
  <si>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</si>
  <si>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</si>
  <si>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</si>
  <si>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</si>
  <si>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</si>
  <si>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LPS stomatologická</t>
  </si>
  <si>
    <t>LPS stomatologická Celkem</t>
  </si>
  <si>
    <t>2562</t>
  </si>
  <si>
    <t xml:space="preserve">operační sál </t>
  </si>
  <si>
    <t>operační sál  Celkem</t>
  </si>
  <si>
    <t>2523</t>
  </si>
  <si>
    <t>LPS stomatologická - denní</t>
  </si>
  <si>
    <t>LPS stomatologická - denní Celkem</t>
  </si>
  <si>
    <t>50113001</t>
  </si>
  <si>
    <t>142547</t>
  </si>
  <si>
    <t>42547</t>
  </si>
  <si>
    <t>LACTULOSE AL SIRUP</t>
  </si>
  <si>
    <t>POR SIR 1X500ML</t>
  </si>
  <si>
    <t>844148</t>
  </si>
  <si>
    <t>104694</t>
  </si>
  <si>
    <t>MUCOSOLVAN PRO DOSPĚLÉ</t>
  </si>
  <si>
    <t>POR SIR 1X100ML</t>
  </si>
  <si>
    <t>132853</t>
  </si>
  <si>
    <t>AULIN</t>
  </si>
  <si>
    <t>POR TBL NOB 30X100MG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</si>
  <si>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</si>
  <si>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</si>
  <si>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</si>
  <si>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</si>
  <si>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</si>
  <si>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</si>
  <si>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</si>
  <si>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</si>
  <si>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</si>
  <si>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47249</t>
  </si>
  <si>
    <t>INF SOL 10X250ML-PE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</si>
  <si>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</si>
  <si>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</si>
  <si>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</si>
  <si>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</si>
  <si>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</si>
  <si>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</si>
  <si>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</si>
  <si>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</si>
  <si>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</si>
  <si>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</si>
  <si>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</si>
  <si>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</si>
  <si>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</si>
  <si>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</si>
  <si>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</si>
  <si>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</si>
  <si>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</si>
  <si>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</si>
  <si>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</si>
  <si>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</si>
  <si>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</si>
  <si>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</si>
  <si>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</si>
  <si>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</si>
  <si>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</si>
  <si>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</si>
  <si>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</si>
  <si>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</si>
  <si>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</si>
  <si>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</si>
  <si>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</si>
  <si>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</si>
  <si>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</si>
  <si>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</si>
  <si>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</si>
  <si>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</si>
  <si>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</si>
  <si>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</si>
  <si>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</si>
  <si>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</si>
  <si>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</si>
  <si>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</si>
  <si>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</si>
  <si>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</si>
  <si>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</si>
  <si>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</si>
  <si>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</si>
  <si>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</si>
  <si>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</si>
  <si>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</si>
  <si>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</si>
  <si>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</si>
  <si>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</si>
  <si>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</si>
  <si>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</si>
  <si>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</si>
  <si>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</si>
  <si>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</si>
  <si>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102486</t>
  </si>
  <si>
    <t>2486</t>
  </si>
  <si>
    <t>KALIUM CHLORATUM LECIVA 7.5%</t>
  </si>
  <si>
    <t>INJ 5X10ML 7.5%</t>
  </si>
  <si>
    <t>102538</t>
  </si>
  <si>
    <t>2538</t>
  </si>
  <si>
    <t>HALOPERIDOL</t>
  </si>
  <si>
    <t>INJ 5X1ML/5MG</t>
  </si>
  <si>
    <t>102592</t>
  </si>
  <si>
    <t>2592</t>
  </si>
  <si>
    <t>MILURIT 100</t>
  </si>
  <si>
    <t>POR TBL NOB 50X100MG</t>
  </si>
  <si>
    <t>102679</t>
  </si>
  <si>
    <t>2679</t>
  </si>
  <si>
    <t>BERODUAL N</t>
  </si>
  <si>
    <t>INH SOL PSS 200DÁV</t>
  </si>
  <si>
    <t>103550</t>
  </si>
  <si>
    <t>3550</t>
  </si>
  <si>
    <t>VEROSPIRON</t>
  </si>
  <si>
    <t>TBL 20X25MG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</si>
  <si>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</si>
  <si>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</si>
  <si>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</si>
  <si>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</si>
  <si>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</si>
  <si>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</si>
  <si>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</si>
  <si>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</si>
  <si>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</si>
  <si>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</si>
  <si>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</si>
  <si>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</si>
  <si>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</si>
  <si>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</si>
  <si>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</si>
  <si>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</si>
  <si>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</si>
  <si>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</si>
  <si>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</si>
  <si>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112894</t>
  </si>
  <si>
    <t>12894</t>
  </si>
  <si>
    <t>GRA 15X100MG(SACKY)</t>
  </si>
  <si>
    <t>114075</t>
  </si>
  <si>
    <t>14075</t>
  </si>
  <si>
    <t>DETRALEX</t>
  </si>
  <si>
    <t>POR TBL FLM 60</t>
  </si>
  <si>
    <t>116055</t>
  </si>
  <si>
    <t>16055</t>
  </si>
  <si>
    <t>LESCOL XL</t>
  </si>
  <si>
    <t>POR TBL PRO 28X80MG</t>
  </si>
  <si>
    <t>117992</t>
  </si>
  <si>
    <t>17992</t>
  </si>
  <si>
    <t>MAGNESII LACTICI 0,5 TBL. MEDICAMENTA</t>
  </si>
  <si>
    <t>TBL NOB 100X0,5GM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</si>
  <si>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</si>
  <si>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</si>
  <si>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</si>
  <si>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</si>
  <si>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</si>
  <si>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</si>
  <si>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</si>
  <si>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</si>
  <si>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</si>
  <si>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</si>
  <si>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</si>
  <si>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</si>
  <si>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</si>
  <si>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</si>
  <si>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</si>
  <si>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129384</t>
  </si>
  <si>
    <t>29384</t>
  </si>
  <si>
    <t>MICARDISPLUS 80/25 MG</t>
  </si>
  <si>
    <t>130434</t>
  </si>
  <si>
    <t>30434</t>
  </si>
  <si>
    <t>TBL 100X25MG</t>
  </si>
  <si>
    <t>131215</t>
  </si>
  <si>
    <t>31215</t>
  </si>
  <si>
    <t>TENSIOMIN</t>
  </si>
  <si>
    <t>TBL 30X25MG</t>
  </si>
  <si>
    <t>132090</t>
  </si>
  <si>
    <t>32090</t>
  </si>
  <si>
    <t>TRALGIT 50 INJ</t>
  </si>
  <si>
    <t>INJ SOL 5X1ML/50MG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</si>
  <si>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</si>
  <si>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</si>
  <si>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</si>
  <si>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</si>
  <si>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</si>
  <si>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</si>
  <si>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</si>
  <si>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</si>
  <si>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148578</t>
  </si>
  <si>
    <t>48578</t>
  </si>
  <si>
    <t>TIAPRIDAL</t>
  </si>
  <si>
    <t>POR TBLNOB 50X100MG</t>
  </si>
  <si>
    <t>152266</t>
  </si>
  <si>
    <t>52266</t>
  </si>
  <si>
    <t>INFADOLAN</t>
  </si>
  <si>
    <t>DRM UNG 1X30GM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</si>
  <si>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</si>
  <si>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</si>
  <si>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</si>
  <si>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</si>
  <si>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</si>
  <si>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</si>
  <si>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</si>
  <si>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</si>
  <si>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</si>
  <si>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</si>
  <si>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</si>
  <si>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</si>
  <si>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</si>
  <si>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</si>
  <si>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</si>
  <si>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</si>
  <si>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</si>
  <si>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</si>
  <si>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</si>
  <si>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</si>
  <si>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</si>
  <si>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</si>
  <si>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</si>
  <si>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</si>
  <si>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</si>
  <si>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</si>
  <si>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</si>
  <si>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182952</t>
  </si>
  <si>
    <t>82952</t>
  </si>
  <si>
    <t>QUAMATEL</t>
  </si>
  <si>
    <t>INJ SIC 5X20MG+SOLV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</si>
  <si>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</si>
  <si>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</si>
  <si>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</si>
  <si>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</si>
  <si>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</si>
  <si>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</si>
  <si>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</si>
  <si>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</si>
  <si>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</si>
  <si>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</si>
  <si>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</si>
  <si>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</si>
  <si>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</si>
  <si>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</si>
  <si>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LEXAURIN 3</t>
  </si>
  <si>
    <t>POR TBL NOB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</si>
  <si>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</si>
  <si>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</si>
  <si>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</si>
  <si>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</si>
  <si>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</si>
  <si>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</si>
  <si>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</si>
  <si>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</si>
  <si>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193104</t>
  </si>
  <si>
    <t>93104</t>
  </si>
  <si>
    <t>DEGAN</t>
  </si>
  <si>
    <t>TBL 40X10MG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</si>
  <si>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</si>
  <si>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</si>
  <si>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</si>
  <si>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</si>
  <si>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</si>
  <si>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</si>
  <si>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</si>
  <si>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</si>
  <si>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196303</t>
  </si>
  <si>
    <t>96303</t>
  </si>
  <si>
    <t>ASCORUTIN (BLISTR)</t>
  </si>
  <si>
    <t>TBL OBD 50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</si>
  <si>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</si>
  <si>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</si>
  <si>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</si>
  <si>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</si>
  <si>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</si>
  <si>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</si>
  <si>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</si>
  <si>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</si>
  <si>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</si>
  <si>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</si>
  <si>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</si>
  <si>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</si>
  <si>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</si>
  <si>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</si>
  <si>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</si>
  <si>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</si>
  <si>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844960</t>
  </si>
  <si>
    <t>125114</t>
  </si>
  <si>
    <t>TBL 60X100 MG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</si>
  <si>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</si>
  <si>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</si>
  <si>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</si>
  <si>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</si>
  <si>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</si>
  <si>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</si>
  <si>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</si>
  <si>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</si>
  <si>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</si>
  <si>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</si>
  <si>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</si>
  <si>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</si>
  <si>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</si>
  <si>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</si>
  <si>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</si>
  <si>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</si>
  <si>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</si>
  <si>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</si>
  <si>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</si>
  <si>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</si>
  <si>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</si>
  <si>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</si>
  <si>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</si>
  <si>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</si>
  <si>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</si>
  <si>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</si>
  <si>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</si>
  <si>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849896</t>
  </si>
  <si>
    <t>134281</t>
  </si>
  <si>
    <t>VALSACOMBI 160 MG/12,5 MG</t>
  </si>
  <si>
    <t>POR TBL FLM 28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</si>
  <si>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</si>
  <si>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</si>
  <si>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</si>
  <si>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</si>
  <si>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</si>
  <si>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</si>
  <si>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</si>
  <si>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</si>
  <si>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</si>
  <si>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</si>
  <si>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</si>
  <si>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</si>
  <si>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</si>
  <si>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</si>
  <si>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</si>
  <si>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</si>
  <si>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</si>
  <si>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</si>
  <si>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</si>
  <si>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102539</t>
  </si>
  <si>
    <t>2539</t>
  </si>
  <si>
    <t>GTT 1X10ML/20MG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</si>
  <si>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</si>
  <si>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</si>
  <si>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</si>
  <si>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</si>
  <si>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</si>
  <si>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</si>
  <si>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</si>
  <si>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</si>
  <si>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</si>
  <si>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</si>
  <si>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</si>
  <si>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</si>
  <si>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</si>
  <si>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</si>
  <si>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</si>
  <si>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</si>
  <si>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114479</t>
  </si>
  <si>
    <t>14479</t>
  </si>
  <si>
    <t>TOBRADEX OČNÍ MAST</t>
  </si>
  <si>
    <t>OPH UNG 3.5GM</t>
  </si>
  <si>
    <t>116467</t>
  </si>
  <si>
    <t>16467</t>
  </si>
  <si>
    <t>IMACORT</t>
  </si>
  <si>
    <t>DRM CRM 1X20GM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</si>
  <si>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</si>
  <si>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</si>
  <si>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</si>
  <si>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</si>
  <si>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</si>
  <si>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</si>
  <si>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</si>
  <si>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</si>
  <si>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</si>
  <si>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</si>
  <si>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</si>
  <si>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157866</t>
  </si>
  <si>
    <t>57866</t>
  </si>
  <si>
    <t>TOBRADEX</t>
  </si>
  <si>
    <t>GTT OPH 1X5ML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</si>
  <si>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</si>
  <si>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</si>
  <si>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</si>
  <si>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</si>
  <si>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</si>
  <si>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</si>
  <si>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</si>
  <si>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</si>
  <si>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</si>
  <si>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</si>
  <si>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</si>
  <si>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</si>
  <si>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164888</t>
  </si>
  <si>
    <t>CALTRATE 600 MG/400 IU D3 POTAHOVANÁ TABLETA</t>
  </si>
  <si>
    <t>POR TBL FLM 90</t>
  </si>
  <si>
    <t>172564</t>
  </si>
  <si>
    <t>72564</t>
  </si>
  <si>
    <t>SEROPRAM</t>
  </si>
  <si>
    <t>INF 5X0.5ML/20MG</t>
  </si>
  <si>
    <t>193124</t>
  </si>
  <si>
    <t>93124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</si>
  <si>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</si>
  <si>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</si>
  <si>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</si>
  <si>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</si>
  <si>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</si>
  <si>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</si>
  <si>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</si>
  <si>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</si>
  <si>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</si>
  <si>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</si>
  <si>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</si>
  <si>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</si>
  <si>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841541</t>
  </si>
  <si>
    <t>MENALIND Mycí emulze 500ml</t>
  </si>
  <si>
    <t>845329</t>
  </si>
  <si>
    <t>Biopron9 tob.60</t>
  </si>
  <si>
    <t>846023</t>
  </si>
  <si>
    <t>125266</t>
  </si>
  <si>
    <t>DOLGIT KRÉM</t>
  </si>
  <si>
    <t>DRM CRM 1X150GM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</si>
  <si>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</si>
  <si>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</si>
  <si>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</si>
  <si>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</si>
  <si>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</si>
  <si>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</si>
  <si>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</si>
  <si>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</si>
  <si>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</si>
  <si>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</si>
  <si>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</si>
  <si>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</si>
  <si>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</si>
  <si>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</si>
  <si>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</si>
  <si>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</si>
  <si>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</si>
  <si>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</si>
  <si>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</si>
  <si>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</si>
  <si>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</si>
  <si>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</si>
  <si>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</si>
  <si>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</si>
  <si>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</si>
  <si>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</si>
  <si>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</si>
  <si>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</si>
  <si>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</si>
  <si>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</si>
  <si>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110555</t>
  </si>
  <si>
    <t>10555</t>
  </si>
  <si>
    <t>AQUA PRO INJECTIONE BRAUN</t>
  </si>
  <si>
    <t>PAR LQF 20X100ML-PE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</si>
  <si>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</si>
  <si>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</si>
  <si>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</si>
  <si>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</si>
  <si>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</si>
  <si>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</si>
  <si>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</si>
  <si>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</si>
  <si>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</si>
  <si>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</si>
  <si>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</si>
  <si>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</si>
  <si>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194916</t>
  </si>
  <si>
    <t>94916</t>
  </si>
  <si>
    <t>AMBROBENE</t>
  </si>
  <si>
    <t>INJ 5X2ML/15MG</t>
  </si>
  <si>
    <t>113803</t>
  </si>
  <si>
    <t>13803</t>
  </si>
  <si>
    <t>PANTHENOL SPRAY</t>
  </si>
  <si>
    <t>DRM SPR SUS 1X130GM</t>
  </si>
  <si>
    <t>841498</t>
  </si>
  <si>
    <t>Carbosorb tbl.20-blistr</t>
  </si>
  <si>
    <t>102963</t>
  </si>
  <si>
    <t>2963</t>
  </si>
  <si>
    <t>PREDNISON 20 LECIVA</t>
  </si>
  <si>
    <t>TBL 20X20MG(BLISTR)</t>
  </si>
  <si>
    <t>198864</t>
  </si>
  <si>
    <t>98864</t>
  </si>
  <si>
    <t>FYZIOLOGICKÝ ROZTOK VIAFLO</t>
  </si>
  <si>
    <t>INF SOL 50X100ML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</si>
  <si>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</si>
  <si>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</si>
  <si>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</si>
  <si>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</si>
  <si>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</si>
  <si>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</si>
  <si>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</si>
  <si>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</si>
  <si>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</si>
  <si>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</si>
  <si>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</si>
  <si>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155936</t>
  </si>
  <si>
    <t>HERPESIN 400</t>
  </si>
  <si>
    <t>POR TBL NOB 25X400MG</t>
  </si>
  <si>
    <t>159449</t>
  </si>
  <si>
    <t>59449</t>
  </si>
  <si>
    <t>DUROGESIC 50MCG/H</t>
  </si>
  <si>
    <t>EMP 5X5MG(20CM2)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</si>
  <si>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</si>
  <si>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</si>
  <si>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</si>
  <si>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</si>
  <si>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</si>
  <si>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</si>
  <si>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</si>
  <si>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849596</t>
  </si>
  <si>
    <t>163877</t>
  </si>
  <si>
    <t>NEUROTOP 200 MG</t>
  </si>
  <si>
    <t>POR TBL NOB 50X200MG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</si>
  <si>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</si>
  <si>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</si>
  <si>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</si>
  <si>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</si>
  <si>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</si>
  <si>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</si>
  <si>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</si>
  <si>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</si>
  <si>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</si>
  <si>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</si>
  <si>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</si>
  <si>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111485</t>
  </si>
  <si>
    <t>11485</t>
  </si>
  <si>
    <t>MILGAMMA N</t>
  </si>
  <si>
    <t>INJ 5X2ML</t>
  </si>
  <si>
    <t>142630</t>
  </si>
  <si>
    <t>42630</t>
  </si>
  <si>
    <t>PAMBA</t>
  </si>
  <si>
    <t>INJ SOL 5X5ML/50MG</t>
  </si>
  <si>
    <t>184325</t>
  </si>
  <si>
    <t>84325</t>
  </si>
  <si>
    <t>VIDISIC</t>
  </si>
  <si>
    <t>GEL OPH 1X10GM</t>
  </si>
  <si>
    <t>187299</t>
  </si>
  <si>
    <t>87299</t>
  </si>
  <si>
    <t>IMUNOR</t>
  </si>
  <si>
    <t>LYO 4X10MG</t>
  </si>
  <si>
    <t>199466</t>
  </si>
  <si>
    <t>BURONIL 25 MG</t>
  </si>
  <si>
    <t>POR TBL OBD 50X25MG</t>
  </si>
  <si>
    <t>840987</t>
  </si>
  <si>
    <t>IR  AQUA STERILE OPLACH.6x1000 ml</t>
  </si>
  <si>
    <t>IR OPLACH-FR</t>
  </si>
  <si>
    <t>843217</t>
  </si>
  <si>
    <t>CATAPRES 0,15MG INJ-MIMOŘÁDNÝ DOVOZ!!</t>
  </si>
  <si>
    <t>INJ 5X1ML/0.15MG</t>
  </si>
  <si>
    <t>849045</t>
  </si>
  <si>
    <t>155938</t>
  </si>
  <si>
    <t>HERPESIN 200</t>
  </si>
  <si>
    <t>POR TBL NOB 25X200MG</t>
  </si>
  <si>
    <t>131385</t>
  </si>
  <si>
    <t>31385</t>
  </si>
  <si>
    <t>TBL 30X12.5MG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</si>
  <si>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</si>
  <si>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</si>
  <si>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</si>
  <si>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</si>
  <si>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</si>
  <si>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</si>
  <si>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</si>
  <si>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</si>
  <si>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112023</t>
  </si>
  <si>
    <t>12023</t>
  </si>
  <si>
    <t>VIGANTOL</t>
  </si>
  <si>
    <t>POR GTT SOL 1x10ML</t>
  </si>
  <si>
    <t>114711</t>
  </si>
  <si>
    <t>14711</t>
  </si>
  <si>
    <t>TARDYFERON</t>
  </si>
  <si>
    <t>TBL RET 30</t>
  </si>
  <si>
    <t>187167</t>
  </si>
  <si>
    <t>87167</t>
  </si>
  <si>
    <t>AMITRIPTYLIN SLOVAKOFARMA</t>
  </si>
  <si>
    <t>TBL OBD 50X28.3MG</t>
  </si>
  <si>
    <t>394072</t>
  </si>
  <si>
    <t>KL KAPSLE</t>
  </si>
  <si>
    <t>900071</t>
  </si>
  <si>
    <t>KL TBL MAGN.LACT 0,5G+B6 0,02G, 100TBL</t>
  </si>
  <si>
    <t>900881</t>
  </si>
  <si>
    <t>KL BALS.VISNEVSKI 100G</t>
  </si>
  <si>
    <t>100810</t>
  </si>
  <si>
    <t>810</t>
  </si>
  <si>
    <t>SANORIN EMULSIO</t>
  </si>
  <si>
    <t>GTT NAS 10ML 0.1%</t>
  </si>
  <si>
    <t>128831</t>
  </si>
  <si>
    <t>28831</t>
  </si>
  <si>
    <t>AERIUS 2,5 MG</t>
  </si>
  <si>
    <t>POR TBL DIS 30X2.5MG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</si>
  <si>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</si>
  <si>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</si>
  <si>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</si>
  <si>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</si>
  <si>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</si>
  <si>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</si>
  <si>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</si>
  <si>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</si>
  <si>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920200</t>
  </si>
  <si>
    <t>15877</t>
  </si>
  <si>
    <t>DZ BRAUNOL 1 L</t>
  </si>
  <si>
    <t>154815</t>
  </si>
  <si>
    <t>TETANOL PUR</t>
  </si>
  <si>
    <t>INJ SUS 1X0.5ML</t>
  </si>
  <si>
    <t>900520</t>
  </si>
  <si>
    <t>KL SOL.ACIDI BORICI 3%,100G</t>
  </si>
  <si>
    <t>FAGRON, KULICH</t>
  </si>
  <si>
    <t>920154</t>
  </si>
  <si>
    <t>DZ PRONTODERM PENA 200ml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</si>
  <si>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</si>
  <si>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</si>
  <si>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</si>
  <si>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</si>
  <si>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</si>
  <si>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</si>
  <si>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</si>
  <si>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</si>
  <si>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</si>
  <si>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</si>
  <si>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</si>
  <si>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</si>
  <si>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INJ SIC 10X250MG</t>
  </si>
  <si>
    <t>196484</t>
  </si>
  <si>
    <t>96484</t>
  </si>
  <si>
    <t>SURGAM</t>
  </si>
  <si>
    <t>TBL 20X300MG</t>
  </si>
  <si>
    <t>196887</t>
  </si>
  <si>
    <t>96887</t>
  </si>
  <si>
    <t>0.9% W/V SODIUM CHLORIDE I.V.</t>
  </si>
  <si>
    <t>INJ 20X20ML</t>
  </si>
  <si>
    <t>844257</t>
  </si>
  <si>
    <t>29816</t>
  </si>
  <si>
    <t>AVAMYS NAS.SPR.SUS 120X27,5RG</t>
  </si>
  <si>
    <t>921218</t>
  </si>
  <si>
    <t>KL SOL.PHENOLI CAMPHOR. 50g v sirokohrdle lahvi</t>
  </si>
  <si>
    <t>930095</t>
  </si>
  <si>
    <t>KL VASELINUM ALBUM, 30G</t>
  </si>
  <si>
    <t>500326</t>
  </si>
  <si>
    <t>KL BENZINUM 500 ml/330g HVLP</t>
  </si>
  <si>
    <t>911928</t>
  </si>
  <si>
    <t>KL ETHANOL.C.BENZINO 250G</t>
  </si>
  <si>
    <t>176380</t>
  </si>
  <si>
    <t>76380</t>
  </si>
  <si>
    <t>RHEFLUIN</t>
  </si>
  <si>
    <t>TBL 30</t>
  </si>
  <si>
    <t>131963</t>
  </si>
  <si>
    <t>31963</t>
  </si>
  <si>
    <t>CARBOTOX</t>
  </si>
  <si>
    <t>TBL 20 - BLISTR</t>
  </si>
  <si>
    <t>112895</t>
  </si>
  <si>
    <t>12895</t>
  </si>
  <si>
    <t>POR GRA SOL30SÁČKŮ</t>
  </si>
  <si>
    <t>845908</t>
  </si>
  <si>
    <t>122520</t>
  </si>
  <si>
    <t>SEPTONEX</t>
  </si>
  <si>
    <t>DRM. SPR. SOL. 1x100ml</t>
  </si>
  <si>
    <t>112495</t>
  </si>
  <si>
    <t>12495</t>
  </si>
  <si>
    <t>BROMHEXIN 12 BC</t>
  </si>
  <si>
    <t>SOL 1X30ML</t>
  </si>
  <si>
    <t>117926</t>
  </si>
  <si>
    <t>17926</t>
  </si>
  <si>
    <t>ZALDIAR</t>
  </si>
  <si>
    <t>121597</t>
  </si>
  <si>
    <t>21597</t>
  </si>
  <si>
    <t>PALLADONE-SR 4 MG</t>
  </si>
  <si>
    <t>POR CPS PRO 30X4MG</t>
  </si>
  <si>
    <t>132738</t>
  </si>
  <si>
    <t>32738</t>
  </si>
  <si>
    <t>FLUZAK</t>
  </si>
  <si>
    <t>POR CPS DUR 30X20MG</t>
  </si>
  <si>
    <t>119047</t>
  </si>
  <si>
    <t>19047</t>
  </si>
  <si>
    <t>OFLOXACIN 0.3% UNIMED PHARMA</t>
  </si>
  <si>
    <t>OPH+AUR GTT SOL 30MG/10ML</t>
  </si>
  <si>
    <t>159746</t>
  </si>
  <si>
    <t>HEŘMÁNKOVÝ ČAJ LEROS</t>
  </si>
  <si>
    <t>SPC 20X1.5GM(SÁČKY)</t>
  </si>
  <si>
    <t>128740</t>
  </si>
  <si>
    <t>28740</t>
  </si>
  <si>
    <t>JANUVIA 100 MG</t>
  </si>
  <si>
    <t>POR TBL FLM 28X100MG</t>
  </si>
  <si>
    <t>921551</t>
  </si>
  <si>
    <t>KL BALS.PERUVIANUM, 50g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</si>
  <si>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</si>
  <si>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</si>
  <si>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</si>
  <si>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</si>
  <si>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</si>
  <si>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</si>
  <si>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920377</t>
  </si>
  <si>
    <t>KL SOL.HYD.PEROX.3% 300G v sirokohrdle lahvi</t>
  </si>
  <si>
    <t>921453</t>
  </si>
  <si>
    <t>KL SOL.PHENOLI CAMPHOR. 10g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</si>
  <si>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</si>
  <si>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</si>
  <si>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</si>
  <si>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</si>
  <si>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</si>
  <si>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</si>
  <si>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</si>
  <si>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</si>
  <si>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</si>
  <si>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</si>
  <si>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</si>
  <si>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</si>
  <si>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</si>
  <si>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397238</t>
  </si>
  <si>
    <t>KL ETHANOLUM BENZ.DENAT. 500ml /400g/</t>
  </si>
  <si>
    <t>UN 1170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</si>
  <si>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</si>
  <si>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</si>
  <si>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</si>
  <si>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</si>
  <si>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</si>
  <si>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</si>
  <si>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</si>
  <si>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202924</t>
  </si>
  <si>
    <t>POR TBL FLM 10X250MG</t>
  </si>
  <si>
    <t>136129</t>
  </si>
  <si>
    <t>NICORETTE INVISIPATCH 15 MG/16 H</t>
  </si>
  <si>
    <t>DRM EMP TDR 7X15MG</t>
  </si>
  <si>
    <t>920235</t>
  </si>
  <si>
    <t>15880</t>
  </si>
  <si>
    <t>DZ BRAUNOL 500 ML</t>
  </si>
  <si>
    <t>500088</t>
  </si>
  <si>
    <t>DZ PRONTORAL 250ML</t>
  </si>
  <si>
    <t>203092</t>
  </si>
  <si>
    <t>LIDOCAIN EGIS 10 %</t>
  </si>
  <si>
    <t>DRM SPR SOL 1X38GM</t>
  </si>
  <si>
    <t>203323</t>
  </si>
  <si>
    <t>DRM UNG 1X100GM 10%</t>
  </si>
  <si>
    <t>142613</t>
  </si>
  <si>
    <t>42613</t>
  </si>
  <si>
    <t>EXACYL</t>
  </si>
  <si>
    <t>POR TBLFLM20X500MG</t>
  </si>
  <si>
    <t>202362</t>
  </si>
  <si>
    <t>IBALGIN 400</t>
  </si>
  <si>
    <t>POR TBL FLM 48X400MG</t>
  </si>
  <si>
    <t>990417</t>
  </si>
  <si>
    <t>Linola Radio-Derm 50g</t>
  </si>
  <si>
    <t>214913</t>
  </si>
  <si>
    <t>TBL 10X250MG</t>
  </si>
  <si>
    <t>214616</t>
  </si>
  <si>
    <t>115318</t>
  </si>
  <si>
    <t>POR CPS ETD 90X20MG</t>
  </si>
  <si>
    <t>185728</t>
  </si>
  <si>
    <t>AFONILUM SR 250 MG</t>
  </si>
  <si>
    <t>CPS 50X250MG</t>
  </si>
  <si>
    <t>501567</t>
  </si>
  <si>
    <t>KL UNG.FRAMYKOIN</t>
  </si>
  <si>
    <t>10G</t>
  </si>
  <si>
    <t>203171</t>
  </si>
  <si>
    <t>GOPTEN 2 MG</t>
  </si>
  <si>
    <t>POR CPS DUR 28X2MG</t>
  </si>
  <si>
    <t>848281</t>
  </si>
  <si>
    <t>129437</t>
  </si>
  <si>
    <t>DERIN 25 MG POTAHOVANÉ TABLETY</t>
  </si>
  <si>
    <t>POR TBL FLM 30X25MG</t>
  </si>
  <si>
    <t>215606</t>
  </si>
  <si>
    <t>189691</t>
  </si>
  <si>
    <t>TEZEO HCT 80 MG/25 MG</t>
  </si>
  <si>
    <t>501596</t>
  </si>
  <si>
    <t>ECOLAV Výplach očí 100ml</t>
  </si>
  <si>
    <t>100 ml</t>
  </si>
  <si>
    <t>846738</t>
  </si>
  <si>
    <t>Biopron Forte 10 tob.</t>
  </si>
  <si>
    <t>149183</t>
  </si>
  <si>
    <t>NIMVASTID 3 MG</t>
  </si>
  <si>
    <t>POR TBL DIS 28X1X3MG</t>
  </si>
  <si>
    <t>193884</t>
  </si>
  <si>
    <t>TOLUCOMBI 80 MG/12,5 MG</t>
  </si>
  <si>
    <t>992047</t>
  </si>
  <si>
    <t>ENZYMEL INTENSIVE 35 GEL antimikrob. na dásně 30ml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</si>
  <si>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</si>
  <si>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</si>
  <si>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</si>
  <si>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</si>
  <si>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</si>
  <si>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</si>
  <si>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</si>
  <si>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</si>
  <si>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</si>
  <si>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</si>
  <si>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115013</t>
  </si>
  <si>
    <t>15013</t>
  </si>
  <si>
    <t>DORMICUM 7.5 MG</t>
  </si>
  <si>
    <t>TBL OBD 10X7.5MG</t>
  </si>
  <si>
    <t>117121</t>
  </si>
  <si>
    <t>17121</t>
  </si>
  <si>
    <t>LANZUL</t>
  </si>
  <si>
    <t>CPS 28X30MG</t>
  </si>
  <si>
    <t>132063</t>
  </si>
  <si>
    <t>32063</t>
  </si>
  <si>
    <t>FRAXIPARINE</t>
  </si>
  <si>
    <t>INJ SOL 10X0.8ML</t>
  </si>
  <si>
    <t>149909</t>
  </si>
  <si>
    <t>49909</t>
  </si>
  <si>
    <t>LOKREN 20 MG</t>
  </si>
  <si>
    <t>POR TBL FLM 28X20MG</t>
  </si>
  <si>
    <t>156981</t>
  </si>
  <si>
    <t>56981</t>
  </si>
  <si>
    <t>TRITACE 5</t>
  </si>
  <si>
    <t>TBL 30X5MG</t>
  </si>
  <si>
    <t>164788</t>
  </si>
  <si>
    <t>64788</t>
  </si>
  <si>
    <t>ACCUZIDE 20</t>
  </si>
  <si>
    <t>166030</t>
  </si>
  <si>
    <t>66030</t>
  </si>
  <si>
    <t>ZODAC</t>
  </si>
  <si>
    <t>TBL OBD 30X10MG</t>
  </si>
  <si>
    <t>184399</t>
  </si>
  <si>
    <t>84399</t>
  </si>
  <si>
    <t>NEURONTIN 300MG</t>
  </si>
  <si>
    <t>CPS 50X300MG</t>
  </si>
  <si>
    <t>193013</t>
  </si>
  <si>
    <t>93013</t>
  </si>
  <si>
    <t>SORTIS 10MG</t>
  </si>
  <si>
    <t>844410</t>
  </si>
  <si>
    <t>106344</t>
  </si>
  <si>
    <t>LANZUL 15 MG</t>
  </si>
  <si>
    <t>POR CPS ETD 28X15MG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</si>
  <si>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</si>
  <si>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</si>
  <si>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</si>
  <si>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</si>
  <si>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</si>
  <si>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</si>
  <si>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</si>
  <si>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POR TBL FLM 30X5MG</t>
  </si>
  <si>
    <t>848765</t>
  </si>
  <si>
    <t>107938</t>
  </si>
  <si>
    <t>CORDARONE</t>
  </si>
  <si>
    <t>INJ SOL 6X3ML/150MG</t>
  </si>
  <si>
    <t>848905</t>
  </si>
  <si>
    <t>148074</t>
  </si>
  <si>
    <t>ROSUCARD 20 MG POTAHOVANÉ TABLETY</t>
  </si>
  <si>
    <t>POR TBL FLM 90X20MG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</si>
  <si>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</si>
  <si>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</si>
  <si>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</si>
  <si>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</si>
  <si>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</si>
  <si>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</si>
  <si>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</si>
  <si>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</si>
  <si>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</si>
  <si>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</si>
  <si>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</si>
  <si>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</si>
  <si>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</si>
  <si>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</si>
  <si>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</si>
  <si>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</si>
  <si>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</si>
  <si>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</si>
  <si>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</si>
  <si>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</si>
  <si>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</si>
  <si>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</si>
  <si>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</si>
  <si>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</si>
  <si>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</si>
  <si>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</si>
  <si>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</si>
  <si>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</si>
  <si>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</si>
  <si>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</si>
  <si>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</si>
  <si>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</si>
  <si>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</si>
  <si>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</si>
  <si>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844377</t>
  </si>
  <si>
    <t>BETAHISTIN ACTAVIS 16 MG</t>
  </si>
  <si>
    <t>POR TBL NOB 60X16MG</t>
  </si>
  <si>
    <t>193015</t>
  </si>
  <si>
    <t>93015</t>
  </si>
  <si>
    <t>SORTIS 10 MG</t>
  </si>
  <si>
    <t>POR TBL FLM100X10MG</t>
  </si>
  <si>
    <t>126486</t>
  </si>
  <si>
    <t>26486</t>
  </si>
  <si>
    <t>ACTRAPID PENFILL 100IU/ML</t>
  </si>
  <si>
    <t>INJ SOL 5X3ML</t>
  </si>
  <si>
    <t>132058</t>
  </si>
  <si>
    <t>32058</t>
  </si>
  <si>
    <t>INJ SOL 10X0.3ML</t>
  </si>
  <si>
    <t>146692</t>
  </si>
  <si>
    <t>46692</t>
  </si>
  <si>
    <t>EUTHYROX 75</t>
  </si>
  <si>
    <t>TBL 100X75RG</t>
  </si>
  <si>
    <t>190959</t>
  </si>
  <si>
    <t>90959</t>
  </si>
  <si>
    <t>XANAX</t>
  </si>
  <si>
    <t>TBL 30X0.5MG</t>
  </si>
  <si>
    <t>117431</t>
  </si>
  <si>
    <t>17431</t>
  </si>
  <si>
    <t>CITALEC 20 ZENTIVA</t>
  </si>
  <si>
    <t>POR TBL FLM30X20MG</t>
  </si>
  <si>
    <t>845493</t>
  </si>
  <si>
    <t>105844</t>
  </si>
  <si>
    <t>MIRTAZAPIN ORION 15 MG</t>
  </si>
  <si>
    <t>POR TBL DIS 30X15MG</t>
  </si>
  <si>
    <t>150699</t>
  </si>
  <si>
    <t>50699</t>
  </si>
  <si>
    <t>PAMIDRONATE MEDAC 3 MG/ML</t>
  </si>
  <si>
    <t>INF CNC SOL 1X20ML</t>
  </si>
  <si>
    <t>191922</t>
  </si>
  <si>
    <t>SIOFOR 1000</t>
  </si>
  <si>
    <t>POR TBL FLM 60X1000MG</t>
  </si>
  <si>
    <t>203097</t>
  </si>
  <si>
    <t>AMOKSIKLAV 1 G</t>
  </si>
  <si>
    <t>POR TBL FLM 21X1GM</t>
  </si>
  <si>
    <t>187607</t>
  </si>
  <si>
    <t>ONDANSETRON B. BRAUN 2 MG/ML</t>
  </si>
  <si>
    <t>INJ SOL 20X4ML/8MG LDPE</t>
  </si>
  <si>
    <t>24550</t>
  </si>
  <si>
    <t>ONDANSETRON KABI 2 MG/ML</t>
  </si>
  <si>
    <t>INJ SOL 5X4ML</t>
  </si>
  <si>
    <t>213480</t>
  </si>
  <si>
    <t>FRAXIPARINE FORTE</t>
  </si>
  <si>
    <t>INJ SOL 10X0.6ML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</si>
  <si>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</si>
  <si>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</si>
  <si>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</si>
  <si>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</si>
  <si>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</si>
  <si>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</si>
  <si>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</si>
  <si>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213490</t>
  </si>
  <si>
    <t>INJ SOL 10X1ML</t>
  </si>
  <si>
    <t>214525</t>
  </si>
  <si>
    <t>CONTROLOC 40 MG</t>
  </si>
  <si>
    <t>POR TBL ENT 28X40MG</t>
  </si>
  <si>
    <t>132689</t>
  </si>
  <si>
    <t>POR TBL FLM 60X20MG</t>
  </si>
  <si>
    <t>187427</t>
  </si>
  <si>
    <t>LETROX 100</t>
  </si>
  <si>
    <t>POR TBL NOB 100X100RG II</t>
  </si>
  <si>
    <t>185206</t>
  </si>
  <si>
    <t>NOVETRON 8 MG DISPERGOVATELNÉ TABLETY</t>
  </si>
  <si>
    <t>POR TBL DIS 10X8MG</t>
  </si>
  <si>
    <t>170760</t>
  </si>
  <si>
    <t>MOMMOX 0,05 MG/DÁVKU</t>
  </si>
  <si>
    <t>NAS SPR SUS 140X50RG</t>
  </si>
  <si>
    <t>50113006</t>
  </si>
  <si>
    <t>990411</t>
  </si>
  <si>
    <t>33924</t>
  </si>
  <si>
    <t>NUTRISON ADVANCED DIASON ENERGY HP S PŘÍCHUTÍ VANI</t>
  </si>
  <si>
    <t>POR SOL 1X1000ML</t>
  </si>
  <si>
    <t>988740</t>
  </si>
  <si>
    <t>Nutrison Advanced Diason 1000ml</t>
  </si>
  <si>
    <t>133339</t>
  </si>
  <si>
    <t>33339</t>
  </si>
  <si>
    <t>DIASIP S PŘÍCHUTÍ JAHODOVOU</t>
  </si>
  <si>
    <t>POR SOL 1X200ML</t>
  </si>
  <si>
    <t>133340</t>
  </si>
  <si>
    <t>33340</t>
  </si>
  <si>
    <t>DIASIP S PŘÍCHUTÍ VANILKOVOU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</si>
  <si>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</si>
  <si>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</si>
  <si>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</si>
  <si>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</si>
  <si>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</si>
  <si>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</si>
  <si>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133343</t>
  </si>
  <si>
    <t>33343</t>
  </si>
  <si>
    <t>CUBITAN S PŘÍCHUTÍ JAHODOVOU (SOL)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</si>
  <si>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</si>
  <si>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</si>
  <si>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</si>
  <si>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</si>
  <si>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</si>
  <si>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</si>
  <si>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</si>
  <si>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</si>
  <si>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</si>
  <si>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</si>
  <si>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</si>
  <si>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</si>
  <si>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</si>
  <si>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</si>
  <si>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</si>
  <si>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</si>
  <si>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</si>
  <si>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</si>
  <si>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</si>
  <si>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</si>
  <si>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</si>
  <si>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</si>
  <si>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846764</t>
  </si>
  <si>
    <t>33418</t>
  </si>
  <si>
    <t>NUTRIDRINK COMPACT S PŘÍCHUTÍ JAHODOVOU</t>
  </si>
  <si>
    <t>846765</t>
  </si>
  <si>
    <t>33421</t>
  </si>
  <si>
    <t>NUTRIDRINK COMPACT S PŘÍCHUTÍ KÁVY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</si>
  <si>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</si>
  <si>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</si>
  <si>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</si>
  <si>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</si>
  <si>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</si>
  <si>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</si>
  <si>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</si>
  <si>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</si>
  <si>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</si>
  <si>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33848</t>
  </si>
  <si>
    <t>NUTRIDRINK S PŘÍCHUTÍ ČOKOLÁDOVOU</t>
  </si>
  <si>
    <t>33847</t>
  </si>
  <si>
    <t>NUTRIDRINK S PŘÍCHUTÍ VANILKOVOU</t>
  </si>
  <si>
    <t>33855</t>
  </si>
  <si>
    <t>NUTRIDRINK BALÍČEK 5+1</t>
  </si>
  <si>
    <t>POR SOL 6X200ML</t>
  </si>
  <si>
    <t>33859</t>
  </si>
  <si>
    <t>NUTRIDRINK JUICE STYLE S PŘÍCHUTÍ JABLEČNOU</t>
  </si>
  <si>
    <t>33858</t>
  </si>
  <si>
    <t>NUTRIDRINK JUICE STYLE S PŘÍCHUTÍ JAHODOVOU</t>
  </si>
  <si>
    <t>33898</t>
  </si>
  <si>
    <t>NUTRIDRINK COMPACT NEUTRAL</t>
  </si>
  <si>
    <t>217005</t>
  </si>
  <si>
    <t>NUTRICOMP SOUP JEMNÉ KUŘECÍ KARI</t>
  </si>
  <si>
    <t>217006</t>
  </si>
  <si>
    <t>NUTRICOMP SOUP ZELENINOVÁ POLÉVKA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</si>
  <si>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</si>
  <si>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</si>
  <si>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</si>
  <si>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</si>
  <si>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</si>
  <si>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</si>
  <si>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</si>
  <si>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</si>
  <si>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</si>
  <si>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</si>
  <si>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</si>
  <si>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</si>
  <si>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</si>
  <si>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</si>
  <si>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</si>
  <si>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101076</t>
  </si>
  <si>
    <t>1076</t>
  </si>
  <si>
    <t>OPHTHALMO-FRAMYKOIN</t>
  </si>
  <si>
    <t>102427</t>
  </si>
  <si>
    <t>2427</t>
  </si>
  <si>
    <t>ENTIZOL</t>
  </si>
  <si>
    <t>TBL 20X250MG</t>
  </si>
  <si>
    <t>103708</t>
  </si>
  <si>
    <t>3708</t>
  </si>
  <si>
    <t>ZYVOXID</t>
  </si>
  <si>
    <t>INF SOL 10X300ML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</si>
  <si>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</si>
  <si>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</si>
  <si>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</si>
  <si>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</si>
  <si>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</si>
  <si>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</si>
  <si>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</si>
  <si>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</si>
  <si>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</si>
  <si>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</si>
  <si>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</si>
  <si>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</si>
  <si>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</si>
  <si>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</si>
  <si>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</si>
  <si>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</si>
  <si>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</si>
  <si>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</si>
  <si>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</si>
  <si>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</si>
  <si>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847476</t>
  </si>
  <si>
    <t>112782</t>
  </si>
  <si>
    <t xml:space="preserve">GENTAMICIN B.BRAUN 3 MG/ML INFUZNÍ ROZTOK </t>
  </si>
  <si>
    <t>INF SOL 20X80ML</t>
  </si>
  <si>
    <t>117170</t>
  </si>
  <si>
    <t>17170</t>
  </si>
  <si>
    <t>BELOGENT KRÉM</t>
  </si>
  <si>
    <t>CRM 1X30GM</t>
  </si>
  <si>
    <t>117171</t>
  </si>
  <si>
    <t>17171</t>
  </si>
  <si>
    <t>BELOGENT MAST</t>
  </si>
  <si>
    <t>131656</t>
  </si>
  <si>
    <t>CEFTAZIDIM KABI 2 GM</t>
  </si>
  <si>
    <t>INJ+INF PLV SOL 10X2GM</t>
  </si>
  <si>
    <t>111706</t>
  </si>
  <si>
    <t>11706</t>
  </si>
  <si>
    <t>BISEPTOL 480</t>
  </si>
  <si>
    <t>INJ 10X5ML</t>
  </si>
  <si>
    <t>113973</t>
  </si>
  <si>
    <t>13973</t>
  </si>
  <si>
    <t>TOBREX LA</t>
  </si>
  <si>
    <t>OPH GTT SOL5ML/15MG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</si>
  <si>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</si>
  <si>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</si>
  <si>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</si>
  <si>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</si>
  <si>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</si>
  <si>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</si>
  <si>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</si>
  <si>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</si>
  <si>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193207</t>
  </si>
  <si>
    <t>93207</t>
  </si>
  <si>
    <t>TOBREX</t>
  </si>
  <si>
    <t>UNG OPH 3.5GM 0.3%</t>
  </si>
  <si>
    <t>113453</t>
  </si>
  <si>
    <t>PIPERACILLIN/TAZOBACTAM KABI 4 G/0,5 G</t>
  </si>
  <si>
    <t>INF PLV SOL 10X4.5GM</t>
  </si>
  <si>
    <t>151460</t>
  </si>
  <si>
    <t>CEFUROXIM KABI 750 MG</t>
  </si>
  <si>
    <t>INJ+INF PLV SOL 10X750MG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</si>
  <si>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</si>
  <si>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</si>
  <si>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</si>
  <si>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</si>
  <si>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</si>
  <si>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</si>
  <si>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</si>
  <si>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</si>
  <si>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</si>
  <si>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</si>
  <si>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</si>
  <si>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</si>
  <si>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</si>
  <si>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</si>
  <si>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</si>
  <si>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</si>
  <si>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197699</t>
  </si>
  <si>
    <t xml:space="preserve">LINEZOLID SANDOZ 600 MG </t>
  </si>
  <si>
    <t>POR TBL FLM 10X600MG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</si>
  <si>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</si>
  <si>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</si>
  <si>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</si>
  <si>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</si>
  <si>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</si>
  <si>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</si>
  <si>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</si>
  <si>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</si>
  <si>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</si>
  <si>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</si>
  <si>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</si>
  <si>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145010</t>
  </si>
  <si>
    <t>45010</t>
  </si>
  <si>
    <t>AZITROMYCIN SANDOZ 500 MG</t>
  </si>
  <si>
    <t>POR TBL FLM 3X500MG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</si>
  <si>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</si>
  <si>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</si>
  <si>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</si>
  <si>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</si>
  <si>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</si>
  <si>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</si>
  <si>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</si>
  <si>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</si>
  <si>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</si>
  <si>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</si>
  <si>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</si>
  <si>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113798</t>
  </si>
  <si>
    <t>13798</t>
  </si>
  <si>
    <t>CANESTEN KRÉM</t>
  </si>
  <si>
    <t>CRM 1X20GM/200MG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</si>
  <si>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</si>
  <si>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</si>
  <si>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</si>
  <si>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</si>
  <si>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</si>
  <si>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</si>
  <si>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</si>
  <si>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</si>
  <si>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</si>
  <si>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</si>
  <si>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</si>
  <si>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</si>
  <si>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</si>
  <si>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</si>
  <si>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0203317</t>
  </si>
  <si>
    <t>IMMUNATE STIM PLUS 1000 IU FVIII/750 IU VWF</t>
  </si>
  <si>
    <t>INJ PSO LQF 1+1X10ML</t>
  </si>
  <si>
    <t>0203319</t>
  </si>
  <si>
    <t>IMMUNATE STIM PLUS 500 IU FVIII/375 IU VWF</t>
  </si>
  <si>
    <t>INJ PSO LQF 1+1X5ML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</si>
  <si>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</si>
  <si>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</si>
  <si>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</si>
  <si>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</si>
  <si>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</si>
  <si>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</si>
  <si>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</si>
  <si>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</si>
  <si>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</si>
  <si>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</si>
  <si>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</si>
  <si>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</si>
  <si>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</si>
  <si>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</si>
  <si>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</si>
  <si>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</si>
  <si>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191836</t>
  </si>
  <si>
    <t>91836</t>
  </si>
  <si>
    <t>INJ 5X1ML/6.5MG</t>
  </si>
  <si>
    <t>51384</t>
  </si>
  <si>
    <t>INF SOL 10X1000MLPLAH</t>
  </si>
  <si>
    <t>100394</t>
  </si>
  <si>
    <t>394</t>
  </si>
  <si>
    <t>ATROPIN BIOTIKA 1MG</t>
  </si>
  <si>
    <t>INJ 10X1ML/1MG</t>
  </si>
  <si>
    <t>104071</t>
  </si>
  <si>
    <t>4071</t>
  </si>
  <si>
    <t>100407</t>
  </si>
  <si>
    <t>407</t>
  </si>
  <si>
    <t>CALCIUM BIOTIKA</t>
  </si>
  <si>
    <t>INJ 10X10ML/1GM</t>
  </si>
  <si>
    <t>185812</t>
  </si>
  <si>
    <t>85812</t>
  </si>
  <si>
    <t>LIDOCAIN</t>
  </si>
  <si>
    <t>INJ 10X2ML 2%</t>
  </si>
  <si>
    <t>921230</t>
  </si>
  <si>
    <t>KL VASELINUM ALBUM, 20G</t>
  </si>
  <si>
    <t>102439</t>
  </si>
  <si>
    <t>2439</t>
  </si>
  <si>
    <t>MARCAINE 0.5%</t>
  </si>
  <si>
    <t>INJ SOL5X20ML/100MG</t>
  </si>
  <si>
    <t>920064</t>
  </si>
  <si>
    <t>KL SOL.METHYLROS.CHL.1% 10G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</si>
  <si>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</si>
  <si>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</si>
  <si>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</si>
  <si>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</si>
  <si>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</si>
  <si>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</si>
  <si>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</si>
  <si>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</si>
  <si>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</si>
  <si>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</si>
  <si>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</si>
  <si>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</si>
  <si>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</si>
  <si>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</si>
  <si>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930674</t>
  </si>
  <si>
    <t>KL CHLORNAN SODNÝ 1% 300g v sirokohrdle lahvi</t>
  </si>
  <si>
    <t>921245</t>
  </si>
  <si>
    <t>KL BENZINUM 150g v sirokohrdle lahvi</t>
  </si>
  <si>
    <t>921244</t>
  </si>
  <si>
    <t>KL ETHANOL.C.BENZINO 150G v sirokohrdle lahvi</t>
  </si>
  <si>
    <t>176538</t>
  </si>
  <si>
    <t>76538</t>
  </si>
  <si>
    <t>MEPIVASTESIN</t>
  </si>
  <si>
    <t>INJ SOL 50X1.7ML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</si>
  <si>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</si>
  <si>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</si>
  <si>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</si>
  <si>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</si>
  <si>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</si>
  <si>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</si>
  <si>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</si>
  <si>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</si>
  <si>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</si>
  <si>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</si>
  <si>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</si>
  <si>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</si>
  <si>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115010</t>
  </si>
  <si>
    <t>15010</t>
  </si>
  <si>
    <t>DORMICUM 15 MG</t>
  </si>
  <si>
    <t>TBL OBD 10X15MG</t>
  </si>
  <si>
    <t>500412</t>
  </si>
  <si>
    <t>KL SOL.PHENOLI CAMPHOR. 50 g RD</t>
  </si>
  <si>
    <t>94933</t>
  </si>
  <si>
    <t>AUGMENTIN 1 G</t>
  </si>
  <si>
    <t>POR TBL FLM 14X1GM+SÁČ</t>
  </si>
  <si>
    <t>185546</t>
  </si>
  <si>
    <t>BRUFEDOL 400 MG ŠUMIVÉ GRANULE</t>
  </si>
  <si>
    <t>POR GRA EFF 30X400MG</t>
  </si>
  <si>
    <t>185524</t>
  </si>
  <si>
    <t>85524</t>
  </si>
  <si>
    <t>AMOKSIKLAV</t>
  </si>
  <si>
    <t>TBL OBD 21X375MG</t>
  </si>
  <si>
    <t>148888</t>
  </si>
  <si>
    <t>48888</t>
  </si>
  <si>
    <t>ATARALGIN</t>
  </si>
  <si>
    <t>POR TBL NOB 20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</si>
  <si>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</si>
  <si>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</si>
  <si>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</si>
  <si>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</si>
  <si>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</si>
  <si>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</si>
  <si>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</si>
  <si>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</si>
  <si>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</si>
  <si>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</si>
  <si>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</si>
  <si>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</si>
  <si>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</si>
  <si>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</si>
  <si>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132082</t>
  </si>
  <si>
    <t>32082</t>
  </si>
  <si>
    <t>IBALGIN 400 (IBUPROFEN 400)</t>
  </si>
  <si>
    <t>TBL OBD 100X400MG</t>
  </si>
  <si>
    <t>380759</t>
  </si>
  <si>
    <t>169469</t>
  </si>
  <si>
    <t>OPSITE SPRAY 240 ML</t>
  </si>
  <si>
    <t>TRANSPARENTNÍ FILM</t>
  </si>
  <si>
    <t>844940</t>
  </si>
  <si>
    <t>KL ELIXÍR NA OPTIKU</t>
  </si>
  <si>
    <t>930224</t>
  </si>
  <si>
    <t>KL BENZINUM 900ml/ 600g</t>
  </si>
  <si>
    <t>UN 3295</t>
  </si>
  <si>
    <t>901084</t>
  </si>
  <si>
    <t>IR SOL.METHYLROSANIL.CHL.1%10ML</t>
  </si>
  <si>
    <t>IR 10ml</t>
  </si>
  <si>
    <t>901176</t>
  </si>
  <si>
    <t>IR AC.BORICI AQ.OPHTAL.50 ML</t>
  </si>
  <si>
    <t>IR OČNI VODA 50 ml</t>
  </si>
  <si>
    <t>988837</t>
  </si>
  <si>
    <t>Calcium pantothenicum krém Generica  30g</t>
  </si>
  <si>
    <t>Klinika ústní,čelistní a obl. chir.</t>
  </si>
  <si>
    <t>UCOCH: lůžkové oddělení 33</t>
  </si>
  <si>
    <t>UCOCH: ambulance</t>
  </si>
  <si>
    <t>UCOCH: LPS stomatologická</t>
  </si>
  <si>
    <t>UCOCH: operační sál</t>
  </si>
  <si>
    <t>UCOCH, LPS stomatologická - denní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</si>
  <si>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</si>
  <si>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</si>
  <si>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</si>
  <si>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</si>
  <si>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</si>
  <si>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</si>
  <si>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</si>
  <si>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UCOCH: lůžkové oddělení 33</t>
  </si>
  <si>
    <t>2523 - UCOCH, LPS stomatologická - denní</t>
  </si>
  <si>
    <t>2522 - UCOCH: LPS stomatologická</t>
  </si>
  <si>
    <t>2562 - UCOCH: operační sál</t>
  </si>
  <si>
    <t>2521 - UCOCH: ambulance</t>
  </si>
  <si>
    <t>J01GB06 - Amikacin</t>
  </si>
  <si>
    <t>V06XX - Potraviny pro zvláštní lékařské účely (PZLÚ)</t>
  </si>
  <si>
    <t>J02AC01 - Flukonazol</t>
  </si>
  <si>
    <t>J01CR02 - Amoxicilin a enzymový inhibitor</t>
  </si>
  <si>
    <t>A06AD11 - Laktulóza</t>
  </si>
  <si>
    <t>M01AX17 - Nimesulid</t>
  </si>
  <si>
    <t>N05CD08 - Midazolam</t>
  </si>
  <si>
    <t>J01MA02 - Ciprofloxacin</t>
  </si>
  <si>
    <t>J01FA10 - Azithromycin</t>
  </si>
  <si>
    <t>A10BB12 - Glimepirid</t>
  </si>
  <si>
    <t>A10BA02 - Metformin</t>
  </si>
  <si>
    <t>B01AB06 - Nadroparin</t>
  </si>
  <si>
    <t>A04AA01 - Ondansetron</t>
  </si>
  <si>
    <t>C01BD01 - Amiodaron</t>
  </si>
  <si>
    <t>J01GB03 - Gentamicin</t>
  </si>
  <si>
    <t>C02AC05 - Moxonidin</t>
  </si>
  <si>
    <t>J01XB01 - Kolistin</t>
  </si>
  <si>
    <t>C07AB05 - Betaxolol</t>
  </si>
  <si>
    <t>N03AX12 - Gabapentin</t>
  </si>
  <si>
    <t>C07AG02 - Karvedilol</t>
  </si>
  <si>
    <t>N06AX11 - Mirtazapin</t>
  </si>
  <si>
    <t>C09AA04 - Perindopril</t>
  </si>
  <si>
    <t>J01DH02 - Meropenem</t>
  </si>
  <si>
    <t>C09AA05 - Ramipril</t>
  </si>
  <si>
    <t>J01FF01 - Klindamycin</t>
  </si>
  <si>
    <t>C09CA01 - Losartan</t>
  </si>
  <si>
    <t>A02BC03 - Lansoprazol</t>
  </si>
  <si>
    <t>C09CA07 - Telmisartan</t>
  </si>
  <si>
    <t>J01XA01 - Vankomycin</t>
  </si>
  <si>
    <t>C10AA05 - Atorvastatin</t>
  </si>
  <si>
    <t>J01XD01 - Metronidazol</t>
  </si>
  <si>
    <t>A10AB05 - Inzulin aspart</t>
  </si>
  <si>
    <t>M05BA03 - Kyselina pamidronová</t>
  </si>
  <si>
    <t>C10AA07 - Rosuvastatin</t>
  </si>
  <si>
    <t>N02AX02 - Tramadol</t>
  </si>
  <si>
    <t>H02AB04 - Methylprednisolon</t>
  </si>
  <si>
    <t>N05BA12 - Alprazolam</t>
  </si>
  <si>
    <t>H03AA01 - Levothyroxin, sodná sůl</t>
  </si>
  <si>
    <t>N06AB04 - Citalopram</t>
  </si>
  <si>
    <t>N07CA01 - Betahistin</t>
  </si>
  <si>
    <t>A10AB01 - Inzulin lidský</t>
  </si>
  <si>
    <t>R01AD09 - Mometason</t>
  </si>
  <si>
    <t>R03AC02 - Salbutamol</t>
  </si>
  <si>
    <t>R06AE07 - Cetirizin</t>
  </si>
  <si>
    <t>A02BC02 - Pantoprazol</t>
  </si>
  <si>
    <t>J01CR05 - Piperacilin a enzymový inhibitor</t>
  </si>
  <si>
    <t>J01DD02 - Ceftazidim</t>
  </si>
  <si>
    <t>A02BC02</t>
  </si>
  <si>
    <t>TBL ENT 28X40MG I</t>
  </si>
  <si>
    <t>A02BC03</t>
  </si>
  <si>
    <t>CPS ETD 28X15MG</t>
  </si>
  <si>
    <t>LANZUL 30 MG</t>
  </si>
  <si>
    <t>CPS DUR 28X30MG</t>
  </si>
  <si>
    <t>A04AA01</t>
  </si>
  <si>
    <t>ONDANSETRON B. BRAUN 2 MG/ML INJEKČNÍ ROZTOK</t>
  </si>
  <si>
    <t>INJ SOL 20X4MLX2MG/ML II</t>
  </si>
  <si>
    <t>INJ SOL 5X4MLX2MG/ML</t>
  </si>
  <si>
    <t>A06AD11</t>
  </si>
  <si>
    <t>SIR 1X500MLX0,667GM/ML</t>
  </si>
  <si>
    <t>A10AB01</t>
  </si>
  <si>
    <t>ACTRAPID PENFILL 100 MEZINÁRODNÍCH JEDNOTEK/ML</t>
  </si>
  <si>
    <t>INJ SOL 5X3MLX100IU/ML</t>
  </si>
  <si>
    <t>A10AB05</t>
  </si>
  <si>
    <t>NOVORAPID 100 JEDNOTEK/ML</t>
  </si>
  <si>
    <t>INJ SOL 1X10MLX100UT/ML</t>
  </si>
  <si>
    <t>A10BA02</t>
  </si>
  <si>
    <t>TBL FLM 60X1000MG</t>
  </si>
  <si>
    <t>A10BB12</t>
  </si>
  <si>
    <t>TBL NOB 30X2MG</t>
  </si>
  <si>
    <t>B01AB06</t>
  </si>
  <si>
    <t>INJ SOL ISP 10X0,3MLX9500IU/ML</t>
  </si>
  <si>
    <t>INJ SOL ISP 10X0,6MLX9500IU/ML</t>
  </si>
  <si>
    <t>INJ SOL ISP 10X1MLX9500IU/ML</t>
  </si>
  <si>
    <t>INJ SOL ISP 10X0,4MLX9500IU/ML</t>
  </si>
  <si>
    <t>INJ SOL ISP 10X0,8MLX9500IU/ML</t>
  </si>
  <si>
    <t>C01BD01</t>
  </si>
  <si>
    <t>INJ SOL 6X3MLX50MG/ML</t>
  </si>
  <si>
    <t>C02AC05</t>
  </si>
  <si>
    <t>MOXOSTAD 0,3 MG</t>
  </si>
  <si>
    <t>TBL FLM 30X0,3MG</t>
  </si>
  <si>
    <t>C07AB05</t>
  </si>
  <si>
    <t>TBL FLM 28X20MG</t>
  </si>
  <si>
    <t>C07AG02</t>
  </si>
  <si>
    <t>TBL NOB 30X6,25MG</t>
  </si>
  <si>
    <t>C09AA04</t>
  </si>
  <si>
    <t>TBL FLM 30X5MG</t>
  </si>
  <si>
    <t>C09AA05</t>
  </si>
  <si>
    <t>TBL NOB 20X2,5MG</t>
  </si>
  <si>
    <t>TRITACE 5 MG</t>
  </si>
  <si>
    <t>TBL NOB 30X5MG</t>
  </si>
  <si>
    <t>C09CA01</t>
  </si>
  <si>
    <t>TBL FLM 30X50MG II</t>
  </si>
  <si>
    <t>C09CA07</t>
  </si>
  <si>
    <t>TBL NOB 30X80MG</t>
  </si>
  <si>
    <t>C10AA05</t>
  </si>
  <si>
    <t>TBL FLM 30X10MG</t>
  </si>
  <si>
    <t>TBL FLM 100X10MG</t>
  </si>
  <si>
    <t>C10AA07</t>
  </si>
  <si>
    <t>TBL FLM 90X20MG</t>
  </si>
  <si>
    <t>H02AB04</t>
  </si>
  <si>
    <t>SOLU-MEDROL 40 MG/ML</t>
  </si>
  <si>
    <t>INJ PSO LQF 40MG+1MLX40MG/ML</t>
  </si>
  <si>
    <t>H03AA01</t>
  </si>
  <si>
    <t>TBL NOB 100X100RG II</t>
  </si>
  <si>
    <t>EUTHYROX 75 MIKROGRAMŮ</t>
  </si>
  <si>
    <t>TBL NOB 100X75RG</t>
  </si>
  <si>
    <t>EUTHYROX 50 MIKROGRAMŮ</t>
  </si>
  <si>
    <t>TBL NOB 100X50RG</t>
  </si>
  <si>
    <t>J01CR02</t>
  </si>
  <si>
    <t>TBL FLM 14X875MG/125MG</t>
  </si>
  <si>
    <t>TBL FLM 21X875MG/125MG</t>
  </si>
  <si>
    <t>AMOKSIKLAV 1,2 G</t>
  </si>
  <si>
    <t>INJ+INF PLV SOL 5X1000MG/200MG</t>
  </si>
  <si>
    <t>J01CR05</t>
  </si>
  <si>
    <t>INF PLV SOL 10X4GM/0,5GM</t>
  </si>
  <si>
    <t>J01DD02</t>
  </si>
  <si>
    <t>CEFTAZIDIM KABI 2 G</t>
  </si>
  <si>
    <t>J01DH02</t>
  </si>
  <si>
    <t>J01FA10</t>
  </si>
  <si>
    <t>TBL FLM 3X500MG</t>
  </si>
  <si>
    <t>J01FF01</t>
  </si>
  <si>
    <t>CLINDAMYCIN KABI 150 MG/ML</t>
  </si>
  <si>
    <t>INJ SOL 10X2MLX150MG/ML</t>
  </si>
  <si>
    <t>INJ SOL 10X4MLX150MG/ML</t>
  </si>
  <si>
    <t>J01GB03</t>
  </si>
  <si>
    <t>INJ+INF SOL 10X2MLX40MG/ML</t>
  </si>
  <si>
    <t>J01GB06</t>
  </si>
  <si>
    <t>INJ+INF SOL 10X2MLX250MG/ML</t>
  </si>
  <si>
    <t>J01MA02</t>
  </si>
  <si>
    <t>INF SOL 10X100MLX2MG/ML</t>
  </si>
  <si>
    <t>J01XA01</t>
  </si>
  <si>
    <t>INF PLV SOL 1X1000MG</t>
  </si>
  <si>
    <t>J01XB01</t>
  </si>
  <si>
    <t>COLOMYCIN INJEKCE 1 000 000 MEZINÁRODNÍCH JEDNOTEK</t>
  </si>
  <si>
    <t>INJ PLV SOL+SOL NEB 10X1MU</t>
  </si>
  <si>
    <t>J01XD01</t>
  </si>
  <si>
    <t>METRONIDAZOLE 0,5%-POLPHARMA</t>
  </si>
  <si>
    <t>INF SOL 1X100MLX5MG/ML</t>
  </si>
  <si>
    <t>J02AC01</t>
  </si>
  <si>
    <t>CPS DUR 28X100MG I</t>
  </si>
  <si>
    <t>CPS DUR 28X100MG</t>
  </si>
  <si>
    <t>M01AX17</t>
  </si>
  <si>
    <t>TBL NOB 15X100MG</t>
  </si>
  <si>
    <t>TBL NOB 30X100MG</t>
  </si>
  <si>
    <t>M05BA03</t>
  </si>
  <si>
    <t>INF CNC SOL 1X20MLX3MG/ML</t>
  </si>
  <si>
    <t>N02AX02</t>
  </si>
  <si>
    <t>INJ SOL 5X1MLX50MG</t>
  </si>
  <si>
    <t>N03AX12</t>
  </si>
  <si>
    <t>NEURONTIN 300 MG</t>
  </si>
  <si>
    <t>CPS DUR 50X300MG</t>
  </si>
  <si>
    <t>N05BA12</t>
  </si>
  <si>
    <t>XANAX 0,5 MG</t>
  </si>
  <si>
    <t>TBL NOB 30X0,5MG</t>
  </si>
  <si>
    <t>N05CD08</t>
  </si>
  <si>
    <t>DORMICUM 7,5 MG</t>
  </si>
  <si>
    <t>TBL FLM 10X7,5MG</t>
  </si>
  <si>
    <t>N06AB04</t>
  </si>
  <si>
    <t>TBL FLM 60X20MG</t>
  </si>
  <si>
    <t>TBL FLM 30X20MG</t>
  </si>
  <si>
    <t>N06AX11</t>
  </si>
  <si>
    <t>N07CA01</t>
  </si>
  <si>
    <t>TBL NOB 60X16MG</t>
  </si>
  <si>
    <t>R01AD09</t>
  </si>
  <si>
    <t>NAS SPR SUS 140DÁVX0,05MG/DÁV</t>
  </si>
  <si>
    <t>R03AC02</t>
  </si>
  <si>
    <t>INH SUS PSS 200DÁVX100RG/DÁV</t>
  </si>
  <si>
    <t>R06AE07</t>
  </si>
  <si>
    <t>V06XX</t>
  </si>
  <si>
    <t>PLV SOL 1X225GM</t>
  </si>
  <si>
    <t>CUBITAN S PŘÍCHUTÍ VANILKOVOU</t>
  </si>
  <si>
    <t>CUBITAN S PŘÍCHUTÍ ČOKOLÁDOVOU</t>
  </si>
  <si>
    <t>CUBITAN S PŘÍCHUTÍ JAHODOVOU</t>
  </si>
  <si>
    <t>NUTRIDRINK CREME S PŘÍCHUTÍ LESNÍHO OVOCE</t>
  </si>
  <si>
    <t>NUTRIDRINK BALÍČEK 5 + 1</t>
  </si>
  <si>
    <t>NUTRISON ADVANCED DIASON ENERGY HP S PŘÍCHUTÍ VANILKOVOU</t>
  </si>
  <si>
    <t>DEPO-MEDROL 40 MG/ML</t>
  </si>
  <si>
    <t>INJ SUS 1X1MLX40MG/ML</t>
  </si>
  <si>
    <t>AMOKSIKLAV 375 MG</t>
  </si>
  <si>
    <t>TBL FLM 21X250MG/125MG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</si>
  <si>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</si>
  <si>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</si>
  <si>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</si>
  <si>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</si>
  <si>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LPS stomatologická</t>
  </si>
  <si>
    <t>2523 - LPS stomatologická - denní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</si>
  <si>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</si>
  <si>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</si>
  <si>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</si>
  <si>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</si>
  <si>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</si>
  <si>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</si>
  <si>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</si>
  <si>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</si>
  <si>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</si>
  <si>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</si>
  <si>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</si>
  <si>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</si>
  <si>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</si>
  <si>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</si>
  <si>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</si>
  <si>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Azar Basel</t>
  </si>
  <si>
    <t>Belák Šimon</t>
  </si>
  <si>
    <t>Bezděk Martin</t>
  </si>
  <si>
    <t>Blažková Lenka</t>
  </si>
  <si>
    <t>Bojko Jakub</t>
  </si>
  <si>
    <t>Buchta Tomáš</t>
  </si>
  <si>
    <t>Diblík David</t>
  </si>
  <si>
    <t>Dubovská Ivana</t>
  </si>
  <si>
    <t>Fabián Jakub</t>
  </si>
  <si>
    <t>Foltasová Lenka</t>
  </si>
  <si>
    <t>Hanáková Dagmar</t>
  </si>
  <si>
    <t>Havlík Miroslav</t>
  </si>
  <si>
    <t>Heinz Petr</t>
  </si>
  <si>
    <t>Hilbertová Sandra</t>
  </si>
  <si>
    <t>Chytilová Karin</t>
  </si>
  <si>
    <t>Jiný</t>
  </si>
  <si>
    <t>Jirásek Petr</t>
  </si>
  <si>
    <t>Jirava Emil</t>
  </si>
  <si>
    <t>Jusku Alexandr</t>
  </si>
  <si>
    <t>Kamínková Petra</t>
  </si>
  <si>
    <t>Kašpar Matouš</t>
  </si>
  <si>
    <t>Klimeš Vladimír</t>
  </si>
  <si>
    <t>Kozák Rostislav</t>
  </si>
  <si>
    <t>Král David</t>
  </si>
  <si>
    <t>Králíčková Nicole</t>
  </si>
  <si>
    <t>Králová Nikola</t>
  </si>
  <si>
    <t>Krejčí Přemysl</t>
  </si>
  <si>
    <t>Michl Petr</t>
  </si>
  <si>
    <t>Moťka Vladislav</t>
  </si>
  <si>
    <t>Mozoľa Michal</t>
  </si>
  <si>
    <t>Pazdera Jindřich</t>
  </si>
  <si>
    <t>Pink Richard</t>
  </si>
  <si>
    <t>Polanská Věra</t>
  </si>
  <si>
    <t>Stupková Veronika</t>
  </si>
  <si>
    <t>Svobodová Jarmila</t>
  </si>
  <si>
    <t>Tvrdý Peter</t>
  </si>
  <si>
    <t>Veverka Josef</t>
  </si>
  <si>
    <t>Voborná Iva</t>
  </si>
  <si>
    <t>Zbořil Vítězslav</t>
  </si>
  <si>
    <t>Amoxicilin a enzymový inhibitor</t>
  </si>
  <si>
    <t>Klindamycin</t>
  </si>
  <si>
    <t>CPS DUR 16X300MG</t>
  </si>
  <si>
    <t>Nimesulid</t>
  </si>
  <si>
    <t>POR GRA SUS 15X100MG I</t>
  </si>
  <si>
    <t>Flukonazol</t>
  </si>
  <si>
    <t>Klarithromycin</t>
  </si>
  <si>
    <t>203853</t>
  </si>
  <si>
    <t>KLACID 500</t>
  </si>
  <si>
    <t>TBL FLM 20X500MG</t>
  </si>
  <si>
    <t>Sodná sůl metamizolu</t>
  </si>
  <si>
    <t>NOVALGIN TABLETY</t>
  </si>
  <si>
    <t>Sulfamethoxazol a trimethoprim</t>
  </si>
  <si>
    <t>75023</t>
  </si>
  <si>
    <t>COTRIMOXAZOL AL FORTE</t>
  </si>
  <si>
    <t>TBL NOB 20X800MG/160MG</t>
  </si>
  <si>
    <t>12494</t>
  </si>
  <si>
    <t>TBL FLM 14X875MG/125MG I</t>
  </si>
  <si>
    <t>5950</t>
  </si>
  <si>
    <t>TBL FLM 10X875MG/125MG</t>
  </si>
  <si>
    <t>Doxycyklin</t>
  </si>
  <si>
    <t>90986</t>
  </si>
  <si>
    <t>DEOXYMYKOIN</t>
  </si>
  <si>
    <t>TBL NOB 10X100MG</t>
  </si>
  <si>
    <t>132671</t>
  </si>
  <si>
    <t>Nadroparin</t>
  </si>
  <si>
    <t>POR GRA SUS 30X100MG I</t>
  </si>
  <si>
    <t>Omeprazol</t>
  </si>
  <si>
    <t>25362</t>
  </si>
  <si>
    <t>HELICID 10 ZENTIVA</t>
  </si>
  <si>
    <t>CPS ETD 28X10MG</t>
  </si>
  <si>
    <t>Tramadol, kombinace</t>
  </si>
  <si>
    <t>201620</t>
  </si>
  <si>
    <t>ZALDIAR EFFERVESCENS 37,5 MG/325 MG ŠUMIVÉ TABLETY</t>
  </si>
  <si>
    <t>TBL EFF 50X37,5MG/325MG</t>
  </si>
  <si>
    <t>Flutikason-furoát</t>
  </si>
  <si>
    <t>29815</t>
  </si>
  <si>
    <t>AVAMYS 27,5 MIKROGRAMŮ/DÁVKA</t>
  </si>
  <si>
    <t>NAS SPR SUS 1X60DÁVX27,5RG/DÁV</t>
  </si>
  <si>
    <t>Jiná kapiláry stabilizující látky</t>
  </si>
  <si>
    <t>TBL ENT 30X20MG</t>
  </si>
  <si>
    <t>Kyselina aminomethylbenzoová</t>
  </si>
  <si>
    <t>98168</t>
  </si>
  <si>
    <t>TBL NOB 20X250MG</t>
  </si>
  <si>
    <t>Metronidazol</t>
  </si>
  <si>
    <t>32059</t>
  </si>
  <si>
    <t>32061</t>
  </si>
  <si>
    <t>Nafazolin</t>
  </si>
  <si>
    <t>58160</t>
  </si>
  <si>
    <t>SANORIN 0,5 PM</t>
  </si>
  <si>
    <t>NAS SPR SOL 1X10MLX0,5PM</t>
  </si>
  <si>
    <t>Ciprofloxacin</t>
  </si>
  <si>
    <t>15658</t>
  </si>
  <si>
    <t>CIPLOX 500</t>
  </si>
  <si>
    <t>TBL FLM 10X500MG</t>
  </si>
  <si>
    <t>Aciklovir</t>
  </si>
  <si>
    <t>13703</t>
  </si>
  <si>
    <t>ZOVIRAX 200 MG</t>
  </si>
  <si>
    <t>TBL NOB 25X200MG</t>
  </si>
  <si>
    <t>Cefuroxim</t>
  </si>
  <si>
    <t>Jiná antibiotika pro lokální aplikaci</t>
  </si>
  <si>
    <t>UNG 10GMX250IU/100IU/GM</t>
  </si>
  <si>
    <t>2430</t>
  </si>
  <si>
    <t>VAG TBL 10X500MG</t>
  </si>
  <si>
    <t>Různá jiná léčiva pro lokální léčbu v dutině ústní</t>
  </si>
  <si>
    <t>SOLCOSERYL</t>
  </si>
  <si>
    <t>ORM PST 1X5GMX2,125MG/10MG/GM</t>
  </si>
  <si>
    <t>132654</t>
  </si>
  <si>
    <t>Citalopram</t>
  </si>
  <si>
    <t>17424</t>
  </si>
  <si>
    <t>TBL FLM 20X10MG</t>
  </si>
  <si>
    <t>83459</t>
  </si>
  <si>
    <t>CPS DUR 100X300MG</t>
  </si>
  <si>
    <t>15654</t>
  </si>
  <si>
    <t>CIPLOX 250</t>
  </si>
  <si>
    <t>TBL FLM 50X250MG</t>
  </si>
  <si>
    <t>155940</t>
  </si>
  <si>
    <t>HERPESIN KRÉM</t>
  </si>
  <si>
    <t>CRM 2GMX50MG/GM</t>
  </si>
  <si>
    <t>Alprazolam</t>
  </si>
  <si>
    <t>83099</t>
  </si>
  <si>
    <t>XANAX SR 0,5 MG</t>
  </si>
  <si>
    <t>TBL PRO 30X0,5MG</t>
  </si>
  <si>
    <t>Amlodipin</t>
  </si>
  <si>
    <t>125045</t>
  </si>
  <si>
    <t>APO-AMLO 10</t>
  </si>
  <si>
    <t>TBL NOB 30X10MG</t>
  </si>
  <si>
    <t>Bromazepam</t>
  </si>
  <si>
    <t>TBL NOB 30X3MG</t>
  </si>
  <si>
    <t>15659</t>
  </si>
  <si>
    <t>TBL FLM 50X500MG</t>
  </si>
  <si>
    <t>Chlorid draselný</t>
  </si>
  <si>
    <t>TBL PRO 30X1GM</t>
  </si>
  <si>
    <t>Kyselina fusidová</t>
  </si>
  <si>
    <t>UNG 1X15GMX20MG/GM</t>
  </si>
  <si>
    <t>132526</t>
  </si>
  <si>
    <t>HELICID 10</t>
  </si>
  <si>
    <t>25365</t>
  </si>
  <si>
    <t>CPS ETD 28X20MG</t>
  </si>
  <si>
    <t>25366</t>
  </si>
  <si>
    <t>CPS ETD 90X20MG</t>
  </si>
  <si>
    <t>Ramipril</t>
  </si>
  <si>
    <t>Thiethylperazin</t>
  </si>
  <si>
    <t>SUP 6X6,5MG</t>
  </si>
  <si>
    <t>85525</t>
  </si>
  <si>
    <t>AMOKSIKLAV 625 MG</t>
  </si>
  <si>
    <t>TBL FLM 21X500MG/125MG</t>
  </si>
  <si>
    <t>132710</t>
  </si>
  <si>
    <t>Furosemid</t>
  </si>
  <si>
    <t>98218</t>
  </si>
  <si>
    <t>FURON 40 MG</t>
  </si>
  <si>
    <t>TBL NOB 20X40MG</t>
  </si>
  <si>
    <t>17188</t>
  </si>
  <si>
    <t>KALIUM CHLORATUM BIOMEDICA</t>
  </si>
  <si>
    <t>TBL ENT 50X500MG</t>
  </si>
  <si>
    <t>202700</t>
  </si>
  <si>
    <t>TBL ENT 60X20MG</t>
  </si>
  <si>
    <t>Metoprolol</t>
  </si>
  <si>
    <t>49934</t>
  </si>
  <si>
    <t>TBL PRO 30X25MG</t>
  </si>
  <si>
    <t>32060</t>
  </si>
  <si>
    <t>INJ SOL ISP 2X0,6MLX9500IU/ML</t>
  </si>
  <si>
    <t>Ondansetron</t>
  </si>
  <si>
    <t>Spironolakton</t>
  </si>
  <si>
    <t>TBL NOB 20X25MG</t>
  </si>
  <si>
    <t>138840</t>
  </si>
  <si>
    <t>TBL FLM 20X37,5MG/325MG I</t>
  </si>
  <si>
    <t>17925</t>
  </si>
  <si>
    <t>TBL FLM 20X37,5MG/325MG</t>
  </si>
  <si>
    <t>Alopurinol</t>
  </si>
  <si>
    <t>1711</t>
  </si>
  <si>
    <t>MILURIT 300</t>
  </si>
  <si>
    <t>TBL NOB 100X300MG</t>
  </si>
  <si>
    <t>Mefenoxalon</t>
  </si>
  <si>
    <t>DORSIFLEX 200 MG</t>
  </si>
  <si>
    <t>TBL NOB 30X200MG</t>
  </si>
  <si>
    <t>Atorvastatin</t>
  </si>
  <si>
    <t>187483</t>
  </si>
  <si>
    <t>TBL FLM 28X10MG</t>
  </si>
  <si>
    <t>Baklofen</t>
  </si>
  <si>
    <t>40274</t>
  </si>
  <si>
    <t>BACLOFEN-POLPHARMA 10 MG</t>
  </si>
  <si>
    <t>TBL NOB 50X10MG</t>
  </si>
  <si>
    <t>47728</t>
  </si>
  <si>
    <t>TBL FLM 14X500MG</t>
  </si>
  <si>
    <t>200903</t>
  </si>
  <si>
    <t>XORIMAX 500 MG POTAHOVANÉ TABLETY</t>
  </si>
  <si>
    <t>Ciklopirox</t>
  </si>
  <si>
    <t>76152</t>
  </si>
  <si>
    <t>BATRAFEN ROZTOK</t>
  </si>
  <si>
    <t>DRM SOL 20MLX10MG/ML</t>
  </si>
  <si>
    <t>Diosmin, kombinace</t>
  </si>
  <si>
    <t>132647</t>
  </si>
  <si>
    <t>TBL FLM 60X500MG</t>
  </si>
  <si>
    <t>Gestoden a ethinylestradiol</t>
  </si>
  <si>
    <t>178541</t>
  </si>
  <si>
    <t>VONILLE 0,060 MG/0,015 MG POTAHOVANÉ TABLETY</t>
  </si>
  <si>
    <t>TBL FLM 3X28(24+4)</t>
  </si>
  <si>
    <t>201970</t>
  </si>
  <si>
    <t>PAMYCON NA PŘÍPRAVU KAPEK</t>
  </si>
  <si>
    <t>DRM PLV SOL 1X33000IU/2500IU</t>
  </si>
  <si>
    <t>Karbamazepin</t>
  </si>
  <si>
    <t>3417</t>
  </si>
  <si>
    <t>BISTON</t>
  </si>
  <si>
    <t>TBL NOB 50X200MG</t>
  </si>
  <si>
    <t>Ketoprofen</t>
  </si>
  <si>
    <t>76655</t>
  </si>
  <si>
    <t>KETONAL</t>
  </si>
  <si>
    <t>CPS DUR 25X50MG</t>
  </si>
  <si>
    <t>Klomipramin</t>
  </si>
  <si>
    <t>16028</t>
  </si>
  <si>
    <t>ANAFRANIL SR 75</t>
  </si>
  <si>
    <t>TBL RET 20X75MG</t>
  </si>
  <si>
    <t>Kombinace různých antibiotik</t>
  </si>
  <si>
    <t>OPH UNG 1X5GM</t>
  </si>
  <si>
    <t>Levonorgestrel a estrogen</t>
  </si>
  <si>
    <t>200860</t>
  </si>
  <si>
    <t>KLIMONORM</t>
  </si>
  <si>
    <t>TBL OBD 3X21</t>
  </si>
  <si>
    <t>Meloxikam</t>
  </si>
  <si>
    <t>160701</t>
  </si>
  <si>
    <t>ORAMELLOX 7,5 MG</t>
  </si>
  <si>
    <t>POR TBL DIS 30X7,5MG</t>
  </si>
  <si>
    <t>184654</t>
  </si>
  <si>
    <t>POR TBL DIS 20X7,5MG</t>
  </si>
  <si>
    <t>Mometason</t>
  </si>
  <si>
    <t>59662</t>
  </si>
  <si>
    <t>TBL NOB 6X100MG</t>
  </si>
  <si>
    <t>Paroxetin</t>
  </si>
  <si>
    <t>107847</t>
  </si>
  <si>
    <t>APO-PAROX</t>
  </si>
  <si>
    <t>Sertralin</t>
  </si>
  <si>
    <t>53951</t>
  </si>
  <si>
    <t>ZOLOFT 100 MG</t>
  </si>
  <si>
    <t>TBL FLM 28X100MG</t>
  </si>
  <si>
    <t>Tizanidin</t>
  </si>
  <si>
    <t>16050</t>
  </si>
  <si>
    <t>SIRDALUD 2 MG</t>
  </si>
  <si>
    <t>TBL NOB 20X2MG</t>
  </si>
  <si>
    <t>Tobramycin</t>
  </si>
  <si>
    <t>86264</t>
  </si>
  <si>
    <t>OPH GTT SOL 1X5MLX3MG/ML</t>
  </si>
  <si>
    <t>OPH UNG 3,5GMX3MG/GM</t>
  </si>
  <si>
    <t>Tramadol</t>
  </si>
  <si>
    <t>32083</t>
  </si>
  <si>
    <t>TRALGIT GTT.</t>
  </si>
  <si>
    <t>POR GTT SOL 1X10MLX100MG/ML</t>
  </si>
  <si>
    <t>Zolpidem</t>
  </si>
  <si>
    <t>146887</t>
  </si>
  <si>
    <t>ZOLPIDEM MYLAN 10 MG</t>
  </si>
  <si>
    <t>TBL FLM 7X10MG</t>
  </si>
  <si>
    <t>Jiná</t>
  </si>
  <si>
    <t>*4036</t>
  </si>
  <si>
    <t>Benzathin-fenoxymethylpenicilin</t>
  </si>
  <si>
    <t>49549</t>
  </si>
  <si>
    <t>OSPEN 400</t>
  </si>
  <si>
    <t>SIR 150MLX400000IU/5ML</t>
  </si>
  <si>
    <t>Betaxolol</t>
  </si>
  <si>
    <t>Cetirizin</t>
  </si>
  <si>
    <t>66029</t>
  </si>
  <si>
    <t>TBL FLM 10X10MG</t>
  </si>
  <si>
    <t>97655</t>
  </si>
  <si>
    <t>DOXYBENE 100 MG</t>
  </si>
  <si>
    <t>CPS MOL 20X100MG</t>
  </si>
  <si>
    <t>Hořčík (různé sole v kombinaci)</t>
  </si>
  <si>
    <t>POR GRA SOL SCC 30X365MG</t>
  </si>
  <si>
    <t>Indometacin</t>
  </si>
  <si>
    <t>32544</t>
  </si>
  <si>
    <t>KLACID SR</t>
  </si>
  <si>
    <t>TBL RET 10X500MG DOUBLE BLI</t>
  </si>
  <si>
    <t>32546</t>
  </si>
  <si>
    <t>TBL RET 14X500MG DOUBLE BLI</t>
  </si>
  <si>
    <t>53853</t>
  </si>
  <si>
    <t>132644</t>
  </si>
  <si>
    <t>TBL NOB 14X500MG</t>
  </si>
  <si>
    <t>Kyselina acetylsalicylová</t>
  </si>
  <si>
    <t>151142</t>
  </si>
  <si>
    <t>ANOPYRIN 100 MG</t>
  </si>
  <si>
    <t>Kyselina hyaluronová</t>
  </si>
  <si>
    <t>59840</t>
  </si>
  <si>
    <t>HYALGAN 20 MG/2 ML</t>
  </si>
  <si>
    <t>INJ SOL 1X2MLX10MG/ML</t>
  </si>
  <si>
    <t>25363</t>
  </si>
  <si>
    <t>CPS ETD 90X10MG</t>
  </si>
  <si>
    <t>202855</t>
  </si>
  <si>
    <t>HELICID 40 MG</t>
  </si>
  <si>
    <t>CPS ETD 28X40MG II</t>
  </si>
  <si>
    <t>202858</t>
  </si>
  <si>
    <t>CPS ETD 60X40MG III</t>
  </si>
  <si>
    <t>Pitofenon a analgetika</t>
  </si>
  <si>
    <t>50335</t>
  </si>
  <si>
    <t>POR GTT SOL 1X25ML</t>
  </si>
  <si>
    <t>75022</t>
  </si>
  <si>
    <t>TBL NOB 10X800MG/160MG</t>
  </si>
  <si>
    <t>Vitamin B1 v kombinaci s vitaminem B6 a/nebo B12</t>
  </si>
  <si>
    <t>42477</t>
  </si>
  <si>
    <t>MILGAMMA</t>
  </si>
  <si>
    <t>TBL OBD 100X50MG/0,25MG</t>
  </si>
  <si>
    <t>Orfenadrin, kombinace</t>
  </si>
  <si>
    <t>10085</t>
  </si>
  <si>
    <t>INF SOL 1X250ML</t>
  </si>
  <si>
    <t>TBL FLM 14X875MG/125MG II</t>
  </si>
  <si>
    <t>132711</t>
  </si>
  <si>
    <t>Azithromycin</t>
  </si>
  <si>
    <t>42844</t>
  </si>
  <si>
    <t>ZINNAT 125 MG</t>
  </si>
  <si>
    <t>POR GRA SUS 100MLX125MG</t>
  </si>
  <si>
    <t>42845</t>
  </si>
  <si>
    <t>POR GRA SUS 50MLX125MG</t>
  </si>
  <si>
    <t>47725</t>
  </si>
  <si>
    <t>ZINNAT 250 MG</t>
  </si>
  <si>
    <t>TBL FLM 10X250MG</t>
  </si>
  <si>
    <t>Desloratadin</t>
  </si>
  <si>
    <t>POR TBL DIS 30X2,5MG</t>
  </si>
  <si>
    <t>Dexamethason a antiinfektiva</t>
  </si>
  <si>
    <t>OPH GTT SUS 1X5ML</t>
  </si>
  <si>
    <t>Diazepam</t>
  </si>
  <si>
    <t>208695</t>
  </si>
  <si>
    <t>DIAZEPAM SLOVAKOFARMA 10 MG</t>
  </si>
  <si>
    <t>TBL NOB 20(1X20)X10MG</t>
  </si>
  <si>
    <t>Erdostein</t>
  </si>
  <si>
    <t>87076</t>
  </si>
  <si>
    <t>ERDOMED</t>
  </si>
  <si>
    <t>CPS DUR 20X300MG</t>
  </si>
  <si>
    <t>92757</t>
  </si>
  <si>
    <t>CPS DUR 10X300MG</t>
  </si>
  <si>
    <t>Gabapentin</t>
  </si>
  <si>
    <t>55760</t>
  </si>
  <si>
    <t>DRM PLV SOL 10</t>
  </si>
  <si>
    <t>16444</t>
  </si>
  <si>
    <t>TEGRETOL CR 200</t>
  </si>
  <si>
    <t>TBL PRO 50X200MG</t>
  </si>
  <si>
    <t>Nifuroxazid</t>
  </si>
  <si>
    <t>214593</t>
  </si>
  <si>
    <t>ERCEFURYL 200 MG CPS.</t>
  </si>
  <si>
    <t>CPS DUR 14X200MG</t>
  </si>
  <si>
    <t>Ofloxacin</t>
  </si>
  <si>
    <t>59687</t>
  </si>
  <si>
    <t>TBL FLM 14X200MG</t>
  </si>
  <si>
    <t>25364</t>
  </si>
  <si>
    <t>CPS ETD 14X20MG</t>
  </si>
  <si>
    <t>Pantoprazol</t>
  </si>
  <si>
    <t>180645</t>
  </si>
  <si>
    <t>TBL ENT 90X40MG II</t>
  </si>
  <si>
    <t>180652</t>
  </si>
  <si>
    <t>TBL ENT 90X40MG H II</t>
  </si>
  <si>
    <t>180667</t>
  </si>
  <si>
    <t>TBL ENT 100X40MG II</t>
  </si>
  <si>
    <t>180578</t>
  </si>
  <si>
    <t>CONTROLOC 20 MG</t>
  </si>
  <si>
    <t>TBL ENT 90X20MG II</t>
  </si>
  <si>
    <t>84262</t>
  </si>
  <si>
    <t>POR GTT SOL 96MLX100MG/ML</t>
  </si>
  <si>
    <t>TBL FLM 30X37,5MG/325MG I</t>
  </si>
  <si>
    <t>138838</t>
  </si>
  <si>
    <t>TBL FLM 2X37,5MG/325MG I</t>
  </si>
  <si>
    <t>132603</t>
  </si>
  <si>
    <t>STILNOX</t>
  </si>
  <si>
    <t>91788</t>
  </si>
  <si>
    <t>NEUROL 0,25</t>
  </si>
  <si>
    <t>TBL NOB 30X0,25MG</t>
  </si>
  <si>
    <t>Amoxicilin</t>
  </si>
  <si>
    <t>62050</t>
  </si>
  <si>
    <t>DUOMOX 500</t>
  </si>
  <si>
    <t>TBL SUS 20X500MG</t>
  </si>
  <si>
    <t>Bilastin</t>
  </si>
  <si>
    <t>148673</t>
  </si>
  <si>
    <t>XADOS 20 MG TABLETY</t>
  </si>
  <si>
    <t>TBL NOB 30X20MG</t>
  </si>
  <si>
    <t>132600</t>
  </si>
  <si>
    <t>LEXAURIN 1,5</t>
  </si>
  <si>
    <t>TBL NOB 30X1,5MG</t>
  </si>
  <si>
    <t>29814</t>
  </si>
  <si>
    <t>NAS SPR SUS 1X30DÁVX27,5RG/DÁV</t>
  </si>
  <si>
    <t>Loratadin</t>
  </si>
  <si>
    <t>14910</t>
  </si>
  <si>
    <t>FLONIDAN 10 MG TABLETY</t>
  </si>
  <si>
    <t>TBL NOB 90X10MG</t>
  </si>
  <si>
    <t>Losartan</t>
  </si>
  <si>
    <t>10604</t>
  </si>
  <si>
    <t>LORISTA 50</t>
  </si>
  <si>
    <t>TBL FLM 28X50MG</t>
  </si>
  <si>
    <t>2181</t>
  </si>
  <si>
    <t>POR GRA SUS 6X100MG I</t>
  </si>
  <si>
    <t>132721</t>
  </si>
  <si>
    <t>POR GRA SUS 15X100MG</t>
  </si>
  <si>
    <t>17186</t>
  </si>
  <si>
    <t>NIMESIL</t>
  </si>
  <si>
    <t>Prednison</t>
  </si>
  <si>
    <t>PREDNISON 5 LÉČIVA</t>
  </si>
  <si>
    <t>TBL NOB 20X5MG</t>
  </si>
  <si>
    <t>Diklofenak</t>
  </si>
  <si>
    <t>16032</t>
  </si>
  <si>
    <t>VOLTAREN RAPID 50 MG TABLETY</t>
  </si>
  <si>
    <t>TBL OBD 10X50MG</t>
  </si>
  <si>
    <t>54539</t>
  </si>
  <si>
    <t>DOLMINA INJ</t>
  </si>
  <si>
    <t>INJ SOL 5X3MLX25MG/ML</t>
  </si>
  <si>
    <t>Ibuprofen</t>
  </si>
  <si>
    <t>151019</t>
  </si>
  <si>
    <t>BRUFEN 600 MG</t>
  </si>
  <si>
    <t>GRA EFF 20X600MG</t>
  </si>
  <si>
    <t>CPS DUR 16X150MG</t>
  </si>
  <si>
    <t>Makrogol</t>
  </si>
  <si>
    <t>184039</t>
  </si>
  <si>
    <t>FORLAX 4 G</t>
  </si>
  <si>
    <t>POR PLV SOL SCC 20X4GM</t>
  </si>
  <si>
    <t>184041</t>
  </si>
  <si>
    <t>POR PLV SOL SCC 50X4GM</t>
  </si>
  <si>
    <t>12893</t>
  </si>
  <si>
    <t>TBL NOB 60X100MG</t>
  </si>
  <si>
    <t>Thiokolchikosid</t>
  </si>
  <si>
    <t>107944</t>
  </si>
  <si>
    <t>MUSCORIL INJ</t>
  </si>
  <si>
    <t>INJ SOL 6X2MLX2MG/ML</t>
  </si>
  <si>
    <t>13818</t>
  </si>
  <si>
    <t>CPS MOL 100X40/90/0,25MG</t>
  </si>
  <si>
    <t>74991</t>
  </si>
  <si>
    <t>AMOKSIKLAV 156,25 MG/5 ML SUSPENZE</t>
  </si>
  <si>
    <t>POR PLV SUS 1X125/31,25MG/5ML</t>
  </si>
  <si>
    <t>108607</t>
  </si>
  <si>
    <t>CIFLOXINAL 500 MG</t>
  </si>
  <si>
    <t>58261</t>
  </si>
  <si>
    <t>DICLOFENAC AL 25</t>
  </si>
  <si>
    <t>TBL ENT 30X25MG</t>
  </si>
  <si>
    <t>89024</t>
  </si>
  <si>
    <t>DICLOFENAC AL 50</t>
  </si>
  <si>
    <t>TBL ENT 20X50MG</t>
  </si>
  <si>
    <t>89025</t>
  </si>
  <si>
    <t>TBL ENT 50X50MG</t>
  </si>
  <si>
    <t>95560</t>
  </si>
  <si>
    <t>CPS DUR 30X300MG</t>
  </si>
  <si>
    <t>AVAMYS 27,5 MIKROGRAMŮ</t>
  </si>
  <si>
    <t>NAS SPR SUS 1X120DÁV</t>
  </si>
  <si>
    <t>94357</t>
  </si>
  <si>
    <t>VAG TBL 50X500MG</t>
  </si>
  <si>
    <t>Mupirocin</t>
  </si>
  <si>
    <t>90778</t>
  </si>
  <si>
    <t>BACTROBAN</t>
  </si>
  <si>
    <t>UNG 15GMX20MG/GM</t>
  </si>
  <si>
    <t>Pseudoefedrin, kombinace</t>
  </si>
  <si>
    <t>191949</t>
  </si>
  <si>
    <t>CLARINASE REPETABS</t>
  </si>
  <si>
    <t>TBL RET 14X120MG/5MG I</t>
  </si>
  <si>
    <t>Sodná sůl dokusátu, včetně kombinací</t>
  </si>
  <si>
    <t>12770</t>
  </si>
  <si>
    <t>YAL</t>
  </si>
  <si>
    <t>RCT SOL 2X67,5MLX13,4GM/0,01GM</t>
  </si>
  <si>
    <t>59671</t>
  </si>
  <si>
    <t>TRALGIT SR 100</t>
  </si>
  <si>
    <t>TBL PRO 10X100MG</t>
  </si>
  <si>
    <t>42479</t>
  </si>
  <si>
    <t>TBL OBD 1000X50MG/0,25MG H</t>
  </si>
  <si>
    <t>TBL NOB 20(2X10)X10MG</t>
  </si>
  <si>
    <t>TBL NOB 50X40MG</t>
  </si>
  <si>
    <t>215978</t>
  </si>
  <si>
    <t>Ibuprofen, kombinace</t>
  </si>
  <si>
    <t>7987</t>
  </si>
  <si>
    <t>MODAFEN</t>
  </si>
  <si>
    <t>TBL FLM 12X200MG/30MG</t>
  </si>
  <si>
    <t>Klopidogrel</t>
  </si>
  <si>
    <t>149480</t>
  </si>
  <si>
    <t>ZYLLT 75 MG</t>
  </si>
  <si>
    <t>TBL FLM 28X75MG</t>
  </si>
  <si>
    <t>149483</t>
  </si>
  <si>
    <t>TBL FLM 56X75MG</t>
  </si>
  <si>
    <t>162858</t>
  </si>
  <si>
    <t>ASPIRIN PROTECT 100</t>
  </si>
  <si>
    <t>TBL ENT 28X100MG</t>
  </si>
  <si>
    <t>163425</t>
  </si>
  <si>
    <t>TBL ENT 50X100MG</t>
  </si>
  <si>
    <t>TBL PRO 28X25MG</t>
  </si>
  <si>
    <t>15864</t>
  </si>
  <si>
    <t>TRITACE 10 MG</t>
  </si>
  <si>
    <t>56973</t>
  </si>
  <si>
    <t>TRITACE 1,25 MG</t>
  </si>
  <si>
    <t>TBL NOB 30X1,25MG</t>
  </si>
  <si>
    <t>56974</t>
  </si>
  <si>
    <t>TBL NOB 50X1,25MG</t>
  </si>
  <si>
    <t>Sildenafil</t>
  </si>
  <si>
    <t>149958</t>
  </si>
  <si>
    <t>SILDENAFIL ACTAVIS 100 MG</t>
  </si>
  <si>
    <t>TBL FLM 8X100MG</t>
  </si>
  <si>
    <t>Tolperison</t>
  </si>
  <si>
    <t>MYDOCALM 150 MG</t>
  </si>
  <si>
    <t>TBL FLM 30X150MG</t>
  </si>
  <si>
    <t>Warfarin</t>
  </si>
  <si>
    <t>94114</t>
  </si>
  <si>
    <t>WARFARIN ORION 5 MG</t>
  </si>
  <si>
    <t>TBL NOB 100X5MG</t>
  </si>
  <si>
    <t>192854</t>
  </si>
  <si>
    <t>45011</t>
  </si>
  <si>
    <t>TBL FLM 6X500MG</t>
  </si>
  <si>
    <t>192354</t>
  </si>
  <si>
    <t>15646</t>
  </si>
  <si>
    <t>CIPLOX</t>
  </si>
  <si>
    <t>AUR+OPH GTT SOL 5MLX3MG/ML</t>
  </si>
  <si>
    <t>10543</t>
  </si>
  <si>
    <t>VOLTAREN EMULGEL</t>
  </si>
  <si>
    <t>GEL 100GMX10MG/GM</t>
  </si>
  <si>
    <t>15613</t>
  </si>
  <si>
    <t>GEL 100GMX10MG/GM I</t>
  </si>
  <si>
    <t>100097</t>
  </si>
  <si>
    <t>GEL 100GMX10MG/GM II</t>
  </si>
  <si>
    <t>107933</t>
  </si>
  <si>
    <t>GEL 120GMX10MG/GM I</t>
  </si>
  <si>
    <t>132908</t>
  </si>
  <si>
    <t>TBL FLM 120X500MG</t>
  </si>
  <si>
    <t>4013</t>
  </si>
  <si>
    <t>DOXYBENE 200 MG TABLETY</t>
  </si>
  <si>
    <t>TBL NOB 10X200MG</t>
  </si>
  <si>
    <t>20401</t>
  </si>
  <si>
    <t>IBALGIN GEL</t>
  </si>
  <si>
    <t>GEL 50GMX50MG/GM</t>
  </si>
  <si>
    <t>87225</t>
  </si>
  <si>
    <t>TBL FLM 20X200MG</t>
  </si>
  <si>
    <t>Organo-heparinoid</t>
  </si>
  <si>
    <t>HEPAROID LÉČIVA</t>
  </si>
  <si>
    <t>CRM 30GMX2MG/GM</t>
  </si>
  <si>
    <t>Betamethason a antibiotika</t>
  </si>
  <si>
    <t>UNG 30GMX0,5MG/1MG/GM</t>
  </si>
  <si>
    <t>Esomeprazol</t>
  </si>
  <si>
    <t>180054</t>
  </si>
  <si>
    <t>HELIDES 20 MG ENTEROSOLVENTNÍ TVRDÉ TOBOLKY</t>
  </si>
  <si>
    <t>CPS ETD 50X20MG</t>
  </si>
  <si>
    <t>66035</t>
  </si>
  <si>
    <t>CPS DUR 70X100MG</t>
  </si>
  <si>
    <t>66037</t>
  </si>
  <si>
    <t>CPS DUR 7X100MG</t>
  </si>
  <si>
    <t>Glukagon</t>
  </si>
  <si>
    <t>83741</t>
  </si>
  <si>
    <t>GLUCAGEN 1 MG HYPOKIT</t>
  </si>
  <si>
    <t>INJ PSO LQF 1+1ML+STŘX1MG</t>
  </si>
  <si>
    <t>Jiná imunostimulancia</t>
  </si>
  <si>
    <t>55676</t>
  </si>
  <si>
    <t>RIBOMUNYL</t>
  </si>
  <si>
    <t>TBL NOB 20</t>
  </si>
  <si>
    <t>132723</t>
  </si>
  <si>
    <t>POR GRA SUS 30X100MG</t>
  </si>
  <si>
    <t>11486</t>
  </si>
  <si>
    <t>INJ SOL 25X2ML</t>
  </si>
  <si>
    <t>TBL NOB 25X400MG</t>
  </si>
  <si>
    <t>Drospirenon a ethinylestradiol</t>
  </si>
  <si>
    <t>175973</t>
  </si>
  <si>
    <t>SYLVIANE 0,03 MG/3 MG POTAHOVANÉ TABLETY</t>
  </si>
  <si>
    <t>TBL FLM 3X21X0,03MG/3MG</t>
  </si>
  <si>
    <t>126164</t>
  </si>
  <si>
    <t>GABAGAMMA 300 MG</t>
  </si>
  <si>
    <t>CPS DUR 2X100X300MG</t>
  </si>
  <si>
    <t>76653</t>
  </si>
  <si>
    <t>KETONAL FORTE</t>
  </si>
  <si>
    <t>TBL FLM 20X100MG</t>
  </si>
  <si>
    <t>202892</t>
  </si>
  <si>
    <t>TBL PRO 10X120MG/5MG II</t>
  </si>
  <si>
    <t>191950</t>
  </si>
  <si>
    <t>TBL RET 7X120MG/5MG I</t>
  </si>
  <si>
    <t>58142</t>
  </si>
  <si>
    <t>TBL ENT 30X50MG</t>
  </si>
  <si>
    <t>Guajazulen</t>
  </si>
  <si>
    <t>OPH UNG 5GMX1,5MG/GM</t>
  </si>
  <si>
    <t>16287</t>
  </si>
  <si>
    <t>FASTUM GEL</t>
  </si>
  <si>
    <t>GEL 100GMX25MG/GM</t>
  </si>
  <si>
    <t>75490</t>
  </si>
  <si>
    <t>KLACID 250</t>
  </si>
  <si>
    <t>TBL FLM 14X250MG</t>
  </si>
  <si>
    <t>107869</t>
  </si>
  <si>
    <t>APO-ALLOPURINOL</t>
  </si>
  <si>
    <t>TBL NOB 100X100MG</t>
  </si>
  <si>
    <t>119773</t>
  </si>
  <si>
    <t>216284</t>
  </si>
  <si>
    <t>TBL NOB 90X100MG</t>
  </si>
  <si>
    <t>163114</t>
  </si>
  <si>
    <t>ZOREM 5 MG</t>
  </si>
  <si>
    <t>216707</t>
  </si>
  <si>
    <t>TBL NOB 28X1,5MG</t>
  </si>
  <si>
    <t>Hydrokortison</t>
  </si>
  <si>
    <t>OPHTHALMO-HYDROCORTISON LÉČIVA</t>
  </si>
  <si>
    <t>OPH UNG 5GMX5MG/GM</t>
  </si>
  <si>
    <t>Hydrokortison a antibiotika</t>
  </si>
  <si>
    <t>61980</t>
  </si>
  <si>
    <t>PIMAFUCORT</t>
  </si>
  <si>
    <t>UNG 15GM</t>
  </si>
  <si>
    <t>Jiná antiinfektiva</t>
  </si>
  <si>
    <t>200863</t>
  </si>
  <si>
    <t>OPH GTT SOL 1X10ML PLAST</t>
  </si>
  <si>
    <t>191862</t>
  </si>
  <si>
    <t>Oxazepam</t>
  </si>
  <si>
    <t>1940</t>
  </si>
  <si>
    <t>OXAZEPAM LÉČIVA</t>
  </si>
  <si>
    <t>TBL NOB 20X10MG</t>
  </si>
  <si>
    <t>119688</t>
  </si>
  <si>
    <t>TBL ENT 100X40MG I</t>
  </si>
  <si>
    <t>Propafenon</t>
  </si>
  <si>
    <t>53535</t>
  </si>
  <si>
    <t>PROPAFENON AL 150</t>
  </si>
  <si>
    <t>TBL FLM 50X150MG</t>
  </si>
  <si>
    <t>3378</t>
  </si>
  <si>
    <t>BISEPTOL 120</t>
  </si>
  <si>
    <t>TBL NOB 20X100MG/20MG</t>
  </si>
  <si>
    <t>192342</t>
  </si>
  <si>
    <t>WARFARIN PMCS 5 MG</t>
  </si>
  <si>
    <t>TBL NOB 100X5MG I</t>
  </si>
  <si>
    <t>99366</t>
  </si>
  <si>
    <t>AMOKSIKLAV 457 MG/5 ML</t>
  </si>
  <si>
    <t>POR PLV SUS 70ML</t>
  </si>
  <si>
    <t>CRM 30GMX0,5MG/1MG/GM</t>
  </si>
  <si>
    <t>47726</t>
  </si>
  <si>
    <t>168838</t>
  </si>
  <si>
    <t>DASSELTA 5 MG</t>
  </si>
  <si>
    <t>TBL FLM 90X5MG</t>
  </si>
  <si>
    <t>164768</t>
  </si>
  <si>
    <t>JANGEE 0,03 MG/3 MG 28 POTAHOVANÝCH TABLET</t>
  </si>
  <si>
    <t>TBL FLM 3X28(21+7)X0,03MG/3MG</t>
  </si>
  <si>
    <t>Jiná antiemetika</t>
  </si>
  <si>
    <t>17996</t>
  </si>
  <si>
    <t>KINEDRYL</t>
  </si>
  <si>
    <t>TBL NOB 10X25MG/30MG</t>
  </si>
  <si>
    <t>Jodovaný povidon</t>
  </si>
  <si>
    <t>UNG 20GMX100MG/GM</t>
  </si>
  <si>
    <t>89782</t>
  </si>
  <si>
    <t>PREDNISON 20 LÉČIVA</t>
  </si>
  <si>
    <t>TBL NOB 20X20MG</t>
  </si>
  <si>
    <t>Salbutamol</t>
  </si>
  <si>
    <t>146891</t>
  </si>
  <si>
    <t>TBL FLM 14X10MG</t>
  </si>
  <si>
    <t>Salmeterol a flutikason</t>
  </si>
  <si>
    <t>45961</t>
  </si>
  <si>
    <t>SERETIDE DISKUS 50 MIKROGRAMŮ/100 MIKROGRAMŮ</t>
  </si>
  <si>
    <t>INH PLV DOS 1X60DÁVX50RG/100RG</t>
  </si>
  <si>
    <t>tramadol a paracetamol</t>
  </si>
  <si>
    <t>205615</t>
  </si>
  <si>
    <t>TRAMADOL/PARACETAMOL ACTAVIS 37,5 MG/325 MG</t>
  </si>
  <si>
    <t>TBL FLM 60X37,5MG/325MG</t>
  </si>
  <si>
    <t>16029</t>
  </si>
  <si>
    <t>ANAFRANIL 25</t>
  </si>
  <si>
    <t>TBL OBD 30X25MG</t>
  </si>
  <si>
    <t>206009</t>
  </si>
  <si>
    <t>MOMETASON FUROÁT ACTAVIS 0,05 MG/DÁVKA</t>
  </si>
  <si>
    <t>NAS SPR SUS 1X140DÁV (18 G)</t>
  </si>
  <si>
    <t>812</t>
  </si>
  <si>
    <t>SANORIN 1 PM</t>
  </si>
  <si>
    <t>NAS GTT SOL 1X10MLX1MG/ML</t>
  </si>
  <si>
    <t>42476</t>
  </si>
  <si>
    <t>TBL OBD 50X50MG/0,25MG</t>
  </si>
  <si>
    <t>75632</t>
  </si>
  <si>
    <t>DICLOFENAC AL RETARD</t>
  </si>
  <si>
    <t>TBL PRO 50X100MG</t>
  </si>
  <si>
    <t>Kodein, kombinace kromě psycholeptik</t>
  </si>
  <si>
    <t>TBL NOB 10X325MG/28,73MG</t>
  </si>
  <si>
    <t>57860</t>
  </si>
  <si>
    <t>POR GTT SOL 1X10ML</t>
  </si>
  <si>
    <t>Saccharomyces Boulardii</t>
  </si>
  <si>
    <t>202796</t>
  </si>
  <si>
    <t>ENTEROL</t>
  </si>
  <si>
    <t>CPS DUR 30X250MG</t>
  </si>
  <si>
    <t>132601</t>
  </si>
  <si>
    <t>5476</t>
  </si>
  <si>
    <t>75603</t>
  </si>
  <si>
    <t>TBL ENT 20X25MG</t>
  </si>
  <si>
    <t>199680</t>
  </si>
  <si>
    <t>CPS DUR 60X300MG</t>
  </si>
  <si>
    <t>Chlorhexidin, kombinace</t>
  </si>
  <si>
    <t>DRM LIQ 1X500ML</t>
  </si>
  <si>
    <t>IBALGIN 600</t>
  </si>
  <si>
    <t>TBL FLM 30X600MG</t>
  </si>
  <si>
    <t>84114</t>
  </si>
  <si>
    <t>GEL 50GMX25MG/GM</t>
  </si>
  <si>
    <t>115398</t>
  </si>
  <si>
    <t>GEL 50GM+DÁVKOVAČX25MG/GM</t>
  </si>
  <si>
    <t>Klindamycin, kombinace</t>
  </si>
  <si>
    <t>169741</t>
  </si>
  <si>
    <t>DUAC GEL</t>
  </si>
  <si>
    <t>GEL 50GMX10MG/50MG/GM</t>
  </si>
  <si>
    <t>Levocetirizin</t>
  </si>
  <si>
    <t>124343</t>
  </si>
  <si>
    <t>CEZERA 5 MG</t>
  </si>
  <si>
    <t>TBL FLM 30X5MG I</t>
  </si>
  <si>
    <t>Midazolam</t>
  </si>
  <si>
    <t>183840</t>
  </si>
  <si>
    <t>MOMETASON FUROÁT CIPLA 50 MIKROGRAMŮ/DÁVKU</t>
  </si>
  <si>
    <t>NAS SPR SUS 140DÁVX50RG/DÁV</t>
  </si>
  <si>
    <t>59805</t>
  </si>
  <si>
    <t>INJ SOL ISP 2X0,6MLX19000IU/ML</t>
  </si>
  <si>
    <t>155871</t>
  </si>
  <si>
    <t>Paracetamol, kombinace kromě psycholeptik</t>
  </si>
  <si>
    <t>186199</t>
  </si>
  <si>
    <t>VALETOL</t>
  </si>
  <si>
    <t>TBL NOB 24</t>
  </si>
  <si>
    <t>Prulifloxacin</t>
  </si>
  <si>
    <t>19157</t>
  </si>
  <si>
    <t>UNIDROX</t>
  </si>
  <si>
    <t>TBL FLM 1X600MG</t>
  </si>
  <si>
    <t>4311</t>
  </si>
  <si>
    <t>TRAMAL KAPKY 100 MG/1 ML</t>
  </si>
  <si>
    <t>192521</t>
  </si>
  <si>
    <t>NASONEX</t>
  </si>
  <si>
    <t>62049</t>
  </si>
  <si>
    <t>DUOMOX 250</t>
  </si>
  <si>
    <t>TBL SUS 20X250MG</t>
  </si>
  <si>
    <t>3377</t>
  </si>
  <si>
    <t>TBL NOB 20X400MG/80MG</t>
  </si>
  <si>
    <t>Indapamid</t>
  </si>
  <si>
    <t>96696</t>
  </si>
  <si>
    <t>INDAP</t>
  </si>
  <si>
    <t>CPS DUR 30X2,5MG</t>
  </si>
  <si>
    <t>Nebivolol</t>
  </si>
  <si>
    <t>TBL NOB 28X5MG</t>
  </si>
  <si>
    <t>99367</t>
  </si>
  <si>
    <t>POR PLV SUS 140ML</t>
  </si>
  <si>
    <t>216196</t>
  </si>
  <si>
    <t>216192</t>
  </si>
  <si>
    <t>KLACID 125 MG/5 ML</t>
  </si>
  <si>
    <t>POR GRA SUS 100MLX25MG/ML</t>
  </si>
  <si>
    <t>86148</t>
  </si>
  <si>
    <t>AUGMENTIN 625 MG</t>
  </si>
  <si>
    <t>TBL FLM 21X500MG/125MG II</t>
  </si>
  <si>
    <t>99365</t>
  </si>
  <si>
    <t>POR PLV SUS 35ML</t>
  </si>
  <si>
    <t>132950</t>
  </si>
  <si>
    <t>CPS RDR 30X75MG I</t>
  </si>
  <si>
    <t>155941</t>
  </si>
  <si>
    <t>CRM 5GMX50MG/GM</t>
  </si>
  <si>
    <t>132649</t>
  </si>
  <si>
    <t>OPH GTT SUS 5MLX3MG/1MG/ML</t>
  </si>
  <si>
    <t>17187</t>
  </si>
  <si>
    <t>76151</t>
  </si>
  <si>
    <t>DRM SOL 10MLX10MG/ML</t>
  </si>
  <si>
    <t>Aceklofenak</t>
  </si>
  <si>
    <t>191729</t>
  </si>
  <si>
    <t>BIOFENAC 100 MG POTAHOVANÉ TABLETY</t>
  </si>
  <si>
    <t>96416</t>
  </si>
  <si>
    <t>AMOKSIKLAV FORTE 312,5 MG/5ML SUSPENZE</t>
  </si>
  <si>
    <t>POR PLV SUS 1X250/62,5MG/5ML</t>
  </si>
  <si>
    <t>19158</t>
  </si>
  <si>
    <t>TBL FLM 2X600MG</t>
  </si>
  <si>
    <t>Kodein</t>
  </si>
  <si>
    <t>90</t>
  </si>
  <si>
    <t>CODEIN SLOVAKOFARMA 30 MG</t>
  </si>
  <si>
    <t>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</si>
  <si>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</si>
  <si>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</si>
  <si>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</si>
  <si>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</si>
  <si>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</si>
  <si>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</si>
  <si>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C01BC03 - Propafenon</t>
  </si>
  <si>
    <t>R06AX13 - Loratadin</t>
  </si>
  <si>
    <t>B01AA03 - Warfarin</t>
  </si>
  <si>
    <t>A02BC05 - Esomeprazol</t>
  </si>
  <si>
    <t>N06AB05 - Paroxetin</t>
  </si>
  <si>
    <t>N06AB06 - Sertralin</t>
  </si>
  <si>
    <t>B01AC04 - Klopidogrel</t>
  </si>
  <si>
    <t>J01FA09 - Klarithromycin</t>
  </si>
  <si>
    <t>R06AE09 - Levocetirizin</t>
  </si>
  <si>
    <t>R06AX27 - Desloratadin</t>
  </si>
  <si>
    <t>M01AC06 - Meloxikam</t>
  </si>
  <si>
    <t>R06AX27</t>
  </si>
  <si>
    <t>M01AC06</t>
  </si>
  <si>
    <t>N06AB05</t>
  </si>
  <si>
    <t>N06AB06</t>
  </si>
  <si>
    <t>J01FA09</t>
  </si>
  <si>
    <t>R06AX13</t>
  </si>
  <si>
    <t>B01AA03</t>
  </si>
  <si>
    <t>B01AC04</t>
  </si>
  <si>
    <t>R06AE09</t>
  </si>
  <si>
    <t>A02BC05</t>
  </si>
  <si>
    <t>C01BC03</t>
  </si>
  <si>
    <t>Přehled plnění PL - Preskripce léčivých přípravků - orientační přehled</t>
  </si>
  <si>
    <t>ZA006</t>
  </si>
  <si>
    <t>Obvaz elastický síťový pruban č. 8 427308</t>
  </si>
  <si>
    <t>ZA007</t>
  </si>
  <si>
    <t>Obvaz elastický síťový pruban č. 9 427309</t>
  </si>
  <si>
    <t>ZA090</t>
  </si>
  <si>
    <t>Vata buničitá přířezy 37 x 57 cm 2730152</t>
  </si>
  <si>
    <t>ZA338</t>
  </si>
  <si>
    <t>Obinadlo hydrofilní   6 cm x   5 m 13005</t>
  </si>
  <si>
    <t>ZA340</t>
  </si>
  <si>
    <t>Obinadlo hydrofilní 12 cm x   5 m 13008</t>
  </si>
  <si>
    <t>ZA425</t>
  </si>
  <si>
    <t>Obinadlo hydrofilní 10 cm x   5 m 13007</t>
  </si>
  <si>
    <t>ZA451</t>
  </si>
  <si>
    <t>Náplast omniplast 5,0 cm x 9,2 m 9004540 (900429)</t>
  </si>
  <si>
    <t>ZA554</t>
  </si>
  <si>
    <t>Krytí hypro-sorb R 10 x 10 x 10 mm bal. á 10 ks 006</t>
  </si>
  <si>
    <t>ZA562</t>
  </si>
  <si>
    <t>Náplast cosmopor i. v. 6 x 8 cm bal. á 50 ks 9008054</t>
  </si>
  <si>
    <t>ZA576</t>
  </si>
  <si>
    <t>Set sterilní pro močovou katetrizaci Mediset bal. á 10 ks 4552710</t>
  </si>
  <si>
    <t>ZA593</t>
  </si>
  <si>
    <t>Tampon sterilní stáčený 20 x 20 cm / 5 ks 28003+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</si>
  <si>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</si>
  <si>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</si>
  <si>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</si>
  <si>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</si>
  <si>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</si>
  <si>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</si>
  <si>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ZC506</t>
  </si>
  <si>
    <t>Kompresa NT 10 x 10 cm/5 ks sterilní 1325020275</t>
  </si>
  <si>
    <t>ZC845</t>
  </si>
  <si>
    <t>Kompresa NT 10 x 20 cm/5 ks sterilní 26621</t>
  </si>
  <si>
    <t>ZC854</t>
  </si>
  <si>
    <t>Kompresa NT 7,5 x 7,5 cm/2 ks sterilní 26510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</si>
  <si>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</si>
  <si>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</si>
  <si>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</si>
  <si>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</si>
  <si>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</si>
  <si>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</si>
  <si>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</si>
  <si>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</si>
  <si>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</si>
  <si>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</si>
  <si>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</si>
  <si>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</si>
  <si>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ZK404</t>
  </si>
  <si>
    <t>Krytí - roztok Prontosan 350 ml 400416</t>
  </si>
  <si>
    <t>Krytí prontosan roztok 350 ml 400416</t>
  </si>
  <si>
    <t>ZA486</t>
  </si>
  <si>
    <t>Krytí mastný tyl jelonet   5 x 5 cm á 50 ks 7403</t>
  </si>
  <si>
    <t>ZK087</t>
  </si>
  <si>
    <t>Krém cavilon ochranný bariérový á 28 g bal. á 12 ks 3391E</t>
  </si>
  <si>
    <t>ZL999</t>
  </si>
  <si>
    <t>Rychloobvaz 8 x 4 cm / 3 ks 001445510</t>
  </si>
  <si>
    <t>ZF042</t>
  </si>
  <si>
    <t>Krytí mastný tyl jelonet 10 x 10 cm á 10 ks 7404</t>
  </si>
  <si>
    <t>ZM331</t>
  </si>
  <si>
    <t>Kompresa NT 7,5 x 7,5 cm/5 ks sterilní bal. 2400 ks 26511</t>
  </si>
  <si>
    <t>ZC399</t>
  </si>
  <si>
    <t>Krytí traumacel taf light 1,5 x 5 cm bal. á 10 ks síťka V0081946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</si>
  <si>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</si>
  <si>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</si>
  <si>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</si>
  <si>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</si>
  <si>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ZN477</t>
  </si>
  <si>
    <t>Obinadlo elastické universal 12 cm x 5 m 1323100314</t>
  </si>
  <si>
    <t>ZO128</t>
  </si>
  <si>
    <t>Krytí roztok  k výplachu a čištění ran ActiMaris Sensitiv 1000 ml 3098119</t>
  </si>
  <si>
    <t>ZA206</t>
  </si>
  <si>
    <t>Set perkutální PEG-24-PULL-I-S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</si>
  <si>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</si>
  <si>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</si>
  <si>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</si>
  <si>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</si>
  <si>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</si>
  <si>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</si>
  <si>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</si>
  <si>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</si>
  <si>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ZA812</t>
  </si>
  <si>
    <t>Uzávěr do katetrů 4435001</t>
  </si>
  <si>
    <t>ZA996</t>
  </si>
  <si>
    <t>Kanyla TS 8,0 s manžetou 100/800/080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</si>
  <si>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</si>
  <si>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</si>
  <si>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</si>
  <si>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</si>
  <si>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</si>
  <si>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</si>
  <si>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</si>
  <si>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</si>
  <si>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</si>
  <si>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</si>
  <si>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ZB756</t>
  </si>
  <si>
    <t>Zkumavka 3 ml K3 edta fialová 454086</t>
  </si>
  <si>
    <t>ZB759</t>
  </si>
  <si>
    <t>Zkumavka červená 8 ml gel 455071</t>
  </si>
  <si>
    <t>ZB761</t>
  </si>
  <si>
    <t>Zkumavka červená 4 ml 454092</t>
  </si>
  <si>
    <t>ZB762</t>
  </si>
  <si>
    <t>Zkumavka červená 6 ml 456092</t>
  </si>
  <si>
    <t>ZB763</t>
  </si>
  <si>
    <t>Zkumavka červená 9 ml 455092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</si>
  <si>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</si>
  <si>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</si>
  <si>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</si>
  <si>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</si>
  <si>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</si>
  <si>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</si>
  <si>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</si>
  <si>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</si>
  <si>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</si>
  <si>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</si>
  <si>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ZC753</t>
  </si>
  <si>
    <t>Čepelka skalpelová 20 BB520</t>
  </si>
  <si>
    <t>ZD010</t>
  </si>
  <si>
    <t>Set sterilní pro žilní katetrizaci Mediset bal. á 22 ks 4752003</t>
  </si>
  <si>
    <t>ZD650</t>
  </si>
  <si>
    <t>Aquapak - sterilní voda 340 ml s adaptérem bal. á 20 ks 400340</t>
  </si>
  <si>
    <t>ZE468</t>
  </si>
  <si>
    <t>Zkumavka modrá 1 ml 454320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</si>
  <si>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</si>
  <si>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</si>
  <si>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</si>
  <si>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</si>
  <si>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</si>
  <si>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</si>
  <si>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</si>
  <si>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</si>
  <si>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</si>
  <si>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</si>
  <si>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</si>
  <si>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</si>
  <si>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</si>
  <si>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</si>
  <si>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</si>
  <si>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</si>
  <si>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</si>
  <si>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</si>
  <si>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</si>
  <si>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</si>
  <si>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ZB557</t>
  </si>
  <si>
    <t>Přechodka adapter combifix rekord - luer 4090306</t>
  </si>
  <si>
    <t>ZF186</t>
  </si>
  <si>
    <t>Stříkačka janett 2-dílná 150 ml vyplachovací balená 08151</t>
  </si>
  <si>
    <t>ZL688</t>
  </si>
  <si>
    <t>Proužky Accu-Check Inform IIStrip 50 EU1 á 50 ks 05942861</t>
  </si>
  <si>
    <t>Proužky Accu-Check Inform IIStrip 50 EU1 á 50 ks 05942861041</t>
  </si>
  <si>
    <t>ZL689</t>
  </si>
  <si>
    <t>Roztok Accu-Check Performa Int´l Controls 1+2 level 04861736</t>
  </si>
  <si>
    <t>ZH335</t>
  </si>
  <si>
    <t>Kanyla TS 7,0 s manžetou bal. á 2 ks 100/523/070</t>
  </si>
  <si>
    <t>ZH809</t>
  </si>
  <si>
    <t>Nádoba na histologický mat. s pufrovaným formalínem HISTOFOR 40 ml bal. á 100 ks BFS-40</t>
  </si>
  <si>
    <t>ZH808</t>
  </si>
  <si>
    <t>Nádoba na histologický mat. s pufrovaným formalínem HISTOFOR 20 ml bal. á 100 ks BFS-20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</si>
  <si>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</si>
  <si>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</si>
  <si>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</si>
  <si>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</si>
  <si>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</si>
  <si>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</si>
  <si>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</si>
  <si>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</si>
  <si>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</si>
  <si>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</si>
  <si>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</si>
  <si>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</si>
  <si>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ZN949</t>
  </si>
  <si>
    <t>Nádoba na histologický mat. s pufrovaným formalínem HISTOFOR 30 ml bal. á 100 ks BFS-30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</si>
  <si>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</si>
  <si>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</si>
  <si>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</si>
  <si>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BFS-500</t>
  </si>
  <si>
    <t>ZB328</t>
  </si>
  <si>
    <t>Kanyla TS 10,0 kovová 100020003 (41092)</t>
  </si>
  <si>
    <t>ZO372</t>
  </si>
  <si>
    <t>Konektor bezjehlový OptiSyte JIM:JSM4001</t>
  </si>
  <si>
    <t>ZF239</t>
  </si>
  <si>
    <t>Kanyla TS 8,0 s manžetou +2 hlad.vnitřní vyměnit.kanyly 100/810/080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</si>
  <si>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</si>
  <si>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</si>
  <si>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</si>
  <si>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</si>
  <si>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</si>
  <si>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</si>
  <si>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</si>
  <si>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</si>
  <si>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</si>
  <si>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</si>
  <si>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ZB978</t>
  </si>
  <si>
    <t>Šití dafilon modrý 5/0 (1) bal. á 36 ks C0932124</t>
  </si>
  <si>
    <t>ZB979</t>
  </si>
  <si>
    <t>Šití dafilon modrý 4/0 (1.5) bal. á 36 ks C0932205</t>
  </si>
  <si>
    <t>ZD736</t>
  </si>
  <si>
    <t>Šití silkam černý 4/0 (1.5) bal. á 36 ks C0760293</t>
  </si>
  <si>
    <t>ZJ021</t>
  </si>
  <si>
    <t>Šití chirlac pletený fialový 3/0 bal. á 24 ks PG0262</t>
  </si>
  <si>
    <t>ZB443</t>
  </si>
  <si>
    <t>Šití silkam černý 4/0 (1.5) bal. á 36 ks C0760137</t>
  </si>
  <si>
    <t>ZN641</t>
  </si>
  <si>
    <t>Šití vstřebatelné PGA-RESORBA 3/0 fialová HS 22 70 cm bal. á 24 ks PA1117</t>
  </si>
  <si>
    <t>ZD984</t>
  </si>
  <si>
    <t>Šití silkam černý 2/0 (3) bal. á 36 ks C0764175</t>
  </si>
  <si>
    <t>ZB446</t>
  </si>
  <si>
    <t>Šití silkam černý 2/0 (3) bal. á 36 ks C0262064</t>
  </si>
  <si>
    <t>ZO353</t>
  </si>
  <si>
    <t>Šití PGA-RESORBA pletené potahované syntetické vstřebatelné vlákno jehla HR 22 fialová 3/0 70cm bal.á 24 ks PA10211</t>
  </si>
  <si>
    <t>ZA360</t>
  </si>
  <si>
    <t>Jehla sterican 0,5 x 25 mm oranžová 9186158</t>
  </si>
  <si>
    <t>ZA834</t>
  </si>
  <si>
    <t>Jehla injekční 0,7 x 40 mm černá 4660021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</si>
  <si>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</si>
  <si>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</si>
  <si>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</si>
  <si>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</si>
  <si>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</si>
  <si>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</si>
  <si>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</si>
  <si>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</si>
  <si>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</si>
  <si>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</si>
  <si>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</si>
  <si>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</si>
  <si>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</si>
  <si>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</si>
  <si>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</si>
  <si>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</si>
  <si>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ZK094</t>
  </si>
  <si>
    <t>Rukavice latex s p. M karton 2000 ks 8955565 - povoleno pouze pro ÚČOCH a KZL</t>
  </si>
  <si>
    <t>DG382</t>
  </si>
  <si>
    <t>Bactec Plus Aerobic</t>
  </si>
  <si>
    <t>DG385</t>
  </si>
  <si>
    <t>Bactec Plus Anaerobic</t>
  </si>
  <si>
    <t>ZA339</t>
  </si>
  <si>
    <t>Obinadlo hydrofilní   8 cm x   5 m 13006</t>
  </si>
  <si>
    <t>ZA450</t>
  </si>
  <si>
    <t>Náplast omniplast 1,25 cm x 9,1 m 9004520</t>
  </si>
  <si>
    <t>ZA516</t>
  </si>
  <si>
    <t>Kompresa NT 7,5 x 7,5 cm/10 ks sterilní karton á 900 ks 1230119526</t>
  </si>
  <si>
    <t>ZA640</t>
  </si>
  <si>
    <t>Krytí traumacel taf light 7,5 x 5 cm bal. á 10 ks síťka V0081947</t>
  </si>
  <si>
    <t>Náplast curapor   7 x   5 cm 32912  (22120,  náhrada za cosmopor )</t>
  </si>
  <si>
    <t>ZA616</t>
  </si>
  <si>
    <t>Drenáž zubní sterilní 1 x 6 cm 0360</t>
  </si>
  <si>
    <t>ZL664</t>
  </si>
  <si>
    <t>Krytí mastný tyl pharmatull 10 x 20 cm bal. á 10 ks P-Tull1020</t>
  </si>
  <si>
    <t>ZD812</t>
  </si>
  <si>
    <t>Drenáž zubní sterilní 1 x 40 cm 0359</t>
  </si>
  <si>
    <t>ZO215</t>
  </si>
  <si>
    <t>Kompresa NT 7,5 x 7,5 cm/5 ks sterilní karton á 650 ks 1230119525</t>
  </si>
  <si>
    <t>Kompresa NT 7,5 x 7,5 cm/5 ks sterilní karton á 500 ks 1325020265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</si>
  <si>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</si>
  <si>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</si>
  <si>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</si>
  <si>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</si>
  <si>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</si>
  <si>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</si>
  <si>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ZB102</t>
  </si>
  <si>
    <t>Láhev k odsávačce flovac 1l hadice 1,8 m á 45 ks 000-036-020</t>
  </si>
  <si>
    <t>ZB117</t>
  </si>
  <si>
    <t>Lanceta haemolance modrá plus low flow bal. á 100 ks DIS7371</t>
  </si>
  <si>
    <t>ZB754</t>
  </si>
  <si>
    <t>Zkumavka černá 2 ml 454073</t>
  </si>
  <si>
    <t>ZB757</t>
  </si>
  <si>
    <t>Zkumavka 6 ml K3 edta fialová 456036</t>
  </si>
  <si>
    <t>ZD808</t>
  </si>
  <si>
    <t>Kanyla vasofix 22G modrá safety 4269098S-01</t>
  </si>
  <si>
    <t>ZD809</t>
  </si>
  <si>
    <t>Kanyla vasofix 20G růžová safety 4269110S-01</t>
  </si>
  <si>
    <t>ZK884</t>
  </si>
  <si>
    <t>Kohout trojcestný discofix modrý 4095111</t>
  </si>
  <si>
    <t>ZN298</t>
  </si>
  <si>
    <t>Hadička spojovací Gamaplus 1,8 x 1800 LL NO DOP (606304) 686403</t>
  </si>
  <si>
    <t>ZB956</t>
  </si>
  <si>
    <t>Nádoba na histologický mat. s pufrovaným formalínem HISTOFOR 125 ml bal. á 35 ks BFS-125</t>
  </si>
  <si>
    <t>ZB681</t>
  </si>
  <si>
    <t>Návlek na fix. tyčinku k OPG bal. á 200 ks 6644-IMG</t>
  </si>
  <si>
    <t>ZE428</t>
  </si>
  <si>
    <t>Kanyla introcan safety oranžová G14 4251717-01</t>
  </si>
  <si>
    <t>ZC020</t>
  </si>
  <si>
    <t>Film zubní AGFA 150 ks 582018</t>
  </si>
  <si>
    <t>ZC033</t>
  </si>
  <si>
    <t>Vývojka TABLE TOP G153 12 x 2.5L HT536</t>
  </si>
  <si>
    <t>ZC032</t>
  </si>
  <si>
    <t>Ustalovač Table top G354 18 x 2,5 l 2828Q</t>
  </si>
  <si>
    <t>ZC360</t>
  </si>
  <si>
    <t>Premacryl liq.bezbarvý 250 ml 4342921</t>
  </si>
  <si>
    <t>ZC373</t>
  </si>
  <si>
    <t>Sprej cognoscin orig. 120 g 1IX1140</t>
  </si>
  <si>
    <t>ZC441</t>
  </si>
  <si>
    <t>Sádra marmodent 0208/25 á 25 kg</t>
  </si>
  <si>
    <t>ZD933</t>
  </si>
  <si>
    <t>Listerine 1,0 l 450669</t>
  </si>
  <si>
    <t>ZB881</t>
  </si>
  <si>
    <t>Implantát D2.9 SB/L12 02101:3</t>
  </si>
  <si>
    <t>ZD288</t>
  </si>
  <si>
    <t>Fólie erkoflex 4,0 mm/120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</si>
  <si>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</si>
  <si>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</si>
  <si>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</si>
  <si>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</si>
  <si>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</si>
  <si>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</si>
  <si>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</si>
  <si>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</si>
  <si>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ZC783</t>
  </si>
  <si>
    <t>Vana dezinfekční 3 l 9800600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</si>
  <si>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</si>
  <si>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</si>
  <si>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</si>
  <si>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</si>
  <si>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</si>
  <si>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</si>
  <si>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</si>
  <si>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</si>
  <si>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</si>
  <si>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</si>
  <si>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</si>
  <si>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</si>
  <si>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</si>
  <si>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</si>
  <si>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</si>
  <si>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</si>
  <si>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</si>
  <si>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</si>
  <si>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</si>
  <si>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</si>
  <si>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</si>
  <si>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</si>
  <si>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ZF848</t>
  </si>
  <si>
    <t>Implantát SuperLine 4,5 x 12 mm FX 45 12 SW</t>
  </si>
  <si>
    <t>ZO197</t>
  </si>
  <si>
    <t>Implantát SuperLine 4,5 x 10 mm FX 45 10 SW</t>
  </si>
  <si>
    <t>ZO272</t>
  </si>
  <si>
    <t>Šroubovák HEX DRIVER T/W XHD 25 W</t>
  </si>
  <si>
    <t>ZB518</t>
  </si>
  <si>
    <t>Membrána kolegenová Parasorb Resodont forte 64 x 25 mm RDF0703</t>
  </si>
  <si>
    <t>ZK423</t>
  </si>
  <si>
    <t>Implantát SuperLine 5,0 x 12 mm FX 50 12 SW</t>
  </si>
  <si>
    <t>ZA029</t>
  </si>
  <si>
    <t>Implantát šroubový I.CON pr. 4,3 mm, délka 12 mm 4312 I.CON</t>
  </si>
  <si>
    <t>ZO498</t>
  </si>
  <si>
    <t>Váleček vhojovací BEKA prům. 4 mm výška 5 mm 4005 BEKA</t>
  </si>
  <si>
    <t>ZN095</t>
  </si>
  <si>
    <t>Implantát BioniQ S4,0/L10 2009.10</t>
  </si>
  <si>
    <t>ZM343</t>
  </si>
  <si>
    <t>Implantát BioniQ S3,5/L12 2006.12</t>
  </si>
  <si>
    <t>ZB134</t>
  </si>
  <si>
    <t>Šití dafilon modrý 3/0 (2) bal. á 36 ks C0932213</t>
  </si>
  <si>
    <t>ZG849</t>
  </si>
  <si>
    <t>Šití premicron zelený 2/0 (3) bal. á 12 ks G0120061</t>
  </si>
  <si>
    <t>ZJ017</t>
  </si>
  <si>
    <t>Šití chirlac pletený fialový 4/0 bal. á 24 ks PG0256</t>
  </si>
  <si>
    <t>ZA956</t>
  </si>
  <si>
    <t>Šití dafilon modrý 6/0 (0.7) bal. á 36 ks C0936022</t>
  </si>
  <si>
    <t>ZJ018</t>
  </si>
  <si>
    <t>Šití chirlac pletený fialový 3/0 bal. á 24 ks PG0257</t>
  </si>
  <si>
    <t>ZD983</t>
  </si>
  <si>
    <t>Šití silkam černý 3/0 (2) bal. á 36 ks C0764248</t>
  </si>
  <si>
    <t>ZJ020</t>
  </si>
  <si>
    <t>Šití chirlac pletený fialový 4/0 bal. á 24 ks PG0261</t>
  </si>
  <si>
    <t>ZG140</t>
  </si>
  <si>
    <t>Šití silkam černý 2/0 (3) bal. á 36 ks C0760420</t>
  </si>
  <si>
    <t>ZF080</t>
  </si>
  <si>
    <t>Rouška břišní 17 nití s kroužkem na tkanici 12 x 47 cm karton á 300 ks 1230100311</t>
  </si>
  <si>
    <t>ZF351</t>
  </si>
  <si>
    <t>Náplast transpore bílá 1,25 cm x 9,14 m bal. á 24 ks 1534-0</t>
  </si>
  <si>
    <t>ZL410</t>
  </si>
  <si>
    <t>Krytí gelové Hemagel 100 g A2681147</t>
  </si>
  <si>
    <t>ZA533</t>
  </si>
  <si>
    <t>Váleček zubní Celluron č.2 á 600 ks 4301821</t>
  </si>
  <si>
    <t>ZF598</t>
  </si>
  <si>
    <t>Krytí hypro-sorb Z bal. á 10 ks 009</t>
  </si>
  <si>
    <t>ZE898</t>
  </si>
  <si>
    <t>Tampon sterilní stáčený 50 x 50 cm / á 5 ks 28017</t>
  </si>
  <si>
    <t>ZN814</t>
  </si>
  <si>
    <t>Krytí gelové na rány ActiMaris bal. á 20g 3097749</t>
  </si>
  <si>
    <t>ZA798</t>
  </si>
  <si>
    <t>Krytí traumacel P 2g ks bal. 1 ks zásyp 80521</t>
  </si>
  <si>
    <t>ZJ695</t>
  </si>
  <si>
    <t>Sonda žaludeční CH14 1200 mm s RTG linkou bal. á 50 ks 412014</t>
  </si>
  <si>
    <t>ZK977</t>
  </si>
  <si>
    <t>Cévka odsávací CH14 s přerušovačem sání P01173a</t>
  </si>
  <si>
    <t>ZK978</t>
  </si>
  <si>
    <t>Cévka odsávací CH16 s přerušovačem sání P01175a</t>
  </si>
  <si>
    <t>ZC301</t>
  </si>
  <si>
    <t>Ypeen 800 g dóza 100066</t>
  </si>
  <si>
    <t>ZC313</t>
  </si>
  <si>
    <t>Repin 800 g orig. 4241110</t>
  </si>
  <si>
    <t>ZC325</t>
  </si>
  <si>
    <t>Gel etching 4122505</t>
  </si>
  <si>
    <t>ZC456</t>
  </si>
  <si>
    <t>Savka jednorázová UH 709, á 100 ks, 00709</t>
  </si>
  <si>
    <t>ZD351</t>
  </si>
  <si>
    <t>Speedex Universal Aktivator 1 x 60 ml - 60 g IX4990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</si>
  <si>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</si>
  <si>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</si>
  <si>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</si>
  <si>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</si>
  <si>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</si>
  <si>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</si>
  <si>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</si>
  <si>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otv./0,1 mm GR.4, široká 20-ST-104-E</t>
  </si>
  <si>
    <t>ZL577</t>
  </si>
  <si>
    <t>Sprej Kavo 4119640KA</t>
  </si>
  <si>
    <t>ZD470</t>
  </si>
  <si>
    <t>Premacryl prášek transparent 500 g 4342400</t>
  </si>
  <si>
    <t>ZE033</t>
  </si>
  <si>
    <t>Šroub mini 2,0 x 12 mm 20-MN-012</t>
  </si>
  <si>
    <t>ZE176</t>
  </si>
  <si>
    <t>Dlaha mini přímá 18 otv./0,8 mm 20-ST-018M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</si>
  <si>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</si>
  <si>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</si>
  <si>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</si>
  <si>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</si>
  <si>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</si>
  <si>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</si>
  <si>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</si>
  <si>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</si>
  <si>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ZC471</t>
  </si>
  <si>
    <t>Spofacryl orig. 100g O 4318200</t>
  </si>
  <si>
    <t>ZH756</t>
  </si>
  <si>
    <t>Šroub mini 2,3 x 6 mm 23-MN-006</t>
  </si>
  <si>
    <t>ZC486</t>
  </si>
  <si>
    <t>Kavitan plus (barva A2) 1001A2</t>
  </si>
  <si>
    <t>ZB393</t>
  </si>
  <si>
    <t>Hmota otiskovací silikonová speedex putty 0026292</t>
  </si>
  <si>
    <t>ZA144</t>
  </si>
  <si>
    <t>Aquasil soft putty DT60578320</t>
  </si>
  <si>
    <t>ZK182</t>
  </si>
  <si>
    <t>Dycal 4401</t>
  </si>
  <si>
    <t>ZM729</t>
  </si>
  <si>
    <t>Roztok na otiskovací hmotu VPS Tray Adhezivum ES7307</t>
  </si>
  <si>
    <t>ZH757</t>
  </si>
  <si>
    <t>Šroub mini 2,3 x 8 mm 23-MN-008</t>
  </si>
  <si>
    <t>ZN639</t>
  </si>
  <si>
    <t>Krytí kuželka dentální Genta-Coll resorb 1,2 x 1,6 cm bal. á 10 ks MK10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</si>
  <si>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</si>
  <si>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</si>
  <si>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</si>
  <si>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</si>
  <si>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</si>
  <si>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</si>
  <si>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</si>
  <si>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</si>
  <si>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</si>
  <si>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</si>
  <si>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ZK416</t>
  </si>
  <si>
    <t>Pryskyřice duracryl plus-pulvis á 500g DE4316416</t>
  </si>
  <si>
    <t>ZO076</t>
  </si>
  <si>
    <t>Implantát šroubový I.CON pr. 3,8 mm, délka 10 mm 3810 I.CON</t>
  </si>
  <si>
    <t>ZF854</t>
  </si>
  <si>
    <t>Implantát SuperLine 6,0 x 12 mm FX 60 12 SW</t>
  </si>
  <si>
    <t>ZM628</t>
  </si>
  <si>
    <t>Implantát BioniQ S3,5/L10 2006.10</t>
  </si>
  <si>
    <t>ZO109</t>
  </si>
  <si>
    <t>Implantát BioniQ S2 9/ L12 2003.12</t>
  </si>
  <si>
    <t>ZI916</t>
  </si>
  <si>
    <t>Fréza tvrdokovová HM79GX040104XA</t>
  </si>
  <si>
    <t>ZE929</t>
  </si>
  <si>
    <t>Fréza tvrdokovová HM250GX040104</t>
  </si>
  <si>
    <t>ZI915</t>
  </si>
  <si>
    <t>Fréza tvrdokovová HM77GX060104XA</t>
  </si>
  <si>
    <t>ZC306</t>
  </si>
  <si>
    <t>Adhesor orig. 80 g N-1 prášek 55 g tekutina N-1</t>
  </si>
  <si>
    <t>ZM115</t>
  </si>
  <si>
    <t>Šroub mini 2,0 x 4 mm 20-MN-004</t>
  </si>
  <si>
    <t>ZB638</t>
  </si>
  <si>
    <t>Protahováček Hedstrém 073025010</t>
  </si>
  <si>
    <t>ZC408</t>
  </si>
  <si>
    <t>Protahováček Hedstrém 073025020</t>
  </si>
  <si>
    <t>ZC326</t>
  </si>
  <si>
    <t>Kartáček na kořenové nástroje 14360NI</t>
  </si>
  <si>
    <t>Kartáček na kořenové nástroje 954361 (14360NI)</t>
  </si>
  <si>
    <t>ZC723</t>
  </si>
  <si>
    <t>Spofacryl orig. 100g 4318200  (ZC471)</t>
  </si>
  <si>
    <t>ZC851</t>
  </si>
  <si>
    <t>Fréza křížová břit HM161RX0181045F</t>
  </si>
  <si>
    <t>ZC307</t>
  </si>
  <si>
    <t>Adhesor orig. 80 g N-2 prášek 55 g tekutina N-2</t>
  </si>
  <si>
    <t>ZO825</t>
  </si>
  <si>
    <t>Váleček vhojovací EV 4,8 průměr 6,5 mm výška 4,5 mm 25306</t>
  </si>
  <si>
    <t>ZO824</t>
  </si>
  <si>
    <t>Implantát Astra Tech OsseoSpeed EV C pr. 4,8 mm délka 11 mm 25274</t>
  </si>
  <si>
    <t>ZB609</t>
  </si>
  <si>
    <t>Šití premicron zelený 2/0 (3) bal. á 36 ks C0026026</t>
  </si>
  <si>
    <t>ZN642</t>
  </si>
  <si>
    <t>Šití vstřebatelné PGA-RESORBA 4/0 fialová HS 18 70 cm bal. á 24 ks PA11112</t>
  </si>
  <si>
    <t>ZN640</t>
  </si>
  <si>
    <t>Šití vstřebatelné PGA-RESORBA 3/0 fialová HS 18 70 cm bal. á 24 ks PA1113</t>
  </si>
  <si>
    <t>ZO355</t>
  </si>
  <si>
    <t>Šití PGA-RESORBA pletené potahované syntetické vstřebatelné vlákno jehla HR 12 fialová 5/0 45cm bal. á 24 ks PA10274</t>
  </si>
  <si>
    <t>ZD447</t>
  </si>
  <si>
    <t>Šití premicron zelený 3/0 (2) bal. á 36 ks C0026025</t>
  </si>
  <si>
    <t>ZD982</t>
  </si>
  <si>
    <t>Šití silkam černý 4/0 (1.5) bal. á 36 ks C0764825</t>
  </si>
  <si>
    <t>ZA832</t>
  </si>
  <si>
    <t>Jehla injekční 0,9 x 40 mm žlutá 4657519</t>
  </si>
  <si>
    <t>ZC305</t>
  </si>
  <si>
    <t>Jehla injekční 0,4 x 20 mm šedá 4657705</t>
  </si>
  <si>
    <t>ZA480</t>
  </si>
  <si>
    <t>Fólie incizní raucodrape 15 x 20 cm á 10 ks 25441</t>
  </si>
  <si>
    <t>ZA541</t>
  </si>
  <si>
    <t>Fólie incizní rucodrape ( opraflex ) 40 x 35 cm 25444</t>
  </si>
  <si>
    <t>ZA605</t>
  </si>
  <si>
    <t>Tamponáda s vazelína album 4 vrstvá 2,5 cm x 200 cm/1 ks šnek 0342</t>
  </si>
  <si>
    <t>ZM769</t>
  </si>
  <si>
    <t>Ubrousky cavilon pro péči při inkontinenci 8 ubrousků 20 x 30 cm bal. á 96 ks 9274 DH888843488</t>
  </si>
  <si>
    <t>ZN105</t>
  </si>
  <si>
    <t>Rouška břišní NT Special s RTG vláknem sterilní 30 x 30 cm 130g/m2 bal. á 5 ks 187705-08</t>
  </si>
  <si>
    <t>ZD754</t>
  </si>
  <si>
    <t>Textilie obv.kombinov. 15 x 10 cm 140-1510 COM 30</t>
  </si>
  <si>
    <t>ZN547</t>
  </si>
  <si>
    <t>Rouška břišní NT Special s RTG vláknem sterilní 10 x 60 cm 130g/m2 bal. á 40 ks 187605</t>
  </si>
  <si>
    <t>ZN104</t>
  </si>
  <si>
    <t>Rouška břišní NT Special s RTG vláknem sterilní 40 x 40 cm 130g/m2 zelená bal. á 2 ks 187822</t>
  </si>
  <si>
    <t>ZA690</t>
  </si>
  <si>
    <t>Čepelka skalpelová 10 BB510</t>
  </si>
  <si>
    <t>ZA749</t>
  </si>
  <si>
    <t>Stříkačka injekční 3-dílná 50 ml LL Omnifix Solo 4617509F</t>
  </si>
  <si>
    <t>ZA759</t>
  </si>
  <si>
    <t>Drén redon CH10 50 cm U2111000</t>
  </si>
  <si>
    <t>ZA760</t>
  </si>
  <si>
    <t>Drén redon CH8 50 cm U2110800</t>
  </si>
  <si>
    <t>ZA791</t>
  </si>
  <si>
    <t>Stříkačka janett 3-dílná 150 ml sterilní vyplachovací KDM870822</t>
  </si>
  <si>
    <t>ZB553</t>
  </si>
  <si>
    <t>Láhev redon hi-vac 400 ml-kompletní 05.000.22.803</t>
  </si>
  <si>
    <t>ZC074</t>
  </si>
  <si>
    <t>Nebulizátor Typ 753 pro dospělé 01.000.08.753</t>
  </si>
  <si>
    <t>ZC498</t>
  </si>
  <si>
    <t>Držák močových sáčků UH 800800100</t>
  </si>
  <si>
    <t>ZG916</t>
  </si>
  <si>
    <t>Elektroda neutrální bipolární pro dospělé á 100 ks 2510</t>
  </si>
  <si>
    <t>ZI781</t>
  </si>
  <si>
    <t>Elektroda neutrální monopolární pro dospělé á 100 ks 2125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</si>
  <si>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</si>
  <si>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</si>
  <si>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</si>
  <si>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</si>
  <si>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</si>
  <si>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</si>
  <si>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ZM780</t>
  </si>
  <si>
    <t>Souprava odsávací zahnutá Yankauer 4 mm s rukojetí hadice CH 25 délka 2 m 34101</t>
  </si>
  <si>
    <t>ZH852</t>
  </si>
  <si>
    <t>Souprava odsávací zahnutá Yankauer 6 mm s rukojetí hadice CH 25 délka 2 m 34101</t>
  </si>
  <si>
    <t>ZF174</t>
  </si>
  <si>
    <t>Nádoba na histologický mat. 400 ml 333000041012</t>
  </si>
  <si>
    <t>ZM097</t>
  </si>
  <si>
    <t>Hadička infúzní NSK pro Surgic XT resterilizovatelná S900-055</t>
  </si>
  <si>
    <t>ZO301</t>
  </si>
  <si>
    <t>Rukojeť plastová zaostřovací sterilizovatelná k operační lampě  Dr. Mach 21150002</t>
  </si>
  <si>
    <t>ZM372</t>
  </si>
  <si>
    <t>Svorka střední 10 x 25 ks krabička B397117910272</t>
  </si>
  <si>
    <t>ZE173</t>
  </si>
  <si>
    <t>Nádoba na histologický mat. 200 ml Z1333000041002</t>
  </si>
  <si>
    <t>ZD082</t>
  </si>
  <si>
    <t>Výplň ve stříkačce R.T.R. 530334</t>
  </si>
  <si>
    <t>ZC052</t>
  </si>
  <si>
    <t>Tlouček drsný 24 x 115 mm JIZE213A/1</t>
  </si>
  <si>
    <t>ZC048</t>
  </si>
  <si>
    <t>Miska třecí drsná 211a/0 6,0 cm JIZE211A/0</t>
  </si>
  <si>
    <t>ZE594</t>
  </si>
  <si>
    <t>Dlaha mini L pravá dlouhá 4 otv./0,6 mm 100° 20-LR-204R</t>
  </si>
  <si>
    <t>ZE892</t>
  </si>
  <si>
    <t>Šroub midi 1,6 x 10 mm 16-MD-010</t>
  </si>
  <si>
    <t>ZG438</t>
  </si>
  <si>
    <t>Dlaha mini orbitální 9 otv. 20-CD-009</t>
  </si>
  <si>
    <t>ZD847</t>
  </si>
  <si>
    <t>Šroub mini 2,0 x 10 mm 20-MN-010</t>
  </si>
  <si>
    <t>ZG761</t>
  </si>
  <si>
    <t>Šroub mini 2,0 x 14 mm 20-MN-014</t>
  </si>
  <si>
    <t>ZK421</t>
  </si>
  <si>
    <t>Šroub maxi 2,4 x 12 mm 24-MX-012</t>
  </si>
  <si>
    <t>ZC193</t>
  </si>
  <si>
    <t>Poresorb-TCP 1.0 g/1.2 ml 1,0-2,0 mm 41:2</t>
  </si>
  <si>
    <t>ZE355</t>
  </si>
  <si>
    <t>Dlaha mini L levá dlouhá 4 otv./1,0 mm 90° 20-LL-104R</t>
  </si>
  <si>
    <t>ZD846</t>
  </si>
  <si>
    <t>Dlaha mini přímá dlouhá 4 otv./1,0 mm 20-ST-104</t>
  </si>
  <si>
    <t>ZK420</t>
  </si>
  <si>
    <t>Šroub maxi 2,4 x 10 mm 24-MX-010</t>
  </si>
  <si>
    <t>ZI323</t>
  </si>
  <si>
    <t>Šroub maxi 2,4 x 8 mm 24-MX-008</t>
  </si>
  <si>
    <t>ZN356</t>
  </si>
  <si>
    <t>Šroub Matrix Ø 1.85 mm samořezný délka 10 mm slitina titanu (TAN) bal. po 1 kusu v klipu 04.511.210.01C</t>
  </si>
  <si>
    <t>ZN357</t>
  </si>
  <si>
    <t>Šroub Matrix Ø 1.85 mm samořezný délka 12 mm slitina titanu (TAN) bal. po 1 kusu v klipu 04.511.212.01C</t>
  </si>
  <si>
    <t>ZN358</t>
  </si>
  <si>
    <t>Šroub Matrix Ø 1.85 mm samořezný délka 14 mm slitina titanu (TAN) bal. po 1 kusu v klipu 04.511.214.01C</t>
  </si>
  <si>
    <t>ZN361</t>
  </si>
  <si>
    <t>Dlaha L Matrix krátká 3+3 otvory oboustranná tloušťka 0.7 mm titan 04.511.344</t>
  </si>
  <si>
    <t>ZN362</t>
  </si>
  <si>
    <t>Dlaha L Matrix střední 3+3 otvory oboustranná tloušťka 0.7 mm titan 04.511.345</t>
  </si>
  <si>
    <t>ZN363</t>
  </si>
  <si>
    <t>Dlaha Matrix pro sagitální rozdělení rovná s můstkem 8 mm 4 otvory tloušťka 1.0 mm 04.511.422</t>
  </si>
  <si>
    <t>ZL889</t>
  </si>
  <si>
    <t>Dlaha maxi rekonstrukční přímá 25 otv. 24-RS-025</t>
  </si>
  <si>
    <t>ZN652</t>
  </si>
  <si>
    <t>Šroub Matrix Ø 1.85 mm samořezný délka 8 mm modrý (TAN) bal. po 1 kusu v klipu 04.511.208.01C</t>
  </si>
  <si>
    <t>ZN651</t>
  </si>
  <si>
    <t>Šroub Matrix Ø 1.85 mm samořezný délka 6 mm modrý (TAN) bal. po 1 kusu v klipu 04.511.206.01C</t>
  </si>
  <si>
    <t>ZN673</t>
  </si>
  <si>
    <t>Dlaha L Matrix krátká 3+3 otvory oboustranná tloušťka 0.7 mm titan 04.511.324</t>
  </si>
  <si>
    <t>ZN823</t>
  </si>
  <si>
    <t>Šroub IMF průměr 2.0 mm 201.928</t>
  </si>
  <si>
    <t>ZH856</t>
  </si>
  <si>
    <t>Dlaha mini 5 otvorů Y/1,0 mm 20-TP-005R</t>
  </si>
  <si>
    <t>ZN859</t>
  </si>
  <si>
    <t>Dlaha Matrix pro sagitální rozdělení rovná s můstkem 6 mm 4 otvory tloušťka 1.0 mm 04.511.421</t>
  </si>
  <si>
    <t>ZN360</t>
  </si>
  <si>
    <t>Dlaha L Matrix střední 3+3 otvory oboustranná tloušťka 0.7 mm titan 04.511.325</t>
  </si>
  <si>
    <t>ZN674</t>
  </si>
  <si>
    <t>Dlaha Matrix pro sagitální rozdělení rovná s můstkem tloušťka 1.0 mm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</si>
  <si>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</si>
  <si>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</si>
  <si>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</si>
  <si>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</si>
  <si>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</si>
  <si>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Matrix, dvojitě zakřivená, odsazení 4 mm 04.511.461</t>
  </si>
  <si>
    <t>ZG940</t>
  </si>
  <si>
    <t>Rozvěrač úst mirahold-block bal. á 12 ks 0022016</t>
  </si>
  <si>
    <t>ZM420</t>
  </si>
  <si>
    <t>Lžíce otiskovací pro dolní ozubenou čelist 154 52 0260</t>
  </si>
  <si>
    <t>ZC267</t>
  </si>
  <si>
    <t>Dlaha mini L pravá dlouhá 4 otv./1,0 mm 90° 20-LR-104R</t>
  </si>
  <si>
    <t>ZO121</t>
  </si>
  <si>
    <t>Dlaha Matrix pro sagitální rozdělení rovná s můstkem tloušťka 12 mm 04.511.424</t>
  </si>
  <si>
    <t>ZF034</t>
  </si>
  <si>
    <t>Dlaha midi dlouhá L levá 90° 4 otv. 16-LL-104</t>
  </si>
  <si>
    <t>ZD774</t>
  </si>
  <si>
    <t>Dlaha midi dlouhá L pravá 90° 4 otv. 16-LR-104</t>
  </si>
  <si>
    <t>ZD779</t>
  </si>
  <si>
    <t>Šroub midi 1,6 x 8 mm 16-MD-008</t>
  </si>
  <si>
    <t>ZC662</t>
  </si>
  <si>
    <t>Dlaha midi přímá dlouhá 2 otv. 16-ST-102</t>
  </si>
  <si>
    <t>ZD714</t>
  </si>
  <si>
    <t>Dlaha mini přímá 16 otv./1,0 mm 20-ST-016</t>
  </si>
  <si>
    <t>ZM820</t>
  </si>
  <si>
    <t>Dlaha orbitální stříbrná 16-OR-F10-002</t>
  </si>
  <si>
    <t>ZE891</t>
  </si>
  <si>
    <t>Dlaha midi přímá 10 otv. 16-ST-010</t>
  </si>
  <si>
    <t>ZO260</t>
  </si>
  <si>
    <t>Implantát kraniofacilární systém LaFórte dlaha midi L 100° 4 otvory 16-LR-204</t>
  </si>
  <si>
    <t>ZI426</t>
  </si>
  <si>
    <t>Šroub MatrixMANDIBLE pr. 2.0 mm 04.503.410.01C</t>
  </si>
  <si>
    <t>ZN365</t>
  </si>
  <si>
    <t>Šroub MatrixMIDFACE Ø 1.5 mm 04.503.226.01C</t>
  </si>
  <si>
    <t>ZO273</t>
  </si>
  <si>
    <t>Dlaha L MatrixMIDFACE střední šikmá 2 + 3 otv. levá tl. 0,5 mm 04.503.323</t>
  </si>
  <si>
    <t>ZO275</t>
  </si>
  <si>
    <t>Dlaha L MatrixMIDFACE střední šikmá 3 + 4 otv. levá tl. 0,7 mm 04.503.355</t>
  </si>
  <si>
    <t>ZO274</t>
  </si>
  <si>
    <t>Dlaha L MatrixMIDFACE střední šikmá 2 + 3 otv. pravá tl. 0,5 mm 04.503.324</t>
  </si>
  <si>
    <t>ZO276</t>
  </si>
  <si>
    <t>Dlaha L MatrixMIDFACE střední šikmá 3 + 4 otv. pravá tl. 0,7 mm 04.503.356</t>
  </si>
  <si>
    <t>ZO277</t>
  </si>
  <si>
    <t>Šroub MatrixMIDFACE Ø 1.5 mm 04.503.228.01C</t>
  </si>
  <si>
    <t>ZN822</t>
  </si>
  <si>
    <t>Šroub IMF průměr 2.0 mm 201.932</t>
  </si>
  <si>
    <t>ZI462</t>
  </si>
  <si>
    <t>Dlaha midi přímá 12 otv. 16-ST-012</t>
  </si>
  <si>
    <t>ZB363</t>
  </si>
  <si>
    <t>Dlaha mini přímá 4 otv./1,0 mm 20-ST-004</t>
  </si>
  <si>
    <t>ZE058</t>
  </si>
  <si>
    <t>Membrána kolegenová Parasorb Resodont 22 x 25 mm RD2502</t>
  </si>
  <si>
    <t>ZO447</t>
  </si>
  <si>
    <t>Šroub krycí EV 4,2 25282</t>
  </si>
  <si>
    <t>ZO446</t>
  </si>
  <si>
    <t>Šroub krycí EV 3,6 25281</t>
  </si>
  <si>
    <t>ZO444</t>
  </si>
  <si>
    <t>Implantát Astra Tech OsseoSpeed EV pr.3,6 S délka 8 mm 25222</t>
  </si>
  <si>
    <t>ZF035</t>
  </si>
  <si>
    <t>Šroub micro 1,2 x  8 mm 12-MC-008</t>
  </si>
  <si>
    <t>ZN355</t>
  </si>
  <si>
    <t>Šroub Matrix Ø 1.85 mm samořezný délka 5 mm slitina titanu (TAN) bal. po 1 kusu v klipu 04.511.205.01C</t>
  </si>
  <si>
    <t>ZE592</t>
  </si>
  <si>
    <t>Dlaha micro přímá 6 otv. 12-ST-006</t>
  </si>
  <si>
    <t>ZD773</t>
  </si>
  <si>
    <t>Šroub micro 1,2 x  4 mm 12-MC-004</t>
  </si>
  <si>
    <t>ZK844</t>
  </si>
  <si>
    <t>Vrták krátký mini 22 mm 112-MN-302</t>
  </si>
  <si>
    <t>ZJ571</t>
  </si>
  <si>
    <t>Implantát SuperLine FX 60 10 SW</t>
  </si>
  <si>
    <t>ZA934</t>
  </si>
  <si>
    <t>Granulát BOI-OSS 0,25-1 mm 0,5 g DGD460306107E</t>
  </si>
  <si>
    <t>ZO760</t>
  </si>
  <si>
    <t>Dlaha rekonstrukční MatrixMANDIBLE rovná zlatá 20otvorů tloušťka 2,8 mm 04.503.771</t>
  </si>
  <si>
    <t>ZK829</t>
  </si>
  <si>
    <t>Šroub MatrixMANDIBLE LOCK pr. 2.4 x 10 mm 04.503.640.01C</t>
  </si>
  <si>
    <t>ZO786</t>
  </si>
  <si>
    <t>Váleček vhojovací Dentium průměr 55mm délka 35 mm HAB552035L</t>
  </si>
  <si>
    <t>ZO785</t>
  </si>
  <si>
    <t>Váleček vhojovací Dentium průměr 45mm délka 35 mm HAB452035L</t>
  </si>
  <si>
    <t>ZO466</t>
  </si>
  <si>
    <t>Šroub Matrix Ø 1.85 mm samovrtný 04.511.228.01C</t>
  </si>
  <si>
    <t>ZO787</t>
  </si>
  <si>
    <t>Váleček vhojovací Dentium průměr 65mm délka 35 mm HAB652035L</t>
  </si>
  <si>
    <t>ZO784</t>
  </si>
  <si>
    <t>Váleček vhojovací Dentium průměr 40mm délka 35 mm HAB402035L</t>
  </si>
  <si>
    <t>ZN974</t>
  </si>
  <si>
    <t>Šroub Matrix Ø 1.85 mm samovrtný 04.511.226.01C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</si>
  <si>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</si>
  <si>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</si>
  <si>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</si>
  <si>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</si>
  <si>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ZM464</t>
  </si>
  <si>
    <t>Šití monofil nylon 10/0 bal. á 24 ks 5076</t>
  </si>
  <si>
    <t>ZJ621</t>
  </si>
  <si>
    <t>Šití monofil nylon 9/0 bal. á 24 ks 5075</t>
  </si>
  <si>
    <t>ZO346</t>
  </si>
  <si>
    <t>Šití PGA-RESORBA pletené potahované syntetické vstřebatelné vlákno jehla DS 18 fialová 3/0 70 cm bal. á 24 ks PA11416</t>
  </si>
  <si>
    <t>ZO351</t>
  </si>
  <si>
    <t>Šití PGA-RESORBA pletené potahované syntetické vstřebatelné vlákno jehla DS 18 nebarvená 5/0 45 cm bal. á 24 ks PA11417</t>
  </si>
  <si>
    <t>ZO354</t>
  </si>
  <si>
    <t>Šití PGA-RESORBA pletené potahované syntetické vstřebatelné vlákno jehla HR 22 fialová 4/0 70 cm bal. á 24 ks PA10210</t>
  </si>
  <si>
    <t>ZO347</t>
  </si>
  <si>
    <t>Šití PGA-RESORBA pletené potahované syntetické vstřebatelné vlákno jehla DS 24 nebarvená 3/0 70 cm bal. á 24 ks PA1145</t>
  </si>
  <si>
    <t>ZO348</t>
  </si>
  <si>
    <t>Šití PGA-RESORBA pletené potahované syntetické vstřebatelné vlákno jehla DS 30 nebarvená 3/0 70 cm bal. á 24 ks PA11421</t>
  </si>
  <si>
    <t>ZO352</t>
  </si>
  <si>
    <t>Šití PGA-RESORBA pletené potahované syntetické vstřebatelné vlákno jehla HR 17 fialová 3/0 70 cm bal. á 24 ks PA1026</t>
  </si>
  <si>
    <t>ZO350</t>
  </si>
  <si>
    <t>Šití PGA-RESORBA pletené potahované syntetické vstřebatelné vlákno jehla DS 24 nebarvená 4/0 70 cm bal. á 24 ks PA1143</t>
  </si>
  <si>
    <t>ZO345</t>
  </si>
  <si>
    <t>Šití PGA-RESORBA pletené potahované syntetické vstřebatelné vlákno jehla DS 30 nebarvená 2/0 70 cm  bal. á 24 ks PA1149</t>
  </si>
  <si>
    <t>ZO349</t>
  </si>
  <si>
    <t>Šití PGA-RESORBA pletené potahované syntetické vstřebatelné vlákno jehla DS 18 fialová 4/0 70 cm bal. á 24 ks PA11423</t>
  </si>
  <si>
    <t>ZK473</t>
  </si>
  <si>
    <t>Rukavice operační latexové s pudrem ansell medigrip plus vel. 6,0 303502EU (302762)</t>
  </si>
  <si>
    <t>Rukavice operační latexové s pudrem ansell medigrip plus vel. 6,0 6035500</t>
  </si>
  <si>
    <t>ZK474</t>
  </si>
  <si>
    <t>Rukavice operační latexové s pudrem ansell medigrip plus vel. 6,5 303503</t>
  </si>
  <si>
    <t>Rukavice operační latexové s pudrem ansell, vasco surgical powderet vel. 6,5 6035518 (303503)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</si>
  <si>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</si>
  <si>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</si>
  <si>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</si>
  <si>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</si>
  <si>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303505EU (302925)</t>
  </si>
  <si>
    <t>Rukavice operační latexové s pudrem ansell medigrip plus vel. 7,5 6035534</t>
  </si>
  <si>
    <t>Rukavice operační latexové s pudrem ansell, vasco surgical powderet vel. 7,5 6035534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</si>
  <si>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</si>
  <si>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</si>
  <si>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</si>
  <si>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ZK478</t>
  </si>
  <si>
    <t>Rukavice operační latexové s pudrem ansell medigrip plus vel. 8,5 303507EU (302927)</t>
  </si>
  <si>
    <t>ZN041</t>
  </si>
  <si>
    <t>Rukavice operační gammex ansell PF bez pudru 6,5 330048065</t>
  </si>
  <si>
    <t>Rukavice operační gammex latex PF bez pudru 6,5 330048065</t>
  </si>
  <si>
    <t>ZB153</t>
  </si>
  <si>
    <t>Vosk kostní Knochenwasch 2,5 G 1029754</t>
  </si>
  <si>
    <t>ZB502</t>
  </si>
  <si>
    <t>Hadice silikon 3 x 5 mm á 25 m 34.000.00.103</t>
  </si>
  <si>
    <t>ZA315</t>
  </si>
  <si>
    <t>Kompresa NT 5 x 5 cm/2 ks sterilní 26501</t>
  </si>
  <si>
    <t>ZA537</t>
  </si>
  <si>
    <t>Krytí mepilex heel 13 x 20 cm bal. á 5 ks 288100-01</t>
  </si>
  <si>
    <t>ZE174</t>
  </si>
  <si>
    <t>Nádoba na histologický mat. 920 ml Z1333000041024</t>
  </si>
  <si>
    <t>ZK735</t>
  </si>
  <si>
    <t>Konektor bezjehlový caresite bal. á 200 ks dohodnutá cena 10,- Kč bez DPH 415122</t>
  </si>
  <si>
    <t>ZE700</t>
  </si>
  <si>
    <t>Nit zubní vosk M+W 15 m 0000877</t>
  </si>
  <si>
    <t>ZO442</t>
  </si>
  <si>
    <t>Implantát Astra Tech OsseoSpeed EV pr.4,2 S délka 11 mm 25234</t>
  </si>
  <si>
    <t>ZO443</t>
  </si>
  <si>
    <t>Implantát Astra Tech OsseoSpeed EV pr.4,2 S délka 9 mm 25233</t>
  </si>
  <si>
    <t>ZO441</t>
  </si>
  <si>
    <t>Implantát Astra Tech OsseoSpeed EV pr.4,8 S délka 8 mm 25242</t>
  </si>
  <si>
    <t>ZO445</t>
  </si>
  <si>
    <t>Implantát Astra Tech OsseoSpeed EV pr.3,6 S délka 9 mm 25223</t>
  </si>
  <si>
    <t>ZO448</t>
  </si>
  <si>
    <t>Šroub krycí EV 4,8 25283</t>
  </si>
  <si>
    <t>ZK914</t>
  </si>
  <si>
    <t>Vrtáček diamantový 838G014314B</t>
  </si>
  <si>
    <t>ZL696</t>
  </si>
  <si>
    <t>Brousek diamantový 848H018314CC</t>
  </si>
  <si>
    <t>ZG444</t>
  </si>
  <si>
    <t>Vrtáček tvrdokovový  HM1018316C</t>
  </si>
  <si>
    <t>ZG443</t>
  </si>
  <si>
    <t>Kulička tvrdokov s dl.břitem HM1014316C</t>
  </si>
  <si>
    <t>ZO771</t>
  </si>
  <si>
    <t>Implantát Astra Tech OsseoSpeed EV pr.4,8 S délka 9 mm 25243</t>
  </si>
  <si>
    <t>ZA833</t>
  </si>
  <si>
    <t>Jehla injekční 0,8 x 40 mm zelená 4657527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</si>
  <si>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</si>
  <si>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</si>
  <si>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</si>
  <si>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</si>
  <si>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</si>
  <si>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</si>
  <si>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</si>
  <si>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</si>
  <si>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</si>
  <si>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</si>
  <si>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</si>
  <si>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</si>
  <si>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</si>
  <si>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</si>
  <si>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</si>
  <si>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</si>
  <si>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50115010</t>
  </si>
  <si>
    <t>504 SZM rentgenový (112 02 010)</t>
  </si>
  <si>
    <t>50115090</t>
  </si>
  <si>
    <t>509 SZM zubolékařský (112 02 110)</t>
  </si>
  <si>
    <t>50115040</t>
  </si>
  <si>
    <t>505 SZM laboratorní sklo a materiál (112 02 140)</t>
  </si>
  <si>
    <t>50115004</t>
  </si>
  <si>
    <t>506 SZM umělé tělní náhrady kovové (112 02 030)</t>
  </si>
  <si>
    <t>50115011</t>
  </si>
  <si>
    <t>515 SZM umělé tělní náhrady ostatní (112 02 030)</t>
  </si>
  <si>
    <t>50115079</t>
  </si>
  <si>
    <t>542 SZM Intenzivní péče (112 02 100)</t>
  </si>
  <si>
    <t>Spotřeba zdravotnického materiálu - orientační přehled</t>
  </si>
  <si>
    <t>ON Data</t>
  </si>
  <si>
    <t>003 - Pracoviště LSPP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</si>
  <si>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</si>
  <si>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</si>
  <si>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</si>
  <si>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</si>
  <si>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</si>
  <si>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</si>
  <si>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</si>
  <si>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</si>
  <si>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</si>
  <si>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Hanuliak Jan</t>
  </si>
  <si>
    <t>Harvan Luboš</t>
  </si>
  <si>
    <t>Juřička Stanislav</t>
  </si>
  <si>
    <t>Kadlec Zdeněk</t>
  </si>
  <si>
    <t>Koždoňová Jana</t>
  </si>
  <si>
    <t>Nemravová Lenka</t>
  </si>
  <si>
    <t>Schneiderová Michaela</t>
  </si>
  <si>
    <t>Szotkowski Tomáš</t>
  </si>
  <si>
    <t>Žižka Radovan</t>
  </si>
  <si>
    <t>Zdravotní výkony vykázané na pracovišti v rámci ambulantní péče dle lékařů *</t>
  </si>
  <si>
    <t>003</t>
  </si>
  <si>
    <t>V</t>
  </si>
  <si>
    <t>00908</t>
  </si>
  <si>
    <t>AKUTNÍ OŠETŘENÍ A VYŠETŘENÍ NEREGISTROVANÉHO POJIŠ</t>
  </si>
  <si>
    <t>014</t>
  </si>
  <si>
    <t>4</t>
  </si>
  <si>
    <t>0074021</t>
  </si>
  <si>
    <t>0080001</t>
  </si>
  <si>
    <t>0081042</t>
  </si>
  <si>
    <t>0081052</t>
  </si>
  <si>
    <t>0081062</t>
  </si>
  <si>
    <t>0081112</t>
  </si>
  <si>
    <t>0081132</t>
  </si>
  <si>
    <t>0081231</t>
  </si>
  <si>
    <t>0081312</t>
  </si>
  <si>
    <t>0081601</t>
  </si>
  <si>
    <t>0081611</t>
  </si>
  <si>
    <t>0081612</t>
  </si>
  <si>
    <t>0082001</t>
  </si>
  <si>
    <t>0082002</t>
  </si>
  <si>
    <t>0082201</t>
  </si>
  <si>
    <t>0082211</t>
  </si>
  <si>
    <t>0082213</t>
  </si>
  <si>
    <t>0082301</t>
  </si>
  <si>
    <t>0082311</t>
  </si>
  <si>
    <t>0082331</t>
  </si>
  <si>
    <t>0082332</t>
  </si>
  <si>
    <t>0083003</t>
  </si>
  <si>
    <t>0084021</t>
  </si>
  <si>
    <t>0084031</t>
  </si>
  <si>
    <t>0082354</t>
  </si>
  <si>
    <t>0081211</t>
  </si>
  <si>
    <t>0082204</t>
  </si>
  <si>
    <t>0084001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</si>
  <si>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</si>
  <si>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</si>
  <si>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</si>
  <si>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</si>
  <si>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</si>
  <si>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</si>
  <si>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</si>
  <si>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</si>
  <si>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</si>
  <si>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</si>
  <si>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</si>
  <si>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</si>
  <si>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</si>
  <si>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</si>
  <si>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00940</t>
  </si>
  <si>
    <t>KOMPLEXNÍ VYŠETŘENÍ A NÁVRH LÉČBY ONEMOCNĚNÍ ÚSTNÍ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</si>
  <si>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</si>
  <si>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</si>
  <si>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</si>
  <si>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</si>
  <si>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</si>
  <si>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</si>
  <si>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</si>
  <si>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</si>
  <si>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</si>
  <si>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</si>
  <si>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</si>
  <si>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</si>
  <si>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</si>
  <si>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</si>
  <si>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</si>
  <si>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</si>
  <si>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</si>
  <si>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</si>
  <si>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</si>
  <si>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</si>
  <si>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</si>
  <si>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</si>
  <si>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</si>
  <si>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</si>
  <si>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</si>
  <si>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</si>
  <si>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</si>
  <si>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</si>
  <si>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</si>
  <si>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</si>
  <si>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</si>
  <si>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</si>
  <si>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</si>
  <si>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</si>
  <si>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</si>
  <si>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</si>
  <si>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</si>
  <si>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</si>
  <si>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</si>
  <si>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</si>
  <si>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</si>
  <si>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</si>
  <si>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</si>
  <si>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</si>
  <si>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</si>
  <si>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</si>
  <si>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</si>
  <si>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</si>
  <si>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</si>
  <si>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</si>
  <si>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</si>
  <si>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</si>
  <si>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</si>
  <si>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</si>
  <si>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</si>
  <si>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</si>
  <si>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</si>
  <si>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00954</t>
  </si>
  <si>
    <t>KONZERVAČNĚ - CHIRURGICKÁ LÉČBA KOMPLIKACÍ ZUBNÍHO</t>
  </si>
  <si>
    <t>00958</t>
  </si>
  <si>
    <t>TRAUMATOLOGIE TVRDÝCH TKÁNÍ DUTINY ÚSTNÍ VELKÉHO R</t>
  </si>
  <si>
    <t>00967</t>
  </si>
  <si>
    <t>SIGNÁLNÍ KÓD - INFORMACE O VYDÁNÍ ROZHODNUTÍ  O UK</t>
  </si>
  <si>
    <t>00903</t>
  </si>
  <si>
    <t>VYŽÁDANÉ VYŠETŘENí ODBORNÍKEM NEBO SPECIALISTOU</t>
  </si>
  <si>
    <t>00904</t>
  </si>
  <si>
    <t>STOMATOLOGICKÉ VYŠETŘENÍ REGISTROVANÉHO POJIŠTĚNCE</t>
  </si>
  <si>
    <t>00965</t>
  </si>
  <si>
    <t xml:space="preserve">ČAS ZUBNÍHO LÉKAŘE STRÁVENÝ DOPRAVOU ZA IMOBILNÍM </t>
  </si>
  <si>
    <t>00915</t>
  </si>
  <si>
    <t>ZHOTOVENÍ TELERENTGENOVÉHO SNÍMKU LBI</t>
  </si>
  <si>
    <t>00953</t>
  </si>
  <si>
    <t>CHIRURGICKÉ OŠETŘOVÁNÍ RETENCE ZUBŮ</t>
  </si>
  <si>
    <t>00934</t>
  </si>
  <si>
    <t>CHIRURGICKÁ LÉČBA ONEMOCNĚNÍ PARODONTU VELKÉHO ROZ</t>
  </si>
  <si>
    <t>00933</t>
  </si>
  <si>
    <t>CHIRURGICKÁ LÉČBA ONEMOCNĚNÍ PARODONTU MALÉHO ROZS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</si>
  <si>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</si>
  <si>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</si>
  <si>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</si>
  <si>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</si>
  <si>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</si>
  <si>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</si>
  <si>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</si>
  <si>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</si>
  <si>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</si>
  <si>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04710</t>
  </si>
  <si>
    <t>SUTURA EXTRAKČNÍ RÁNY - NA ZUB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</si>
  <si>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</si>
  <si>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</si>
  <si>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</si>
  <si>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</si>
  <si>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</si>
  <si>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</si>
  <si>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</si>
  <si>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</si>
  <si>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</si>
  <si>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</si>
  <si>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</si>
  <si>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</si>
  <si>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65022</t>
  </si>
  <si>
    <t>CÍLENÉ VYŠETŘENÍ MAXILOFACIÁLNÍM CHIRURGEM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</si>
  <si>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</si>
  <si>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</si>
  <si>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</si>
  <si>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</si>
  <si>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</si>
  <si>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</si>
  <si>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</si>
  <si>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</si>
  <si>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</si>
  <si>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</si>
  <si>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</si>
  <si>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</si>
  <si>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</si>
  <si>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</si>
  <si>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</si>
  <si>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</si>
  <si>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65215</t>
  </si>
  <si>
    <t>DENTÁLNÍ DRÁTĚNÁ DLAHA Z VOLNÉ RUKY - JEDNA ČELIST</t>
  </si>
  <si>
    <t>65217</t>
  </si>
  <si>
    <t>PROVIZORNÍ OŠETŘENÍ ZLOMENINY ČELISTI DRÁTĚNÝMI VA</t>
  </si>
  <si>
    <t>04410</t>
  </si>
  <si>
    <t>INJEKČNÍ  ANESTESIE</t>
  </si>
  <si>
    <t>04750</t>
  </si>
  <si>
    <t>PRIMÁRNÍ UZÁVĚR OROANTRÁLNÍ KOMUNIKACE</t>
  </si>
  <si>
    <t>04817</t>
  </si>
  <si>
    <t>EXSTIRPACE  ODONTOGENNÍ CYSTY VĚTŠÍ NEŽ 1 CM</t>
  </si>
  <si>
    <t>04880</t>
  </si>
  <si>
    <t>SVALOVÉ CVIČENÍ S PŘEDEHŘÁTÍM VE STOMATOLOGII</t>
  </si>
  <si>
    <t>61149</t>
  </si>
  <si>
    <t xml:space="preserve">UZAVŘENÍ DEFEKTU  KOŽNÍM LALOKEM MÍSTNÍM OD 10 DO </t>
  </si>
  <si>
    <t>61151</t>
  </si>
  <si>
    <t>UZAVŘENÍ DEFEKTU KOŽNÍM LALOKEM MÍSTNÍM NAD 20 CM^</t>
  </si>
  <si>
    <t>Zdravotní výkony + ZUM + ZULP vykázané na pracovišti v rámci ambulantní péče - orientační přehled</t>
  </si>
  <si>
    <t>10 - Dětská klinika</t>
  </si>
  <si>
    <t>11 - Ortopedická klinika</t>
  </si>
  <si>
    <t>59 - Oddělení intenzivní péče chirurgických oborů</t>
  </si>
  <si>
    <t>10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</si>
  <si>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</si>
  <si>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</si>
  <si>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</si>
  <si>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</si>
  <si>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</si>
  <si>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</si>
  <si>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61175</t>
  </si>
  <si>
    <t>VOLNÝ PŘENOS VASKULARIZOVANÉ KOSTI, PŘENOS PRSTU Z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</si>
  <si>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</si>
  <si>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</si>
  <si>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</si>
  <si>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</si>
  <si>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</si>
  <si>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</si>
  <si>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0003708</t>
  </si>
  <si>
    <t>ZYVOXID 2 MG/ML INFUZNÍ ROZTOK</t>
  </si>
  <si>
    <t>0003952</t>
  </si>
  <si>
    <t>AMIKIN 500 MG</t>
  </si>
  <si>
    <t>0004234</t>
  </si>
  <si>
    <t>DALACIN C</t>
  </si>
  <si>
    <t>0008807</t>
  </si>
  <si>
    <t>0008808</t>
  </si>
  <si>
    <t>0011785</t>
  </si>
  <si>
    <t>AMIKIN 1 G</t>
  </si>
  <si>
    <t>0016600</t>
  </si>
  <si>
    <t>UNASYN</t>
  </si>
  <si>
    <t>0020605</t>
  </si>
  <si>
    <t>0026127</t>
  </si>
  <si>
    <t>TYGACIL 50 MG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</si>
  <si>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</si>
  <si>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</si>
  <si>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</si>
  <si>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</si>
  <si>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</si>
  <si>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</si>
  <si>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</si>
  <si>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</si>
  <si>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</si>
  <si>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</si>
  <si>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</si>
  <si>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</si>
  <si>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</si>
  <si>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0083417</t>
  </si>
  <si>
    <t>MERONEM 1 G</t>
  </si>
  <si>
    <t>0087239</t>
  </si>
  <si>
    <t>0087240</t>
  </si>
  <si>
    <t>FANHDI 100 I.U./ML</t>
  </si>
  <si>
    <t>0090099</t>
  </si>
  <si>
    <t>FACTOR VII BAXTER 600 IU</t>
  </si>
  <si>
    <t>0094176</t>
  </si>
  <si>
    <t>CEFOTAXIME LEK 1 G PRÁŠEK PRO INJEKČNÍ ROZTOK</t>
  </si>
  <si>
    <t>0096414</t>
  </si>
  <si>
    <t>0097000</t>
  </si>
  <si>
    <t>METRONIDAZOLE 0.5%-POLPHARMA</t>
  </si>
  <si>
    <t>0127717</t>
  </si>
  <si>
    <t>IMMUNINE BAXTER 600 IU</t>
  </si>
  <si>
    <t>0131654</t>
  </si>
  <si>
    <t>CEFTAZIDIM KABI 1 G</t>
  </si>
  <si>
    <t>0131656</t>
  </si>
  <si>
    <t>0137499</t>
  </si>
  <si>
    <t>KLACID I.V.</t>
  </si>
  <si>
    <t>0141838</t>
  </si>
  <si>
    <t>AMIKACIN B.BRAUN 10 MG/ML</t>
  </si>
  <si>
    <t>0142077</t>
  </si>
  <si>
    <t>TIENAM 500 MG/500 MG I.V.</t>
  </si>
  <si>
    <t>0151458</t>
  </si>
  <si>
    <t>0156259</t>
  </si>
  <si>
    <t>VANCOMYCIN KABI 1000 MG</t>
  </si>
  <si>
    <t>0162180</t>
  </si>
  <si>
    <t>0162187</t>
  </si>
  <si>
    <t>0164247</t>
  </si>
  <si>
    <t>0164350</t>
  </si>
  <si>
    <t>TAZOCIN 4 G/0,5 G</t>
  </si>
  <si>
    <t>0164401</t>
  </si>
  <si>
    <t>0500720</t>
  </si>
  <si>
    <t>0164407</t>
  </si>
  <si>
    <t>0088336</t>
  </si>
  <si>
    <t>HAEMATE P</t>
  </si>
  <si>
    <t>0113453</t>
  </si>
  <si>
    <t>0156835</t>
  </si>
  <si>
    <t>MEROPENEM KABI 1 G</t>
  </si>
  <si>
    <t>0151460</t>
  </si>
  <si>
    <t>0129836</t>
  </si>
  <si>
    <t>0186672</t>
  </si>
  <si>
    <t>LINEZOLID SANDOZ 2 MG/ML INFUZNÍ ROZTOK</t>
  </si>
  <si>
    <t>0183817</t>
  </si>
  <si>
    <t>2</t>
  </si>
  <si>
    <t>0007917</t>
  </si>
  <si>
    <t>Erytrocyty bez buffy coatu</t>
  </si>
  <si>
    <t>0007955</t>
  </si>
  <si>
    <t>0107931</t>
  </si>
  <si>
    <t>0107936</t>
  </si>
  <si>
    <t>Trombocyty z buffy coatu směsné, deleukotizované</t>
  </si>
  <si>
    <t>0107959</t>
  </si>
  <si>
    <t>Trombocyty z aferézy deleukotizované</t>
  </si>
  <si>
    <t>0207921</t>
  </si>
  <si>
    <t>Plazma čerstvá zmrazená</t>
  </si>
  <si>
    <t>0407942</t>
  </si>
  <si>
    <t>Příplatek za ozáření</t>
  </si>
  <si>
    <t>3</t>
  </si>
  <si>
    <t>0053529</t>
  </si>
  <si>
    <t>SÍŤKA SURGIPRO MESH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</si>
  <si>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</si>
  <si>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</si>
  <si>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</si>
  <si>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</si>
  <si>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</si>
  <si>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</si>
  <si>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</si>
  <si>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</si>
  <si>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</si>
  <si>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0163075</t>
  </si>
  <si>
    <t xml:space="preserve">IMPLANTÁT MAXILLOFACIÁLNÍ STŘEDNÍ OBLIČEJOVÁ ETÁŽ </t>
  </si>
  <si>
    <t>0163200</t>
  </si>
  <si>
    <t>IMPLANTÁT KRANIOFACIÁLNÍ LA FÓRTE SYSTÉM</t>
  </si>
  <si>
    <t>0163241</t>
  </si>
  <si>
    <t>0163243</t>
  </si>
  <si>
    <t>0163244</t>
  </si>
  <si>
    <t>0163248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</si>
  <si>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</si>
  <si>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</si>
  <si>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</si>
  <si>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</si>
  <si>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</si>
  <si>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</si>
  <si>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</si>
  <si>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</si>
  <si>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</si>
  <si>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</si>
  <si>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0163440</t>
  </si>
  <si>
    <t>IMPLANTÁT MANDIBULÁRNÍ DOLNÍ ČELIST FIXAČNÍ MATRIX</t>
  </si>
  <si>
    <t>0163442</t>
  </si>
  <si>
    <t>0163458</t>
  </si>
  <si>
    <t xml:space="preserve">IMPLANTÁT MANDIBULÁRNÍ DOLNÍ ČELIST REKONSTRUKČNÍ </t>
  </si>
  <si>
    <t>0163459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</si>
  <si>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</si>
  <si>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</si>
  <si>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</si>
  <si>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</si>
  <si>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</si>
  <si>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</si>
  <si>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</si>
  <si>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0163268</t>
  </si>
  <si>
    <t>0163240</t>
  </si>
  <si>
    <t>0163242</t>
  </si>
  <si>
    <t>0049999</t>
  </si>
  <si>
    <t>EXTRAKTOR SVOREK PROXIMATE</t>
  </si>
  <si>
    <t>0193162</t>
  </si>
  <si>
    <t>IMPLANTÁT KRANIOFACIÁLNÍ ,  LE FORTE SYSTÉM</t>
  </si>
  <si>
    <t>0163277</t>
  </si>
  <si>
    <t>0163363</t>
  </si>
  <si>
    <t>0163368</t>
  </si>
  <si>
    <t>0163073</t>
  </si>
  <si>
    <t>0163370</t>
  </si>
  <si>
    <t>IMPLANTÁT MANDIBULÁRNÍ DOLNÍ ČELIST MATRIX ORTHOGN</t>
  </si>
  <si>
    <t>0163367</t>
  </si>
  <si>
    <t>0163457</t>
  </si>
  <si>
    <t>0163372</t>
  </si>
  <si>
    <t>IMPLANTÁT BRADOVÝ MATRIX ORTHOGNATHIC</t>
  </si>
  <si>
    <t>0163034</t>
  </si>
  <si>
    <t>IMPLANTÁT MANDIBULÁRNÍ DOLNÍ ČELIST SYNTHES</t>
  </si>
  <si>
    <t>0163201</t>
  </si>
  <si>
    <t>0163211</t>
  </si>
  <si>
    <t>0163220</t>
  </si>
  <si>
    <t>0163210</t>
  </si>
  <si>
    <t>0163067</t>
  </si>
  <si>
    <t>0163001</t>
  </si>
  <si>
    <t>IMPLANTÁT MANDIBULÁRNÍ DOLNÍ ČELIST MATRIX MANDIBL</t>
  </si>
  <si>
    <t>0163436</t>
  </si>
  <si>
    <t>0163400</t>
  </si>
  <si>
    <t>IMPLANTÁT STŘEDOUŠNÍ PISTON RICHARDS</t>
  </si>
  <si>
    <t>0163456</t>
  </si>
  <si>
    <t>0163364</t>
  </si>
  <si>
    <t>0084011</t>
  </si>
  <si>
    <t>0084042</t>
  </si>
  <si>
    <t>04110</t>
  </si>
  <si>
    <t>INTRAORÁLNÍ RTG</t>
  </si>
  <si>
    <t>04130</t>
  </si>
  <si>
    <t>04131</t>
  </si>
  <si>
    <t>04400</t>
  </si>
  <si>
    <t>SVODNÁ ANESTEZIE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</si>
  <si>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</si>
  <si>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</si>
  <si>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</si>
  <si>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</si>
  <si>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</si>
  <si>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</si>
  <si>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</si>
  <si>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</si>
  <si>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</si>
  <si>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</si>
  <si>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04720</t>
  </si>
  <si>
    <t>STAVENÍ POZDNÍHO POSTEXTRAKČNÍHO KRVÁCENÍ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</si>
  <si>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</si>
  <si>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</si>
  <si>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</si>
  <si>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</si>
  <si>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</si>
  <si>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</si>
  <si>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</si>
  <si>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</si>
  <si>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</si>
  <si>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</si>
  <si>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</si>
  <si>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</si>
  <si>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</si>
  <si>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</si>
  <si>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</si>
  <si>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</si>
  <si>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</si>
  <si>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</si>
  <si>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</si>
  <si>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</si>
  <si>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</si>
  <si>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04850</t>
  </si>
  <si>
    <t>ODSTRANĚNÍ UZDIČKY JAZYKA</t>
  </si>
  <si>
    <t>09227</t>
  </si>
  <si>
    <t>I. V. APLIKACE KRVE NEBO KREVNÍCH DERIVÁTŮ</t>
  </si>
  <si>
    <t>61123</t>
  </si>
  <si>
    <t>EXCIZE KOŽNÍ LÉZE OD 2 DO 10 CM^2, BEZ UZAVŘENÍ VZ</t>
  </si>
  <si>
    <t>65219</t>
  </si>
  <si>
    <t>KOMPLEXNÍ OŠETŘENÍ VĚTŠÍCH OBLIČEJOVÝCH DEFEKTŮ</t>
  </si>
  <si>
    <t>65319</t>
  </si>
  <si>
    <t>ZADNÍ DENTOALVEOLÁRNÍ OSTEOTOMIE MAXILLA - OBĚ STR</t>
  </si>
  <si>
    <t>65323</t>
  </si>
  <si>
    <t>OSTEKTOMIE TĚLA MANDIBULY PROSTÁ - JEDNA STRANA</t>
  </si>
  <si>
    <t>65413</t>
  </si>
  <si>
    <t>BLOKOVÁ RESEKCE POLOVINY OBLIČEJE</t>
  </si>
  <si>
    <t>65419</t>
  </si>
  <si>
    <t>RESEKCE KLOUBNÍHO VÝBĚŽKU DOLNÍ ČELISTI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</si>
  <si>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</si>
  <si>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</si>
  <si>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</si>
  <si>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</si>
  <si>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</si>
  <si>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</si>
  <si>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</si>
  <si>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</si>
  <si>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</si>
  <si>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</si>
  <si>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</si>
  <si>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</si>
  <si>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</si>
  <si>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</si>
  <si>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</si>
  <si>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</si>
  <si>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</si>
  <si>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</si>
  <si>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</si>
  <si>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</si>
  <si>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</si>
  <si>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</si>
  <si>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</si>
  <si>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</si>
  <si>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</si>
  <si>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</si>
  <si>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</si>
  <si>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</si>
  <si>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</si>
  <si>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</si>
  <si>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71773</t>
  </si>
  <si>
    <t>PAROTIDEKTOMIE RADIKÁLNÍ</t>
  </si>
  <si>
    <t>71777</t>
  </si>
  <si>
    <t>PŘÍUŠNÍ ŽLÁZA - EXCIZE MALÉHO TUMORU, EVENT. BIOPS</t>
  </si>
  <si>
    <t>71781</t>
  </si>
  <si>
    <t>SONDÁŽ, DILATACE, VÝPLACH SLINNÉ ŽLÁZY</t>
  </si>
  <si>
    <t>71791</t>
  </si>
  <si>
    <t>EXSTIRPACE LATERÁLNÍ KRČNÍ CYSTY</t>
  </si>
  <si>
    <t>71813</t>
  </si>
  <si>
    <t>LIGATURA A. MAXILLARIS INT.</t>
  </si>
  <si>
    <t>04730</t>
  </si>
  <si>
    <t>REVIZE EXTRAKČNÍ RÁNY</t>
  </si>
  <si>
    <t>04840</t>
  </si>
  <si>
    <t>PRAEPROTETICKÁ ÚPRAVA ALVEOLU - SEXTANT</t>
  </si>
  <si>
    <t>71817</t>
  </si>
  <si>
    <t>EXSTIRPACE LYMFANGIOMU, HEMANGIOMU HLAVY A KRKU NA</t>
  </si>
  <si>
    <t>65313</t>
  </si>
  <si>
    <t>OSTEOTOMIE VĚTVE DOLNÍ ČELISTI - JEDNA STRANA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</si>
  <si>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</si>
  <si>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</si>
  <si>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</si>
  <si>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</si>
  <si>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</si>
  <si>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</si>
  <si>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</si>
  <si>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</si>
  <si>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</si>
  <si>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</si>
  <si>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</si>
  <si>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</si>
  <si>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</si>
  <si>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</si>
  <si>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</si>
  <si>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</si>
  <si>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00699</t>
  </si>
  <si>
    <t>OD TYPU 99 - PRO NEMOCNICE TYPU 3, (KATEGORIE 6) -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</si>
  <si>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</si>
  <si>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</si>
  <si>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</si>
  <si>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</si>
  <si>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</si>
  <si>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</si>
  <si>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</si>
  <si>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</si>
  <si>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</si>
  <si>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</si>
  <si>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</si>
  <si>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</si>
  <si>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</si>
  <si>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</si>
  <si>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</si>
  <si>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</si>
  <si>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</si>
  <si>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</si>
  <si>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</si>
  <si>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</si>
  <si>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</si>
  <si>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</si>
  <si>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</si>
  <si>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</si>
  <si>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</si>
  <si>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</si>
  <si>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</si>
  <si>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</si>
  <si>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</si>
  <si>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</si>
  <si>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</si>
  <si>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</si>
  <si>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61169</t>
  </si>
  <si>
    <t>TRANSPOZICE MUSKULÁRNÍHO LALOKU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</si>
  <si>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</si>
  <si>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</si>
  <si>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</si>
  <si>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</si>
  <si>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</si>
  <si>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</si>
  <si>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</si>
  <si>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</si>
  <si>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</si>
  <si>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</si>
  <si>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</si>
  <si>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</si>
  <si>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04813</t>
  </si>
  <si>
    <t>PEROPERAČNÍ PLNĚNÍ</t>
  </si>
  <si>
    <t>65427</t>
  </si>
  <si>
    <t>RESEKCE HORNÍ ČELISTI SUBTOTÁLNÍ (JEDNOSTRANNÁ)</t>
  </si>
  <si>
    <t>65953</t>
  </si>
  <si>
    <t>OPERACE RANULY</t>
  </si>
  <si>
    <t>71755</t>
  </si>
  <si>
    <t>UZÁVĚR ANTROALVEOLÁRNÍ KOMUNIKACE</t>
  </si>
  <si>
    <t>65915</t>
  </si>
  <si>
    <t>ARTROPLASTIKA TEMPOROMANDIBULÁRNÍHO KLOUBU JEDNOST</t>
  </si>
  <si>
    <t>65517</t>
  </si>
  <si>
    <t>REKONSTRUKCE MANDIBULY ŠTĚPEM EVENT. IMPLANTÁTEM J</t>
  </si>
  <si>
    <t>65924</t>
  </si>
  <si>
    <t>ODBĚR CHONDRÁLNÍHO A KOSTOCHONDRÁLNÍHO ŠTĚPU ZE ŽE</t>
  </si>
  <si>
    <t>65983</t>
  </si>
  <si>
    <t>NEOFORMACE ÚSTNÍ PŘEDSÍNĚ S KOSTNÍM ŠTĚPEM</t>
  </si>
  <si>
    <t>65975</t>
  </si>
  <si>
    <t>LATERÁLNÍ KANTOPLASTIKA JEDNOSTRANNÁ</t>
  </si>
  <si>
    <t>65325</t>
  </si>
  <si>
    <t>OSTEKTOMIE TĚLA DOLNÍ ČELISTI INLAYOVÁ - JEDNA STR</t>
  </si>
  <si>
    <t>04760</t>
  </si>
  <si>
    <t>ANTROTOMIE</t>
  </si>
  <si>
    <t>65963</t>
  </si>
  <si>
    <t>SEKVESTROTOMIE</t>
  </si>
  <si>
    <t>65933</t>
  </si>
  <si>
    <t>TRANSPOZICE VÝVODU VELKÉ SLINNÉ ŽLÁZY</t>
  </si>
  <si>
    <t>65113</t>
  </si>
  <si>
    <t>DIAGNOSTICKÁ EXCIZE TVRDÝCH TKÁNÍ</t>
  </si>
  <si>
    <t>04511</t>
  </si>
  <si>
    <t>RETNÍ FRENULEKTOMIE</t>
  </si>
  <si>
    <t>04827</t>
  </si>
  <si>
    <t>FIXACE ZKRÁCENOU DRÁTĚNOU DLAHOU</t>
  </si>
  <si>
    <t>65411</t>
  </si>
  <si>
    <t xml:space="preserve">RESEKCE TEMPOROMANDIBULÁRNÍ ANKYLÓZY JEDNOSTRANNĚ </t>
  </si>
  <si>
    <t>65913</t>
  </si>
  <si>
    <t>ALVEOLOTOMIE DOLNÍ ČELISTI 1 SEGMENT</t>
  </si>
  <si>
    <t>71779</t>
  </si>
  <si>
    <t>REKONSTRUKCE DUCTUS STENONI</t>
  </si>
  <si>
    <t>7F1</t>
  </si>
  <si>
    <t>71213</t>
  </si>
  <si>
    <t>ENDOSKOPIE PARANASÁLNÍ DUTINY</t>
  </si>
  <si>
    <t>76801</t>
  </si>
  <si>
    <t>POUŽITÍ TELEVIZNÍHO ŘETĚZCE PŘI ENDOSKOPICKÉM VÝKO</t>
  </si>
  <si>
    <t>71639</t>
  </si>
  <si>
    <t>ENDOSKOPICKÁ OPERACE V NOSNÍ DUTINĚ</t>
  </si>
  <si>
    <t>59</t>
  </si>
  <si>
    <t>Zdravotní výkony vykázané na pracovišti pro pacienty hospitalizované ve FNOL - orientační přehled</t>
  </si>
  <si>
    <t>00051</t>
  </si>
  <si>
    <t>A</t>
  </si>
  <si>
    <t xml:space="preserve">DLOUHODOBÁ MECHANICKÁ VENTILACE &gt; 96 HODIN (5-10 DNÍ) B                                             </t>
  </si>
  <si>
    <t>00052</t>
  </si>
  <si>
    <t xml:space="preserve">DLOUHODOBÁ MECHANICKÁ VENTILACE &gt; 96 HODIN (5-10 DNÍ) S                                             </t>
  </si>
  <si>
    <t>00053</t>
  </si>
  <si>
    <t>00121</t>
  </si>
  <si>
    <t xml:space="preserve">DLOUHODOBÁ MECHANICKÁ VENTILACE &gt; 240 HODIN (11-21 DNÍ)                                             </t>
  </si>
  <si>
    <t>00131</t>
  </si>
  <si>
    <t>00132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</si>
  <si>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</si>
  <si>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</si>
  <si>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</si>
  <si>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</si>
  <si>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</si>
  <si>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</si>
  <si>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</si>
  <si>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</si>
  <si>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</si>
  <si>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</si>
  <si>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</si>
  <si>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</si>
  <si>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</si>
  <si>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</si>
  <si>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</si>
  <si>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</si>
  <si>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02012</t>
  </si>
  <si>
    <t xml:space="preserve">ENUKLEACE A VÝKONY NA OČNICI S CC                                                                   </t>
  </si>
  <si>
    <t>02013</t>
  </si>
  <si>
    <t xml:space="preserve">ENUKLEACE A VÝKONY NA OČNICI S MCC                                                                  </t>
  </si>
  <si>
    <t>02022</t>
  </si>
  <si>
    <t xml:space="preserve">EXTRAOKULÁRNÍ VÝKONY, KROMĚ OČNICE S CC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</si>
  <si>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</si>
  <si>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</si>
  <si>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</si>
  <si>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</si>
  <si>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</si>
  <si>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</si>
  <si>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</si>
  <si>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</si>
  <si>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03023</t>
  </si>
  <si>
    <t xml:space="preserve">JINÉ VELKÉ VÝKONY NA HLAVĚ A KRKU S MCC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</si>
  <si>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</si>
  <si>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</si>
  <si>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</si>
  <si>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03033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</si>
  <si>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</si>
  <si>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</si>
  <si>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</si>
  <si>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</si>
  <si>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</si>
  <si>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</si>
  <si>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</si>
  <si>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</si>
  <si>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</si>
  <si>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</si>
  <si>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</si>
  <si>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</si>
  <si>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</si>
  <si>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</si>
  <si>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</si>
  <si>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</si>
  <si>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</si>
  <si>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</si>
  <si>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</si>
  <si>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</si>
  <si>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</si>
  <si>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</si>
  <si>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</si>
  <si>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</si>
  <si>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</si>
  <si>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</si>
  <si>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</si>
  <si>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</si>
  <si>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</si>
  <si>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</si>
  <si>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</si>
  <si>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</si>
  <si>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</si>
  <si>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</si>
  <si>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</si>
  <si>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</si>
  <si>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</si>
  <si>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</si>
  <si>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</si>
  <si>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</si>
  <si>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</si>
  <si>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04310</t>
  </si>
  <si>
    <t xml:space="preserve">RESPIRAČNÍ SELHÁNÍ                      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</si>
  <si>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</si>
  <si>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</si>
  <si>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</si>
  <si>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</si>
  <si>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</si>
  <si>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</si>
  <si>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</si>
  <si>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</si>
  <si>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</si>
  <si>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</si>
  <si>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</si>
  <si>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</si>
  <si>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</si>
  <si>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</si>
  <si>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</si>
  <si>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</si>
  <si>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08172</t>
  </si>
  <si>
    <t>08331</t>
  </si>
  <si>
    <t xml:space="preserve">MALIGNÍ ONEMOCNĚNÍ MUSKULOSKELETÁLNÍHO SYSTÉMU A POJIVO                                             </t>
  </si>
  <si>
    <t>08341</t>
  </si>
  <si>
    <t xml:space="preserve">OSTEOMYELITIDA BEZ CC                                                                               </t>
  </si>
  <si>
    <t>08401</t>
  </si>
  <si>
    <t xml:space="preserve">MUSKULOSKELETÁLNÍ PŘÍZNAKY, SYMPTOMY, VÝRONY A MÉNĚ VÝZ                                             </t>
  </si>
  <si>
    <t>08411</t>
  </si>
  <si>
    <t xml:space="preserve">JINÉ PORUCHY MUSKULOSKELETÁLNÍHO SYSTÉMU A POJIVOVÉ TKÁ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</si>
  <si>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</si>
  <si>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</si>
  <si>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</si>
  <si>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</si>
  <si>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</si>
  <si>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</si>
  <si>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</si>
  <si>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</si>
  <si>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</si>
  <si>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09033</t>
  </si>
  <si>
    <t>09301</t>
  </si>
  <si>
    <t xml:space="preserve">ZÁVAŽNÉ PORUCHY KŮŽE BEZ CC                                                                         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</si>
  <si>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</si>
  <si>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</si>
  <si>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</si>
  <si>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</si>
  <si>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</si>
  <si>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</si>
  <si>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10301</t>
  </si>
  <si>
    <t xml:space="preserve">DIABETES, NUTRIČNÍ A JINÉ METABOLICKÉ PORUCHY BEZ CC                                                </t>
  </si>
  <si>
    <t>10302</t>
  </si>
  <si>
    <t xml:space="preserve">DIABETES, NUTRIČNÍ A JINÉ METABOLICKÉ PORUCHY S CC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</si>
  <si>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</si>
  <si>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</si>
  <si>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</si>
  <si>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</si>
  <si>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17042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</si>
  <si>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</si>
  <si>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</si>
  <si>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</si>
  <si>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</si>
  <si>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</si>
  <si>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</si>
  <si>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</si>
  <si>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</si>
  <si>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</si>
  <si>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</si>
  <si>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</si>
  <si>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</si>
  <si>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25022</t>
  </si>
  <si>
    <t xml:space="preserve">JINÉ VÝKONY PŘI MNOHOČETNÉM ZÁVAŽNÉM TRAUMATU S CC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</si>
  <si>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</si>
  <si>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</si>
  <si>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</si>
  <si>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</si>
  <si>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</si>
  <si>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</si>
  <si>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</si>
  <si>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</si>
  <si>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</si>
  <si>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</si>
  <si>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</si>
  <si>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</si>
  <si>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</si>
  <si>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</si>
  <si>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</si>
  <si>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</si>
  <si>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</si>
  <si>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</si>
  <si>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</si>
  <si>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</si>
  <si>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</si>
  <si>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</si>
  <si>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</si>
  <si>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</si>
  <si>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</si>
  <si>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</si>
  <si>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</si>
  <si>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</si>
  <si>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</si>
  <si>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</si>
  <si>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</si>
  <si>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</si>
  <si>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</si>
  <si>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</si>
  <si>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</si>
  <si>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0022077</t>
  </si>
  <si>
    <t>IOMERON 400</t>
  </si>
  <si>
    <t>0077019</t>
  </si>
  <si>
    <t>ULTRAVIST 370</t>
  </si>
  <si>
    <t>0093626</t>
  </si>
  <si>
    <t>0095609</t>
  </si>
  <si>
    <t>MICROPAQUE CT</t>
  </si>
  <si>
    <t>0002018</t>
  </si>
  <si>
    <t>0002061</t>
  </si>
  <si>
    <t>0002067</t>
  </si>
  <si>
    <t>0002087</t>
  </si>
  <si>
    <t>18F-FDG</t>
  </si>
  <si>
    <t>0110740</t>
  </si>
  <si>
    <t>VÁLCE (DVA) STERILNÍ, JEDNORÁZOVÉ DO INJEKTORU, CE</t>
  </si>
  <si>
    <t>VÁLEC STERILNÍ JEDNORÁZOVÝ DO INJEKTORU,V BAL.2KS,</t>
  </si>
  <si>
    <t>47259</t>
  </si>
  <si>
    <t>SCINTIGRAFIE PLIC VENTILAČNÍ STATICKÁ</t>
  </si>
  <si>
    <t>47269</t>
  </si>
  <si>
    <t>TOMOGRAFICKÁ SCINTIGRAFIE - SPECT</t>
  </si>
  <si>
    <t>47355</t>
  </si>
  <si>
    <t>HYBRIDNÍ VÝPOČETNÍ A POZITRONOVÁ EMISNÍ TOMOGRAFIE</t>
  </si>
  <si>
    <t>47257</t>
  </si>
  <si>
    <t>SCINTIGRAFIE PLIC PERFÚZNÍ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</si>
  <si>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</si>
  <si>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</si>
  <si>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</si>
  <si>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</si>
  <si>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</si>
  <si>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</si>
  <si>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</si>
  <si>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</si>
  <si>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</si>
  <si>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</si>
  <si>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</si>
  <si>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</si>
  <si>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</si>
  <si>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</si>
  <si>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</si>
  <si>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</si>
  <si>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</si>
  <si>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</si>
  <si>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</si>
  <si>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</si>
  <si>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</si>
  <si>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</si>
  <si>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</si>
  <si>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</si>
  <si>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</si>
  <si>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</si>
  <si>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</si>
  <si>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</si>
  <si>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</si>
  <si>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</si>
  <si>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</si>
  <si>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</si>
  <si>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</si>
  <si>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</si>
  <si>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</si>
  <si>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</si>
  <si>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</si>
  <si>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</si>
  <si>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</si>
  <si>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</si>
  <si>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</si>
  <si>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</si>
  <si>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</si>
  <si>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</si>
  <si>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</si>
  <si>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</si>
  <si>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</si>
  <si>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</si>
  <si>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</si>
  <si>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</si>
  <si>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</si>
  <si>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</si>
  <si>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</si>
  <si>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</si>
  <si>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</si>
  <si>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</si>
  <si>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</si>
  <si>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</si>
  <si>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</si>
  <si>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</si>
  <si>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</si>
  <si>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</si>
  <si>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</si>
  <si>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</si>
  <si>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</si>
  <si>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</si>
  <si>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</si>
  <si>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</si>
  <si>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</si>
  <si>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</si>
  <si>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</si>
  <si>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</si>
  <si>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</si>
  <si>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</si>
  <si>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</si>
  <si>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</si>
  <si>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</si>
  <si>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</si>
  <si>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</si>
  <si>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</si>
  <si>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</si>
  <si>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</si>
  <si>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</si>
  <si>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</si>
  <si>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</si>
  <si>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</si>
  <si>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</si>
  <si>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</si>
  <si>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</si>
  <si>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</si>
  <si>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</si>
  <si>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</si>
  <si>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</si>
  <si>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</si>
  <si>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</si>
  <si>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91167</t>
  </si>
  <si>
    <t>STANOVENÍ LEHKÝCH ŘETĚZCU KAPPA</t>
  </si>
  <si>
    <t>91481</t>
  </si>
  <si>
    <t>STANOVENÍ KONCENTRACE PROCALCITONINU</t>
  </si>
  <si>
    <t>93141</t>
  </si>
  <si>
    <t>KALCITONIN</t>
  </si>
  <si>
    <t>93151</t>
  </si>
  <si>
    <t>FERRITIN</t>
  </si>
  <si>
    <t>93171</t>
  </si>
  <si>
    <t>PARATHORMON</t>
  </si>
  <si>
    <t>93187</t>
  </si>
  <si>
    <t>TYROXIN CELKOVÝ (TT4)</t>
  </si>
  <si>
    <t>93227</t>
  </si>
  <si>
    <t>ANTIGEN SQUAMÓZNÍCH NÁDOROVÝCH BUNĚK (SCC)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</si>
  <si>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</si>
  <si>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</si>
  <si>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</si>
  <si>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</si>
  <si>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</si>
  <si>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</si>
  <si>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</si>
  <si>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</si>
  <si>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</si>
  <si>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</si>
  <si>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</si>
  <si>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</si>
  <si>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</si>
  <si>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</si>
  <si>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</si>
  <si>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</si>
  <si>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</si>
  <si>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</si>
  <si>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</si>
  <si>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</si>
  <si>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</si>
  <si>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</si>
  <si>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</si>
  <si>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</si>
  <si>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</si>
  <si>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</si>
  <si>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</si>
  <si>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</si>
  <si>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</si>
  <si>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</si>
  <si>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</si>
  <si>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</si>
  <si>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</si>
  <si>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</si>
  <si>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</si>
  <si>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</si>
  <si>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</si>
  <si>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</si>
  <si>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</si>
  <si>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</si>
  <si>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</si>
  <si>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</si>
  <si>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</si>
  <si>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</si>
  <si>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</si>
  <si>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</si>
  <si>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</si>
  <si>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</si>
  <si>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</si>
  <si>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</si>
  <si>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91129</t>
  </si>
  <si>
    <t>STANOVENÍ IgG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</si>
  <si>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</si>
  <si>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</si>
  <si>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</si>
  <si>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</si>
  <si>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</si>
  <si>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</si>
  <si>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</si>
  <si>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</si>
  <si>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</si>
  <si>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</si>
  <si>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</si>
  <si>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</si>
  <si>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91133</t>
  </si>
  <si>
    <t>STANOVENÍ IgM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</si>
  <si>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</si>
  <si>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</si>
  <si>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</si>
  <si>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</si>
  <si>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</si>
  <si>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</si>
  <si>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81235</t>
  </si>
  <si>
    <t>TUMORMARKERY CA 19-9, CA 15-3, CA 72-4, CA 125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</si>
  <si>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</si>
  <si>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</si>
  <si>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</si>
  <si>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</si>
  <si>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</si>
  <si>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</si>
  <si>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</si>
  <si>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</si>
  <si>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81423</t>
  </si>
  <si>
    <t>FOSFATÁZA ALKALICKÁ IZOENZYMY</t>
  </si>
  <si>
    <t>81123</t>
  </si>
  <si>
    <t>BILIRUBIN KONJUGOVANÝ STATIM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</si>
  <si>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</si>
  <si>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</si>
  <si>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</si>
  <si>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</si>
  <si>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</si>
  <si>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</si>
  <si>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81165</t>
  </si>
  <si>
    <t>KREATINKINÁZA (CK) STATIM</t>
  </si>
  <si>
    <t>91169</t>
  </si>
  <si>
    <t>STANOVENÍ LEHKÝCH ŘETĚZCŮ LAMBDA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</si>
  <si>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</si>
  <si>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</si>
  <si>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</si>
  <si>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</si>
  <si>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</si>
  <si>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</si>
  <si>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</si>
  <si>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</si>
  <si>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0022075</t>
  </si>
  <si>
    <t>0042433</t>
  </si>
  <si>
    <t>VISIPAQUE 320 MG I/ML</t>
  </si>
  <si>
    <t>0065978</t>
  </si>
  <si>
    <t>DOTAREM</t>
  </si>
  <si>
    <t>0095607</t>
  </si>
  <si>
    <t>MICROPAQUE</t>
  </si>
  <si>
    <t>0151208</t>
  </si>
  <si>
    <t>0038482</t>
  </si>
  <si>
    <t>DRÁT VODÍCÍ GUIDE WIRE M</t>
  </si>
  <si>
    <t>0038503</t>
  </si>
  <si>
    <t>SOUPRAVA ZAVÁDĚCÍ INTRODUCER</t>
  </si>
  <si>
    <t>0052140</t>
  </si>
  <si>
    <t>KATETR BALÓNKOVÝ PTA - WANDA; SMASH</t>
  </si>
  <si>
    <t>0059345</t>
  </si>
  <si>
    <t>INDEFLÁTOR - ZAŘÍZENÍ INSUFLAČNÍ - INFLATION DEVIC</t>
  </si>
  <si>
    <t>0092559</t>
  </si>
  <si>
    <t>SADA AG - SYSTÉM PRO UZAVÍRÁNÍ CÉV - FEMORÁLNÍ - S</t>
  </si>
  <si>
    <t>0092932</t>
  </si>
  <si>
    <t>SADA DRENÁŽNÍ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</si>
  <si>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</si>
  <si>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</si>
  <si>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</si>
  <si>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</si>
  <si>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</si>
  <si>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</si>
  <si>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</si>
  <si>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</si>
  <si>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</si>
  <si>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</si>
  <si>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</si>
  <si>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</si>
  <si>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</si>
  <si>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</si>
  <si>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</si>
  <si>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</si>
  <si>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</si>
  <si>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</si>
  <si>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</si>
  <si>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</si>
  <si>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</si>
  <si>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</si>
  <si>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89417</t>
  </si>
  <si>
    <t xml:space="preserve">PŘEHLEDNÁ ČI SELEKTIVNÍ ANGIOGRAFIE NAVAZUJÍCÍ NA </t>
  </si>
  <si>
    <t>89613</t>
  </si>
  <si>
    <t>CT VYŠETŘENÍ BEZ POUŽITÍ KONTRASTNÍ LÁTKY DO 30 SK</t>
  </si>
  <si>
    <t>89617</t>
  </si>
  <si>
    <t>CT VYŠETŘENÍ KTERÉHOKOLIV ORGÁNU NEBO OBLASTI S AP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</si>
  <si>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</si>
  <si>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</si>
  <si>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</si>
  <si>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</si>
  <si>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</si>
  <si>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</si>
  <si>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</si>
  <si>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</si>
  <si>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</si>
  <si>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</si>
  <si>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</si>
  <si>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</si>
  <si>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</si>
  <si>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</si>
  <si>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</si>
  <si>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</si>
  <si>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</si>
  <si>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</si>
  <si>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</si>
  <si>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</si>
  <si>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</si>
  <si>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</si>
  <si>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</si>
  <si>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</si>
  <si>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</si>
  <si>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</si>
  <si>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</si>
  <si>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</si>
  <si>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</si>
  <si>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89325</t>
  </si>
  <si>
    <t>PERKUTÁNNÍ DRENÁŽ ABSCESU, CYSTY EV. JINÉ DUTINY R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</si>
  <si>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</si>
  <si>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</si>
  <si>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</si>
  <si>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</si>
  <si>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</si>
  <si>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</si>
  <si>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</si>
  <si>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</si>
  <si>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</si>
  <si>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</si>
  <si>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</si>
  <si>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</si>
  <si>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</si>
  <si>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</si>
  <si>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</si>
  <si>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</si>
  <si>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</si>
  <si>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</si>
  <si>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</si>
  <si>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</si>
  <si>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</si>
  <si>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</si>
  <si>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</si>
  <si>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</si>
  <si>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</si>
  <si>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</si>
  <si>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</si>
  <si>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</si>
  <si>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</si>
  <si>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</si>
  <si>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</si>
  <si>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</si>
  <si>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</si>
  <si>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</si>
  <si>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</si>
  <si>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</si>
  <si>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</si>
  <si>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</si>
  <si>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</si>
  <si>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</si>
  <si>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</si>
  <si>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</si>
  <si>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</si>
  <si>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</si>
  <si>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</si>
  <si>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</si>
  <si>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</si>
  <si>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</si>
  <si>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</si>
  <si>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</si>
  <si>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</si>
  <si>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</si>
  <si>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</si>
  <si>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</si>
  <si>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</si>
  <si>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</si>
  <si>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</si>
  <si>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</si>
  <si>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</si>
  <si>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</si>
  <si>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</si>
  <si>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</si>
  <si>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</si>
  <si>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</si>
  <si>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</si>
  <si>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</si>
  <si>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</si>
  <si>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</si>
  <si>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</si>
  <si>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</si>
  <si>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</si>
  <si>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</si>
  <si>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</si>
  <si>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</si>
  <si>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</si>
  <si>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</si>
  <si>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</si>
  <si>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</si>
  <si>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</si>
  <si>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</si>
  <si>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</si>
  <si>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</si>
  <si>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</si>
  <si>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</si>
  <si>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</si>
  <si>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</si>
  <si>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</si>
  <si>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</si>
  <si>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</si>
  <si>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</si>
  <si>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</si>
  <si>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</si>
  <si>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</si>
  <si>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</si>
  <si>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</si>
  <si>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</si>
  <si>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</si>
  <si>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</si>
  <si>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</si>
  <si>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</si>
  <si>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</si>
  <si>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</si>
  <si>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</si>
  <si>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</si>
  <si>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</si>
  <si>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</si>
  <si>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</si>
  <si>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</si>
  <si>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</si>
  <si>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</si>
  <si>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</si>
  <si>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</si>
  <si>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</si>
  <si>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</si>
  <si>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</si>
  <si>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91419</t>
  </si>
  <si>
    <t xml:space="preserve">AUTOVAKCÍNA BAKTERIÁLNÍ PRO PERORÁLNÍ PODÁNÍ (4-6 </t>
  </si>
  <si>
    <t>82053</t>
  </si>
  <si>
    <t>MIKROSKOPICKÉ VYŠETŘENÍ NATIVNÍHO PREPARÁTU</t>
  </si>
  <si>
    <t>41</t>
  </si>
  <si>
    <t>813</t>
  </si>
  <si>
    <t>86213</t>
  </si>
  <si>
    <t>URČOVÁNÍ HLA ANTIGENŮ I. TŘÍDY - KOMBINOVANÝ SET</t>
  </si>
  <si>
    <t>86323</t>
  </si>
  <si>
    <t>CROSS - MATCH DÁRCŮ JEDNODUCHÝ A PRODLOUŽENÝ</t>
  </si>
  <si>
    <t>91161</t>
  </si>
  <si>
    <t>STANOVENÍ C4 SLOŽKY KOMPLEMENTU</t>
  </si>
  <si>
    <t>91277</t>
  </si>
  <si>
    <t>STANOVENÍ p-ANCA ELISA</t>
  </si>
  <si>
    <t>91427</t>
  </si>
  <si>
    <t>IZOLACE MONONUKLEÁRŮ Z PERIFERNÍ KRVE GRADIENTOVOU</t>
  </si>
  <si>
    <t>94191</t>
  </si>
  <si>
    <t>FOTOGRAFIE GELU</t>
  </si>
  <si>
    <t>91323</t>
  </si>
  <si>
    <t>PRŮKAZ ANCA IF</t>
  </si>
  <si>
    <t>91355</t>
  </si>
  <si>
    <t>STANOVENÍ CIK METODOU PEG-IKEM</t>
  </si>
  <si>
    <t>22321</t>
  </si>
  <si>
    <t>URČENÍ SPECIFITY TROMBOCYTÁRNÍ PROTILÁTKY</t>
  </si>
  <si>
    <t>91189</t>
  </si>
  <si>
    <t>STANOVENÍ IgE</t>
  </si>
  <si>
    <t>94193</t>
  </si>
  <si>
    <t>ELEKTROFORÉZA NUKLEOVÝCH KYSELIN</t>
  </si>
  <si>
    <t>91279</t>
  </si>
  <si>
    <t>STANOVENÍ c-ANCA ELISA</t>
  </si>
  <si>
    <t>91159</t>
  </si>
  <si>
    <t>STANOVENÍ C3 SLOŽKY KOMPLEMENTU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</si>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</sst>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56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4" fontId="33" fillId="0" borderId="76" xfId="53" applyNumberFormat="1" applyFont="1" applyFill="1" applyBorder="1"/>
    <xf numFmtId="164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7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7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3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1" fillId="2" borderId="88" xfId="0" applyNumberFormat="1" applyFont="1" applyFill="1" applyBorder="1" applyAlignment="1">
      <alignment horizontal="center" vertical="center"/>
    </xf>
    <xf numFmtId="0" fontId="41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1" fillId="4" borderId="95" xfId="0" applyNumberFormat="1" applyFont="1" applyFill="1" applyBorder="1" applyAlignment="1"/>
    <xf numFmtId="173" fontId="41" fillId="4" borderId="88" xfId="0" applyNumberFormat="1" applyFont="1" applyFill="1" applyBorder="1" applyAlignment="1"/>
    <xf numFmtId="173" fontId="41" fillId="4" borderId="89" xfId="0" applyNumberFormat="1" applyFont="1" applyFill="1" applyBorder="1" applyAlignment="1"/>
    <xf numFmtId="173" fontId="41" fillId="0" borderId="97" xfId="0" applyNumberFormat="1" applyFont="1" applyBorder="1"/>
    <xf numFmtId="173" fontId="34" fillId="0" borderId="101" xfId="0" applyNumberFormat="1" applyFont="1" applyBorder="1"/>
    <xf numFmtId="173" fontId="34" fillId="0" borderId="99" xfId="0" applyNumberFormat="1" applyFont="1" applyBorder="1"/>
    <xf numFmtId="173" fontId="34" fillId="0" borderId="100" xfId="0" applyNumberFormat="1" applyFont="1" applyBorder="1"/>
    <xf numFmtId="173" fontId="41" fillId="0" borderId="108" xfId="0" applyNumberFormat="1" applyFont="1" applyBorder="1"/>
    <xf numFmtId="173" fontId="34" fillId="0" borderId="109" xfId="0" applyNumberFormat="1" applyFont="1" applyBorder="1"/>
    <xf numFmtId="173" fontId="34" fillId="0" borderId="92" xfId="0" applyNumberFormat="1" applyFont="1" applyBorder="1"/>
    <xf numFmtId="173" fontId="34" fillId="0" borderId="93" xfId="0" applyNumberFormat="1" applyFont="1" applyBorder="1"/>
    <xf numFmtId="173" fontId="41" fillId="2" borderId="110" xfId="0" applyNumberFormat="1" applyFont="1" applyFill="1" applyBorder="1" applyAlignment="1"/>
    <xf numFmtId="173" fontId="41" fillId="2" borderId="88" xfId="0" applyNumberFormat="1" applyFont="1" applyFill="1" applyBorder="1" applyAlignment="1"/>
    <xf numFmtId="173" fontId="41" fillId="2" borderId="89" xfId="0" applyNumberFormat="1" applyFont="1" applyFill="1" applyBorder="1" applyAlignment="1"/>
    <xf numFmtId="173" fontId="41" fillId="0" borderId="103" xfId="0" applyNumberFormat="1" applyFont="1" applyBorder="1"/>
    <xf numFmtId="173" fontId="34" fillId="0" borderId="104" xfId="0" applyNumberFormat="1" applyFont="1" applyBorder="1"/>
    <xf numFmtId="173" fontId="34" fillId="0" borderId="105" xfId="0" applyNumberFormat="1" applyFont="1" applyBorder="1"/>
    <xf numFmtId="173" fontId="41" fillId="0" borderId="95" xfId="0" applyNumberFormat="1" applyFont="1" applyBorder="1"/>
    <xf numFmtId="173" fontId="34" fillId="0" borderId="111" xfId="0" applyNumberFormat="1" applyFont="1" applyBorder="1"/>
    <xf numFmtId="173" fontId="34" fillId="0" borderId="89" xfId="0" applyNumberFormat="1" applyFont="1" applyBorder="1"/>
    <xf numFmtId="174" fontId="41" fillId="2" borderId="95" xfId="0" applyNumberFormat="1" applyFont="1" applyFill="1" applyBorder="1" applyAlignment="1"/>
    <xf numFmtId="174" fontId="34" fillId="2" borderId="88" xfId="0" applyNumberFormat="1" applyFont="1" applyFill="1" applyBorder="1" applyAlignment="1"/>
    <xf numFmtId="174" fontId="34" fillId="2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98" xfId="0" applyNumberFormat="1" applyFont="1" applyBorder="1"/>
    <xf numFmtId="174" fontId="34" fillId="0" borderId="99" xfId="0" applyNumberFormat="1" applyFont="1" applyBorder="1"/>
    <xf numFmtId="174" fontId="34" fillId="0" borderId="101" xfId="0" applyNumberFormat="1" applyFont="1" applyBorder="1"/>
    <xf numFmtId="174" fontId="41" fillId="0" borderId="103" xfId="0" applyNumberFormat="1" applyFont="1" applyBorder="1"/>
    <xf numFmtId="174" fontId="34" fillId="0" borderId="104" xfId="0" applyNumberFormat="1" applyFont="1" applyBorder="1"/>
    <xf numFmtId="174" fontId="34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1" fillId="4" borderId="95" xfId="0" applyNumberFormat="1" applyFont="1" applyFill="1" applyBorder="1" applyAlignment="1">
      <alignment horizontal="center"/>
    </xf>
    <xf numFmtId="175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101" xfId="0" applyNumberFormat="1" applyFont="1" applyBorder="1"/>
    <xf numFmtId="9" fontId="34" fillId="0" borderId="99" xfId="0" applyNumberFormat="1" applyFont="1" applyBorder="1"/>
    <xf numFmtId="9" fontId="34" fillId="0" borderId="100" xfId="0" applyNumberFormat="1" applyFont="1" applyBorder="1"/>
    <xf numFmtId="0" fontId="42" fillId="0" borderId="112" xfId="0" applyFont="1" applyFill="1" applyBorder="1" applyAlignment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86" xfId="0" applyFont="1" applyFill="1" applyBorder="1" applyAlignment="1">
      <alignment horizontal="center" vertical="top" wrapText="1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6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6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6" fontId="37" fillId="10" borderId="131" xfId="0" applyNumberFormat="1" applyFont="1" applyFill="1" applyBorder="1" applyAlignment="1">
      <alignment horizontal="right" vertical="top"/>
    </xf>
    <xf numFmtId="176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3" fontId="37" fillId="0" borderId="135" xfId="0" applyNumberFormat="1" applyFont="1" applyBorder="1" applyAlignment="1">
      <alignment horizontal="right" vertical="top"/>
    </xf>
    <xf numFmtId="176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37" xfId="53" applyNumberFormat="1" applyFont="1" applyFill="1" applyBorder="1" applyAlignment="1">
      <alignment horizontal="left"/>
    </xf>
    <xf numFmtId="164" fontId="33" fillId="2" borderId="138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0" fontId="34" fillId="0" borderId="88" xfId="0" applyFont="1" applyFill="1" applyBorder="1"/>
    <xf numFmtId="0" fontId="34" fillId="0" borderId="89" xfId="0" applyFont="1" applyFill="1" applyBorder="1"/>
    <xf numFmtId="164" fontId="34" fillId="0" borderId="89" xfId="0" applyNumberFormat="1" applyFont="1" applyFill="1" applyBorder="1"/>
    <xf numFmtId="164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4" fontId="34" fillId="0" borderId="92" xfId="0" applyNumberFormat="1" applyFont="1" applyFill="1" applyBorder="1"/>
    <xf numFmtId="164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89" xfId="0" applyNumberFormat="1" applyFont="1" applyFill="1" applyBorder="1"/>
    <xf numFmtId="9" fontId="34" fillId="0" borderId="99" xfId="0" applyNumberFormat="1" applyFont="1" applyFill="1" applyBorder="1"/>
    <xf numFmtId="9" fontId="34" fillId="0" borderId="92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88" xfId="0" applyFont="1" applyFill="1" applyBorder="1"/>
    <xf numFmtId="0" fontId="41" fillId="0" borderId="98" xfId="0" applyFont="1" applyFill="1" applyBorder="1"/>
    <xf numFmtId="0" fontId="41" fillId="0" borderId="140" xfId="0" applyFont="1" applyFill="1" applyBorder="1"/>
    <xf numFmtId="0" fontId="34" fillId="5" borderId="12" xfId="0" applyFont="1" applyFill="1" applyBorder="1" applyAlignment="1">
      <alignment wrapText="1"/>
    </xf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99" xfId="0" applyFont="1" applyFill="1" applyBorder="1" applyAlignment="1">
      <alignment horizontal="right"/>
    </xf>
    <xf numFmtId="0" fontId="34" fillId="0" borderId="99" xfId="0" applyFont="1" applyFill="1" applyBorder="1" applyAlignment="1">
      <alignment horizontal="left"/>
    </xf>
    <xf numFmtId="165" fontId="34" fillId="0" borderId="99" xfId="0" applyNumberFormat="1" applyFont="1" applyFill="1" applyBorder="1"/>
    <xf numFmtId="0" fontId="34" fillId="0" borderId="92" xfId="0" applyFont="1" applyFill="1" applyBorder="1" applyAlignment="1">
      <alignment horizontal="right"/>
    </xf>
    <xf numFmtId="0" fontId="34" fillId="0" borderId="92" xfId="0" applyFont="1" applyFill="1" applyBorder="1" applyAlignment="1">
      <alignment horizontal="left"/>
    </xf>
    <xf numFmtId="165" fontId="34" fillId="0" borderId="92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0" fontId="41" fillId="0" borderId="26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0" fontId="0" fillId="0" borderId="145" xfId="0" applyBorder="1" applyAlignment="1"/>
    <xf numFmtId="0" fontId="0" fillId="0" borderId="146" xfId="0" applyBorder="1" applyAlignment="1"/>
    <xf numFmtId="173" fontId="41" fillId="4" borderId="146" xfId="0" applyNumberFormat="1" applyFont="1" applyFill="1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right"/>
    </xf>
    <xf numFmtId="0" fontId="0" fillId="0" borderId="148" xfId="0" applyBorder="1" applyAlignment="1">
      <alignment horizontal="right"/>
    </xf>
    <xf numFmtId="173" fontId="34" fillId="0" borderId="148" xfId="0" applyNumberFormat="1" applyFont="1" applyBorder="1" applyAlignment="1">
      <alignment horizontal="right"/>
    </xf>
    <xf numFmtId="173" fontId="34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4" fillId="0" borderId="148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0" fontId="0" fillId="0" borderId="150" xfId="0" applyBorder="1" applyAlignment="1">
      <alignment horizontal="right"/>
    </xf>
    <xf numFmtId="173" fontId="34" fillId="0" borderId="150" xfId="0" applyNumberFormat="1" applyFont="1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13" xfId="0" applyNumberFormat="1" applyFont="1" applyBorder="1"/>
    <xf numFmtId="174" fontId="34" fillId="0" borderId="152" xfId="0" applyNumberFormat="1" applyFont="1" applyBorder="1"/>
    <xf numFmtId="173" fontId="41" fillId="4" borderId="60" xfId="0" applyNumberFormat="1" applyFont="1" applyFill="1" applyBorder="1" applyAlignment="1"/>
    <xf numFmtId="173" fontId="34" fillId="0" borderId="113" xfId="0" applyNumberFormat="1" applyFont="1" applyBorder="1"/>
    <xf numFmtId="173" fontId="34" fillId="0" borderId="114" xfId="0" applyNumberFormat="1" applyFont="1" applyBorder="1"/>
    <xf numFmtId="173" fontId="41" fillId="2" borderId="60" xfId="0" applyNumberFormat="1" applyFont="1" applyFill="1" applyBorder="1" applyAlignment="1"/>
    <xf numFmtId="173" fontId="34" fillId="0" borderId="152" xfId="0" applyNumberFormat="1" applyFont="1" applyBorder="1"/>
    <xf numFmtId="173" fontId="34" fillId="0" borderId="60" xfId="0" applyNumberFormat="1" applyFont="1" applyBorder="1"/>
    <xf numFmtId="173" fontId="41" fillId="4" borderId="153" xfId="0" applyNumberFormat="1" applyFont="1" applyFill="1" applyBorder="1" applyAlignment="1">
      <alignment horizontal="center"/>
    </xf>
    <xf numFmtId="173" fontId="34" fillId="0" borderId="154" xfId="0" applyNumberFormat="1" applyFont="1" applyBorder="1" applyAlignment="1">
      <alignment horizontal="right"/>
    </xf>
    <xf numFmtId="175" fontId="34" fillId="0" borderId="154" xfId="0" applyNumberFormat="1" applyFont="1" applyBorder="1" applyAlignment="1">
      <alignment horizontal="right"/>
    </xf>
    <xf numFmtId="173" fontId="34" fillId="0" borderId="155" xfId="0" applyNumberFormat="1" applyFont="1" applyBorder="1" applyAlignment="1">
      <alignment horizontal="right"/>
    </xf>
    <xf numFmtId="0" fontId="0" fillId="0" borderId="151" xfId="0" applyBorder="1"/>
    <xf numFmtId="173" fontId="41" fillId="4" borderId="35" xfId="0" applyNumberFormat="1" applyFont="1" applyFill="1" applyBorder="1" applyAlignment="1">
      <alignment horizontal="center"/>
    </xf>
    <xf numFmtId="173" fontId="34" fillId="0" borderId="96" xfId="0" applyNumberFormat="1" applyFont="1" applyBorder="1" applyAlignment="1">
      <alignment horizontal="right"/>
    </xf>
    <xf numFmtId="175" fontId="34" fillId="0" borderId="96" xfId="0" applyNumberFormat="1" applyFont="1" applyBorder="1" applyAlignment="1">
      <alignment horizontal="right"/>
    </xf>
    <xf numFmtId="173" fontId="34" fillId="0" borderId="107" xfId="0" applyNumberFormat="1" applyFont="1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99" xfId="0" applyNumberFormat="1" applyFont="1" applyFill="1" applyBorder="1"/>
    <xf numFmtId="169" fontId="34" fillId="0" borderId="92" xfId="0" applyNumberFormat="1" applyFont="1" applyFill="1" applyBorder="1"/>
    <xf numFmtId="0" fontId="41" fillId="0" borderId="91" xfId="0" applyFont="1" applyFill="1" applyBorder="1"/>
    <xf numFmtId="169" fontId="34" fillId="0" borderId="27" xfId="0" applyNumberFormat="1" applyFont="1" applyFill="1" applyBorder="1"/>
    <xf numFmtId="169" fontId="34" fillId="0" borderId="100" xfId="0" applyNumberFormat="1" applyFont="1" applyFill="1" applyBorder="1"/>
    <xf numFmtId="169" fontId="34" fillId="0" borderId="93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68" fillId="0" borderId="157" xfId="0" applyNumberFormat="1" applyFont="1" applyBorder="1" applyAlignment="1">
      <alignment horizontal="right"/>
    </xf>
    <xf numFmtId="166" fontId="68" fillId="0" borderId="157" xfId="0" applyNumberFormat="1" applyFont="1" applyBorder="1" applyAlignment="1">
      <alignment horizontal="right"/>
    </xf>
    <xf numFmtId="166" fontId="68" fillId="0" borderId="156" xfId="0" applyNumberFormat="1" applyFont="1" applyBorder="1" applyAlignment="1">
      <alignment horizontal="right"/>
    </xf>
    <xf numFmtId="3" fontId="5" fillId="0" borderId="157" xfId="0" applyNumberFormat="1" applyFont="1" applyBorder="1" applyAlignment="1">
      <alignment horizontal="right"/>
    </xf>
    <xf numFmtId="166" fontId="5" fillId="0" borderId="157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177" fontId="5" fillId="0" borderId="157" xfId="0" applyNumberFormat="1" applyFont="1" applyBorder="1" applyAlignment="1">
      <alignment horizontal="right"/>
    </xf>
    <xf numFmtId="4" fontId="5" fillId="0" borderId="157" xfId="0" applyNumberFormat="1" applyFont="1" applyBorder="1" applyAlignment="1">
      <alignment horizontal="right"/>
    </xf>
    <xf numFmtId="3" fontId="5" fillId="0" borderId="157" xfId="0" applyNumberFormat="1" applyFont="1" applyBorder="1"/>
    <xf numFmtId="3" fontId="11" fillId="0" borderId="158" xfId="0" applyNumberFormat="1" applyFont="1" applyBorder="1" applyAlignment="1">
      <alignment horizontal="center"/>
    </xf>
    <xf numFmtId="166" fontId="68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69" fillId="0" borderId="18" xfId="0" applyNumberFormat="1" applyFont="1" applyBorder="1" applyAlignment="1">
      <alignment horizontal="right"/>
    </xf>
    <xf numFmtId="3" fontId="68" fillId="0" borderId="160" xfId="0" applyNumberFormat="1" applyFont="1" applyBorder="1"/>
    <xf numFmtId="166" fontId="68" fillId="0" borderId="160" xfId="0" applyNumberFormat="1" applyFont="1" applyBorder="1"/>
    <xf numFmtId="166" fontId="68" fillId="0" borderId="159" xfId="0" applyNumberFormat="1" applyFont="1" applyBorder="1"/>
    <xf numFmtId="166" fontId="5" fillId="0" borderId="160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3" fontId="5" fillId="0" borderId="160" xfId="0" applyNumberFormat="1" applyFont="1" applyBorder="1" applyAlignment="1">
      <alignment horizontal="right"/>
    </xf>
    <xf numFmtId="177" fontId="5" fillId="0" borderId="160" xfId="0" applyNumberFormat="1" applyFont="1" applyBorder="1" applyAlignment="1">
      <alignment horizontal="right"/>
    </xf>
    <xf numFmtId="4" fontId="5" fillId="0" borderId="160" xfId="0" applyNumberFormat="1" applyFont="1" applyBorder="1" applyAlignment="1">
      <alignment horizontal="right"/>
    </xf>
    <xf numFmtId="3" fontId="5" fillId="0" borderId="160" xfId="0" applyNumberFormat="1" applyFont="1" applyBorder="1"/>
    <xf numFmtId="3" fontId="11" fillId="0" borderId="161" xfId="0" applyNumberFormat="1" applyFont="1" applyBorder="1" applyAlignment="1">
      <alignment horizontal="center"/>
    </xf>
    <xf numFmtId="166" fontId="68" fillId="0" borderId="18" xfId="0" applyNumberFormat="1" applyFont="1" applyBorder="1"/>
    <xf numFmtId="166" fontId="69" fillId="0" borderId="156" xfId="0" applyNumberFormat="1" applyFont="1" applyBorder="1" applyAlignment="1">
      <alignment horizontal="right"/>
    </xf>
    <xf numFmtId="3" fontId="68" fillId="0" borderId="160" xfId="0" applyNumberFormat="1" applyFont="1" applyBorder="1" applyAlignment="1">
      <alignment horizontal="right"/>
    </xf>
    <xf numFmtId="166" fontId="68" fillId="0" borderId="160" xfId="0" applyNumberFormat="1" applyFont="1" applyBorder="1" applyAlignment="1">
      <alignment horizontal="right"/>
    </xf>
    <xf numFmtId="166" fontId="68" fillId="0" borderId="159" xfId="0" applyNumberFormat="1" applyFont="1" applyBorder="1" applyAlignment="1">
      <alignment horizontal="right"/>
    </xf>
    <xf numFmtId="3" fontId="68" fillId="0" borderId="157" xfId="0" applyNumberFormat="1" applyFont="1" applyBorder="1"/>
    <xf numFmtId="166" fontId="68" fillId="0" borderId="157" xfId="0" applyNumberFormat="1" applyFont="1" applyBorder="1"/>
    <xf numFmtId="166" fontId="68" fillId="0" borderId="156" xfId="0" applyNumberFormat="1" applyFont="1" applyBorder="1"/>
    <xf numFmtId="166" fontId="69" fillId="0" borderId="159" xfId="0" applyNumberFormat="1" applyFont="1" applyBorder="1" applyAlignment="1">
      <alignment horizontal="right"/>
    </xf>
    <xf numFmtId="3" fontId="34" fillId="0" borderId="157" xfId="0" applyNumberFormat="1" applyFont="1" applyBorder="1"/>
    <xf numFmtId="166" fontId="34" fillId="0" borderId="157" xfId="0" applyNumberFormat="1" applyFont="1" applyBorder="1"/>
    <xf numFmtId="166" fontId="34" fillId="0" borderId="156" xfId="0" applyNumberFormat="1" applyFont="1" applyBorder="1"/>
    <xf numFmtId="0" fontId="5" fillId="0" borderId="157" xfId="0" applyFont="1" applyBorder="1"/>
    <xf numFmtId="9" fontId="34" fillId="0" borderId="157" xfId="0" applyNumberFormat="1" applyFont="1" applyBorder="1"/>
    <xf numFmtId="166" fontId="34" fillId="0" borderId="18" xfId="0" applyNumberFormat="1" applyFont="1" applyBorder="1"/>
    <xf numFmtId="3" fontId="34" fillId="0" borderId="160" xfId="0" applyNumberFormat="1" applyFont="1" applyBorder="1" applyAlignment="1">
      <alignment horizontal="right"/>
    </xf>
    <xf numFmtId="0" fontId="5" fillId="0" borderId="160" xfId="0" applyFont="1" applyBorder="1"/>
    <xf numFmtId="3" fontId="34" fillId="0" borderId="160" xfId="0" applyNumberFormat="1" applyFont="1" applyBorder="1"/>
    <xf numFmtId="9" fontId="34" fillId="0" borderId="160" xfId="0" applyNumberFormat="1" applyFont="1" applyBorder="1"/>
    <xf numFmtId="3" fontId="34" fillId="0" borderId="157" xfId="0" applyNumberFormat="1" applyFont="1" applyBorder="1" applyAlignment="1">
      <alignment horizontal="right"/>
    </xf>
    <xf numFmtId="166" fontId="34" fillId="0" borderId="160" xfId="0" applyNumberFormat="1" applyFont="1" applyBorder="1"/>
    <xf numFmtId="166" fontId="34" fillId="0" borderId="159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4" fillId="0" borderId="52" xfId="0" applyNumberFormat="1" applyFont="1" applyBorder="1"/>
    <xf numFmtId="166" fontId="34" fillId="0" borderId="52" xfId="0" applyNumberFormat="1" applyFont="1" applyBorder="1"/>
    <xf numFmtId="166" fontId="34" fillId="0" borderId="53" xfId="0" applyNumberFormat="1" applyFont="1" applyBorder="1"/>
    <xf numFmtId="3" fontId="68" fillId="0" borderId="52" xfId="0" applyNumberFormat="1" applyFont="1" applyBorder="1" applyAlignment="1">
      <alignment horizontal="right"/>
    </xf>
    <xf numFmtId="166" fontId="68" fillId="0" borderId="52" xfId="0" applyNumberFormat="1" applyFont="1" applyBorder="1" applyAlignment="1">
      <alignment horizontal="right"/>
    </xf>
    <xf numFmtId="166" fontId="68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4" fillId="0" borderId="0" xfId="0" applyNumberFormat="1" applyFont="1" applyBorder="1"/>
    <xf numFmtId="166" fontId="34" fillId="0" borderId="0" xfId="0" applyNumberFormat="1" applyFont="1" applyBorder="1"/>
    <xf numFmtId="3" fontId="68" fillId="0" borderId="0" xfId="0" applyNumberFormat="1" applyFont="1" applyBorder="1" applyAlignment="1">
      <alignment horizontal="right"/>
    </xf>
    <xf numFmtId="166" fontId="68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4" fillId="0" borderId="0" xfId="0" applyNumberFormat="1" applyFont="1" applyBorder="1"/>
    <xf numFmtId="3" fontId="68" fillId="0" borderId="0" xfId="0" applyNumberFormat="1" applyFont="1" applyBorder="1"/>
    <xf numFmtId="166" fontId="68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61" xfId="0" applyNumberFormat="1" applyFont="1" applyBorder="1" applyAlignment="1">
      <alignment horizontal="center"/>
    </xf>
    <xf numFmtId="49" fontId="3" fillId="0" borderId="158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68" fillId="0" borderId="2" xfId="0" applyNumberFormat="1" applyFont="1" applyBorder="1"/>
    <xf numFmtId="166" fontId="68" fillId="0" borderId="2" xfId="0" applyNumberFormat="1" applyFont="1" applyBorder="1"/>
    <xf numFmtId="166" fontId="68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63" xfId="0" applyFont="1" applyFill="1" applyBorder="1"/>
    <xf numFmtId="169" fontId="34" fillId="0" borderId="164" xfId="0" applyNumberFormat="1" applyFont="1" applyFill="1" applyBorder="1"/>
    <xf numFmtId="0" fontId="34" fillId="0" borderId="164" xfId="0" applyFont="1" applyFill="1" applyBorder="1"/>
    <xf numFmtId="9" fontId="34" fillId="0" borderId="164" xfId="0" applyNumberFormat="1" applyFont="1" applyFill="1" applyBorder="1"/>
    <xf numFmtId="9" fontId="34" fillId="0" borderId="165" xfId="0" applyNumberFormat="1" applyFont="1" applyFill="1" applyBorder="1"/>
    <xf numFmtId="0" fontId="34" fillId="0" borderId="166" xfId="0" applyFont="1" applyFill="1" applyBorder="1"/>
    <xf numFmtId="169" fontId="34" fillId="0" borderId="167" xfId="0" applyNumberFormat="1" applyFont="1" applyFill="1" applyBorder="1"/>
    <xf numFmtId="0" fontId="34" fillId="0" borderId="167" xfId="0" applyFont="1" applyFill="1" applyBorder="1"/>
    <xf numFmtId="9" fontId="34" fillId="0" borderId="167" xfId="0" applyNumberFormat="1" applyFont="1" applyFill="1" applyBorder="1"/>
    <xf numFmtId="9" fontId="34" fillId="0" borderId="168" xfId="0" applyNumberFormat="1" applyFont="1" applyFill="1" applyBorder="1"/>
    <xf numFmtId="0" fontId="41" fillId="0" borderId="163" xfId="0" applyFont="1" applyFill="1" applyBorder="1"/>
    <xf numFmtId="0" fontId="41" fillId="0" borderId="166" xfId="0" applyFont="1" applyFill="1" applyBorder="1"/>
    <xf numFmtId="3" fontId="34" fillId="0" borderId="164" xfId="0" applyNumberFormat="1" applyFont="1" applyFill="1" applyBorder="1"/>
    <xf numFmtId="3" fontId="34" fillId="0" borderId="165" xfId="0" applyNumberFormat="1" applyFont="1" applyFill="1" applyBorder="1"/>
    <xf numFmtId="3" fontId="34" fillId="0" borderId="167" xfId="0" applyNumberFormat="1" applyFont="1" applyFill="1" applyBorder="1"/>
    <xf numFmtId="3" fontId="34" fillId="0" borderId="168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1" xfId="76" applyFont="1" applyFill="1" applyBorder="1"/>
    <xf numFmtId="0" fontId="31" fillId="0" borderId="54" xfId="76" applyFont="1" applyFill="1" applyBorder="1"/>
    <xf numFmtId="0" fontId="33" fillId="2" borderId="169" xfId="76" applyNumberFormat="1" applyFont="1" applyFill="1" applyBorder="1" applyAlignment="1">
      <alignment horizontal="left"/>
    </xf>
    <xf numFmtId="0" fontId="33" fillId="2" borderId="170" xfId="76" applyNumberFormat="1" applyFont="1" applyFill="1" applyBorder="1" applyAlignment="1">
      <alignment horizontal="left"/>
    </xf>
    <xf numFmtId="3" fontId="31" fillId="0" borderId="21" xfId="76" applyNumberFormat="1" applyFont="1" applyFill="1" applyBorder="1"/>
    <xf numFmtId="3" fontId="31" fillId="0" borderId="29" xfId="76" applyNumberFormat="1" applyFont="1" applyFill="1" applyBorder="1"/>
    <xf numFmtId="9" fontId="31" fillId="0" borderId="54" xfId="76" applyNumberFormat="1" applyFont="1" applyFill="1" applyBorder="1"/>
    <xf numFmtId="0" fontId="33" fillId="2" borderId="171" xfId="76" applyNumberFormat="1" applyFont="1" applyFill="1" applyBorder="1" applyAlignment="1">
      <alignment horizontal="left"/>
    </xf>
    <xf numFmtId="0" fontId="33" fillId="2" borderId="162" xfId="76" applyNumberFormat="1" applyFont="1" applyFill="1" applyBorder="1" applyAlignment="1">
      <alignment horizontal="left"/>
    </xf>
    <xf numFmtId="3" fontId="31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1.1987325249973768</c:v>
                </c:pt>
                <c:pt idx="1">
                  <c:v>1.5026010524804059</c:v>
                </c:pt>
                <c:pt idx="2">
                  <c:v>1.5483355757701709</c:v>
                </c:pt>
                <c:pt idx="3">
                  <c:v>1.5808690809056585</c:v>
                </c:pt>
                <c:pt idx="4">
                  <c:v>1.635814657328938</c:v>
                </c:pt>
                <c:pt idx="5">
                  <c:v>1.607879275436193</c:v>
                </c:pt>
                <c:pt idx="6">
                  <c:v>1.5210346832906376</c:v>
                </c:pt>
                <c:pt idx="7">
                  <c:v>1.5002955654604049</c:v>
                </c:pt>
                <c:pt idx="8">
                  <c:v>1.498568455996016</c:v>
                </c:pt>
                <c:pt idx="9">
                  <c:v>1.503629777947449</c:v>
                </c:pt>
                <c:pt idx="10">
                  <c:v>1.4339995274895596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7440"/>
        <c:axId val="368483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1.5250868803404454</c:v>
                </c:pt>
                <c:pt idx="1">
                  <c:v>1.5250868803404454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5264"/>
        <c:axId val="368480368"/>
      </c:scatterChart>
      <c:catAx>
        <c:axId val="36848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7440"/>
        <c:crosses val="autoZero"/>
        <c:crossBetween val="between"/>
      </c:valAx>
      <c:valAx>
        <c:axId val="368485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0368"/>
        <c:crosses val="max"/>
        <c:crossBetween val="midCat"/>
      </c:valAx>
      <c:valAx>
        <c:axId val="3684803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52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ALOS!$E$33:$E$43</c:f>
              <c:numCache>
                <c:formatCode>0%</c:formatCode>
                <c:ptCount val="11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  <c:pt idx="3">
                  <c:v>0.93645083932853712</c:v>
                </c:pt>
                <c:pt idx="4">
                  <c:v>0.94981238273921198</c:v>
                </c:pt>
                <c:pt idx="5">
                  <c:v>0.94345718901453957</c:v>
                </c:pt>
                <c:pt idx="6">
                  <c:v>0.94372294372294374</c:v>
                </c:pt>
                <c:pt idx="7">
                  <c:v>0.94731707317073166</c:v>
                </c:pt>
                <c:pt idx="8">
                  <c:v>0.9518840579710145</c:v>
                </c:pt>
                <c:pt idx="9">
                  <c:v>0.93367741935483872</c:v>
                </c:pt>
                <c:pt idx="10">
                  <c:v>0.92470308788598576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2000"/>
        <c:axId val="36848254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5808"/>
        <c:axId val="368483088"/>
      </c:scatterChart>
      <c:catAx>
        <c:axId val="36848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25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368482000"/>
        <c:crosses val="autoZero"/>
        <c:crossBetween val="between"/>
      </c:valAx>
      <c:valAx>
        <c:axId val="36848580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3088"/>
        <c:crosses val="max"/>
        <c:crossBetween val="midCat"/>
      </c:valAx>
      <c:valAx>
        <c:axId val="368483088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368485808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2036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2800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2801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2824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3639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3645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3660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3845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4238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4404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4891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0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2036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21</v>
      </c>
      <c r="G3" s="47">
        <f>SUBTOTAL(9,G6:G1048576)</f>
        <v>5504.2199999999993</v>
      </c>
      <c r="H3" s="48">
        <f>IF(M3=0,0,G3/M3)</f>
        <v>3.0870404902570578E-2</v>
      </c>
      <c r="I3" s="47">
        <f>SUBTOTAL(9,I6:I1048576)</f>
        <v>1096</v>
      </c>
      <c r="J3" s="47">
        <f>SUBTOTAL(9,J6:J1048576)</f>
        <v>172796.6483356033</v>
      </c>
      <c r="K3" s="48">
        <f>IF(M3=0,0,J3/M3)</f>
        <v>0.96912959509742946</v>
      </c>
      <c r="L3" s="47">
        <f>SUBTOTAL(9,L6:L1048576)</f>
        <v>1117</v>
      </c>
      <c r="M3" s="49">
        <f>SUBTOTAL(9,M6:M1048576)</f>
        <v>178300.8683356033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528</v>
      </c>
      <c r="B6" s="658" t="s">
        <v>1903</v>
      </c>
      <c r="C6" s="658" t="s">
        <v>1451</v>
      </c>
      <c r="D6" s="658" t="s">
        <v>1452</v>
      </c>
      <c r="E6" s="658" t="s">
        <v>1453</v>
      </c>
      <c r="F6" s="661"/>
      <c r="G6" s="661"/>
      <c r="H6" s="679">
        <v>0</v>
      </c>
      <c r="I6" s="661">
        <v>32</v>
      </c>
      <c r="J6" s="661">
        <v>2171.5856120078283</v>
      </c>
      <c r="K6" s="679">
        <v>1</v>
      </c>
      <c r="L6" s="661">
        <v>32</v>
      </c>
      <c r="M6" s="662">
        <v>2171.5856120078283</v>
      </c>
    </row>
    <row r="7" spans="1:13" ht="14.4" customHeight="1" x14ac:dyDescent="0.3">
      <c r="A7" s="663" t="s">
        <v>528</v>
      </c>
      <c r="B7" s="664" t="s">
        <v>1903</v>
      </c>
      <c r="C7" s="664" t="s">
        <v>1458</v>
      </c>
      <c r="D7" s="664" t="s">
        <v>1459</v>
      </c>
      <c r="E7" s="664" t="s">
        <v>1904</v>
      </c>
      <c r="F7" s="667"/>
      <c r="G7" s="667"/>
      <c r="H7" s="680">
        <v>0</v>
      </c>
      <c r="I7" s="667">
        <v>1</v>
      </c>
      <c r="J7" s="667">
        <v>43.3</v>
      </c>
      <c r="K7" s="680">
        <v>1</v>
      </c>
      <c r="L7" s="667">
        <v>1</v>
      </c>
      <c r="M7" s="668">
        <v>43.3</v>
      </c>
    </row>
    <row r="8" spans="1:13" ht="14.4" customHeight="1" x14ac:dyDescent="0.3">
      <c r="A8" s="663" t="s">
        <v>528</v>
      </c>
      <c r="B8" s="664" t="s">
        <v>1905</v>
      </c>
      <c r="C8" s="664" t="s">
        <v>1347</v>
      </c>
      <c r="D8" s="664" t="s">
        <v>1348</v>
      </c>
      <c r="E8" s="664" t="s">
        <v>1906</v>
      </c>
      <c r="F8" s="667"/>
      <c r="G8" s="667"/>
      <c r="H8" s="680">
        <v>0</v>
      </c>
      <c r="I8" s="667">
        <v>1</v>
      </c>
      <c r="J8" s="667">
        <v>65.819999999999979</v>
      </c>
      <c r="K8" s="680">
        <v>1</v>
      </c>
      <c r="L8" s="667">
        <v>1</v>
      </c>
      <c r="M8" s="668">
        <v>65.819999999999979</v>
      </c>
    </row>
    <row r="9" spans="1:13" ht="14.4" customHeight="1" x14ac:dyDescent="0.3">
      <c r="A9" s="663" t="s">
        <v>528</v>
      </c>
      <c r="B9" s="664" t="s">
        <v>1905</v>
      </c>
      <c r="C9" s="664" t="s">
        <v>1317</v>
      </c>
      <c r="D9" s="664" t="s">
        <v>1907</v>
      </c>
      <c r="E9" s="664" t="s">
        <v>1908</v>
      </c>
      <c r="F9" s="667"/>
      <c r="G9" s="667"/>
      <c r="H9" s="680">
        <v>0</v>
      </c>
      <c r="I9" s="667">
        <v>1</v>
      </c>
      <c r="J9" s="667">
        <v>87.439999999999984</v>
      </c>
      <c r="K9" s="680">
        <v>1</v>
      </c>
      <c r="L9" s="667">
        <v>1</v>
      </c>
      <c r="M9" s="668">
        <v>87.439999999999984</v>
      </c>
    </row>
    <row r="10" spans="1:13" ht="14.4" customHeight="1" x14ac:dyDescent="0.3">
      <c r="A10" s="663" t="s">
        <v>528</v>
      </c>
      <c r="B10" s="664" t="s">
        <v>1909</v>
      </c>
      <c r="C10" s="664" t="s">
        <v>1466</v>
      </c>
      <c r="D10" s="664" t="s">
        <v>1467</v>
      </c>
      <c r="E10" s="664" t="s">
        <v>1468</v>
      </c>
      <c r="F10" s="667"/>
      <c r="G10" s="667"/>
      <c r="H10" s="680">
        <v>0</v>
      </c>
      <c r="I10" s="667">
        <v>1</v>
      </c>
      <c r="J10" s="667">
        <v>203.96</v>
      </c>
      <c r="K10" s="680">
        <v>1</v>
      </c>
      <c r="L10" s="667">
        <v>1</v>
      </c>
      <c r="M10" s="668">
        <v>203.96</v>
      </c>
    </row>
    <row r="11" spans="1:13" ht="14.4" customHeight="1" x14ac:dyDescent="0.3">
      <c r="A11" s="663" t="s">
        <v>528</v>
      </c>
      <c r="B11" s="664" t="s">
        <v>1909</v>
      </c>
      <c r="C11" s="664" t="s">
        <v>1440</v>
      </c>
      <c r="D11" s="664" t="s">
        <v>1910</v>
      </c>
      <c r="E11" s="664" t="s">
        <v>1911</v>
      </c>
      <c r="F11" s="667"/>
      <c r="G11" s="667"/>
      <c r="H11" s="680">
        <v>0</v>
      </c>
      <c r="I11" s="667">
        <v>1</v>
      </c>
      <c r="J11" s="667">
        <v>273.89999999999998</v>
      </c>
      <c r="K11" s="680">
        <v>1</v>
      </c>
      <c r="L11" s="667">
        <v>1</v>
      </c>
      <c r="M11" s="668">
        <v>273.89999999999998</v>
      </c>
    </row>
    <row r="12" spans="1:13" ht="14.4" customHeight="1" x14ac:dyDescent="0.3">
      <c r="A12" s="663" t="s">
        <v>528</v>
      </c>
      <c r="B12" s="664" t="s">
        <v>1909</v>
      </c>
      <c r="C12" s="664" t="s">
        <v>1443</v>
      </c>
      <c r="D12" s="664" t="s">
        <v>1444</v>
      </c>
      <c r="E12" s="664" t="s">
        <v>1912</v>
      </c>
      <c r="F12" s="667"/>
      <c r="G12" s="667"/>
      <c r="H12" s="680">
        <v>0</v>
      </c>
      <c r="I12" s="667">
        <v>6</v>
      </c>
      <c r="J12" s="667">
        <v>346.20000000000005</v>
      </c>
      <c r="K12" s="680">
        <v>1</v>
      </c>
      <c r="L12" s="667">
        <v>6</v>
      </c>
      <c r="M12" s="668">
        <v>346.20000000000005</v>
      </c>
    </row>
    <row r="13" spans="1:13" ht="14.4" customHeight="1" x14ac:dyDescent="0.3">
      <c r="A13" s="663" t="s">
        <v>528</v>
      </c>
      <c r="B13" s="664" t="s">
        <v>1913</v>
      </c>
      <c r="C13" s="664" t="s">
        <v>547</v>
      </c>
      <c r="D13" s="664" t="s">
        <v>548</v>
      </c>
      <c r="E13" s="664" t="s">
        <v>1914</v>
      </c>
      <c r="F13" s="667">
        <v>1</v>
      </c>
      <c r="G13" s="667">
        <v>112.97000000000003</v>
      </c>
      <c r="H13" s="680">
        <v>0.50053167922020392</v>
      </c>
      <c r="I13" s="667">
        <v>1</v>
      </c>
      <c r="J13" s="667">
        <v>112.72999999999996</v>
      </c>
      <c r="K13" s="680">
        <v>0.49946832077979603</v>
      </c>
      <c r="L13" s="667">
        <v>2</v>
      </c>
      <c r="M13" s="668">
        <v>225.7</v>
      </c>
    </row>
    <row r="14" spans="1:13" ht="14.4" customHeight="1" x14ac:dyDescent="0.3">
      <c r="A14" s="663" t="s">
        <v>528</v>
      </c>
      <c r="B14" s="664" t="s">
        <v>1915</v>
      </c>
      <c r="C14" s="664" t="s">
        <v>1408</v>
      </c>
      <c r="D14" s="664" t="s">
        <v>1916</v>
      </c>
      <c r="E14" s="664" t="s">
        <v>1917</v>
      </c>
      <c r="F14" s="667"/>
      <c r="G14" s="667"/>
      <c r="H14" s="680">
        <v>0</v>
      </c>
      <c r="I14" s="667">
        <v>1</v>
      </c>
      <c r="J14" s="667">
        <v>629.66</v>
      </c>
      <c r="K14" s="680">
        <v>1</v>
      </c>
      <c r="L14" s="667">
        <v>1</v>
      </c>
      <c r="M14" s="668">
        <v>629.66</v>
      </c>
    </row>
    <row r="15" spans="1:13" ht="14.4" customHeight="1" x14ac:dyDescent="0.3">
      <c r="A15" s="663" t="s">
        <v>528</v>
      </c>
      <c r="B15" s="664" t="s">
        <v>1918</v>
      </c>
      <c r="C15" s="664" t="s">
        <v>1386</v>
      </c>
      <c r="D15" s="664" t="s">
        <v>1919</v>
      </c>
      <c r="E15" s="664" t="s">
        <v>1920</v>
      </c>
      <c r="F15" s="667"/>
      <c r="G15" s="667"/>
      <c r="H15" s="680">
        <v>0</v>
      </c>
      <c r="I15" s="667">
        <v>4</v>
      </c>
      <c r="J15" s="667">
        <v>1807.6399999999996</v>
      </c>
      <c r="K15" s="680">
        <v>1</v>
      </c>
      <c r="L15" s="667">
        <v>4</v>
      </c>
      <c r="M15" s="668">
        <v>1807.6399999999996</v>
      </c>
    </row>
    <row r="16" spans="1:13" ht="14.4" customHeight="1" x14ac:dyDescent="0.3">
      <c r="A16" s="663" t="s">
        <v>528</v>
      </c>
      <c r="B16" s="664" t="s">
        <v>1921</v>
      </c>
      <c r="C16" s="664" t="s">
        <v>1434</v>
      </c>
      <c r="D16" s="664" t="s">
        <v>1435</v>
      </c>
      <c r="E16" s="664" t="s">
        <v>1922</v>
      </c>
      <c r="F16" s="667"/>
      <c r="G16" s="667"/>
      <c r="H16" s="680">
        <v>0</v>
      </c>
      <c r="I16" s="667">
        <v>1</v>
      </c>
      <c r="J16" s="667">
        <v>93.069999999999979</v>
      </c>
      <c r="K16" s="680">
        <v>1</v>
      </c>
      <c r="L16" s="667">
        <v>1</v>
      </c>
      <c r="M16" s="668">
        <v>93.069999999999979</v>
      </c>
    </row>
    <row r="17" spans="1:13" ht="14.4" customHeight="1" x14ac:dyDescent="0.3">
      <c r="A17" s="663" t="s">
        <v>528</v>
      </c>
      <c r="B17" s="664" t="s">
        <v>1923</v>
      </c>
      <c r="C17" s="664" t="s">
        <v>1367</v>
      </c>
      <c r="D17" s="664" t="s">
        <v>1368</v>
      </c>
      <c r="E17" s="664" t="s">
        <v>1924</v>
      </c>
      <c r="F17" s="667"/>
      <c r="G17" s="667"/>
      <c r="H17" s="680">
        <v>0</v>
      </c>
      <c r="I17" s="667">
        <v>1</v>
      </c>
      <c r="J17" s="667">
        <v>13.88</v>
      </c>
      <c r="K17" s="680">
        <v>1</v>
      </c>
      <c r="L17" s="667">
        <v>1</v>
      </c>
      <c r="M17" s="668">
        <v>13.88</v>
      </c>
    </row>
    <row r="18" spans="1:13" ht="14.4" customHeight="1" x14ac:dyDescent="0.3">
      <c r="A18" s="663" t="s">
        <v>528</v>
      </c>
      <c r="B18" s="664" t="s">
        <v>1925</v>
      </c>
      <c r="C18" s="664" t="s">
        <v>1454</v>
      </c>
      <c r="D18" s="664" t="s">
        <v>1322</v>
      </c>
      <c r="E18" s="664" t="s">
        <v>1926</v>
      </c>
      <c r="F18" s="667"/>
      <c r="G18" s="667"/>
      <c r="H18" s="680">
        <v>0</v>
      </c>
      <c r="I18" s="667">
        <v>4</v>
      </c>
      <c r="J18" s="667">
        <v>1205.8785989243875</v>
      </c>
      <c r="K18" s="680">
        <v>1</v>
      </c>
      <c r="L18" s="667">
        <v>4</v>
      </c>
      <c r="M18" s="668">
        <v>1205.8785989243875</v>
      </c>
    </row>
    <row r="19" spans="1:13" ht="14.4" customHeight="1" x14ac:dyDescent="0.3">
      <c r="A19" s="663" t="s">
        <v>528</v>
      </c>
      <c r="B19" s="664" t="s">
        <v>1925</v>
      </c>
      <c r="C19" s="664" t="s">
        <v>1455</v>
      </c>
      <c r="D19" s="664" t="s">
        <v>1322</v>
      </c>
      <c r="E19" s="664" t="s">
        <v>1927</v>
      </c>
      <c r="F19" s="667"/>
      <c r="G19" s="667"/>
      <c r="H19" s="680">
        <v>0</v>
      </c>
      <c r="I19" s="667">
        <v>3</v>
      </c>
      <c r="J19" s="667">
        <v>1891.981093212994</v>
      </c>
      <c r="K19" s="680">
        <v>1</v>
      </c>
      <c r="L19" s="667">
        <v>3</v>
      </c>
      <c r="M19" s="668">
        <v>1891.981093212994</v>
      </c>
    </row>
    <row r="20" spans="1:13" ht="14.4" customHeight="1" x14ac:dyDescent="0.3">
      <c r="A20" s="663" t="s">
        <v>528</v>
      </c>
      <c r="B20" s="664" t="s">
        <v>1925</v>
      </c>
      <c r="C20" s="664" t="s">
        <v>1456</v>
      </c>
      <c r="D20" s="664" t="s">
        <v>1322</v>
      </c>
      <c r="E20" s="664" t="s">
        <v>1928</v>
      </c>
      <c r="F20" s="667"/>
      <c r="G20" s="667"/>
      <c r="H20" s="680">
        <v>0</v>
      </c>
      <c r="I20" s="667">
        <v>1</v>
      </c>
      <c r="J20" s="667">
        <v>913.65</v>
      </c>
      <c r="K20" s="680">
        <v>1</v>
      </c>
      <c r="L20" s="667">
        <v>1</v>
      </c>
      <c r="M20" s="668">
        <v>913.65</v>
      </c>
    </row>
    <row r="21" spans="1:13" ht="14.4" customHeight="1" x14ac:dyDescent="0.3">
      <c r="A21" s="663" t="s">
        <v>528</v>
      </c>
      <c r="B21" s="664" t="s">
        <v>1925</v>
      </c>
      <c r="C21" s="664" t="s">
        <v>1449</v>
      </c>
      <c r="D21" s="664" t="s">
        <v>1322</v>
      </c>
      <c r="E21" s="664" t="s">
        <v>1929</v>
      </c>
      <c r="F21" s="667"/>
      <c r="G21" s="667"/>
      <c r="H21" s="680">
        <v>0</v>
      </c>
      <c r="I21" s="667">
        <v>29</v>
      </c>
      <c r="J21" s="667">
        <v>11859.547726774612</v>
      </c>
      <c r="K21" s="680">
        <v>1</v>
      </c>
      <c r="L21" s="667">
        <v>29</v>
      </c>
      <c r="M21" s="668">
        <v>11859.547726774612</v>
      </c>
    </row>
    <row r="22" spans="1:13" ht="14.4" customHeight="1" x14ac:dyDescent="0.3">
      <c r="A22" s="663" t="s">
        <v>528</v>
      </c>
      <c r="B22" s="664" t="s">
        <v>1925</v>
      </c>
      <c r="C22" s="664" t="s">
        <v>1412</v>
      </c>
      <c r="D22" s="664" t="s">
        <v>1322</v>
      </c>
      <c r="E22" s="664" t="s">
        <v>1926</v>
      </c>
      <c r="F22" s="667"/>
      <c r="G22" s="667"/>
      <c r="H22" s="680">
        <v>0</v>
      </c>
      <c r="I22" s="667">
        <v>3</v>
      </c>
      <c r="J22" s="667">
        <v>904.41000000000008</v>
      </c>
      <c r="K22" s="680">
        <v>1</v>
      </c>
      <c r="L22" s="667">
        <v>3</v>
      </c>
      <c r="M22" s="668">
        <v>904.41000000000008</v>
      </c>
    </row>
    <row r="23" spans="1:13" ht="14.4" customHeight="1" x14ac:dyDescent="0.3">
      <c r="A23" s="663" t="s">
        <v>528</v>
      </c>
      <c r="B23" s="664" t="s">
        <v>1925</v>
      </c>
      <c r="C23" s="664" t="s">
        <v>1321</v>
      </c>
      <c r="D23" s="664" t="s">
        <v>1322</v>
      </c>
      <c r="E23" s="664" t="s">
        <v>1930</v>
      </c>
      <c r="F23" s="667"/>
      <c r="G23" s="667"/>
      <c r="H23" s="680">
        <v>0</v>
      </c>
      <c r="I23" s="667">
        <v>4</v>
      </c>
      <c r="J23" s="667">
        <v>2884.8016383369022</v>
      </c>
      <c r="K23" s="680">
        <v>1</v>
      </c>
      <c r="L23" s="667">
        <v>4</v>
      </c>
      <c r="M23" s="668">
        <v>2884.8016383369022</v>
      </c>
    </row>
    <row r="24" spans="1:13" ht="14.4" customHeight="1" x14ac:dyDescent="0.3">
      <c r="A24" s="663" t="s">
        <v>528</v>
      </c>
      <c r="B24" s="664" t="s">
        <v>1931</v>
      </c>
      <c r="C24" s="664" t="s">
        <v>1359</v>
      </c>
      <c r="D24" s="664" t="s">
        <v>1360</v>
      </c>
      <c r="E24" s="664" t="s">
        <v>1932</v>
      </c>
      <c r="F24" s="667"/>
      <c r="G24" s="667"/>
      <c r="H24" s="680">
        <v>0</v>
      </c>
      <c r="I24" s="667">
        <v>1</v>
      </c>
      <c r="J24" s="667">
        <v>129.32999999999998</v>
      </c>
      <c r="K24" s="680">
        <v>1</v>
      </c>
      <c r="L24" s="667">
        <v>1</v>
      </c>
      <c r="M24" s="668">
        <v>129.32999999999998</v>
      </c>
    </row>
    <row r="25" spans="1:13" ht="14.4" customHeight="1" x14ac:dyDescent="0.3">
      <c r="A25" s="663" t="s">
        <v>528</v>
      </c>
      <c r="B25" s="664" t="s">
        <v>1933</v>
      </c>
      <c r="C25" s="664" t="s">
        <v>1378</v>
      </c>
      <c r="D25" s="664" t="s">
        <v>1934</v>
      </c>
      <c r="E25" s="664" t="s">
        <v>1935</v>
      </c>
      <c r="F25" s="667"/>
      <c r="G25" s="667"/>
      <c r="H25" s="680">
        <v>0</v>
      </c>
      <c r="I25" s="667">
        <v>1</v>
      </c>
      <c r="J25" s="667">
        <v>79.06</v>
      </c>
      <c r="K25" s="680">
        <v>1</v>
      </c>
      <c r="L25" s="667">
        <v>1</v>
      </c>
      <c r="M25" s="668">
        <v>79.06</v>
      </c>
    </row>
    <row r="26" spans="1:13" ht="14.4" customHeight="1" x14ac:dyDescent="0.3">
      <c r="A26" s="663" t="s">
        <v>528</v>
      </c>
      <c r="B26" s="664" t="s">
        <v>1936</v>
      </c>
      <c r="C26" s="664" t="s">
        <v>1325</v>
      </c>
      <c r="D26" s="664" t="s">
        <v>1326</v>
      </c>
      <c r="E26" s="664" t="s">
        <v>1937</v>
      </c>
      <c r="F26" s="667"/>
      <c r="G26" s="667"/>
      <c r="H26" s="680">
        <v>0</v>
      </c>
      <c r="I26" s="667">
        <v>2</v>
      </c>
      <c r="J26" s="667">
        <v>85.539999999999992</v>
      </c>
      <c r="K26" s="680">
        <v>1</v>
      </c>
      <c r="L26" s="667">
        <v>2</v>
      </c>
      <c r="M26" s="668">
        <v>85.539999999999992</v>
      </c>
    </row>
    <row r="27" spans="1:13" ht="14.4" customHeight="1" x14ac:dyDescent="0.3">
      <c r="A27" s="663" t="s">
        <v>528</v>
      </c>
      <c r="B27" s="664" t="s">
        <v>1938</v>
      </c>
      <c r="C27" s="664" t="s">
        <v>1371</v>
      </c>
      <c r="D27" s="664" t="s">
        <v>1372</v>
      </c>
      <c r="E27" s="664" t="s">
        <v>1939</v>
      </c>
      <c r="F27" s="667"/>
      <c r="G27" s="667"/>
      <c r="H27" s="680">
        <v>0</v>
      </c>
      <c r="I27" s="667">
        <v>1</v>
      </c>
      <c r="J27" s="667">
        <v>24.929999999999993</v>
      </c>
      <c r="K27" s="680">
        <v>1</v>
      </c>
      <c r="L27" s="667">
        <v>1</v>
      </c>
      <c r="M27" s="668">
        <v>24.929999999999993</v>
      </c>
    </row>
    <row r="28" spans="1:13" ht="14.4" customHeight="1" x14ac:dyDescent="0.3">
      <c r="A28" s="663" t="s">
        <v>528</v>
      </c>
      <c r="B28" s="664" t="s">
        <v>1940</v>
      </c>
      <c r="C28" s="664" t="s">
        <v>1355</v>
      </c>
      <c r="D28" s="664" t="s">
        <v>1356</v>
      </c>
      <c r="E28" s="664" t="s">
        <v>1941</v>
      </c>
      <c r="F28" s="667"/>
      <c r="G28" s="667"/>
      <c r="H28" s="680">
        <v>0</v>
      </c>
      <c r="I28" s="667">
        <v>1</v>
      </c>
      <c r="J28" s="667">
        <v>86.68</v>
      </c>
      <c r="K28" s="680">
        <v>1</v>
      </c>
      <c r="L28" s="667">
        <v>1</v>
      </c>
      <c r="M28" s="668">
        <v>86.68</v>
      </c>
    </row>
    <row r="29" spans="1:13" ht="14.4" customHeight="1" x14ac:dyDescent="0.3">
      <c r="A29" s="663" t="s">
        <v>528</v>
      </c>
      <c r="B29" s="664" t="s">
        <v>1942</v>
      </c>
      <c r="C29" s="664" t="s">
        <v>1303</v>
      </c>
      <c r="D29" s="664" t="s">
        <v>1304</v>
      </c>
      <c r="E29" s="664" t="s">
        <v>1943</v>
      </c>
      <c r="F29" s="667"/>
      <c r="G29" s="667"/>
      <c r="H29" s="680">
        <v>0</v>
      </c>
      <c r="I29" s="667">
        <v>2</v>
      </c>
      <c r="J29" s="667">
        <v>24.11999999999998</v>
      </c>
      <c r="K29" s="680">
        <v>1</v>
      </c>
      <c r="L29" s="667">
        <v>2</v>
      </c>
      <c r="M29" s="668">
        <v>24.11999999999998</v>
      </c>
    </row>
    <row r="30" spans="1:13" ht="14.4" customHeight="1" x14ac:dyDescent="0.3">
      <c r="A30" s="663" t="s">
        <v>528</v>
      </c>
      <c r="B30" s="664" t="s">
        <v>1942</v>
      </c>
      <c r="C30" s="664" t="s">
        <v>1329</v>
      </c>
      <c r="D30" s="664" t="s">
        <v>1944</v>
      </c>
      <c r="E30" s="664" t="s">
        <v>1945</v>
      </c>
      <c r="F30" s="667"/>
      <c r="G30" s="667"/>
      <c r="H30" s="680">
        <v>0</v>
      </c>
      <c r="I30" s="667">
        <v>2</v>
      </c>
      <c r="J30" s="667">
        <v>72.360089815453804</v>
      </c>
      <c r="K30" s="680">
        <v>1</v>
      </c>
      <c r="L30" s="667">
        <v>2</v>
      </c>
      <c r="M30" s="668">
        <v>72.360089815453804</v>
      </c>
    </row>
    <row r="31" spans="1:13" ht="14.4" customHeight="1" x14ac:dyDescent="0.3">
      <c r="A31" s="663" t="s">
        <v>528</v>
      </c>
      <c r="B31" s="664" t="s">
        <v>1946</v>
      </c>
      <c r="C31" s="664" t="s">
        <v>1351</v>
      </c>
      <c r="D31" s="664" t="s">
        <v>1352</v>
      </c>
      <c r="E31" s="664" t="s">
        <v>1947</v>
      </c>
      <c r="F31" s="667"/>
      <c r="G31" s="667"/>
      <c r="H31" s="680">
        <v>0</v>
      </c>
      <c r="I31" s="667">
        <v>1</v>
      </c>
      <c r="J31" s="667">
        <v>21.67</v>
      </c>
      <c r="K31" s="680">
        <v>1</v>
      </c>
      <c r="L31" s="667">
        <v>1</v>
      </c>
      <c r="M31" s="668">
        <v>21.67</v>
      </c>
    </row>
    <row r="32" spans="1:13" ht="14.4" customHeight="1" x14ac:dyDescent="0.3">
      <c r="A32" s="663" t="s">
        <v>528</v>
      </c>
      <c r="B32" s="664" t="s">
        <v>1948</v>
      </c>
      <c r="C32" s="664" t="s">
        <v>1393</v>
      </c>
      <c r="D32" s="664" t="s">
        <v>1394</v>
      </c>
      <c r="E32" s="664" t="s">
        <v>1949</v>
      </c>
      <c r="F32" s="667"/>
      <c r="G32" s="667"/>
      <c r="H32" s="680">
        <v>0</v>
      </c>
      <c r="I32" s="667">
        <v>1</v>
      </c>
      <c r="J32" s="667">
        <v>70.06</v>
      </c>
      <c r="K32" s="680">
        <v>1</v>
      </c>
      <c r="L32" s="667">
        <v>1</v>
      </c>
      <c r="M32" s="668">
        <v>70.06</v>
      </c>
    </row>
    <row r="33" spans="1:13" ht="14.4" customHeight="1" x14ac:dyDescent="0.3">
      <c r="A33" s="663" t="s">
        <v>528</v>
      </c>
      <c r="B33" s="664" t="s">
        <v>1950</v>
      </c>
      <c r="C33" s="664" t="s">
        <v>1344</v>
      </c>
      <c r="D33" s="664" t="s">
        <v>1405</v>
      </c>
      <c r="E33" s="664" t="s">
        <v>1951</v>
      </c>
      <c r="F33" s="667"/>
      <c r="G33" s="667"/>
      <c r="H33" s="680">
        <v>0</v>
      </c>
      <c r="I33" s="667">
        <v>1</v>
      </c>
      <c r="J33" s="667">
        <v>44.11999999999999</v>
      </c>
      <c r="K33" s="680">
        <v>1</v>
      </c>
      <c r="L33" s="667">
        <v>1</v>
      </c>
      <c r="M33" s="668">
        <v>44.11999999999999</v>
      </c>
    </row>
    <row r="34" spans="1:13" ht="14.4" customHeight="1" x14ac:dyDescent="0.3">
      <c r="A34" s="663" t="s">
        <v>528</v>
      </c>
      <c r="B34" s="664" t="s">
        <v>1950</v>
      </c>
      <c r="C34" s="664" t="s">
        <v>1404</v>
      </c>
      <c r="D34" s="664" t="s">
        <v>1405</v>
      </c>
      <c r="E34" s="664" t="s">
        <v>1952</v>
      </c>
      <c r="F34" s="667"/>
      <c r="G34" s="667"/>
      <c r="H34" s="680">
        <v>0</v>
      </c>
      <c r="I34" s="667">
        <v>2</v>
      </c>
      <c r="J34" s="667">
        <v>294.46819773034838</v>
      </c>
      <c r="K34" s="680">
        <v>1</v>
      </c>
      <c r="L34" s="667">
        <v>2</v>
      </c>
      <c r="M34" s="668">
        <v>294.46819773034838</v>
      </c>
    </row>
    <row r="35" spans="1:13" ht="14.4" customHeight="1" x14ac:dyDescent="0.3">
      <c r="A35" s="663" t="s">
        <v>528</v>
      </c>
      <c r="B35" s="664" t="s">
        <v>1953</v>
      </c>
      <c r="C35" s="664" t="s">
        <v>1363</v>
      </c>
      <c r="D35" s="664" t="s">
        <v>1364</v>
      </c>
      <c r="E35" s="664" t="s">
        <v>1954</v>
      </c>
      <c r="F35" s="667"/>
      <c r="G35" s="667"/>
      <c r="H35" s="680">
        <v>0</v>
      </c>
      <c r="I35" s="667">
        <v>1</v>
      </c>
      <c r="J35" s="667">
        <v>357.07999999999987</v>
      </c>
      <c r="K35" s="680">
        <v>1</v>
      </c>
      <c r="L35" s="667">
        <v>1</v>
      </c>
      <c r="M35" s="668">
        <v>357.07999999999987</v>
      </c>
    </row>
    <row r="36" spans="1:13" ht="14.4" customHeight="1" x14ac:dyDescent="0.3">
      <c r="A36" s="663" t="s">
        <v>528</v>
      </c>
      <c r="B36" s="664" t="s">
        <v>1955</v>
      </c>
      <c r="C36" s="664" t="s">
        <v>1307</v>
      </c>
      <c r="D36" s="664" t="s">
        <v>1956</v>
      </c>
      <c r="E36" s="664" t="s">
        <v>1957</v>
      </c>
      <c r="F36" s="667"/>
      <c r="G36" s="667"/>
      <c r="H36" s="680">
        <v>0</v>
      </c>
      <c r="I36" s="667">
        <v>81</v>
      </c>
      <c r="J36" s="667">
        <v>2814.75</v>
      </c>
      <c r="K36" s="680">
        <v>1</v>
      </c>
      <c r="L36" s="667">
        <v>81</v>
      </c>
      <c r="M36" s="668">
        <v>2814.75</v>
      </c>
    </row>
    <row r="37" spans="1:13" ht="14.4" customHeight="1" x14ac:dyDescent="0.3">
      <c r="A37" s="663" t="s">
        <v>528</v>
      </c>
      <c r="B37" s="664" t="s">
        <v>1958</v>
      </c>
      <c r="C37" s="664" t="s">
        <v>1463</v>
      </c>
      <c r="D37" s="664" t="s">
        <v>1464</v>
      </c>
      <c r="E37" s="664" t="s">
        <v>1959</v>
      </c>
      <c r="F37" s="667"/>
      <c r="G37" s="667"/>
      <c r="H37" s="680">
        <v>0</v>
      </c>
      <c r="I37" s="667">
        <v>1</v>
      </c>
      <c r="J37" s="667">
        <v>63.110000000000007</v>
      </c>
      <c r="K37" s="680">
        <v>1</v>
      </c>
      <c r="L37" s="667">
        <v>1</v>
      </c>
      <c r="M37" s="668">
        <v>63.110000000000007</v>
      </c>
    </row>
    <row r="38" spans="1:13" ht="14.4" customHeight="1" x14ac:dyDescent="0.3">
      <c r="A38" s="663" t="s">
        <v>528</v>
      </c>
      <c r="B38" s="664" t="s">
        <v>1958</v>
      </c>
      <c r="C38" s="664" t="s">
        <v>1415</v>
      </c>
      <c r="D38" s="664" t="s">
        <v>1960</v>
      </c>
      <c r="E38" s="664" t="s">
        <v>1961</v>
      </c>
      <c r="F38" s="667"/>
      <c r="G38" s="667"/>
      <c r="H38" s="680">
        <v>0</v>
      </c>
      <c r="I38" s="667">
        <v>1</v>
      </c>
      <c r="J38" s="667">
        <v>78.290000000000006</v>
      </c>
      <c r="K38" s="680">
        <v>1</v>
      </c>
      <c r="L38" s="667">
        <v>1</v>
      </c>
      <c r="M38" s="668">
        <v>78.290000000000006</v>
      </c>
    </row>
    <row r="39" spans="1:13" ht="14.4" customHeight="1" x14ac:dyDescent="0.3">
      <c r="A39" s="663" t="s">
        <v>528</v>
      </c>
      <c r="B39" s="664" t="s">
        <v>1958</v>
      </c>
      <c r="C39" s="664" t="s">
        <v>1397</v>
      </c>
      <c r="D39" s="664" t="s">
        <v>1962</v>
      </c>
      <c r="E39" s="664" t="s">
        <v>1963</v>
      </c>
      <c r="F39" s="667"/>
      <c r="G39" s="667"/>
      <c r="H39" s="680">
        <v>0</v>
      </c>
      <c r="I39" s="667">
        <v>1</v>
      </c>
      <c r="J39" s="667">
        <v>61.530087115791929</v>
      </c>
      <c r="K39" s="680">
        <v>1</v>
      </c>
      <c r="L39" s="667">
        <v>1</v>
      </c>
      <c r="M39" s="668">
        <v>61.530087115791929</v>
      </c>
    </row>
    <row r="40" spans="1:13" ht="14.4" customHeight="1" x14ac:dyDescent="0.3">
      <c r="A40" s="663" t="s">
        <v>528</v>
      </c>
      <c r="B40" s="664" t="s">
        <v>1964</v>
      </c>
      <c r="C40" s="664" t="s">
        <v>1554</v>
      </c>
      <c r="D40" s="664" t="s">
        <v>1555</v>
      </c>
      <c r="E40" s="664" t="s">
        <v>1965</v>
      </c>
      <c r="F40" s="667">
        <v>9</v>
      </c>
      <c r="G40" s="667">
        <v>315.80999999999995</v>
      </c>
      <c r="H40" s="680">
        <v>1</v>
      </c>
      <c r="I40" s="667"/>
      <c r="J40" s="667"/>
      <c r="K40" s="680">
        <v>0</v>
      </c>
      <c r="L40" s="667">
        <v>9</v>
      </c>
      <c r="M40" s="668">
        <v>315.80999999999995</v>
      </c>
    </row>
    <row r="41" spans="1:13" ht="14.4" customHeight="1" x14ac:dyDescent="0.3">
      <c r="A41" s="663" t="s">
        <v>528</v>
      </c>
      <c r="B41" s="664" t="s">
        <v>1964</v>
      </c>
      <c r="C41" s="664" t="s">
        <v>1437</v>
      </c>
      <c r="D41" s="664" t="s">
        <v>1438</v>
      </c>
      <c r="E41" s="664" t="s">
        <v>1966</v>
      </c>
      <c r="F41" s="667"/>
      <c r="G41" s="667"/>
      <c r="H41" s="680">
        <v>0</v>
      </c>
      <c r="I41" s="667">
        <v>12</v>
      </c>
      <c r="J41" s="667">
        <v>2028.4799999999998</v>
      </c>
      <c r="K41" s="680">
        <v>1</v>
      </c>
      <c r="L41" s="667">
        <v>12</v>
      </c>
      <c r="M41" s="668">
        <v>2028.4799999999998</v>
      </c>
    </row>
    <row r="42" spans="1:13" ht="14.4" customHeight="1" x14ac:dyDescent="0.3">
      <c r="A42" s="663" t="s">
        <v>528</v>
      </c>
      <c r="B42" s="664" t="s">
        <v>1964</v>
      </c>
      <c r="C42" s="664" t="s">
        <v>1658</v>
      </c>
      <c r="D42" s="664" t="s">
        <v>1438</v>
      </c>
      <c r="E42" s="664" t="s">
        <v>1965</v>
      </c>
      <c r="F42" s="667"/>
      <c r="G42" s="667"/>
      <c r="H42" s="680">
        <v>0</v>
      </c>
      <c r="I42" s="667">
        <v>138</v>
      </c>
      <c r="J42" s="667">
        <v>15976.484662868819</v>
      </c>
      <c r="K42" s="680">
        <v>1</v>
      </c>
      <c r="L42" s="667">
        <v>138</v>
      </c>
      <c r="M42" s="668">
        <v>15976.484662868819</v>
      </c>
    </row>
    <row r="43" spans="1:13" ht="14.4" customHeight="1" x14ac:dyDescent="0.3">
      <c r="A43" s="663" t="s">
        <v>528</v>
      </c>
      <c r="B43" s="664" t="s">
        <v>1964</v>
      </c>
      <c r="C43" s="664" t="s">
        <v>1588</v>
      </c>
      <c r="D43" s="664" t="s">
        <v>1967</v>
      </c>
      <c r="E43" s="664" t="s">
        <v>1968</v>
      </c>
      <c r="F43" s="667"/>
      <c r="G43" s="667"/>
      <c r="H43" s="680">
        <v>0</v>
      </c>
      <c r="I43" s="667">
        <v>79.400000000000006</v>
      </c>
      <c r="J43" s="667">
        <v>10154.548470253685</v>
      </c>
      <c r="K43" s="680">
        <v>1</v>
      </c>
      <c r="L43" s="667">
        <v>79.400000000000006</v>
      </c>
      <c r="M43" s="668">
        <v>10154.548470253685</v>
      </c>
    </row>
    <row r="44" spans="1:13" ht="14.4" customHeight="1" x14ac:dyDescent="0.3">
      <c r="A44" s="663" t="s">
        <v>528</v>
      </c>
      <c r="B44" s="664" t="s">
        <v>1969</v>
      </c>
      <c r="C44" s="664" t="s">
        <v>1629</v>
      </c>
      <c r="D44" s="664" t="s">
        <v>1630</v>
      </c>
      <c r="E44" s="664" t="s">
        <v>1970</v>
      </c>
      <c r="F44" s="667"/>
      <c r="G44" s="667"/>
      <c r="H44" s="680">
        <v>0</v>
      </c>
      <c r="I44" s="667">
        <v>18</v>
      </c>
      <c r="J44" s="667">
        <v>8316</v>
      </c>
      <c r="K44" s="680">
        <v>1</v>
      </c>
      <c r="L44" s="667">
        <v>18</v>
      </c>
      <c r="M44" s="668">
        <v>8316</v>
      </c>
    </row>
    <row r="45" spans="1:13" ht="14.4" customHeight="1" x14ac:dyDescent="0.3">
      <c r="A45" s="663" t="s">
        <v>528</v>
      </c>
      <c r="B45" s="664" t="s">
        <v>1971</v>
      </c>
      <c r="C45" s="664" t="s">
        <v>1606</v>
      </c>
      <c r="D45" s="664" t="s">
        <v>1972</v>
      </c>
      <c r="E45" s="664" t="s">
        <v>1608</v>
      </c>
      <c r="F45" s="667"/>
      <c r="G45" s="667"/>
      <c r="H45" s="680">
        <v>0</v>
      </c>
      <c r="I45" s="667">
        <v>1.4</v>
      </c>
      <c r="J45" s="667">
        <v>723.8</v>
      </c>
      <c r="K45" s="680">
        <v>1</v>
      </c>
      <c r="L45" s="667">
        <v>1.4</v>
      </c>
      <c r="M45" s="668">
        <v>723.8</v>
      </c>
    </row>
    <row r="46" spans="1:13" ht="14.4" customHeight="1" x14ac:dyDescent="0.3">
      <c r="A46" s="663" t="s">
        <v>528</v>
      </c>
      <c r="B46" s="664" t="s">
        <v>1973</v>
      </c>
      <c r="C46" s="664" t="s">
        <v>1672</v>
      </c>
      <c r="D46" s="664" t="s">
        <v>1673</v>
      </c>
      <c r="E46" s="664" t="s">
        <v>1674</v>
      </c>
      <c r="F46" s="667"/>
      <c r="G46" s="667"/>
      <c r="H46" s="680">
        <v>0</v>
      </c>
      <c r="I46" s="667">
        <v>28.6</v>
      </c>
      <c r="J46" s="667">
        <v>26835.379999999997</v>
      </c>
      <c r="K46" s="680">
        <v>1</v>
      </c>
      <c r="L46" s="667">
        <v>28.6</v>
      </c>
      <c r="M46" s="668">
        <v>26835.379999999997</v>
      </c>
    </row>
    <row r="47" spans="1:13" ht="14.4" customHeight="1" x14ac:dyDescent="0.3">
      <c r="A47" s="663" t="s">
        <v>528</v>
      </c>
      <c r="B47" s="664" t="s">
        <v>1974</v>
      </c>
      <c r="C47" s="664" t="s">
        <v>1666</v>
      </c>
      <c r="D47" s="664" t="s">
        <v>1667</v>
      </c>
      <c r="E47" s="664" t="s">
        <v>1975</v>
      </c>
      <c r="F47" s="667"/>
      <c r="G47" s="667"/>
      <c r="H47" s="680">
        <v>0</v>
      </c>
      <c r="I47" s="667">
        <v>2</v>
      </c>
      <c r="J47" s="667">
        <v>84.04000000000002</v>
      </c>
      <c r="K47" s="680">
        <v>1</v>
      </c>
      <c r="L47" s="667">
        <v>2</v>
      </c>
      <c r="M47" s="668">
        <v>84.04000000000002</v>
      </c>
    </row>
    <row r="48" spans="1:13" ht="14.4" customHeight="1" x14ac:dyDescent="0.3">
      <c r="A48" s="663" t="s">
        <v>528</v>
      </c>
      <c r="B48" s="664" t="s">
        <v>1976</v>
      </c>
      <c r="C48" s="664" t="s">
        <v>1649</v>
      </c>
      <c r="D48" s="664" t="s">
        <v>1977</v>
      </c>
      <c r="E48" s="664" t="s">
        <v>1978</v>
      </c>
      <c r="F48" s="667"/>
      <c r="G48" s="667"/>
      <c r="H48" s="680">
        <v>0</v>
      </c>
      <c r="I48" s="667">
        <v>11.399999999999999</v>
      </c>
      <c r="J48" s="667">
        <v>1768.1399999999999</v>
      </c>
      <c r="K48" s="680">
        <v>1</v>
      </c>
      <c r="L48" s="667">
        <v>11.399999999999999</v>
      </c>
      <c r="M48" s="668">
        <v>1768.1399999999999</v>
      </c>
    </row>
    <row r="49" spans="1:13" ht="14.4" customHeight="1" x14ac:dyDescent="0.3">
      <c r="A49" s="663" t="s">
        <v>528</v>
      </c>
      <c r="B49" s="664" t="s">
        <v>1976</v>
      </c>
      <c r="C49" s="664" t="s">
        <v>1645</v>
      </c>
      <c r="D49" s="664" t="s">
        <v>1977</v>
      </c>
      <c r="E49" s="664" t="s">
        <v>1979</v>
      </c>
      <c r="F49" s="667"/>
      <c r="G49" s="667"/>
      <c r="H49" s="680">
        <v>0</v>
      </c>
      <c r="I49" s="667">
        <v>32.4</v>
      </c>
      <c r="J49" s="667">
        <v>8553.6</v>
      </c>
      <c r="K49" s="680">
        <v>1</v>
      </c>
      <c r="L49" s="667">
        <v>32.4</v>
      </c>
      <c r="M49" s="668">
        <v>8553.6</v>
      </c>
    </row>
    <row r="50" spans="1:13" ht="14.4" customHeight="1" x14ac:dyDescent="0.3">
      <c r="A50" s="663" t="s">
        <v>528</v>
      </c>
      <c r="B50" s="664" t="s">
        <v>1980</v>
      </c>
      <c r="C50" s="664" t="s">
        <v>1557</v>
      </c>
      <c r="D50" s="664" t="s">
        <v>1558</v>
      </c>
      <c r="E50" s="664" t="s">
        <v>1981</v>
      </c>
      <c r="F50" s="667"/>
      <c r="G50" s="667"/>
      <c r="H50" s="680">
        <v>0</v>
      </c>
      <c r="I50" s="667">
        <v>3</v>
      </c>
      <c r="J50" s="667">
        <v>173.96999999999997</v>
      </c>
      <c r="K50" s="680">
        <v>1</v>
      </c>
      <c r="L50" s="667">
        <v>3</v>
      </c>
      <c r="M50" s="668">
        <v>173.96999999999997</v>
      </c>
    </row>
    <row r="51" spans="1:13" ht="14.4" customHeight="1" x14ac:dyDescent="0.3">
      <c r="A51" s="663" t="s">
        <v>528</v>
      </c>
      <c r="B51" s="664" t="s">
        <v>1982</v>
      </c>
      <c r="C51" s="664" t="s">
        <v>1654</v>
      </c>
      <c r="D51" s="664" t="s">
        <v>1655</v>
      </c>
      <c r="E51" s="664" t="s">
        <v>1983</v>
      </c>
      <c r="F51" s="667">
        <v>6</v>
      </c>
      <c r="G51" s="667">
        <v>3377.2199999999993</v>
      </c>
      <c r="H51" s="680">
        <v>1</v>
      </c>
      <c r="I51" s="667"/>
      <c r="J51" s="667"/>
      <c r="K51" s="680">
        <v>0</v>
      </c>
      <c r="L51" s="667">
        <v>6</v>
      </c>
      <c r="M51" s="668">
        <v>3377.2199999999993</v>
      </c>
    </row>
    <row r="52" spans="1:13" ht="14.4" customHeight="1" x14ac:dyDescent="0.3">
      <c r="A52" s="663" t="s">
        <v>528</v>
      </c>
      <c r="B52" s="664" t="s">
        <v>1984</v>
      </c>
      <c r="C52" s="664" t="s">
        <v>1638</v>
      </c>
      <c r="D52" s="664" t="s">
        <v>1639</v>
      </c>
      <c r="E52" s="664" t="s">
        <v>1985</v>
      </c>
      <c r="F52" s="667"/>
      <c r="G52" s="667"/>
      <c r="H52" s="680">
        <v>0</v>
      </c>
      <c r="I52" s="667">
        <v>5.6</v>
      </c>
      <c r="J52" s="667">
        <v>856.24</v>
      </c>
      <c r="K52" s="680">
        <v>1</v>
      </c>
      <c r="L52" s="667">
        <v>5.6</v>
      </c>
      <c r="M52" s="668">
        <v>856.24</v>
      </c>
    </row>
    <row r="53" spans="1:13" ht="14.4" customHeight="1" x14ac:dyDescent="0.3">
      <c r="A53" s="663" t="s">
        <v>528</v>
      </c>
      <c r="B53" s="664" t="s">
        <v>1986</v>
      </c>
      <c r="C53" s="664" t="s">
        <v>1669</v>
      </c>
      <c r="D53" s="664" t="s">
        <v>1670</v>
      </c>
      <c r="E53" s="664" t="s">
        <v>1987</v>
      </c>
      <c r="F53" s="667"/>
      <c r="G53" s="667"/>
      <c r="H53" s="680">
        <v>0</v>
      </c>
      <c r="I53" s="667">
        <v>14</v>
      </c>
      <c r="J53" s="667">
        <v>772.94</v>
      </c>
      <c r="K53" s="680">
        <v>1</v>
      </c>
      <c r="L53" s="667">
        <v>14</v>
      </c>
      <c r="M53" s="668">
        <v>772.94</v>
      </c>
    </row>
    <row r="54" spans="1:13" ht="14.4" customHeight="1" x14ac:dyDescent="0.3">
      <c r="A54" s="663" t="s">
        <v>528</v>
      </c>
      <c r="B54" s="664" t="s">
        <v>1988</v>
      </c>
      <c r="C54" s="664" t="s">
        <v>1576</v>
      </c>
      <c r="D54" s="664" t="s">
        <v>1989</v>
      </c>
      <c r="E54" s="664" t="s">
        <v>1990</v>
      </c>
      <c r="F54" s="667"/>
      <c r="G54" s="667"/>
      <c r="H54" s="680">
        <v>0</v>
      </c>
      <c r="I54" s="667">
        <v>2.4</v>
      </c>
      <c r="J54" s="667">
        <v>1437.2159999999999</v>
      </c>
      <c r="K54" s="680">
        <v>1</v>
      </c>
      <c r="L54" s="667">
        <v>2.4</v>
      </c>
      <c r="M54" s="668">
        <v>1437.2159999999999</v>
      </c>
    </row>
    <row r="55" spans="1:13" ht="14.4" customHeight="1" x14ac:dyDescent="0.3">
      <c r="A55" s="663" t="s">
        <v>528</v>
      </c>
      <c r="B55" s="664" t="s">
        <v>1991</v>
      </c>
      <c r="C55" s="664" t="s">
        <v>1662</v>
      </c>
      <c r="D55" s="664" t="s">
        <v>1992</v>
      </c>
      <c r="E55" s="664" t="s">
        <v>1993</v>
      </c>
      <c r="F55" s="667"/>
      <c r="G55" s="667"/>
      <c r="H55" s="680">
        <v>0</v>
      </c>
      <c r="I55" s="667">
        <v>116</v>
      </c>
      <c r="J55" s="667">
        <v>3351.2400000000002</v>
      </c>
      <c r="K55" s="680">
        <v>1</v>
      </c>
      <c r="L55" s="667">
        <v>116</v>
      </c>
      <c r="M55" s="668">
        <v>3351.2400000000002</v>
      </c>
    </row>
    <row r="56" spans="1:13" ht="14.4" customHeight="1" x14ac:dyDescent="0.3">
      <c r="A56" s="663" t="s">
        <v>528</v>
      </c>
      <c r="B56" s="664" t="s">
        <v>1994</v>
      </c>
      <c r="C56" s="664" t="s">
        <v>1688</v>
      </c>
      <c r="D56" s="664" t="s">
        <v>1689</v>
      </c>
      <c r="E56" s="664" t="s">
        <v>1985</v>
      </c>
      <c r="F56" s="667"/>
      <c r="G56" s="667"/>
      <c r="H56" s="680">
        <v>0</v>
      </c>
      <c r="I56" s="667">
        <v>14.299999999999999</v>
      </c>
      <c r="J56" s="667">
        <v>2280.85</v>
      </c>
      <c r="K56" s="680">
        <v>1</v>
      </c>
      <c r="L56" s="667">
        <v>14.299999999999999</v>
      </c>
      <c r="M56" s="668">
        <v>2280.85</v>
      </c>
    </row>
    <row r="57" spans="1:13" ht="14.4" customHeight="1" x14ac:dyDescent="0.3">
      <c r="A57" s="663" t="s">
        <v>528</v>
      </c>
      <c r="B57" s="664" t="s">
        <v>1994</v>
      </c>
      <c r="C57" s="664" t="s">
        <v>1691</v>
      </c>
      <c r="D57" s="664" t="s">
        <v>1692</v>
      </c>
      <c r="E57" s="664" t="s">
        <v>1995</v>
      </c>
      <c r="F57" s="667"/>
      <c r="G57" s="667"/>
      <c r="H57" s="680">
        <v>0</v>
      </c>
      <c r="I57" s="667">
        <v>5</v>
      </c>
      <c r="J57" s="667">
        <v>1423.9615648143122</v>
      </c>
      <c r="K57" s="680">
        <v>1</v>
      </c>
      <c r="L57" s="667">
        <v>5</v>
      </c>
      <c r="M57" s="668">
        <v>1423.9615648143122</v>
      </c>
    </row>
    <row r="58" spans="1:13" ht="14.4" customHeight="1" x14ac:dyDescent="0.3">
      <c r="A58" s="663" t="s">
        <v>528</v>
      </c>
      <c r="B58" s="664" t="s">
        <v>1994</v>
      </c>
      <c r="C58" s="664" t="s">
        <v>1677</v>
      </c>
      <c r="D58" s="664" t="s">
        <v>1678</v>
      </c>
      <c r="E58" s="664" t="s">
        <v>1996</v>
      </c>
      <c r="F58" s="667">
        <v>1</v>
      </c>
      <c r="G58" s="667">
        <v>765.13</v>
      </c>
      <c r="H58" s="680">
        <v>1</v>
      </c>
      <c r="I58" s="667"/>
      <c r="J58" s="667"/>
      <c r="K58" s="680">
        <v>0</v>
      </c>
      <c r="L58" s="667">
        <v>1</v>
      </c>
      <c r="M58" s="668">
        <v>765.13</v>
      </c>
    </row>
    <row r="59" spans="1:13" ht="14.4" customHeight="1" x14ac:dyDescent="0.3">
      <c r="A59" s="663" t="s">
        <v>528</v>
      </c>
      <c r="B59" s="664" t="s">
        <v>1997</v>
      </c>
      <c r="C59" s="664" t="s">
        <v>1375</v>
      </c>
      <c r="D59" s="664" t="s">
        <v>555</v>
      </c>
      <c r="E59" s="664" t="s">
        <v>1998</v>
      </c>
      <c r="F59" s="667"/>
      <c r="G59" s="667"/>
      <c r="H59" s="680">
        <v>0</v>
      </c>
      <c r="I59" s="667">
        <v>1</v>
      </c>
      <c r="J59" s="667">
        <v>58.739999999999988</v>
      </c>
      <c r="K59" s="680">
        <v>1</v>
      </c>
      <c r="L59" s="667">
        <v>1</v>
      </c>
      <c r="M59" s="668">
        <v>58.739999999999988</v>
      </c>
    </row>
    <row r="60" spans="1:13" ht="14.4" customHeight="1" x14ac:dyDescent="0.3">
      <c r="A60" s="663" t="s">
        <v>528</v>
      </c>
      <c r="B60" s="664" t="s">
        <v>1997</v>
      </c>
      <c r="C60" s="664" t="s">
        <v>1311</v>
      </c>
      <c r="D60" s="664" t="s">
        <v>555</v>
      </c>
      <c r="E60" s="664" t="s">
        <v>1999</v>
      </c>
      <c r="F60" s="667"/>
      <c r="G60" s="667"/>
      <c r="H60" s="680">
        <v>0</v>
      </c>
      <c r="I60" s="667">
        <v>3</v>
      </c>
      <c r="J60" s="667">
        <v>315.1794762750049</v>
      </c>
      <c r="K60" s="680">
        <v>1</v>
      </c>
      <c r="L60" s="667">
        <v>3</v>
      </c>
      <c r="M60" s="668">
        <v>315.1794762750049</v>
      </c>
    </row>
    <row r="61" spans="1:13" ht="14.4" customHeight="1" x14ac:dyDescent="0.3">
      <c r="A61" s="663" t="s">
        <v>528</v>
      </c>
      <c r="B61" s="664" t="s">
        <v>1997</v>
      </c>
      <c r="C61" s="664" t="s">
        <v>554</v>
      </c>
      <c r="D61" s="664" t="s">
        <v>555</v>
      </c>
      <c r="E61" s="664" t="s">
        <v>1999</v>
      </c>
      <c r="F61" s="667">
        <v>1</v>
      </c>
      <c r="G61" s="667">
        <v>103.31999999999998</v>
      </c>
      <c r="H61" s="680">
        <v>1</v>
      </c>
      <c r="I61" s="667"/>
      <c r="J61" s="667"/>
      <c r="K61" s="680">
        <v>0</v>
      </c>
      <c r="L61" s="667">
        <v>1</v>
      </c>
      <c r="M61" s="668">
        <v>103.31999999999998</v>
      </c>
    </row>
    <row r="62" spans="1:13" ht="14.4" customHeight="1" x14ac:dyDescent="0.3">
      <c r="A62" s="663" t="s">
        <v>528</v>
      </c>
      <c r="B62" s="664" t="s">
        <v>2000</v>
      </c>
      <c r="C62" s="664" t="s">
        <v>1431</v>
      </c>
      <c r="D62" s="664" t="s">
        <v>1432</v>
      </c>
      <c r="E62" s="664" t="s">
        <v>2001</v>
      </c>
      <c r="F62" s="667"/>
      <c r="G62" s="667"/>
      <c r="H62" s="680">
        <v>0</v>
      </c>
      <c r="I62" s="667">
        <v>1</v>
      </c>
      <c r="J62" s="667">
        <v>865.99000000000024</v>
      </c>
      <c r="K62" s="680">
        <v>1</v>
      </c>
      <c r="L62" s="667">
        <v>1</v>
      </c>
      <c r="M62" s="668">
        <v>865.99000000000024</v>
      </c>
    </row>
    <row r="63" spans="1:13" ht="14.4" customHeight="1" x14ac:dyDescent="0.3">
      <c r="A63" s="663" t="s">
        <v>528</v>
      </c>
      <c r="B63" s="664" t="s">
        <v>2002</v>
      </c>
      <c r="C63" s="664" t="s">
        <v>706</v>
      </c>
      <c r="D63" s="664" t="s">
        <v>707</v>
      </c>
      <c r="E63" s="664" t="s">
        <v>2003</v>
      </c>
      <c r="F63" s="667"/>
      <c r="G63" s="667"/>
      <c r="H63" s="680">
        <v>0</v>
      </c>
      <c r="I63" s="667">
        <v>6</v>
      </c>
      <c r="J63" s="667">
        <v>179.99999999999997</v>
      </c>
      <c r="K63" s="680">
        <v>1</v>
      </c>
      <c r="L63" s="667">
        <v>6</v>
      </c>
      <c r="M63" s="668">
        <v>179.99999999999997</v>
      </c>
    </row>
    <row r="64" spans="1:13" ht="14.4" customHeight="1" x14ac:dyDescent="0.3">
      <c r="A64" s="663" t="s">
        <v>528</v>
      </c>
      <c r="B64" s="664" t="s">
        <v>2004</v>
      </c>
      <c r="C64" s="664" t="s">
        <v>1340</v>
      </c>
      <c r="D64" s="664" t="s">
        <v>2005</v>
      </c>
      <c r="E64" s="664" t="s">
        <v>2006</v>
      </c>
      <c r="F64" s="667"/>
      <c r="G64" s="667"/>
      <c r="H64" s="680">
        <v>0</v>
      </c>
      <c r="I64" s="667">
        <v>2</v>
      </c>
      <c r="J64" s="667">
        <v>644.98000000000013</v>
      </c>
      <c r="K64" s="680">
        <v>1</v>
      </c>
      <c r="L64" s="667">
        <v>2</v>
      </c>
      <c r="M64" s="668">
        <v>644.98000000000013</v>
      </c>
    </row>
    <row r="65" spans="1:13" ht="14.4" customHeight="1" x14ac:dyDescent="0.3">
      <c r="A65" s="663" t="s">
        <v>528</v>
      </c>
      <c r="B65" s="664" t="s">
        <v>2007</v>
      </c>
      <c r="C65" s="664" t="s">
        <v>1419</v>
      </c>
      <c r="D65" s="664" t="s">
        <v>2008</v>
      </c>
      <c r="E65" s="664" t="s">
        <v>2009</v>
      </c>
      <c r="F65" s="667"/>
      <c r="G65" s="667"/>
      <c r="H65" s="680">
        <v>0</v>
      </c>
      <c r="I65" s="667">
        <v>1</v>
      </c>
      <c r="J65" s="667">
        <v>61.659999999999947</v>
      </c>
      <c r="K65" s="680">
        <v>1</v>
      </c>
      <c r="L65" s="667">
        <v>1</v>
      </c>
      <c r="M65" s="668">
        <v>61.659999999999947</v>
      </c>
    </row>
    <row r="66" spans="1:13" ht="14.4" customHeight="1" x14ac:dyDescent="0.3">
      <c r="A66" s="663" t="s">
        <v>528</v>
      </c>
      <c r="B66" s="664" t="s">
        <v>2010</v>
      </c>
      <c r="C66" s="664" t="s">
        <v>1313</v>
      </c>
      <c r="D66" s="664" t="s">
        <v>2011</v>
      </c>
      <c r="E66" s="664" t="s">
        <v>2012</v>
      </c>
      <c r="F66" s="667"/>
      <c r="G66" s="667"/>
      <c r="H66" s="680">
        <v>0</v>
      </c>
      <c r="I66" s="667">
        <v>2</v>
      </c>
      <c r="J66" s="667">
        <v>120.85999999999999</v>
      </c>
      <c r="K66" s="680">
        <v>1</v>
      </c>
      <c r="L66" s="667">
        <v>2</v>
      </c>
      <c r="M66" s="668">
        <v>120.85999999999999</v>
      </c>
    </row>
    <row r="67" spans="1:13" ht="14.4" customHeight="1" x14ac:dyDescent="0.3">
      <c r="A67" s="663" t="s">
        <v>528</v>
      </c>
      <c r="B67" s="664" t="s">
        <v>2013</v>
      </c>
      <c r="C67" s="664" t="s">
        <v>1461</v>
      </c>
      <c r="D67" s="664" t="s">
        <v>1424</v>
      </c>
      <c r="E67" s="664" t="s">
        <v>2014</v>
      </c>
      <c r="F67" s="667"/>
      <c r="G67" s="667"/>
      <c r="H67" s="680">
        <v>0</v>
      </c>
      <c r="I67" s="667">
        <v>1</v>
      </c>
      <c r="J67" s="667">
        <v>161.69</v>
      </c>
      <c r="K67" s="680">
        <v>1</v>
      </c>
      <c r="L67" s="667">
        <v>1</v>
      </c>
      <c r="M67" s="668">
        <v>161.69</v>
      </c>
    </row>
    <row r="68" spans="1:13" ht="14.4" customHeight="1" x14ac:dyDescent="0.3">
      <c r="A68" s="663" t="s">
        <v>528</v>
      </c>
      <c r="B68" s="664" t="s">
        <v>2013</v>
      </c>
      <c r="C68" s="664" t="s">
        <v>1382</v>
      </c>
      <c r="D68" s="664" t="s">
        <v>1383</v>
      </c>
      <c r="E68" s="664" t="s">
        <v>1951</v>
      </c>
      <c r="F68" s="667"/>
      <c r="G68" s="667"/>
      <c r="H68" s="680">
        <v>0</v>
      </c>
      <c r="I68" s="667">
        <v>7</v>
      </c>
      <c r="J68" s="667">
        <v>140.42000294549945</v>
      </c>
      <c r="K68" s="680">
        <v>1</v>
      </c>
      <c r="L68" s="667">
        <v>7</v>
      </c>
      <c r="M68" s="668">
        <v>140.42000294549945</v>
      </c>
    </row>
    <row r="69" spans="1:13" ht="14.4" customHeight="1" x14ac:dyDescent="0.3">
      <c r="A69" s="663" t="s">
        <v>528</v>
      </c>
      <c r="B69" s="664" t="s">
        <v>2013</v>
      </c>
      <c r="C69" s="664" t="s">
        <v>1423</v>
      </c>
      <c r="D69" s="664" t="s">
        <v>1424</v>
      </c>
      <c r="E69" s="664" t="s">
        <v>2015</v>
      </c>
      <c r="F69" s="667"/>
      <c r="G69" s="667"/>
      <c r="H69" s="680">
        <v>0</v>
      </c>
      <c r="I69" s="667">
        <v>1</v>
      </c>
      <c r="J69" s="667">
        <v>27.48</v>
      </c>
      <c r="K69" s="680">
        <v>1</v>
      </c>
      <c r="L69" s="667">
        <v>1</v>
      </c>
      <c r="M69" s="668">
        <v>27.48</v>
      </c>
    </row>
    <row r="70" spans="1:13" ht="14.4" customHeight="1" x14ac:dyDescent="0.3">
      <c r="A70" s="663" t="s">
        <v>528</v>
      </c>
      <c r="B70" s="664" t="s">
        <v>2016</v>
      </c>
      <c r="C70" s="664" t="s">
        <v>1427</v>
      </c>
      <c r="D70" s="664" t="s">
        <v>1428</v>
      </c>
      <c r="E70" s="664" t="s">
        <v>1429</v>
      </c>
      <c r="F70" s="667"/>
      <c r="G70" s="667"/>
      <c r="H70" s="680">
        <v>0</v>
      </c>
      <c r="I70" s="667">
        <v>1</v>
      </c>
      <c r="J70" s="667">
        <v>99.979999999999976</v>
      </c>
      <c r="K70" s="680">
        <v>1</v>
      </c>
      <c r="L70" s="667">
        <v>1</v>
      </c>
      <c r="M70" s="668">
        <v>99.979999999999976</v>
      </c>
    </row>
    <row r="71" spans="1:13" ht="14.4" customHeight="1" x14ac:dyDescent="0.3">
      <c r="A71" s="663" t="s">
        <v>528</v>
      </c>
      <c r="B71" s="664" t="s">
        <v>2017</v>
      </c>
      <c r="C71" s="664" t="s">
        <v>968</v>
      </c>
      <c r="D71" s="664" t="s">
        <v>1401</v>
      </c>
      <c r="E71" s="664" t="s">
        <v>2018</v>
      </c>
      <c r="F71" s="667"/>
      <c r="G71" s="667"/>
      <c r="H71" s="680">
        <v>0</v>
      </c>
      <c r="I71" s="667">
        <v>1</v>
      </c>
      <c r="J71" s="667">
        <v>77.809999999999974</v>
      </c>
      <c r="K71" s="680">
        <v>1</v>
      </c>
      <c r="L71" s="667">
        <v>1</v>
      </c>
      <c r="M71" s="668">
        <v>77.809999999999974</v>
      </c>
    </row>
    <row r="72" spans="1:13" ht="14.4" customHeight="1" x14ac:dyDescent="0.3">
      <c r="A72" s="663" t="s">
        <v>528</v>
      </c>
      <c r="B72" s="664" t="s">
        <v>2019</v>
      </c>
      <c r="C72" s="664" t="s">
        <v>1469</v>
      </c>
      <c r="D72" s="664" t="s">
        <v>1470</v>
      </c>
      <c r="E72" s="664" t="s">
        <v>2020</v>
      </c>
      <c r="F72" s="667"/>
      <c r="G72" s="667"/>
      <c r="H72" s="680">
        <v>0</v>
      </c>
      <c r="I72" s="667">
        <v>3</v>
      </c>
      <c r="J72" s="667">
        <v>317.18999999999994</v>
      </c>
      <c r="K72" s="680">
        <v>1</v>
      </c>
      <c r="L72" s="667">
        <v>3</v>
      </c>
      <c r="M72" s="668">
        <v>317.18999999999994</v>
      </c>
    </row>
    <row r="73" spans="1:13" ht="14.4" customHeight="1" x14ac:dyDescent="0.3">
      <c r="A73" s="663" t="s">
        <v>528</v>
      </c>
      <c r="B73" s="664" t="s">
        <v>2021</v>
      </c>
      <c r="C73" s="664" t="s">
        <v>1390</v>
      </c>
      <c r="D73" s="664" t="s">
        <v>1391</v>
      </c>
      <c r="E73" s="664" t="s">
        <v>2022</v>
      </c>
      <c r="F73" s="667"/>
      <c r="G73" s="667"/>
      <c r="H73" s="680">
        <v>0</v>
      </c>
      <c r="I73" s="667">
        <v>1</v>
      </c>
      <c r="J73" s="667">
        <v>47.779999999999994</v>
      </c>
      <c r="K73" s="680">
        <v>1</v>
      </c>
      <c r="L73" s="667">
        <v>1</v>
      </c>
      <c r="M73" s="668">
        <v>47.779999999999994</v>
      </c>
    </row>
    <row r="74" spans="1:13" ht="14.4" customHeight="1" x14ac:dyDescent="0.3">
      <c r="A74" s="663" t="s">
        <v>528</v>
      </c>
      <c r="B74" s="664" t="s">
        <v>2023</v>
      </c>
      <c r="C74" s="664" t="s">
        <v>1336</v>
      </c>
      <c r="D74" s="664" t="s">
        <v>1337</v>
      </c>
      <c r="E74" s="664" t="s">
        <v>1951</v>
      </c>
      <c r="F74" s="667"/>
      <c r="G74" s="667"/>
      <c r="H74" s="680">
        <v>0</v>
      </c>
      <c r="I74" s="667">
        <v>3</v>
      </c>
      <c r="J74" s="667">
        <v>90.66</v>
      </c>
      <c r="K74" s="680">
        <v>1</v>
      </c>
      <c r="L74" s="667">
        <v>3</v>
      </c>
      <c r="M74" s="668">
        <v>90.66</v>
      </c>
    </row>
    <row r="75" spans="1:13" ht="14.4" customHeight="1" x14ac:dyDescent="0.3">
      <c r="A75" s="663" t="s">
        <v>528</v>
      </c>
      <c r="B75" s="664" t="s">
        <v>2024</v>
      </c>
      <c r="C75" s="664" t="s">
        <v>1545</v>
      </c>
      <c r="D75" s="664" t="s">
        <v>1546</v>
      </c>
      <c r="E75" s="664" t="s">
        <v>1531</v>
      </c>
      <c r="F75" s="667"/>
      <c r="G75" s="667"/>
      <c r="H75" s="680">
        <v>0</v>
      </c>
      <c r="I75" s="667">
        <v>1</v>
      </c>
      <c r="J75" s="667">
        <v>143</v>
      </c>
      <c r="K75" s="680">
        <v>1</v>
      </c>
      <c r="L75" s="667">
        <v>1</v>
      </c>
      <c r="M75" s="668">
        <v>143</v>
      </c>
    </row>
    <row r="76" spans="1:13" ht="14.4" customHeight="1" x14ac:dyDescent="0.3">
      <c r="A76" s="663" t="s">
        <v>528</v>
      </c>
      <c r="B76" s="664" t="s">
        <v>2024</v>
      </c>
      <c r="C76" s="664" t="s">
        <v>1547</v>
      </c>
      <c r="D76" s="664" t="s">
        <v>1548</v>
      </c>
      <c r="E76" s="664" t="s">
        <v>1531</v>
      </c>
      <c r="F76" s="667"/>
      <c r="G76" s="667"/>
      <c r="H76" s="680">
        <v>0</v>
      </c>
      <c r="I76" s="667">
        <v>1</v>
      </c>
      <c r="J76" s="667">
        <v>143</v>
      </c>
      <c r="K76" s="680">
        <v>1</v>
      </c>
      <c r="L76" s="667">
        <v>1</v>
      </c>
      <c r="M76" s="668">
        <v>143</v>
      </c>
    </row>
    <row r="77" spans="1:13" ht="14.4" customHeight="1" x14ac:dyDescent="0.3">
      <c r="A77" s="663" t="s">
        <v>528</v>
      </c>
      <c r="B77" s="664" t="s">
        <v>2024</v>
      </c>
      <c r="C77" s="664" t="s">
        <v>1505</v>
      </c>
      <c r="D77" s="664" t="s">
        <v>1506</v>
      </c>
      <c r="E77" s="664" t="s">
        <v>2025</v>
      </c>
      <c r="F77" s="667"/>
      <c r="G77" s="667"/>
      <c r="H77" s="680">
        <v>0</v>
      </c>
      <c r="I77" s="667">
        <v>7</v>
      </c>
      <c r="J77" s="667">
        <v>1392.23</v>
      </c>
      <c r="K77" s="680">
        <v>1</v>
      </c>
      <c r="L77" s="667">
        <v>7</v>
      </c>
      <c r="M77" s="668">
        <v>1392.23</v>
      </c>
    </row>
    <row r="78" spans="1:13" ht="14.4" customHeight="1" x14ac:dyDescent="0.3">
      <c r="A78" s="663" t="s">
        <v>528</v>
      </c>
      <c r="B78" s="664" t="s">
        <v>2024</v>
      </c>
      <c r="C78" s="664" t="s">
        <v>1480</v>
      </c>
      <c r="D78" s="664" t="s">
        <v>1481</v>
      </c>
      <c r="E78" s="664" t="s">
        <v>1482</v>
      </c>
      <c r="F78" s="667"/>
      <c r="G78" s="667"/>
      <c r="H78" s="680">
        <v>0</v>
      </c>
      <c r="I78" s="667">
        <v>4</v>
      </c>
      <c r="J78" s="667">
        <v>163.68</v>
      </c>
      <c r="K78" s="680">
        <v>1</v>
      </c>
      <c r="L78" s="667">
        <v>4</v>
      </c>
      <c r="M78" s="668">
        <v>163.68</v>
      </c>
    </row>
    <row r="79" spans="1:13" ht="14.4" customHeight="1" x14ac:dyDescent="0.3">
      <c r="A79" s="663" t="s">
        <v>528</v>
      </c>
      <c r="B79" s="664" t="s">
        <v>2024</v>
      </c>
      <c r="C79" s="664" t="s">
        <v>1484</v>
      </c>
      <c r="D79" s="664" t="s">
        <v>1485</v>
      </c>
      <c r="E79" s="664" t="s">
        <v>1482</v>
      </c>
      <c r="F79" s="667"/>
      <c r="G79" s="667"/>
      <c r="H79" s="680">
        <v>0</v>
      </c>
      <c r="I79" s="667">
        <v>19</v>
      </c>
      <c r="J79" s="667">
        <v>777.4765311093397</v>
      </c>
      <c r="K79" s="680">
        <v>1</v>
      </c>
      <c r="L79" s="667">
        <v>19</v>
      </c>
      <c r="M79" s="668">
        <v>777.4765311093397</v>
      </c>
    </row>
    <row r="80" spans="1:13" ht="14.4" customHeight="1" x14ac:dyDescent="0.3">
      <c r="A80" s="663" t="s">
        <v>528</v>
      </c>
      <c r="B80" s="664" t="s">
        <v>2024</v>
      </c>
      <c r="C80" s="664" t="s">
        <v>1487</v>
      </c>
      <c r="D80" s="664" t="s">
        <v>2026</v>
      </c>
      <c r="E80" s="664" t="s">
        <v>1482</v>
      </c>
      <c r="F80" s="667"/>
      <c r="G80" s="667"/>
      <c r="H80" s="680">
        <v>0</v>
      </c>
      <c r="I80" s="667">
        <v>7</v>
      </c>
      <c r="J80" s="667">
        <v>288.26</v>
      </c>
      <c r="K80" s="680">
        <v>1</v>
      </c>
      <c r="L80" s="667">
        <v>7</v>
      </c>
      <c r="M80" s="668">
        <v>288.26</v>
      </c>
    </row>
    <row r="81" spans="1:13" ht="14.4" customHeight="1" x14ac:dyDescent="0.3">
      <c r="A81" s="663" t="s">
        <v>528</v>
      </c>
      <c r="B81" s="664" t="s">
        <v>2024</v>
      </c>
      <c r="C81" s="664" t="s">
        <v>1490</v>
      </c>
      <c r="D81" s="664" t="s">
        <v>2027</v>
      </c>
      <c r="E81" s="664" t="s">
        <v>1482</v>
      </c>
      <c r="F81" s="667"/>
      <c r="G81" s="667"/>
      <c r="H81" s="680">
        <v>0</v>
      </c>
      <c r="I81" s="667">
        <v>7</v>
      </c>
      <c r="J81" s="667">
        <v>288.26</v>
      </c>
      <c r="K81" s="680">
        <v>1</v>
      </c>
      <c r="L81" s="667">
        <v>7</v>
      </c>
      <c r="M81" s="668">
        <v>288.26</v>
      </c>
    </row>
    <row r="82" spans="1:13" ht="14.4" customHeight="1" x14ac:dyDescent="0.3">
      <c r="A82" s="663" t="s">
        <v>528</v>
      </c>
      <c r="B82" s="664" t="s">
        <v>2024</v>
      </c>
      <c r="C82" s="664" t="s">
        <v>1493</v>
      </c>
      <c r="D82" s="664" t="s">
        <v>2028</v>
      </c>
      <c r="E82" s="664" t="s">
        <v>1482</v>
      </c>
      <c r="F82" s="667"/>
      <c r="G82" s="667"/>
      <c r="H82" s="680">
        <v>0</v>
      </c>
      <c r="I82" s="667">
        <v>5</v>
      </c>
      <c r="J82" s="667">
        <v>205.90000000000003</v>
      </c>
      <c r="K82" s="680">
        <v>1</v>
      </c>
      <c r="L82" s="667">
        <v>5</v>
      </c>
      <c r="M82" s="668">
        <v>205.90000000000003</v>
      </c>
    </row>
    <row r="83" spans="1:13" ht="14.4" customHeight="1" x14ac:dyDescent="0.3">
      <c r="A83" s="663" t="s">
        <v>528</v>
      </c>
      <c r="B83" s="664" t="s">
        <v>2024</v>
      </c>
      <c r="C83" s="664" t="s">
        <v>1518</v>
      </c>
      <c r="D83" s="664" t="s">
        <v>1519</v>
      </c>
      <c r="E83" s="664" t="s">
        <v>1497</v>
      </c>
      <c r="F83" s="667"/>
      <c r="G83" s="667"/>
      <c r="H83" s="680">
        <v>0</v>
      </c>
      <c r="I83" s="667">
        <v>1</v>
      </c>
      <c r="J83" s="667">
        <v>135.59902320010397</v>
      </c>
      <c r="K83" s="680">
        <v>1</v>
      </c>
      <c r="L83" s="667">
        <v>1</v>
      </c>
      <c r="M83" s="668">
        <v>135.59902320010397</v>
      </c>
    </row>
    <row r="84" spans="1:13" ht="14.4" customHeight="1" x14ac:dyDescent="0.3">
      <c r="A84" s="663" t="s">
        <v>528</v>
      </c>
      <c r="B84" s="664" t="s">
        <v>2024</v>
      </c>
      <c r="C84" s="664" t="s">
        <v>1521</v>
      </c>
      <c r="D84" s="664" t="s">
        <v>1522</v>
      </c>
      <c r="E84" s="664" t="s">
        <v>1497</v>
      </c>
      <c r="F84" s="667"/>
      <c r="G84" s="667"/>
      <c r="H84" s="680">
        <v>0</v>
      </c>
      <c r="I84" s="667">
        <v>1</v>
      </c>
      <c r="J84" s="667">
        <v>135.60000000000002</v>
      </c>
      <c r="K84" s="680">
        <v>1</v>
      </c>
      <c r="L84" s="667">
        <v>1</v>
      </c>
      <c r="M84" s="668">
        <v>135.60000000000002</v>
      </c>
    </row>
    <row r="85" spans="1:13" ht="14.4" customHeight="1" x14ac:dyDescent="0.3">
      <c r="A85" s="663" t="s">
        <v>528</v>
      </c>
      <c r="B85" s="664" t="s">
        <v>2024</v>
      </c>
      <c r="C85" s="664" t="s">
        <v>1526</v>
      </c>
      <c r="D85" s="664" t="s">
        <v>1527</v>
      </c>
      <c r="E85" s="664" t="s">
        <v>1528</v>
      </c>
      <c r="F85" s="667"/>
      <c r="G85" s="667"/>
      <c r="H85" s="680">
        <v>0</v>
      </c>
      <c r="I85" s="667">
        <v>102</v>
      </c>
      <c r="J85" s="667">
        <v>28409.0447764979</v>
      </c>
      <c r="K85" s="680">
        <v>1</v>
      </c>
      <c r="L85" s="667">
        <v>102</v>
      </c>
      <c r="M85" s="668">
        <v>28409.0447764979</v>
      </c>
    </row>
    <row r="86" spans="1:13" ht="14.4" customHeight="1" x14ac:dyDescent="0.3">
      <c r="A86" s="663" t="s">
        <v>528</v>
      </c>
      <c r="B86" s="664" t="s">
        <v>2024</v>
      </c>
      <c r="C86" s="664" t="s">
        <v>1495</v>
      </c>
      <c r="D86" s="664" t="s">
        <v>1496</v>
      </c>
      <c r="E86" s="664" t="s">
        <v>1497</v>
      </c>
      <c r="F86" s="667"/>
      <c r="G86" s="667"/>
      <c r="H86" s="680">
        <v>0</v>
      </c>
      <c r="I86" s="667">
        <v>1</v>
      </c>
      <c r="J86" s="667">
        <v>148.96</v>
      </c>
      <c r="K86" s="680">
        <v>1</v>
      </c>
      <c r="L86" s="667">
        <v>1</v>
      </c>
      <c r="M86" s="668">
        <v>148.96</v>
      </c>
    </row>
    <row r="87" spans="1:13" ht="14.4" customHeight="1" x14ac:dyDescent="0.3">
      <c r="A87" s="663" t="s">
        <v>528</v>
      </c>
      <c r="B87" s="664" t="s">
        <v>2024</v>
      </c>
      <c r="C87" s="664" t="s">
        <v>1498</v>
      </c>
      <c r="D87" s="664" t="s">
        <v>1499</v>
      </c>
      <c r="E87" s="664" t="s">
        <v>1497</v>
      </c>
      <c r="F87" s="667"/>
      <c r="G87" s="667"/>
      <c r="H87" s="680">
        <v>0</v>
      </c>
      <c r="I87" s="667">
        <v>7</v>
      </c>
      <c r="J87" s="667">
        <v>1042.7187433862434</v>
      </c>
      <c r="K87" s="680">
        <v>1</v>
      </c>
      <c r="L87" s="667">
        <v>7</v>
      </c>
      <c r="M87" s="668">
        <v>1042.7187433862434</v>
      </c>
    </row>
    <row r="88" spans="1:13" ht="14.4" customHeight="1" x14ac:dyDescent="0.3">
      <c r="A88" s="663" t="s">
        <v>528</v>
      </c>
      <c r="B88" s="664" t="s">
        <v>2024</v>
      </c>
      <c r="C88" s="664" t="s">
        <v>1500</v>
      </c>
      <c r="D88" s="664" t="s">
        <v>1501</v>
      </c>
      <c r="E88" s="664" t="s">
        <v>1497</v>
      </c>
      <c r="F88" s="667"/>
      <c r="G88" s="667"/>
      <c r="H88" s="680">
        <v>0</v>
      </c>
      <c r="I88" s="667">
        <v>1</v>
      </c>
      <c r="J88" s="667">
        <v>148.96</v>
      </c>
      <c r="K88" s="680">
        <v>1</v>
      </c>
      <c r="L88" s="667">
        <v>1</v>
      </c>
      <c r="M88" s="668">
        <v>148.96</v>
      </c>
    </row>
    <row r="89" spans="1:13" ht="14.4" customHeight="1" x14ac:dyDescent="0.3">
      <c r="A89" s="663" t="s">
        <v>528</v>
      </c>
      <c r="B89" s="664" t="s">
        <v>2024</v>
      </c>
      <c r="C89" s="664" t="s">
        <v>1502</v>
      </c>
      <c r="D89" s="664" t="s">
        <v>1503</v>
      </c>
      <c r="E89" s="664" t="s">
        <v>1497</v>
      </c>
      <c r="F89" s="667"/>
      <c r="G89" s="667"/>
      <c r="H89" s="680">
        <v>0</v>
      </c>
      <c r="I89" s="667">
        <v>3</v>
      </c>
      <c r="J89" s="667">
        <v>446.88000000000011</v>
      </c>
      <c r="K89" s="680">
        <v>1</v>
      </c>
      <c r="L89" s="667">
        <v>3</v>
      </c>
      <c r="M89" s="668">
        <v>446.88000000000011</v>
      </c>
    </row>
    <row r="90" spans="1:13" ht="14.4" customHeight="1" x14ac:dyDescent="0.3">
      <c r="A90" s="663" t="s">
        <v>528</v>
      </c>
      <c r="B90" s="664" t="s">
        <v>2024</v>
      </c>
      <c r="C90" s="664" t="s">
        <v>1524</v>
      </c>
      <c r="D90" s="664" t="s">
        <v>1525</v>
      </c>
      <c r="E90" s="664" t="s">
        <v>1510</v>
      </c>
      <c r="F90" s="667"/>
      <c r="G90" s="667"/>
      <c r="H90" s="680">
        <v>0</v>
      </c>
      <c r="I90" s="667">
        <v>3</v>
      </c>
      <c r="J90" s="667">
        <v>335.85</v>
      </c>
      <c r="K90" s="680">
        <v>1</v>
      </c>
      <c r="L90" s="667">
        <v>3</v>
      </c>
      <c r="M90" s="668">
        <v>335.85</v>
      </c>
    </row>
    <row r="91" spans="1:13" ht="14.4" customHeight="1" x14ac:dyDescent="0.3">
      <c r="A91" s="663" t="s">
        <v>528</v>
      </c>
      <c r="B91" s="664" t="s">
        <v>2024</v>
      </c>
      <c r="C91" s="664" t="s">
        <v>1508</v>
      </c>
      <c r="D91" s="664" t="s">
        <v>1509</v>
      </c>
      <c r="E91" s="664" t="s">
        <v>1510</v>
      </c>
      <c r="F91" s="667"/>
      <c r="G91" s="667"/>
      <c r="H91" s="680">
        <v>0</v>
      </c>
      <c r="I91" s="667">
        <v>3</v>
      </c>
      <c r="J91" s="667">
        <v>335.85000000000008</v>
      </c>
      <c r="K91" s="680">
        <v>1</v>
      </c>
      <c r="L91" s="667">
        <v>3</v>
      </c>
      <c r="M91" s="668">
        <v>335.85000000000008</v>
      </c>
    </row>
    <row r="92" spans="1:13" ht="14.4" customHeight="1" x14ac:dyDescent="0.3">
      <c r="A92" s="663" t="s">
        <v>528</v>
      </c>
      <c r="B92" s="664" t="s">
        <v>2024</v>
      </c>
      <c r="C92" s="664" t="s">
        <v>1511</v>
      </c>
      <c r="D92" s="664" t="s">
        <v>1512</v>
      </c>
      <c r="E92" s="664" t="s">
        <v>1510</v>
      </c>
      <c r="F92" s="667"/>
      <c r="G92" s="667"/>
      <c r="H92" s="680">
        <v>0</v>
      </c>
      <c r="I92" s="667">
        <v>7</v>
      </c>
      <c r="J92" s="667">
        <v>783.65000000000009</v>
      </c>
      <c r="K92" s="680">
        <v>1</v>
      </c>
      <c r="L92" s="667">
        <v>7</v>
      </c>
      <c r="M92" s="668">
        <v>783.65000000000009</v>
      </c>
    </row>
    <row r="93" spans="1:13" ht="14.4" customHeight="1" x14ac:dyDescent="0.3">
      <c r="A93" s="663" t="s">
        <v>528</v>
      </c>
      <c r="B93" s="664" t="s">
        <v>2024</v>
      </c>
      <c r="C93" s="664" t="s">
        <v>1514</v>
      </c>
      <c r="D93" s="664" t="s">
        <v>2029</v>
      </c>
      <c r="E93" s="664" t="s">
        <v>1510</v>
      </c>
      <c r="F93" s="667"/>
      <c r="G93" s="667"/>
      <c r="H93" s="680">
        <v>0</v>
      </c>
      <c r="I93" s="667">
        <v>2</v>
      </c>
      <c r="J93" s="667">
        <v>223.9</v>
      </c>
      <c r="K93" s="680">
        <v>1</v>
      </c>
      <c r="L93" s="667">
        <v>2</v>
      </c>
      <c r="M93" s="668">
        <v>223.9</v>
      </c>
    </row>
    <row r="94" spans="1:13" ht="14.4" customHeight="1" x14ac:dyDescent="0.3">
      <c r="A94" s="663" t="s">
        <v>528</v>
      </c>
      <c r="B94" s="664" t="s">
        <v>2024</v>
      </c>
      <c r="C94" s="664" t="s">
        <v>1529</v>
      </c>
      <c r="D94" s="664" t="s">
        <v>1530</v>
      </c>
      <c r="E94" s="664" t="s">
        <v>1531</v>
      </c>
      <c r="F94" s="667"/>
      <c r="G94" s="667"/>
      <c r="H94" s="680">
        <v>0</v>
      </c>
      <c r="I94" s="667">
        <v>12</v>
      </c>
      <c r="J94" s="667">
        <v>1964.04</v>
      </c>
      <c r="K94" s="680">
        <v>1</v>
      </c>
      <c r="L94" s="667">
        <v>12</v>
      </c>
      <c r="M94" s="668">
        <v>1964.04</v>
      </c>
    </row>
    <row r="95" spans="1:13" ht="14.4" customHeight="1" x14ac:dyDescent="0.3">
      <c r="A95" s="663" t="s">
        <v>528</v>
      </c>
      <c r="B95" s="664" t="s">
        <v>2024</v>
      </c>
      <c r="C95" s="664" t="s">
        <v>1534</v>
      </c>
      <c r="D95" s="664" t="s">
        <v>1535</v>
      </c>
      <c r="E95" s="664" t="s">
        <v>1531</v>
      </c>
      <c r="F95" s="667"/>
      <c r="G95" s="667"/>
      <c r="H95" s="680">
        <v>0</v>
      </c>
      <c r="I95" s="667">
        <v>3</v>
      </c>
      <c r="J95" s="667">
        <v>368.07</v>
      </c>
      <c r="K95" s="680">
        <v>1</v>
      </c>
      <c r="L95" s="667">
        <v>3</v>
      </c>
      <c r="M95" s="668">
        <v>368.07</v>
      </c>
    </row>
    <row r="96" spans="1:13" ht="14.4" customHeight="1" x14ac:dyDescent="0.3">
      <c r="A96" s="663" t="s">
        <v>528</v>
      </c>
      <c r="B96" s="664" t="s">
        <v>2024</v>
      </c>
      <c r="C96" s="664" t="s">
        <v>1532</v>
      </c>
      <c r="D96" s="664" t="s">
        <v>1533</v>
      </c>
      <c r="E96" s="664" t="s">
        <v>1531</v>
      </c>
      <c r="F96" s="667"/>
      <c r="G96" s="667"/>
      <c r="H96" s="680">
        <v>0</v>
      </c>
      <c r="I96" s="667">
        <v>4</v>
      </c>
      <c r="J96" s="667">
        <v>490.75999999999993</v>
      </c>
      <c r="K96" s="680">
        <v>1</v>
      </c>
      <c r="L96" s="667">
        <v>4</v>
      </c>
      <c r="M96" s="668">
        <v>490.75999999999993</v>
      </c>
    </row>
    <row r="97" spans="1:13" ht="14.4" customHeight="1" x14ac:dyDescent="0.3">
      <c r="A97" s="663" t="s">
        <v>528</v>
      </c>
      <c r="B97" s="664" t="s">
        <v>2024</v>
      </c>
      <c r="C97" s="664" t="s">
        <v>1536</v>
      </c>
      <c r="D97" s="664" t="s">
        <v>2030</v>
      </c>
      <c r="E97" s="664" t="s">
        <v>1538</v>
      </c>
      <c r="F97" s="667"/>
      <c r="G97" s="667"/>
      <c r="H97" s="680">
        <v>0</v>
      </c>
      <c r="I97" s="667">
        <v>26</v>
      </c>
      <c r="J97" s="667">
        <v>4660.7564296509518</v>
      </c>
      <c r="K97" s="680">
        <v>1</v>
      </c>
      <c r="L97" s="667">
        <v>26</v>
      </c>
      <c r="M97" s="668">
        <v>4660.7564296509518</v>
      </c>
    </row>
    <row r="98" spans="1:13" ht="14.4" customHeight="1" x14ac:dyDescent="0.3">
      <c r="A98" s="663" t="s">
        <v>528</v>
      </c>
      <c r="B98" s="664" t="s">
        <v>2024</v>
      </c>
      <c r="C98" s="664" t="s">
        <v>1541</v>
      </c>
      <c r="D98" s="664" t="s">
        <v>1542</v>
      </c>
      <c r="E98" s="664" t="s">
        <v>1531</v>
      </c>
      <c r="F98" s="667"/>
      <c r="G98" s="667"/>
      <c r="H98" s="680">
        <v>0</v>
      </c>
      <c r="I98" s="667">
        <v>2</v>
      </c>
      <c r="J98" s="667">
        <v>259.94</v>
      </c>
      <c r="K98" s="680">
        <v>1</v>
      </c>
      <c r="L98" s="667">
        <v>2</v>
      </c>
      <c r="M98" s="668">
        <v>259.94</v>
      </c>
    </row>
    <row r="99" spans="1:13" ht="14.4" customHeight="1" x14ac:dyDescent="0.3">
      <c r="A99" s="663" t="s">
        <v>528</v>
      </c>
      <c r="B99" s="664" t="s">
        <v>2024</v>
      </c>
      <c r="C99" s="664" t="s">
        <v>1539</v>
      </c>
      <c r="D99" s="664" t="s">
        <v>1540</v>
      </c>
      <c r="E99" s="664" t="s">
        <v>1531</v>
      </c>
      <c r="F99" s="667"/>
      <c r="G99" s="667"/>
      <c r="H99" s="680">
        <v>0</v>
      </c>
      <c r="I99" s="667">
        <v>1</v>
      </c>
      <c r="J99" s="667">
        <v>129.97</v>
      </c>
      <c r="K99" s="680">
        <v>1</v>
      </c>
      <c r="L99" s="667">
        <v>1</v>
      </c>
      <c r="M99" s="668">
        <v>129.97</v>
      </c>
    </row>
    <row r="100" spans="1:13" ht="14.4" customHeight="1" x14ac:dyDescent="0.3">
      <c r="A100" s="663" t="s">
        <v>528</v>
      </c>
      <c r="B100" s="664" t="s">
        <v>2024</v>
      </c>
      <c r="C100" s="664" t="s">
        <v>1543</v>
      </c>
      <c r="D100" s="664" t="s">
        <v>1544</v>
      </c>
      <c r="E100" s="664" t="s">
        <v>1497</v>
      </c>
      <c r="F100" s="667"/>
      <c r="G100" s="667"/>
      <c r="H100" s="680">
        <v>0</v>
      </c>
      <c r="I100" s="667">
        <v>23.5</v>
      </c>
      <c r="J100" s="667">
        <v>3251.0105981936413</v>
      </c>
      <c r="K100" s="680">
        <v>1</v>
      </c>
      <c r="L100" s="667">
        <v>23.5</v>
      </c>
      <c r="M100" s="668">
        <v>3251.0105981936413</v>
      </c>
    </row>
    <row r="101" spans="1:13" ht="14.4" customHeight="1" x14ac:dyDescent="0.3">
      <c r="A101" s="663" t="s">
        <v>528</v>
      </c>
      <c r="B101" s="664" t="s">
        <v>2024</v>
      </c>
      <c r="C101" s="664" t="s">
        <v>1474</v>
      </c>
      <c r="D101" s="664" t="s">
        <v>2031</v>
      </c>
      <c r="E101" s="664" t="s">
        <v>1476</v>
      </c>
      <c r="F101" s="667">
        <v>3</v>
      </c>
      <c r="G101" s="667">
        <v>829.77</v>
      </c>
      <c r="H101" s="680">
        <v>1</v>
      </c>
      <c r="I101" s="667"/>
      <c r="J101" s="667"/>
      <c r="K101" s="680">
        <v>0</v>
      </c>
      <c r="L101" s="667">
        <v>3</v>
      </c>
      <c r="M101" s="668">
        <v>829.77</v>
      </c>
    </row>
    <row r="102" spans="1:13" ht="14.4" customHeight="1" x14ac:dyDescent="0.3">
      <c r="A102" s="663" t="s">
        <v>533</v>
      </c>
      <c r="B102" s="664" t="s">
        <v>1955</v>
      </c>
      <c r="C102" s="664" t="s">
        <v>1780</v>
      </c>
      <c r="D102" s="664" t="s">
        <v>2032</v>
      </c>
      <c r="E102" s="664" t="s">
        <v>2033</v>
      </c>
      <c r="F102" s="667"/>
      <c r="G102" s="667"/>
      <c r="H102" s="680">
        <v>0</v>
      </c>
      <c r="I102" s="667">
        <v>76</v>
      </c>
      <c r="J102" s="667">
        <v>2849.5986621280758</v>
      </c>
      <c r="K102" s="680">
        <v>1</v>
      </c>
      <c r="L102" s="667">
        <v>76</v>
      </c>
      <c r="M102" s="668">
        <v>2849.5986621280758</v>
      </c>
    </row>
    <row r="103" spans="1:13" ht="14.4" customHeight="1" x14ac:dyDescent="0.3">
      <c r="A103" s="663" t="s">
        <v>536</v>
      </c>
      <c r="B103" s="664" t="s">
        <v>1964</v>
      </c>
      <c r="C103" s="664" t="s">
        <v>1437</v>
      </c>
      <c r="D103" s="664" t="s">
        <v>1438</v>
      </c>
      <c r="E103" s="664" t="s">
        <v>1966</v>
      </c>
      <c r="F103" s="667"/>
      <c r="G103" s="667"/>
      <c r="H103" s="680">
        <v>0</v>
      </c>
      <c r="I103" s="667">
        <v>3</v>
      </c>
      <c r="J103" s="667">
        <v>507.12000000000012</v>
      </c>
      <c r="K103" s="680">
        <v>1</v>
      </c>
      <c r="L103" s="667">
        <v>3</v>
      </c>
      <c r="M103" s="668">
        <v>507.12000000000012</v>
      </c>
    </row>
    <row r="104" spans="1:13" ht="14.4" customHeight="1" x14ac:dyDescent="0.3">
      <c r="A104" s="663" t="s">
        <v>536</v>
      </c>
      <c r="B104" s="664" t="s">
        <v>1964</v>
      </c>
      <c r="C104" s="664" t="s">
        <v>1796</v>
      </c>
      <c r="D104" s="664" t="s">
        <v>2034</v>
      </c>
      <c r="E104" s="664" t="s">
        <v>2035</v>
      </c>
      <c r="F104" s="667"/>
      <c r="G104" s="667"/>
      <c r="H104" s="680">
        <v>0</v>
      </c>
      <c r="I104" s="667">
        <v>1</v>
      </c>
      <c r="J104" s="667">
        <v>83.53</v>
      </c>
      <c r="K104" s="680">
        <v>1</v>
      </c>
      <c r="L104" s="667">
        <v>1</v>
      </c>
      <c r="M104" s="668">
        <v>83.53</v>
      </c>
    </row>
    <row r="105" spans="1:13" ht="14.4" customHeight="1" x14ac:dyDescent="0.3">
      <c r="A105" s="663" t="s">
        <v>542</v>
      </c>
      <c r="B105" s="664" t="s">
        <v>1964</v>
      </c>
      <c r="C105" s="664" t="s">
        <v>1437</v>
      </c>
      <c r="D105" s="664" t="s">
        <v>1438</v>
      </c>
      <c r="E105" s="664" t="s">
        <v>1966</v>
      </c>
      <c r="F105" s="667"/>
      <c r="G105" s="667"/>
      <c r="H105" s="680">
        <v>0</v>
      </c>
      <c r="I105" s="667">
        <v>21</v>
      </c>
      <c r="J105" s="667">
        <v>3533.5603503613324</v>
      </c>
      <c r="K105" s="680">
        <v>1</v>
      </c>
      <c r="L105" s="667">
        <v>21</v>
      </c>
      <c r="M105" s="668">
        <v>3533.5603503613324</v>
      </c>
    </row>
    <row r="106" spans="1:13" ht="14.4" customHeight="1" x14ac:dyDescent="0.3">
      <c r="A106" s="663" t="s">
        <v>542</v>
      </c>
      <c r="B106" s="664" t="s">
        <v>1964</v>
      </c>
      <c r="C106" s="664" t="s">
        <v>1658</v>
      </c>
      <c r="D106" s="664" t="s">
        <v>1438</v>
      </c>
      <c r="E106" s="664" t="s">
        <v>1965</v>
      </c>
      <c r="F106" s="667"/>
      <c r="G106" s="667"/>
      <c r="H106" s="680">
        <v>0</v>
      </c>
      <c r="I106" s="667">
        <v>3</v>
      </c>
      <c r="J106" s="667">
        <v>347.82000000000011</v>
      </c>
      <c r="K106" s="680">
        <v>1</v>
      </c>
      <c r="L106" s="667">
        <v>3</v>
      </c>
      <c r="M106" s="668">
        <v>347.82000000000011</v>
      </c>
    </row>
    <row r="107" spans="1:13" ht="14.4" customHeight="1" x14ac:dyDescent="0.3">
      <c r="A107" s="663" t="s">
        <v>539</v>
      </c>
      <c r="B107" s="664" t="s">
        <v>1955</v>
      </c>
      <c r="C107" s="664" t="s">
        <v>1307</v>
      </c>
      <c r="D107" s="664" t="s">
        <v>1956</v>
      </c>
      <c r="E107" s="664" t="s">
        <v>1957</v>
      </c>
      <c r="F107" s="667"/>
      <c r="G107" s="667"/>
      <c r="H107" s="680">
        <v>0</v>
      </c>
      <c r="I107" s="667">
        <v>25</v>
      </c>
      <c r="J107" s="667">
        <v>868.75</v>
      </c>
      <c r="K107" s="680">
        <v>1</v>
      </c>
      <c r="L107" s="667">
        <v>25</v>
      </c>
      <c r="M107" s="668">
        <v>868.75</v>
      </c>
    </row>
    <row r="108" spans="1:13" ht="14.4" customHeight="1" thickBot="1" x14ac:dyDescent="0.35">
      <c r="A108" s="669" t="s">
        <v>539</v>
      </c>
      <c r="B108" s="670" t="s">
        <v>1964</v>
      </c>
      <c r="C108" s="670" t="s">
        <v>1437</v>
      </c>
      <c r="D108" s="670" t="s">
        <v>1438</v>
      </c>
      <c r="E108" s="670" t="s">
        <v>1966</v>
      </c>
      <c r="F108" s="673"/>
      <c r="G108" s="673"/>
      <c r="H108" s="681">
        <v>0</v>
      </c>
      <c r="I108" s="673">
        <v>1</v>
      </c>
      <c r="J108" s="673">
        <v>169.04</v>
      </c>
      <c r="K108" s="681">
        <v>1</v>
      </c>
      <c r="L108" s="673">
        <v>1</v>
      </c>
      <c r="M108" s="674">
        <v>169.04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1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1818</v>
      </c>
      <c r="C3" s="461">
        <f>SUM(C6:C1048576)</f>
        <v>422</v>
      </c>
      <c r="D3" s="461">
        <f>SUM(D6:D1048576)</f>
        <v>260</v>
      </c>
      <c r="E3" s="462">
        <f>SUM(E6:E1048576)</f>
        <v>0</v>
      </c>
      <c r="F3" s="459">
        <f>IF(SUM($B3:$E3)=0,"",B3/SUM($B3:$E3))</f>
        <v>0.72719999999999996</v>
      </c>
      <c r="G3" s="457">
        <f t="shared" ref="G3:I3" si="0">IF(SUM($B3:$E3)=0,"",C3/SUM($B3:$E3))</f>
        <v>0.16880000000000001</v>
      </c>
      <c r="H3" s="457">
        <f t="shared" si="0"/>
        <v>0.104</v>
      </c>
      <c r="I3" s="458">
        <f t="shared" si="0"/>
        <v>0</v>
      </c>
      <c r="J3" s="461">
        <f>SUM(J6:J1048576)</f>
        <v>506</v>
      </c>
      <c r="K3" s="461">
        <f>SUM(K6:K1048576)</f>
        <v>216</v>
      </c>
      <c r="L3" s="461">
        <f>SUM(L6:L1048576)</f>
        <v>260</v>
      </c>
      <c r="M3" s="462">
        <f>SUM(M6:M1048576)</f>
        <v>0</v>
      </c>
      <c r="N3" s="459">
        <f>IF(SUM($J3:$M3)=0,"",J3/SUM($J3:$M3))</f>
        <v>0.51527494908350302</v>
      </c>
      <c r="O3" s="457">
        <f t="shared" ref="O3:Q3" si="1">IF(SUM($J3:$M3)=0,"",K3/SUM($J3:$M3))</f>
        <v>0.21995926680244399</v>
      </c>
      <c r="P3" s="457">
        <f t="shared" si="1"/>
        <v>0.26476578411405294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2037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2038</v>
      </c>
      <c r="B7" s="712">
        <v>800</v>
      </c>
      <c r="C7" s="667">
        <v>421</v>
      </c>
      <c r="D7" s="667">
        <v>260</v>
      </c>
      <c r="E7" s="668"/>
      <c r="F7" s="709">
        <v>0.54017555705604325</v>
      </c>
      <c r="G7" s="680">
        <v>0.28426738690074277</v>
      </c>
      <c r="H7" s="680">
        <v>0.17555705604321403</v>
      </c>
      <c r="I7" s="715">
        <v>0</v>
      </c>
      <c r="J7" s="712">
        <v>162</v>
      </c>
      <c r="K7" s="667">
        <v>215</v>
      </c>
      <c r="L7" s="667">
        <v>260</v>
      </c>
      <c r="M7" s="668"/>
      <c r="N7" s="709">
        <v>0.2543171114599686</v>
      </c>
      <c r="O7" s="680">
        <v>0.33751962323390894</v>
      </c>
      <c r="P7" s="680">
        <v>0.40816326530612246</v>
      </c>
      <c r="Q7" s="703">
        <v>0</v>
      </c>
    </row>
    <row r="8" spans="1:17" ht="14.4" customHeight="1" x14ac:dyDescent="0.3">
      <c r="A8" s="706" t="s">
        <v>2039</v>
      </c>
      <c r="B8" s="712">
        <v>330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104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2040</v>
      </c>
      <c r="B9" s="712">
        <v>267</v>
      </c>
      <c r="C9" s="667">
        <v>1</v>
      </c>
      <c r="D9" s="667"/>
      <c r="E9" s="668"/>
      <c r="F9" s="709">
        <v>0.99626865671641796</v>
      </c>
      <c r="G9" s="680">
        <v>3.7313432835820895E-3</v>
      </c>
      <c r="H9" s="680">
        <v>0</v>
      </c>
      <c r="I9" s="715">
        <v>0</v>
      </c>
      <c r="J9" s="712">
        <v>90</v>
      </c>
      <c r="K9" s="667">
        <v>1</v>
      </c>
      <c r="L9" s="667"/>
      <c r="M9" s="668"/>
      <c r="N9" s="709">
        <v>0.98901098901098905</v>
      </c>
      <c r="O9" s="680">
        <v>1.098901098901099E-2</v>
      </c>
      <c r="P9" s="680">
        <v>0</v>
      </c>
      <c r="Q9" s="703">
        <v>0</v>
      </c>
    </row>
    <row r="10" spans="1:17" ht="14.4" customHeight="1" x14ac:dyDescent="0.3">
      <c r="A10" s="706" t="s">
        <v>2041</v>
      </c>
      <c r="B10" s="712">
        <v>87</v>
      </c>
      <c r="C10" s="667"/>
      <c r="D10" s="667"/>
      <c r="E10" s="668"/>
      <c r="F10" s="709">
        <v>1</v>
      </c>
      <c r="G10" s="680">
        <v>0</v>
      </c>
      <c r="H10" s="680">
        <v>0</v>
      </c>
      <c r="I10" s="715">
        <v>0</v>
      </c>
      <c r="J10" s="712">
        <v>27</v>
      </c>
      <c r="K10" s="667"/>
      <c r="L10" s="667"/>
      <c r="M10" s="668"/>
      <c r="N10" s="709">
        <v>1</v>
      </c>
      <c r="O10" s="680">
        <v>0</v>
      </c>
      <c r="P10" s="680">
        <v>0</v>
      </c>
      <c r="Q10" s="703">
        <v>0</v>
      </c>
    </row>
    <row r="11" spans="1:17" ht="14.4" customHeight="1" thickBot="1" x14ac:dyDescent="0.35">
      <c r="A11" s="707" t="s">
        <v>2042</v>
      </c>
      <c r="B11" s="713">
        <v>334</v>
      </c>
      <c r="C11" s="673"/>
      <c r="D11" s="673"/>
      <c r="E11" s="674"/>
      <c r="F11" s="710">
        <v>1</v>
      </c>
      <c r="G11" s="681">
        <v>0</v>
      </c>
      <c r="H11" s="681">
        <v>0</v>
      </c>
      <c r="I11" s="716">
        <v>0</v>
      </c>
      <c r="J11" s="713">
        <v>123</v>
      </c>
      <c r="K11" s="673"/>
      <c r="L11" s="673"/>
      <c r="M11" s="674"/>
      <c r="N11" s="710">
        <v>1</v>
      </c>
      <c r="O11" s="681">
        <v>0</v>
      </c>
      <c r="P11" s="681">
        <v>0</v>
      </c>
      <c r="Q11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1838</v>
      </c>
      <c r="C5" s="651">
        <v>462287.12999999948</v>
      </c>
      <c r="D5" s="651">
        <v>2858</v>
      </c>
      <c r="E5" s="651">
        <v>173524.0999999998</v>
      </c>
      <c r="F5" s="717">
        <v>0.37536000623681648</v>
      </c>
      <c r="G5" s="651">
        <v>977.5</v>
      </c>
      <c r="H5" s="717">
        <v>0.34202239328201539</v>
      </c>
      <c r="I5" s="651">
        <v>288763.02999999968</v>
      </c>
      <c r="J5" s="717">
        <v>0.62463999376318347</v>
      </c>
      <c r="K5" s="651">
        <v>1880.5</v>
      </c>
      <c r="L5" s="717">
        <v>0.65797760671798455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2043</v>
      </c>
      <c r="C6" s="651">
        <v>462287.12999999948</v>
      </c>
      <c r="D6" s="651">
        <v>2850</v>
      </c>
      <c r="E6" s="651">
        <v>173524.0999999998</v>
      </c>
      <c r="F6" s="717">
        <v>0.37536000623681648</v>
      </c>
      <c r="G6" s="651">
        <v>970.5</v>
      </c>
      <c r="H6" s="717">
        <v>0.34052631578947368</v>
      </c>
      <c r="I6" s="651">
        <v>288763.02999999968</v>
      </c>
      <c r="J6" s="717">
        <v>0.62463999376318347</v>
      </c>
      <c r="K6" s="651">
        <v>1879.5</v>
      </c>
      <c r="L6" s="717">
        <v>0.65947368421052632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2044</v>
      </c>
      <c r="C7" s="651">
        <v>0</v>
      </c>
      <c r="D7" s="651">
        <v>8</v>
      </c>
      <c r="E7" s="651">
        <v>0</v>
      </c>
      <c r="F7" s="717" t="s">
        <v>525</v>
      </c>
      <c r="G7" s="651">
        <v>7</v>
      </c>
      <c r="H7" s="717">
        <v>0.875</v>
      </c>
      <c r="I7" s="651">
        <v>0</v>
      </c>
      <c r="J7" s="717" t="s">
        <v>525</v>
      </c>
      <c r="K7" s="651">
        <v>1</v>
      </c>
      <c r="L7" s="717">
        <v>0.125</v>
      </c>
      <c r="M7" s="651" t="s">
        <v>1</v>
      </c>
      <c r="N7" s="277"/>
    </row>
    <row r="8" spans="1:14" ht="14.4" customHeight="1" x14ac:dyDescent="0.3">
      <c r="A8" s="647" t="s">
        <v>523</v>
      </c>
      <c r="B8" s="648" t="s">
        <v>3</v>
      </c>
      <c r="C8" s="651">
        <v>462287.12999999948</v>
      </c>
      <c r="D8" s="651">
        <v>2858</v>
      </c>
      <c r="E8" s="651">
        <v>173524.0999999998</v>
      </c>
      <c r="F8" s="717">
        <v>0.37536000623681648</v>
      </c>
      <c r="G8" s="651">
        <v>977.5</v>
      </c>
      <c r="H8" s="717">
        <v>0.34202239328201539</v>
      </c>
      <c r="I8" s="651">
        <v>288763.02999999968</v>
      </c>
      <c r="J8" s="717">
        <v>0.62463999376318347</v>
      </c>
      <c r="K8" s="651">
        <v>1880.5</v>
      </c>
      <c r="L8" s="717">
        <v>0.65797760671798455</v>
      </c>
      <c r="M8" s="651" t="s">
        <v>527</v>
      </c>
      <c r="N8" s="277"/>
    </row>
    <row r="10" spans="1:14" ht="14.4" customHeight="1" x14ac:dyDescent="0.3">
      <c r="A10" s="647">
        <v>25</v>
      </c>
      <c r="B10" s="648" t="s">
        <v>1838</v>
      </c>
      <c r="C10" s="651" t="s">
        <v>525</v>
      </c>
      <c r="D10" s="651" t="s">
        <v>525</v>
      </c>
      <c r="E10" s="651" t="s">
        <v>525</v>
      </c>
      <c r="F10" s="717" t="s">
        <v>525</v>
      </c>
      <c r="G10" s="651" t="s">
        <v>525</v>
      </c>
      <c r="H10" s="717" t="s">
        <v>525</v>
      </c>
      <c r="I10" s="651" t="s">
        <v>525</v>
      </c>
      <c r="J10" s="717" t="s">
        <v>525</v>
      </c>
      <c r="K10" s="651" t="s">
        <v>525</v>
      </c>
      <c r="L10" s="717" t="s">
        <v>525</v>
      </c>
      <c r="M10" s="651" t="s">
        <v>74</v>
      </c>
      <c r="N10" s="277"/>
    </row>
    <row r="11" spans="1:14" ht="14.4" customHeight="1" x14ac:dyDescent="0.3">
      <c r="A11" s="647" t="s">
        <v>2045</v>
      </c>
      <c r="B11" s="648" t="s">
        <v>2043</v>
      </c>
      <c r="C11" s="651">
        <v>73185.62000000001</v>
      </c>
      <c r="D11" s="651">
        <v>364</v>
      </c>
      <c r="E11" s="651">
        <v>37830.180000000008</v>
      </c>
      <c r="F11" s="717">
        <v>0.51690728315207279</v>
      </c>
      <c r="G11" s="651">
        <v>121.5</v>
      </c>
      <c r="H11" s="717">
        <v>0.33379120879120877</v>
      </c>
      <c r="I11" s="651">
        <v>35355.440000000002</v>
      </c>
      <c r="J11" s="717">
        <v>0.48309271684792721</v>
      </c>
      <c r="K11" s="651">
        <v>242.5</v>
      </c>
      <c r="L11" s="717">
        <v>0.66620879120879117</v>
      </c>
      <c r="M11" s="651" t="s">
        <v>1</v>
      </c>
      <c r="N11" s="277"/>
    </row>
    <row r="12" spans="1:14" ht="14.4" customHeight="1" x14ac:dyDescent="0.3">
      <c r="A12" s="647" t="s">
        <v>2045</v>
      </c>
      <c r="B12" s="648" t="s">
        <v>2046</v>
      </c>
      <c r="C12" s="651">
        <v>73185.62000000001</v>
      </c>
      <c r="D12" s="651">
        <v>364</v>
      </c>
      <c r="E12" s="651">
        <v>37830.180000000008</v>
      </c>
      <c r="F12" s="717">
        <v>0.51690728315207279</v>
      </c>
      <c r="G12" s="651">
        <v>121.5</v>
      </c>
      <c r="H12" s="717">
        <v>0.33379120879120877</v>
      </c>
      <c r="I12" s="651">
        <v>35355.440000000002</v>
      </c>
      <c r="J12" s="717">
        <v>0.48309271684792721</v>
      </c>
      <c r="K12" s="651">
        <v>242.5</v>
      </c>
      <c r="L12" s="717">
        <v>0.66620879120879117</v>
      </c>
      <c r="M12" s="651" t="s">
        <v>531</v>
      </c>
      <c r="N12" s="277"/>
    </row>
    <row r="13" spans="1:14" ht="14.4" customHeight="1" x14ac:dyDescent="0.3">
      <c r="A13" s="647" t="s">
        <v>525</v>
      </c>
      <c r="B13" s="648" t="s">
        <v>525</v>
      </c>
      <c r="C13" s="651" t="s">
        <v>525</v>
      </c>
      <c r="D13" s="651" t="s">
        <v>525</v>
      </c>
      <c r="E13" s="651" t="s">
        <v>525</v>
      </c>
      <c r="F13" s="717" t="s">
        <v>525</v>
      </c>
      <c r="G13" s="651" t="s">
        <v>525</v>
      </c>
      <c r="H13" s="717" t="s">
        <v>525</v>
      </c>
      <c r="I13" s="651" t="s">
        <v>525</v>
      </c>
      <c r="J13" s="717" t="s">
        <v>525</v>
      </c>
      <c r="K13" s="651" t="s">
        <v>525</v>
      </c>
      <c r="L13" s="717" t="s">
        <v>525</v>
      </c>
      <c r="M13" s="651" t="s">
        <v>532</v>
      </c>
      <c r="N13" s="277"/>
    </row>
    <row r="14" spans="1:14" ht="14.4" customHeight="1" x14ac:dyDescent="0.3">
      <c r="A14" s="647" t="s">
        <v>2047</v>
      </c>
      <c r="B14" s="648" t="s">
        <v>2043</v>
      </c>
      <c r="C14" s="651">
        <v>261019.62000000005</v>
      </c>
      <c r="D14" s="651">
        <v>1661</v>
      </c>
      <c r="E14" s="651">
        <v>115713.08000000003</v>
      </c>
      <c r="F14" s="717">
        <v>0.44331180928085023</v>
      </c>
      <c r="G14" s="651">
        <v>713</v>
      </c>
      <c r="H14" s="717">
        <v>0.42925948223961469</v>
      </c>
      <c r="I14" s="651">
        <v>145306.54</v>
      </c>
      <c r="J14" s="717">
        <v>0.55668819071914966</v>
      </c>
      <c r="K14" s="651">
        <v>948</v>
      </c>
      <c r="L14" s="717">
        <v>0.57074051776038526</v>
      </c>
      <c r="M14" s="651" t="s">
        <v>1</v>
      </c>
      <c r="N14" s="277"/>
    </row>
    <row r="15" spans="1:14" ht="14.4" customHeight="1" x14ac:dyDescent="0.3">
      <c r="A15" s="647" t="s">
        <v>2047</v>
      </c>
      <c r="B15" s="648" t="s">
        <v>2044</v>
      </c>
      <c r="C15" s="651">
        <v>0</v>
      </c>
      <c r="D15" s="651">
        <v>8</v>
      </c>
      <c r="E15" s="651">
        <v>0</v>
      </c>
      <c r="F15" s="717" t="s">
        <v>525</v>
      </c>
      <c r="G15" s="651">
        <v>7</v>
      </c>
      <c r="H15" s="717">
        <v>0.875</v>
      </c>
      <c r="I15" s="651">
        <v>0</v>
      </c>
      <c r="J15" s="717" t="s">
        <v>525</v>
      </c>
      <c r="K15" s="651">
        <v>1</v>
      </c>
      <c r="L15" s="717">
        <v>0.125</v>
      </c>
      <c r="M15" s="651" t="s">
        <v>1</v>
      </c>
      <c r="N15" s="277"/>
    </row>
    <row r="16" spans="1:14" ht="14.4" customHeight="1" x14ac:dyDescent="0.3">
      <c r="A16" s="647" t="s">
        <v>2047</v>
      </c>
      <c r="B16" s="648" t="s">
        <v>2048</v>
      </c>
      <c r="C16" s="651">
        <v>261019.62000000005</v>
      </c>
      <c r="D16" s="651">
        <v>1669</v>
      </c>
      <c r="E16" s="651">
        <v>115713.08000000003</v>
      </c>
      <c r="F16" s="717">
        <v>0.44331180928085023</v>
      </c>
      <c r="G16" s="651">
        <v>720</v>
      </c>
      <c r="H16" s="717">
        <v>0.43139604553624927</v>
      </c>
      <c r="I16" s="651">
        <v>145306.54</v>
      </c>
      <c r="J16" s="717">
        <v>0.55668819071914966</v>
      </c>
      <c r="K16" s="651">
        <v>949</v>
      </c>
      <c r="L16" s="717">
        <v>0.56860395446375078</v>
      </c>
      <c r="M16" s="651" t="s">
        <v>531</v>
      </c>
      <c r="N16" s="277"/>
    </row>
    <row r="17" spans="1:14" ht="14.4" customHeight="1" x14ac:dyDescent="0.3">
      <c r="A17" s="647" t="s">
        <v>525</v>
      </c>
      <c r="B17" s="648" t="s">
        <v>525</v>
      </c>
      <c r="C17" s="651" t="s">
        <v>525</v>
      </c>
      <c r="D17" s="651" t="s">
        <v>525</v>
      </c>
      <c r="E17" s="651" t="s">
        <v>525</v>
      </c>
      <c r="F17" s="717" t="s">
        <v>525</v>
      </c>
      <c r="G17" s="651" t="s">
        <v>525</v>
      </c>
      <c r="H17" s="717" t="s">
        <v>525</v>
      </c>
      <c r="I17" s="651" t="s">
        <v>525</v>
      </c>
      <c r="J17" s="717" t="s">
        <v>525</v>
      </c>
      <c r="K17" s="651" t="s">
        <v>525</v>
      </c>
      <c r="L17" s="717" t="s">
        <v>525</v>
      </c>
      <c r="M17" s="651" t="s">
        <v>532</v>
      </c>
      <c r="N17" s="277"/>
    </row>
    <row r="18" spans="1:14" ht="14.4" customHeight="1" x14ac:dyDescent="0.3">
      <c r="A18" s="647" t="s">
        <v>2049</v>
      </c>
      <c r="B18" s="648" t="s">
        <v>2043</v>
      </c>
      <c r="C18" s="651">
        <v>26283.660000000003</v>
      </c>
      <c r="D18" s="651">
        <v>178</v>
      </c>
      <c r="E18" s="651">
        <v>12392.65</v>
      </c>
      <c r="F18" s="717">
        <v>0.47149635933503925</v>
      </c>
      <c r="G18" s="651">
        <v>83</v>
      </c>
      <c r="H18" s="717">
        <v>0.46629213483146065</v>
      </c>
      <c r="I18" s="651">
        <v>13891.010000000004</v>
      </c>
      <c r="J18" s="717">
        <v>0.52850364066496069</v>
      </c>
      <c r="K18" s="651">
        <v>95</v>
      </c>
      <c r="L18" s="717">
        <v>0.5337078651685393</v>
      </c>
      <c r="M18" s="651" t="s">
        <v>1</v>
      </c>
      <c r="N18" s="277"/>
    </row>
    <row r="19" spans="1:14" ht="14.4" customHeight="1" x14ac:dyDescent="0.3">
      <c r="A19" s="647" t="s">
        <v>2049</v>
      </c>
      <c r="B19" s="648" t="s">
        <v>2050</v>
      </c>
      <c r="C19" s="651">
        <v>26283.660000000003</v>
      </c>
      <c r="D19" s="651">
        <v>178</v>
      </c>
      <c r="E19" s="651">
        <v>12392.65</v>
      </c>
      <c r="F19" s="717">
        <v>0.47149635933503925</v>
      </c>
      <c r="G19" s="651">
        <v>83</v>
      </c>
      <c r="H19" s="717">
        <v>0.46629213483146065</v>
      </c>
      <c r="I19" s="651">
        <v>13891.010000000004</v>
      </c>
      <c r="J19" s="717">
        <v>0.52850364066496069</v>
      </c>
      <c r="K19" s="651">
        <v>95</v>
      </c>
      <c r="L19" s="717">
        <v>0.5337078651685393</v>
      </c>
      <c r="M19" s="651" t="s">
        <v>531</v>
      </c>
      <c r="N19" s="277"/>
    </row>
    <row r="20" spans="1:14" ht="14.4" customHeight="1" x14ac:dyDescent="0.3">
      <c r="A20" s="647" t="s">
        <v>525</v>
      </c>
      <c r="B20" s="648" t="s">
        <v>525</v>
      </c>
      <c r="C20" s="651" t="s">
        <v>525</v>
      </c>
      <c r="D20" s="651" t="s">
        <v>525</v>
      </c>
      <c r="E20" s="651" t="s">
        <v>525</v>
      </c>
      <c r="F20" s="717" t="s">
        <v>525</v>
      </c>
      <c r="G20" s="651" t="s">
        <v>525</v>
      </c>
      <c r="H20" s="717" t="s">
        <v>525</v>
      </c>
      <c r="I20" s="651" t="s">
        <v>525</v>
      </c>
      <c r="J20" s="717" t="s">
        <v>525</v>
      </c>
      <c r="K20" s="651" t="s">
        <v>525</v>
      </c>
      <c r="L20" s="717" t="s">
        <v>525</v>
      </c>
      <c r="M20" s="651" t="s">
        <v>532</v>
      </c>
      <c r="N20" s="277"/>
    </row>
    <row r="21" spans="1:14" ht="14.4" customHeight="1" x14ac:dyDescent="0.3">
      <c r="A21" s="647" t="s">
        <v>2051</v>
      </c>
      <c r="B21" s="648" t="s">
        <v>2043</v>
      </c>
      <c r="C21" s="651">
        <v>101798.23000000001</v>
      </c>
      <c r="D21" s="651">
        <v>647</v>
      </c>
      <c r="E21" s="651">
        <v>7588.1900000000005</v>
      </c>
      <c r="F21" s="717">
        <v>7.4541472872367232E-2</v>
      </c>
      <c r="G21" s="651">
        <v>53</v>
      </c>
      <c r="H21" s="717">
        <v>8.1916537867078823E-2</v>
      </c>
      <c r="I21" s="651">
        <v>94210.040000000008</v>
      </c>
      <c r="J21" s="717">
        <v>0.92545852712763277</v>
      </c>
      <c r="K21" s="651">
        <v>594</v>
      </c>
      <c r="L21" s="717">
        <v>0.91808346213292114</v>
      </c>
      <c r="M21" s="651" t="s">
        <v>1</v>
      </c>
      <c r="N21" s="277"/>
    </row>
    <row r="22" spans="1:14" ht="14.4" customHeight="1" x14ac:dyDescent="0.3">
      <c r="A22" s="647" t="s">
        <v>2051</v>
      </c>
      <c r="B22" s="648" t="s">
        <v>2052</v>
      </c>
      <c r="C22" s="651">
        <v>101798.23000000001</v>
      </c>
      <c r="D22" s="651">
        <v>647</v>
      </c>
      <c r="E22" s="651">
        <v>7588.1900000000005</v>
      </c>
      <c r="F22" s="717">
        <v>7.4541472872367232E-2</v>
      </c>
      <c r="G22" s="651">
        <v>53</v>
      </c>
      <c r="H22" s="717">
        <v>8.1916537867078823E-2</v>
      </c>
      <c r="I22" s="651">
        <v>94210.040000000008</v>
      </c>
      <c r="J22" s="717">
        <v>0.92545852712763277</v>
      </c>
      <c r="K22" s="651">
        <v>594</v>
      </c>
      <c r="L22" s="717">
        <v>0.91808346213292114</v>
      </c>
      <c r="M22" s="651" t="s">
        <v>531</v>
      </c>
      <c r="N22" s="277"/>
    </row>
    <row r="23" spans="1:14" ht="14.4" customHeight="1" x14ac:dyDescent="0.3">
      <c r="A23" s="647" t="s">
        <v>525</v>
      </c>
      <c r="B23" s="648" t="s">
        <v>525</v>
      </c>
      <c r="C23" s="651" t="s">
        <v>525</v>
      </c>
      <c r="D23" s="651" t="s">
        <v>525</v>
      </c>
      <c r="E23" s="651" t="s">
        <v>525</v>
      </c>
      <c r="F23" s="717" t="s">
        <v>525</v>
      </c>
      <c r="G23" s="651" t="s">
        <v>525</v>
      </c>
      <c r="H23" s="717" t="s">
        <v>525</v>
      </c>
      <c r="I23" s="651" t="s">
        <v>525</v>
      </c>
      <c r="J23" s="717" t="s">
        <v>525</v>
      </c>
      <c r="K23" s="651" t="s">
        <v>525</v>
      </c>
      <c r="L23" s="717" t="s">
        <v>525</v>
      </c>
      <c r="M23" s="651" t="s">
        <v>532</v>
      </c>
      <c r="N23" s="277"/>
    </row>
    <row r="24" spans="1:14" ht="14.4" customHeight="1" x14ac:dyDescent="0.3">
      <c r="A24" s="647" t="s">
        <v>523</v>
      </c>
      <c r="B24" s="648" t="s">
        <v>2053</v>
      </c>
      <c r="C24" s="651">
        <v>462287.13</v>
      </c>
      <c r="D24" s="651">
        <v>2858</v>
      </c>
      <c r="E24" s="651">
        <v>173524.10000000003</v>
      </c>
      <c r="F24" s="717">
        <v>0.37536000623681659</v>
      </c>
      <c r="G24" s="651">
        <v>977.5</v>
      </c>
      <c r="H24" s="717">
        <v>0.34202239328201539</v>
      </c>
      <c r="I24" s="651">
        <v>288763.03000000003</v>
      </c>
      <c r="J24" s="717">
        <v>0.62463999376318358</v>
      </c>
      <c r="K24" s="651">
        <v>1880.5</v>
      </c>
      <c r="L24" s="717">
        <v>0.65797760671798455</v>
      </c>
      <c r="M24" s="651" t="s">
        <v>527</v>
      </c>
      <c r="N24" s="277"/>
    </row>
    <row r="25" spans="1:14" ht="14.4" customHeight="1" x14ac:dyDescent="0.3">
      <c r="A25" s="718" t="s">
        <v>2054</v>
      </c>
    </row>
    <row r="26" spans="1:14" ht="14.4" customHeight="1" x14ac:dyDescent="0.3">
      <c r="A26" s="719" t="s">
        <v>2055</v>
      </c>
    </row>
    <row r="27" spans="1:14" ht="14.4" customHeight="1" x14ac:dyDescent="0.3">
      <c r="A27" s="718" t="s">
        <v>2056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43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2057</v>
      </c>
      <c r="B5" s="711">
        <v>2428.3500000000004</v>
      </c>
      <c r="C5" s="658">
        <v>1</v>
      </c>
      <c r="D5" s="724">
        <v>16</v>
      </c>
      <c r="E5" s="727" t="s">
        <v>2057</v>
      </c>
      <c r="F5" s="711">
        <v>154.36000000000001</v>
      </c>
      <c r="G5" s="679">
        <v>6.3565795704902506E-2</v>
      </c>
      <c r="H5" s="661">
        <v>1</v>
      </c>
      <c r="I5" s="702">
        <v>6.25E-2</v>
      </c>
      <c r="J5" s="730">
        <v>2273.9900000000002</v>
      </c>
      <c r="K5" s="679">
        <v>0.93643420429509749</v>
      </c>
      <c r="L5" s="661">
        <v>15</v>
      </c>
      <c r="M5" s="702">
        <v>0.9375</v>
      </c>
    </row>
    <row r="6" spans="1:13" ht="14.4" customHeight="1" x14ac:dyDescent="0.3">
      <c r="A6" s="721" t="s">
        <v>2058</v>
      </c>
      <c r="B6" s="712">
        <v>608.08000000000004</v>
      </c>
      <c r="C6" s="664">
        <v>1</v>
      </c>
      <c r="D6" s="725">
        <v>3</v>
      </c>
      <c r="E6" s="728" t="s">
        <v>2058</v>
      </c>
      <c r="F6" s="712">
        <v>308.72000000000003</v>
      </c>
      <c r="G6" s="680">
        <v>0.50769635574266547</v>
      </c>
      <c r="H6" s="667">
        <v>1</v>
      </c>
      <c r="I6" s="703">
        <v>0.33333333333333331</v>
      </c>
      <c r="J6" s="731">
        <v>299.36</v>
      </c>
      <c r="K6" s="680">
        <v>0.49230364425733453</v>
      </c>
      <c r="L6" s="667">
        <v>2</v>
      </c>
      <c r="M6" s="703">
        <v>0.66666666666666663</v>
      </c>
    </row>
    <row r="7" spans="1:13" ht="14.4" customHeight="1" x14ac:dyDescent="0.3">
      <c r="A7" s="721" t="s">
        <v>2059</v>
      </c>
      <c r="B7" s="712">
        <v>42289.91</v>
      </c>
      <c r="C7" s="664">
        <v>1</v>
      </c>
      <c r="D7" s="725">
        <v>257</v>
      </c>
      <c r="E7" s="728" t="s">
        <v>2059</v>
      </c>
      <c r="F7" s="712">
        <v>21609.11</v>
      </c>
      <c r="G7" s="680">
        <v>0.51097554948686341</v>
      </c>
      <c r="H7" s="667">
        <v>102</v>
      </c>
      <c r="I7" s="703">
        <v>0.39688715953307391</v>
      </c>
      <c r="J7" s="731">
        <v>20680.800000000007</v>
      </c>
      <c r="K7" s="680">
        <v>0.4890244505131367</v>
      </c>
      <c r="L7" s="667">
        <v>155</v>
      </c>
      <c r="M7" s="703">
        <v>0.60311284046692604</v>
      </c>
    </row>
    <row r="8" spans="1:13" ht="14.4" customHeight="1" x14ac:dyDescent="0.3">
      <c r="A8" s="721" t="s">
        <v>2060</v>
      </c>
      <c r="B8" s="712">
        <v>42511.779999999992</v>
      </c>
      <c r="C8" s="664">
        <v>1</v>
      </c>
      <c r="D8" s="725">
        <v>293</v>
      </c>
      <c r="E8" s="728" t="s">
        <v>2060</v>
      </c>
      <c r="F8" s="712">
        <v>15718.67</v>
      </c>
      <c r="G8" s="680">
        <v>0.36974857321899962</v>
      </c>
      <c r="H8" s="667">
        <v>109</v>
      </c>
      <c r="I8" s="703">
        <v>0.37201365187713309</v>
      </c>
      <c r="J8" s="731">
        <v>26793.109999999993</v>
      </c>
      <c r="K8" s="680">
        <v>0.63025142678100043</v>
      </c>
      <c r="L8" s="667">
        <v>184</v>
      </c>
      <c r="M8" s="703">
        <v>0.62798634812286691</v>
      </c>
    </row>
    <row r="9" spans="1:13" ht="14.4" customHeight="1" x14ac:dyDescent="0.3">
      <c r="A9" s="721" t="s">
        <v>2061</v>
      </c>
      <c r="B9" s="712">
        <v>4363.3300000000017</v>
      </c>
      <c r="C9" s="664">
        <v>1</v>
      </c>
      <c r="D9" s="725">
        <v>29</v>
      </c>
      <c r="E9" s="728" t="s">
        <v>2061</v>
      </c>
      <c r="F9" s="712">
        <v>154.36000000000001</v>
      </c>
      <c r="G9" s="680">
        <v>3.5376650402330317E-2</v>
      </c>
      <c r="H9" s="667">
        <v>1</v>
      </c>
      <c r="I9" s="703">
        <v>3.4482758620689655E-2</v>
      </c>
      <c r="J9" s="731">
        <v>4208.9700000000021</v>
      </c>
      <c r="K9" s="680">
        <v>0.96462334959766971</v>
      </c>
      <c r="L9" s="667">
        <v>28</v>
      </c>
      <c r="M9" s="703">
        <v>0.96551724137931039</v>
      </c>
    </row>
    <row r="10" spans="1:13" ht="14.4" customHeight="1" x14ac:dyDescent="0.3">
      <c r="A10" s="721" t="s">
        <v>2062</v>
      </c>
      <c r="B10" s="712">
        <v>172.62</v>
      </c>
      <c r="C10" s="664">
        <v>1</v>
      </c>
      <c r="D10" s="725">
        <v>1</v>
      </c>
      <c r="E10" s="728" t="s">
        <v>2062</v>
      </c>
      <c r="F10" s="712"/>
      <c r="G10" s="680">
        <v>0</v>
      </c>
      <c r="H10" s="667"/>
      <c r="I10" s="703">
        <v>0</v>
      </c>
      <c r="J10" s="731">
        <v>172.62</v>
      </c>
      <c r="K10" s="680">
        <v>1</v>
      </c>
      <c r="L10" s="667">
        <v>1</v>
      </c>
      <c r="M10" s="703">
        <v>1</v>
      </c>
    </row>
    <row r="11" spans="1:13" ht="14.4" customHeight="1" x14ac:dyDescent="0.3">
      <c r="A11" s="721" t="s">
        <v>2063</v>
      </c>
      <c r="B11" s="712">
        <v>10572.090000000004</v>
      </c>
      <c r="C11" s="664">
        <v>1</v>
      </c>
      <c r="D11" s="725">
        <v>55</v>
      </c>
      <c r="E11" s="728" t="s">
        <v>2063</v>
      </c>
      <c r="F11" s="712">
        <v>3043.2200000000007</v>
      </c>
      <c r="G11" s="680">
        <v>0.28785415182806801</v>
      </c>
      <c r="H11" s="667">
        <v>17</v>
      </c>
      <c r="I11" s="703">
        <v>0.30909090909090908</v>
      </c>
      <c r="J11" s="731">
        <v>7528.8700000000026</v>
      </c>
      <c r="K11" s="680">
        <v>0.71214584817193194</v>
      </c>
      <c r="L11" s="667">
        <v>38</v>
      </c>
      <c r="M11" s="703">
        <v>0.69090909090909092</v>
      </c>
    </row>
    <row r="12" spans="1:13" ht="14.4" customHeight="1" x14ac:dyDescent="0.3">
      <c r="A12" s="721" t="s">
        <v>2064</v>
      </c>
      <c r="B12" s="712">
        <v>3220.6000000000017</v>
      </c>
      <c r="C12" s="664">
        <v>1</v>
      </c>
      <c r="D12" s="725">
        <v>24</v>
      </c>
      <c r="E12" s="728" t="s">
        <v>2064</v>
      </c>
      <c r="F12" s="712">
        <v>232.98000000000002</v>
      </c>
      <c r="G12" s="680">
        <v>7.2340557660063309E-2</v>
      </c>
      <c r="H12" s="667">
        <v>2</v>
      </c>
      <c r="I12" s="703">
        <v>8.3333333333333329E-2</v>
      </c>
      <c r="J12" s="731">
        <v>2987.6200000000017</v>
      </c>
      <c r="K12" s="680">
        <v>0.92765944233993669</v>
      </c>
      <c r="L12" s="667">
        <v>22</v>
      </c>
      <c r="M12" s="703">
        <v>0.91666666666666663</v>
      </c>
    </row>
    <row r="13" spans="1:13" ht="14.4" customHeight="1" x14ac:dyDescent="0.3">
      <c r="A13" s="721" t="s">
        <v>2065</v>
      </c>
      <c r="B13" s="712">
        <v>23305.760000000002</v>
      </c>
      <c r="C13" s="664">
        <v>1</v>
      </c>
      <c r="D13" s="725">
        <v>205</v>
      </c>
      <c r="E13" s="728" t="s">
        <v>2065</v>
      </c>
      <c r="F13" s="712">
        <v>10182.289999999999</v>
      </c>
      <c r="G13" s="680">
        <v>0.43690014828952151</v>
      </c>
      <c r="H13" s="667">
        <v>73</v>
      </c>
      <c r="I13" s="703">
        <v>0.35609756097560974</v>
      </c>
      <c r="J13" s="731">
        <v>13123.470000000003</v>
      </c>
      <c r="K13" s="680">
        <v>0.56309985171047849</v>
      </c>
      <c r="L13" s="667">
        <v>132</v>
      </c>
      <c r="M13" s="703">
        <v>0.64390243902439026</v>
      </c>
    </row>
    <row r="14" spans="1:13" ht="14.4" customHeight="1" x14ac:dyDescent="0.3">
      <c r="A14" s="721" t="s">
        <v>2066</v>
      </c>
      <c r="B14" s="712">
        <v>9439.5699999999924</v>
      </c>
      <c r="C14" s="664">
        <v>1</v>
      </c>
      <c r="D14" s="725">
        <v>2</v>
      </c>
      <c r="E14" s="728" t="s">
        <v>2066</v>
      </c>
      <c r="F14" s="712">
        <v>729.04</v>
      </c>
      <c r="G14" s="680">
        <v>7.7232331557475664E-2</v>
      </c>
      <c r="H14" s="667"/>
      <c r="I14" s="703">
        <v>0</v>
      </c>
      <c r="J14" s="731">
        <v>8710.5299999999934</v>
      </c>
      <c r="K14" s="680">
        <v>0.92276766844252445</v>
      </c>
      <c r="L14" s="667">
        <v>2</v>
      </c>
      <c r="M14" s="703">
        <v>1</v>
      </c>
    </row>
    <row r="15" spans="1:13" ht="14.4" customHeight="1" x14ac:dyDescent="0.3">
      <c r="A15" s="721" t="s">
        <v>2067</v>
      </c>
      <c r="B15" s="712">
        <v>32555.899999999994</v>
      </c>
      <c r="C15" s="664">
        <v>1</v>
      </c>
      <c r="D15" s="725">
        <v>238</v>
      </c>
      <c r="E15" s="728" t="s">
        <v>2067</v>
      </c>
      <c r="F15" s="712">
        <v>7749.0800000000036</v>
      </c>
      <c r="G15" s="680">
        <v>0.23802382978200587</v>
      </c>
      <c r="H15" s="667">
        <v>59</v>
      </c>
      <c r="I15" s="703">
        <v>0.24789915966386555</v>
      </c>
      <c r="J15" s="731">
        <v>24806.819999999992</v>
      </c>
      <c r="K15" s="680">
        <v>0.76197617021799413</v>
      </c>
      <c r="L15" s="667">
        <v>179</v>
      </c>
      <c r="M15" s="703">
        <v>0.75210084033613445</v>
      </c>
    </row>
    <row r="16" spans="1:13" ht="14.4" customHeight="1" x14ac:dyDescent="0.3">
      <c r="A16" s="721" t="s">
        <v>2068</v>
      </c>
      <c r="B16" s="712">
        <v>3524.71</v>
      </c>
      <c r="C16" s="664">
        <v>1</v>
      </c>
      <c r="D16" s="725">
        <v>22</v>
      </c>
      <c r="E16" s="728" t="s">
        <v>2068</v>
      </c>
      <c r="F16" s="712">
        <v>378.28</v>
      </c>
      <c r="G16" s="680">
        <v>0.10732230453001806</v>
      </c>
      <c r="H16" s="667">
        <v>3</v>
      </c>
      <c r="I16" s="703">
        <v>0.13636363636363635</v>
      </c>
      <c r="J16" s="731">
        <v>3146.4300000000003</v>
      </c>
      <c r="K16" s="680">
        <v>0.89267769546998199</v>
      </c>
      <c r="L16" s="667">
        <v>19</v>
      </c>
      <c r="M16" s="703">
        <v>0.86363636363636365</v>
      </c>
    </row>
    <row r="17" spans="1:13" ht="14.4" customHeight="1" x14ac:dyDescent="0.3">
      <c r="A17" s="721" t="s">
        <v>2069</v>
      </c>
      <c r="B17" s="712">
        <v>29947.239999999998</v>
      </c>
      <c r="C17" s="664">
        <v>1</v>
      </c>
      <c r="D17" s="725">
        <v>92</v>
      </c>
      <c r="E17" s="728" t="s">
        <v>2069</v>
      </c>
      <c r="F17" s="712">
        <v>16783.509999999998</v>
      </c>
      <c r="G17" s="680">
        <v>0.56043595336331498</v>
      </c>
      <c r="H17" s="667">
        <v>32.5</v>
      </c>
      <c r="I17" s="703">
        <v>0.35326086956521741</v>
      </c>
      <c r="J17" s="731">
        <v>13163.730000000001</v>
      </c>
      <c r="K17" s="680">
        <v>0.43956404663668514</v>
      </c>
      <c r="L17" s="667">
        <v>59.5</v>
      </c>
      <c r="M17" s="703">
        <v>0.64673913043478259</v>
      </c>
    </row>
    <row r="18" spans="1:13" ht="14.4" customHeight="1" x14ac:dyDescent="0.3">
      <c r="A18" s="721" t="s">
        <v>2070</v>
      </c>
      <c r="B18" s="712">
        <v>2052.81</v>
      </c>
      <c r="C18" s="664">
        <v>1</v>
      </c>
      <c r="D18" s="725">
        <v>8</v>
      </c>
      <c r="E18" s="728" t="s">
        <v>2070</v>
      </c>
      <c r="F18" s="712">
        <v>616.11</v>
      </c>
      <c r="G18" s="680">
        <v>0.30013006561737327</v>
      </c>
      <c r="H18" s="667">
        <v>3</v>
      </c>
      <c r="I18" s="703">
        <v>0.375</v>
      </c>
      <c r="J18" s="731">
        <v>1436.6999999999998</v>
      </c>
      <c r="K18" s="680">
        <v>0.69986993438262668</v>
      </c>
      <c r="L18" s="667">
        <v>5</v>
      </c>
      <c r="M18" s="703">
        <v>0.625</v>
      </c>
    </row>
    <row r="19" spans="1:13" ht="14.4" customHeight="1" x14ac:dyDescent="0.3">
      <c r="A19" s="721" t="s">
        <v>2071</v>
      </c>
      <c r="B19" s="712">
        <v>11829.670000000002</v>
      </c>
      <c r="C19" s="664">
        <v>1</v>
      </c>
      <c r="D19" s="725">
        <v>86</v>
      </c>
      <c r="E19" s="728" t="s">
        <v>2071</v>
      </c>
      <c r="F19" s="712">
        <v>4249.8100000000004</v>
      </c>
      <c r="G19" s="680">
        <v>0.35925008897120542</v>
      </c>
      <c r="H19" s="667">
        <v>37</v>
      </c>
      <c r="I19" s="703">
        <v>0.43023255813953487</v>
      </c>
      <c r="J19" s="731">
        <v>7579.8600000000015</v>
      </c>
      <c r="K19" s="680">
        <v>0.64074991102879453</v>
      </c>
      <c r="L19" s="667">
        <v>49</v>
      </c>
      <c r="M19" s="703">
        <v>0.56976744186046513</v>
      </c>
    </row>
    <row r="20" spans="1:13" ht="14.4" customHeight="1" x14ac:dyDescent="0.3">
      <c r="A20" s="721" t="s">
        <v>2072</v>
      </c>
      <c r="B20" s="712">
        <v>154.36000000000001</v>
      </c>
      <c r="C20" s="664">
        <v>1</v>
      </c>
      <c r="D20" s="725">
        <v>1</v>
      </c>
      <c r="E20" s="728" t="s">
        <v>2072</v>
      </c>
      <c r="F20" s="712">
        <v>154.36000000000001</v>
      </c>
      <c r="G20" s="680">
        <v>1</v>
      </c>
      <c r="H20" s="667">
        <v>1</v>
      </c>
      <c r="I20" s="703">
        <v>1</v>
      </c>
      <c r="J20" s="731"/>
      <c r="K20" s="680">
        <v>0</v>
      </c>
      <c r="L20" s="667"/>
      <c r="M20" s="703">
        <v>0</v>
      </c>
    </row>
    <row r="21" spans="1:13" ht="14.4" customHeight="1" x14ac:dyDescent="0.3">
      <c r="A21" s="721" t="s">
        <v>2073</v>
      </c>
      <c r="B21" s="712">
        <v>5696.6400000000021</v>
      </c>
      <c r="C21" s="664">
        <v>1</v>
      </c>
      <c r="D21" s="725">
        <v>38</v>
      </c>
      <c r="E21" s="728" t="s">
        <v>2073</v>
      </c>
      <c r="F21" s="712">
        <v>1856.1800000000003</v>
      </c>
      <c r="G21" s="680">
        <v>0.32583768677676661</v>
      </c>
      <c r="H21" s="667">
        <v>13</v>
      </c>
      <c r="I21" s="703">
        <v>0.34210526315789475</v>
      </c>
      <c r="J21" s="731">
        <v>3840.4600000000019</v>
      </c>
      <c r="K21" s="680">
        <v>0.67416231322323339</v>
      </c>
      <c r="L21" s="667">
        <v>25</v>
      </c>
      <c r="M21" s="703">
        <v>0.65789473684210531</v>
      </c>
    </row>
    <row r="22" spans="1:13" ht="14.4" customHeight="1" x14ac:dyDescent="0.3">
      <c r="A22" s="721" t="s">
        <v>2074</v>
      </c>
      <c r="B22" s="712">
        <v>0</v>
      </c>
      <c r="C22" s="664"/>
      <c r="D22" s="725">
        <v>1</v>
      </c>
      <c r="E22" s="728" t="s">
        <v>2074</v>
      </c>
      <c r="F22" s="712"/>
      <c r="G22" s="680"/>
      <c r="H22" s="667"/>
      <c r="I22" s="703">
        <v>0</v>
      </c>
      <c r="J22" s="731">
        <v>0</v>
      </c>
      <c r="K22" s="680"/>
      <c r="L22" s="667">
        <v>1</v>
      </c>
      <c r="M22" s="703">
        <v>1</v>
      </c>
    </row>
    <row r="23" spans="1:13" ht="14.4" customHeight="1" x14ac:dyDescent="0.3">
      <c r="A23" s="721" t="s">
        <v>2075</v>
      </c>
      <c r="B23" s="712">
        <v>3002.76</v>
      </c>
      <c r="C23" s="664">
        <v>1</v>
      </c>
      <c r="D23" s="725">
        <v>24</v>
      </c>
      <c r="E23" s="728" t="s">
        <v>2075</v>
      </c>
      <c r="F23" s="712">
        <v>1113.92</v>
      </c>
      <c r="G23" s="680">
        <v>0.3709653785184297</v>
      </c>
      <c r="H23" s="667">
        <v>10</v>
      </c>
      <c r="I23" s="703">
        <v>0.41666666666666669</v>
      </c>
      <c r="J23" s="731">
        <v>1888.8400000000001</v>
      </c>
      <c r="K23" s="680">
        <v>0.6290346214815703</v>
      </c>
      <c r="L23" s="667">
        <v>14</v>
      </c>
      <c r="M23" s="703">
        <v>0.58333333333333337</v>
      </c>
    </row>
    <row r="24" spans="1:13" ht="14.4" customHeight="1" x14ac:dyDescent="0.3">
      <c r="A24" s="721" t="s">
        <v>2076</v>
      </c>
      <c r="B24" s="712">
        <v>4217.380000000001</v>
      </c>
      <c r="C24" s="664">
        <v>1</v>
      </c>
      <c r="D24" s="725">
        <v>31</v>
      </c>
      <c r="E24" s="728" t="s">
        <v>2076</v>
      </c>
      <c r="F24" s="712">
        <v>912.84</v>
      </c>
      <c r="G24" s="680">
        <v>0.21644717810583819</v>
      </c>
      <c r="H24" s="667">
        <v>8</v>
      </c>
      <c r="I24" s="703">
        <v>0.25806451612903225</v>
      </c>
      <c r="J24" s="731">
        <v>3304.5400000000009</v>
      </c>
      <c r="K24" s="680">
        <v>0.78355282189416176</v>
      </c>
      <c r="L24" s="667">
        <v>23</v>
      </c>
      <c r="M24" s="703">
        <v>0.74193548387096775</v>
      </c>
    </row>
    <row r="25" spans="1:13" ht="14.4" customHeight="1" x14ac:dyDescent="0.3">
      <c r="A25" s="721" t="s">
        <v>2077</v>
      </c>
      <c r="B25" s="712">
        <v>9919.7299999999941</v>
      </c>
      <c r="C25" s="664">
        <v>1</v>
      </c>
      <c r="D25" s="725">
        <v>55</v>
      </c>
      <c r="E25" s="728" t="s">
        <v>2077</v>
      </c>
      <c r="F25" s="712">
        <v>308.72000000000003</v>
      </c>
      <c r="G25" s="680">
        <v>3.11218148074595E-2</v>
      </c>
      <c r="H25" s="667">
        <v>2</v>
      </c>
      <c r="I25" s="703">
        <v>3.6363636363636362E-2</v>
      </c>
      <c r="J25" s="731">
        <v>9611.0099999999948</v>
      </c>
      <c r="K25" s="680">
        <v>0.96887818519254054</v>
      </c>
      <c r="L25" s="667">
        <v>53</v>
      </c>
      <c r="M25" s="703">
        <v>0.96363636363636362</v>
      </c>
    </row>
    <row r="26" spans="1:13" ht="14.4" customHeight="1" x14ac:dyDescent="0.3">
      <c r="A26" s="721" t="s">
        <v>2078</v>
      </c>
      <c r="B26" s="712">
        <v>41679.340000000011</v>
      </c>
      <c r="C26" s="664">
        <v>1</v>
      </c>
      <c r="D26" s="725">
        <v>303</v>
      </c>
      <c r="E26" s="728" t="s">
        <v>2078</v>
      </c>
      <c r="F26" s="712">
        <v>14917.900000000005</v>
      </c>
      <c r="G26" s="680">
        <v>0.35792073482929437</v>
      </c>
      <c r="H26" s="667">
        <v>107</v>
      </c>
      <c r="I26" s="703">
        <v>0.35313531353135313</v>
      </c>
      <c r="J26" s="731">
        <v>26761.44000000001</v>
      </c>
      <c r="K26" s="680">
        <v>0.64207926517070579</v>
      </c>
      <c r="L26" s="667">
        <v>196</v>
      </c>
      <c r="M26" s="703">
        <v>0.64686468646864681</v>
      </c>
    </row>
    <row r="27" spans="1:13" ht="14.4" customHeight="1" x14ac:dyDescent="0.3">
      <c r="A27" s="721" t="s">
        <v>2079</v>
      </c>
      <c r="B27" s="712">
        <v>1041.29</v>
      </c>
      <c r="C27" s="664">
        <v>1</v>
      </c>
      <c r="D27" s="725">
        <v>6</v>
      </c>
      <c r="E27" s="728" t="s">
        <v>2079</v>
      </c>
      <c r="F27" s="712"/>
      <c r="G27" s="680">
        <v>0</v>
      </c>
      <c r="H27" s="667"/>
      <c r="I27" s="703">
        <v>0</v>
      </c>
      <c r="J27" s="731">
        <v>1041.29</v>
      </c>
      <c r="K27" s="680">
        <v>1</v>
      </c>
      <c r="L27" s="667">
        <v>6</v>
      </c>
      <c r="M27" s="703">
        <v>1</v>
      </c>
    </row>
    <row r="28" spans="1:13" ht="14.4" customHeight="1" x14ac:dyDescent="0.3">
      <c r="A28" s="721" t="s">
        <v>2080</v>
      </c>
      <c r="B28" s="712">
        <v>31214.25</v>
      </c>
      <c r="C28" s="664">
        <v>1</v>
      </c>
      <c r="D28" s="725">
        <v>159</v>
      </c>
      <c r="E28" s="728" t="s">
        <v>2080</v>
      </c>
      <c r="F28" s="712">
        <v>11579.150000000003</v>
      </c>
      <c r="G28" s="680">
        <v>0.37095717500820952</v>
      </c>
      <c r="H28" s="667">
        <v>60</v>
      </c>
      <c r="I28" s="703">
        <v>0.37735849056603776</v>
      </c>
      <c r="J28" s="731">
        <v>19635.099999999999</v>
      </c>
      <c r="K28" s="680">
        <v>0.62904282499179054</v>
      </c>
      <c r="L28" s="667">
        <v>99</v>
      </c>
      <c r="M28" s="703">
        <v>0.62264150943396224</v>
      </c>
    </row>
    <row r="29" spans="1:13" ht="14.4" customHeight="1" x14ac:dyDescent="0.3">
      <c r="A29" s="721" t="s">
        <v>2081</v>
      </c>
      <c r="B29" s="712">
        <v>608.07999999999993</v>
      </c>
      <c r="C29" s="664">
        <v>1</v>
      </c>
      <c r="D29" s="725">
        <v>7</v>
      </c>
      <c r="E29" s="728" t="s">
        <v>2081</v>
      </c>
      <c r="F29" s="712">
        <v>132.97999999999999</v>
      </c>
      <c r="G29" s="680">
        <v>0.21868833048283121</v>
      </c>
      <c r="H29" s="667">
        <v>1</v>
      </c>
      <c r="I29" s="703">
        <v>0.14285714285714285</v>
      </c>
      <c r="J29" s="731">
        <v>475.09999999999997</v>
      </c>
      <c r="K29" s="680">
        <v>0.78131166951716879</v>
      </c>
      <c r="L29" s="667">
        <v>6</v>
      </c>
      <c r="M29" s="703">
        <v>0.8571428571428571</v>
      </c>
    </row>
    <row r="30" spans="1:13" ht="14.4" customHeight="1" x14ac:dyDescent="0.3">
      <c r="A30" s="721" t="s">
        <v>2082</v>
      </c>
      <c r="B30" s="712">
        <v>1982.1800000000003</v>
      </c>
      <c r="C30" s="664">
        <v>1</v>
      </c>
      <c r="D30" s="725">
        <v>15</v>
      </c>
      <c r="E30" s="728" t="s">
        <v>2082</v>
      </c>
      <c r="F30" s="712">
        <v>154.36000000000001</v>
      </c>
      <c r="G30" s="680">
        <v>7.7873856057472074E-2</v>
      </c>
      <c r="H30" s="667">
        <v>1</v>
      </c>
      <c r="I30" s="703">
        <v>6.6666666666666666E-2</v>
      </c>
      <c r="J30" s="731">
        <v>1827.8200000000004</v>
      </c>
      <c r="K30" s="680">
        <v>0.92212614394252801</v>
      </c>
      <c r="L30" s="667">
        <v>14</v>
      </c>
      <c r="M30" s="703">
        <v>0.93333333333333335</v>
      </c>
    </row>
    <row r="31" spans="1:13" ht="14.4" customHeight="1" x14ac:dyDescent="0.3">
      <c r="A31" s="721" t="s">
        <v>2083</v>
      </c>
      <c r="B31" s="712">
        <v>3398.4300000000007</v>
      </c>
      <c r="C31" s="664">
        <v>1</v>
      </c>
      <c r="D31" s="725">
        <v>22</v>
      </c>
      <c r="E31" s="728" t="s">
        <v>2083</v>
      </c>
      <c r="F31" s="712"/>
      <c r="G31" s="680">
        <v>0</v>
      </c>
      <c r="H31" s="667"/>
      <c r="I31" s="703">
        <v>0</v>
      </c>
      <c r="J31" s="731">
        <v>3398.4300000000007</v>
      </c>
      <c r="K31" s="680">
        <v>1</v>
      </c>
      <c r="L31" s="667">
        <v>22</v>
      </c>
      <c r="M31" s="703">
        <v>1</v>
      </c>
    </row>
    <row r="32" spans="1:13" ht="14.4" customHeight="1" x14ac:dyDescent="0.3">
      <c r="A32" s="721" t="s">
        <v>2084</v>
      </c>
      <c r="B32" s="712">
        <v>16168.850000000002</v>
      </c>
      <c r="C32" s="664">
        <v>1</v>
      </c>
      <c r="D32" s="725">
        <v>86</v>
      </c>
      <c r="E32" s="728" t="s">
        <v>2084</v>
      </c>
      <c r="F32" s="712">
        <v>7625.4400000000014</v>
      </c>
      <c r="G32" s="680">
        <v>0.47161300896476871</v>
      </c>
      <c r="H32" s="667">
        <v>31</v>
      </c>
      <c r="I32" s="703">
        <v>0.36046511627906974</v>
      </c>
      <c r="J32" s="731">
        <v>8543.4100000000017</v>
      </c>
      <c r="K32" s="680">
        <v>0.52838699103523135</v>
      </c>
      <c r="L32" s="667">
        <v>55</v>
      </c>
      <c r="M32" s="703">
        <v>0.63953488372093026</v>
      </c>
    </row>
    <row r="33" spans="1:13" ht="14.4" customHeight="1" x14ac:dyDescent="0.3">
      <c r="A33" s="721" t="s">
        <v>2085</v>
      </c>
      <c r="B33" s="712">
        <v>16323.580000000005</v>
      </c>
      <c r="C33" s="664">
        <v>1</v>
      </c>
      <c r="D33" s="725">
        <v>117</v>
      </c>
      <c r="E33" s="728" t="s">
        <v>2085</v>
      </c>
      <c r="F33" s="712">
        <v>7207.8300000000027</v>
      </c>
      <c r="G33" s="680">
        <v>0.44155938832045422</v>
      </c>
      <c r="H33" s="667">
        <v>55</v>
      </c>
      <c r="I33" s="703">
        <v>0.47008547008547008</v>
      </c>
      <c r="J33" s="731">
        <v>9115.7500000000036</v>
      </c>
      <c r="K33" s="680">
        <v>0.55844061167954584</v>
      </c>
      <c r="L33" s="667">
        <v>62</v>
      </c>
      <c r="M33" s="703">
        <v>0.52991452991452992</v>
      </c>
    </row>
    <row r="34" spans="1:13" ht="14.4" customHeight="1" x14ac:dyDescent="0.3">
      <c r="A34" s="721" t="s">
        <v>2086</v>
      </c>
      <c r="B34" s="712">
        <v>49018.280000000006</v>
      </c>
      <c r="C34" s="664">
        <v>1</v>
      </c>
      <c r="D34" s="725">
        <v>348</v>
      </c>
      <c r="E34" s="728" t="s">
        <v>2086</v>
      </c>
      <c r="F34" s="712">
        <v>16021.589999999995</v>
      </c>
      <c r="G34" s="680">
        <v>0.32684928969355909</v>
      </c>
      <c r="H34" s="667">
        <v>112.5</v>
      </c>
      <c r="I34" s="703">
        <v>0.32327586206896552</v>
      </c>
      <c r="J34" s="731">
        <v>32996.69000000001</v>
      </c>
      <c r="K34" s="680">
        <v>0.67315071030644091</v>
      </c>
      <c r="L34" s="667">
        <v>235.5</v>
      </c>
      <c r="M34" s="703">
        <v>0.67672413793103448</v>
      </c>
    </row>
    <row r="35" spans="1:13" ht="14.4" customHeight="1" x14ac:dyDescent="0.3">
      <c r="A35" s="721" t="s">
        <v>2087</v>
      </c>
      <c r="B35" s="712">
        <v>13514.320000000003</v>
      </c>
      <c r="C35" s="664">
        <v>1</v>
      </c>
      <c r="D35" s="725">
        <v>95</v>
      </c>
      <c r="E35" s="728" t="s">
        <v>2087</v>
      </c>
      <c r="F35" s="712">
        <v>9588.6800000000021</v>
      </c>
      <c r="G35" s="680">
        <v>0.70951997584784143</v>
      </c>
      <c r="H35" s="667">
        <v>59</v>
      </c>
      <c r="I35" s="703">
        <v>0.62105263157894741</v>
      </c>
      <c r="J35" s="731">
        <v>3925.6400000000008</v>
      </c>
      <c r="K35" s="680">
        <v>0.29048002415215857</v>
      </c>
      <c r="L35" s="667">
        <v>36</v>
      </c>
      <c r="M35" s="703">
        <v>0.37894736842105264</v>
      </c>
    </row>
    <row r="36" spans="1:13" ht="14.4" customHeight="1" x14ac:dyDescent="0.3">
      <c r="A36" s="721" t="s">
        <v>2088</v>
      </c>
      <c r="B36" s="712">
        <v>14253.630000000001</v>
      </c>
      <c r="C36" s="664">
        <v>1</v>
      </c>
      <c r="D36" s="725">
        <v>68</v>
      </c>
      <c r="E36" s="728" t="s">
        <v>2088</v>
      </c>
      <c r="F36" s="712">
        <v>6680.83</v>
      </c>
      <c r="G36" s="680">
        <v>0.46871077753526641</v>
      </c>
      <c r="H36" s="667">
        <v>28</v>
      </c>
      <c r="I36" s="703">
        <v>0.41176470588235292</v>
      </c>
      <c r="J36" s="731">
        <v>7572.8000000000011</v>
      </c>
      <c r="K36" s="680">
        <v>0.53128922246473353</v>
      </c>
      <c r="L36" s="667">
        <v>40</v>
      </c>
      <c r="M36" s="703">
        <v>0.58823529411764708</v>
      </c>
    </row>
    <row r="37" spans="1:13" ht="14.4" customHeight="1" x14ac:dyDescent="0.3">
      <c r="A37" s="721" t="s">
        <v>2089</v>
      </c>
      <c r="B37" s="712">
        <v>2642.38</v>
      </c>
      <c r="C37" s="664">
        <v>1</v>
      </c>
      <c r="D37" s="725">
        <v>15</v>
      </c>
      <c r="E37" s="728" t="s">
        <v>2089</v>
      </c>
      <c r="F37" s="712">
        <v>944.42000000000007</v>
      </c>
      <c r="G37" s="680">
        <v>0.35741263557853148</v>
      </c>
      <c r="H37" s="667">
        <v>6</v>
      </c>
      <c r="I37" s="703">
        <v>0.4</v>
      </c>
      <c r="J37" s="731">
        <v>1697.9600000000003</v>
      </c>
      <c r="K37" s="680">
        <v>0.64258736442146858</v>
      </c>
      <c r="L37" s="667">
        <v>9</v>
      </c>
      <c r="M37" s="703">
        <v>0.6</v>
      </c>
    </row>
    <row r="38" spans="1:13" ht="14.4" customHeight="1" x14ac:dyDescent="0.3">
      <c r="A38" s="721" t="s">
        <v>2090</v>
      </c>
      <c r="B38" s="712">
        <v>4426.0500000000011</v>
      </c>
      <c r="C38" s="664">
        <v>1</v>
      </c>
      <c r="D38" s="725">
        <v>24</v>
      </c>
      <c r="E38" s="728" t="s">
        <v>2090</v>
      </c>
      <c r="F38" s="712">
        <v>254.14000000000001</v>
      </c>
      <c r="G38" s="680">
        <v>5.7419143480078164E-2</v>
      </c>
      <c r="H38" s="667">
        <v>8</v>
      </c>
      <c r="I38" s="703">
        <v>0.33333333333333331</v>
      </c>
      <c r="J38" s="731">
        <v>4171.9100000000008</v>
      </c>
      <c r="K38" s="680">
        <v>0.94258085651992174</v>
      </c>
      <c r="L38" s="667">
        <v>16</v>
      </c>
      <c r="M38" s="703">
        <v>0.66666666666666663</v>
      </c>
    </row>
    <row r="39" spans="1:13" ht="14.4" customHeight="1" x14ac:dyDescent="0.3">
      <c r="A39" s="721" t="s">
        <v>2091</v>
      </c>
      <c r="B39" s="712">
        <v>2182.2000000000003</v>
      </c>
      <c r="C39" s="664">
        <v>1</v>
      </c>
      <c r="D39" s="725">
        <v>13</v>
      </c>
      <c r="E39" s="728" t="s">
        <v>2091</v>
      </c>
      <c r="F39" s="712">
        <v>154.36000000000001</v>
      </c>
      <c r="G39" s="680">
        <v>7.0735954541288601E-2</v>
      </c>
      <c r="H39" s="667">
        <v>1</v>
      </c>
      <c r="I39" s="703">
        <v>7.6923076923076927E-2</v>
      </c>
      <c r="J39" s="731">
        <v>2027.8400000000001</v>
      </c>
      <c r="K39" s="680">
        <v>0.92926404545871133</v>
      </c>
      <c r="L39" s="667">
        <v>12</v>
      </c>
      <c r="M39" s="703">
        <v>0.92307692307692313</v>
      </c>
    </row>
    <row r="40" spans="1:13" ht="14.4" customHeight="1" x14ac:dyDescent="0.3">
      <c r="A40" s="721" t="s">
        <v>2092</v>
      </c>
      <c r="B40" s="712">
        <v>7688.8300000000008</v>
      </c>
      <c r="C40" s="664">
        <v>1</v>
      </c>
      <c r="D40" s="725">
        <v>34</v>
      </c>
      <c r="E40" s="728" t="s">
        <v>2092</v>
      </c>
      <c r="F40" s="712">
        <v>4504.1099999999997</v>
      </c>
      <c r="G40" s="680">
        <v>0.58579913979109943</v>
      </c>
      <c r="H40" s="667">
        <v>9</v>
      </c>
      <c r="I40" s="703">
        <v>0.26470588235294118</v>
      </c>
      <c r="J40" s="731">
        <v>3184.7200000000012</v>
      </c>
      <c r="K40" s="680">
        <v>0.41420086020890057</v>
      </c>
      <c r="L40" s="667">
        <v>25</v>
      </c>
      <c r="M40" s="703">
        <v>0.73529411764705888</v>
      </c>
    </row>
    <row r="41" spans="1:13" ht="14.4" customHeight="1" x14ac:dyDescent="0.3">
      <c r="A41" s="721" t="s">
        <v>2093</v>
      </c>
      <c r="B41" s="712">
        <v>1511.84</v>
      </c>
      <c r="C41" s="664">
        <v>1</v>
      </c>
      <c r="D41" s="725">
        <v>17</v>
      </c>
      <c r="E41" s="728" t="s">
        <v>2093</v>
      </c>
      <c r="F41" s="712">
        <v>18.260000000000002</v>
      </c>
      <c r="G41" s="680">
        <v>1.2077997671711294E-2</v>
      </c>
      <c r="H41" s="667">
        <v>1.5</v>
      </c>
      <c r="I41" s="703">
        <v>8.8235294117647065E-2</v>
      </c>
      <c r="J41" s="731">
        <v>1493.58</v>
      </c>
      <c r="K41" s="680">
        <v>0.98792200232828875</v>
      </c>
      <c r="L41" s="667">
        <v>15.5</v>
      </c>
      <c r="M41" s="703">
        <v>0.91176470588235292</v>
      </c>
    </row>
    <row r="42" spans="1:13" ht="14.4" customHeight="1" x14ac:dyDescent="0.3">
      <c r="A42" s="721" t="s">
        <v>2094</v>
      </c>
      <c r="B42" s="712">
        <v>843.79</v>
      </c>
      <c r="C42" s="664">
        <v>1</v>
      </c>
      <c r="D42" s="725">
        <v>7</v>
      </c>
      <c r="E42" s="728" t="s">
        <v>2094</v>
      </c>
      <c r="F42" s="712">
        <v>308.72000000000003</v>
      </c>
      <c r="G42" s="680">
        <v>0.36587302527880167</v>
      </c>
      <c r="H42" s="667">
        <v>2</v>
      </c>
      <c r="I42" s="703">
        <v>0.2857142857142857</v>
      </c>
      <c r="J42" s="731">
        <v>535.06999999999994</v>
      </c>
      <c r="K42" s="680">
        <v>0.63412697472119839</v>
      </c>
      <c r="L42" s="667">
        <v>5</v>
      </c>
      <c r="M42" s="703">
        <v>0.7142857142857143</v>
      </c>
    </row>
    <row r="43" spans="1:13" ht="14.4" customHeight="1" thickBot="1" x14ac:dyDescent="0.35">
      <c r="A43" s="722" t="s">
        <v>2095</v>
      </c>
      <c r="B43" s="713">
        <v>11976.52</v>
      </c>
      <c r="C43" s="670">
        <v>1</v>
      </c>
      <c r="D43" s="726">
        <v>41</v>
      </c>
      <c r="E43" s="729" t="s">
        <v>2095</v>
      </c>
      <c r="F43" s="713">
        <v>7175.77</v>
      </c>
      <c r="G43" s="681">
        <v>0.599153176381787</v>
      </c>
      <c r="H43" s="673">
        <v>21</v>
      </c>
      <c r="I43" s="704">
        <v>0.51219512195121952</v>
      </c>
      <c r="J43" s="732">
        <v>4800.7499999999991</v>
      </c>
      <c r="K43" s="681">
        <v>0.40084682361821289</v>
      </c>
      <c r="L43" s="673">
        <v>20</v>
      </c>
      <c r="M43" s="704">
        <v>0.48780487804878048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86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2800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462287.12999999936</v>
      </c>
      <c r="N3" s="70">
        <f>SUBTOTAL(9,N7:N1048576)</f>
        <v>3792</v>
      </c>
      <c r="O3" s="70">
        <f>SUBTOTAL(9,O7:O1048576)</f>
        <v>2858</v>
      </c>
      <c r="P3" s="70">
        <f>SUBTOTAL(9,P7:P1048576)</f>
        <v>173524.09999999992</v>
      </c>
      <c r="Q3" s="71">
        <f>IF(M3=0,0,P3/M3)</f>
        <v>0.37536000623681681</v>
      </c>
      <c r="R3" s="70">
        <f>SUBTOTAL(9,R7:R1048576)</f>
        <v>1304</v>
      </c>
      <c r="S3" s="71">
        <f>IF(N3=0,0,R3/N3)</f>
        <v>0.34388185654008441</v>
      </c>
      <c r="T3" s="70">
        <f>SUBTOTAL(9,T7:T1048576)</f>
        <v>977.5</v>
      </c>
      <c r="U3" s="72">
        <f>IF(O3=0,0,T3/O3)</f>
        <v>0.34202239328201539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1838</v>
      </c>
      <c r="C7" s="739" t="s">
        <v>2045</v>
      </c>
      <c r="D7" s="740" t="s">
        <v>2796</v>
      </c>
      <c r="E7" s="741" t="s">
        <v>2067</v>
      </c>
      <c r="F7" s="739" t="s">
        <v>2043</v>
      </c>
      <c r="G7" s="739" t="s">
        <v>2096</v>
      </c>
      <c r="H7" s="739" t="s">
        <v>1302</v>
      </c>
      <c r="I7" s="739" t="s">
        <v>1658</v>
      </c>
      <c r="J7" s="739" t="s">
        <v>1438</v>
      </c>
      <c r="K7" s="739" t="s">
        <v>1965</v>
      </c>
      <c r="L7" s="742">
        <v>154.36000000000001</v>
      </c>
      <c r="M7" s="742">
        <v>1080.52</v>
      </c>
      <c r="N7" s="739">
        <v>7</v>
      </c>
      <c r="O7" s="743">
        <v>5</v>
      </c>
      <c r="P7" s="742">
        <v>154.36000000000001</v>
      </c>
      <c r="Q7" s="744">
        <v>0.14285714285714288</v>
      </c>
      <c r="R7" s="739">
        <v>1</v>
      </c>
      <c r="S7" s="744">
        <v>0.14285714285714285</v>
      </c>
      <c r="T7" s="743">
        <v>1</v>
      </c>
      <c r="U7" s="235">
        <v>0.2</v>
      </c>
    </row>
    <row r="8" spans="1:21" ht="14.4" customHeight="1" x14ac:dyDescent="0.3">
      <c r="A8" s="663">
        <v>25</v>
      </c>
      <c r="B8" s="664" t="s">
        <v>1838</v>
      </c>
      <c r="C8" s="664" t="s">
        <v>2045</v>
      </c>
      <c r="D8" s="745" t="s">
        <v>2796</v>
      </c>
      <c r="E8" s="746" t="s">
        <v>2067</v>
      </c>
      <c r="F8" s="664" t="s">
        <v>2043</v>
      </c>
      <c r="G8" s="664" t="s">
        <v>2097</v>
      </c>
      <c r="H8" s="664" t="s">
        <v>525</v>
      </c>
      <c r="I8" s="664" t="s">
        <v>1592</v>
      </c>
      <c r="J8" s="664" t="s">
        <v>1593</v>
      </c>
      <c r="K8" s="664" t="s">
        <v>2098</v>
      </c>
      <c r="L8" s="665">
        <v>132.97999999999999</v>
      </c>
      <c r="M8" s="665">
        <v>132.97999999999999</v>
      </c>
      <c r="N8" s="664">
        <v>1</v>
      </c>
      <c r="O8" s="747">
        <v>1</v>
      </c>
      <c r="P8" s="665">
        <v>132.97999999999999</v>
      </c>
      <c r="Q8" s="680">
        <v>1</v>
      </c>
      <c r="R8" s="664">
        <v>1</v>
      </c>
      <c r="S8" s="680">
        <v>1</v>
      </c>
      <c r="T8" s="747">
        <v>1</v>
      </c>
      <c r="U8" s="703">
        <v>1</v>
      </c>
    </row>
    <row r="9" spans="1:21" ht="14.4" customHeight="1" x14ac:dyDescent="0.3">
      <c r="A9" s="663">
        <v>25</v>
      </c>
      <c r="B9" s="664" t="s">
        <v>1838</v>
      </c>
      <c r="C9" s="664" t="s">
        <v>2045</v>
      </c>
      <c r="D9" s="745" t="s">
        <v>2796</v>
      </c>
      <c r="E9" s="746" t="s">
        <v>2067</v>
      </c>
      <c r="F9" s="664" t="s">
        <v>2043</v>
      </c>
      <c r="G9" s="664" t="s">
        <v>2099</v>
      </c>
      <c r="H9" s="664" t="s">
        <v>525</v>
      </c>
      <c r="I9" s="664" t="s">
        <v>666</v>
      </c>
      <c r="J9" s="664" t="s">
        <v>555</v>
      </c>
      <c r="K9" s="664" t="s">
        <v>2100</v>
      </c>
      <c r="L9" s="665">
        <v>18.260000000000002</v>
      </c>
      <c r="M9" s="665">
        <v>36.520000000000003</v>
      </c>
      <c r="N9" s="664">
        <v>2</v>
      </c>
      <c r="O9" s="747">
        <v>1</v>
      </c>
      <c r="P9" s="665"/>
      <c r="Q9" s="680">
        <v>0</v>
      </c>
      <c r="R9" s="664"/>
      <c r="S9" s="680">
        <v>0</v>
      </c>
      <c r="T9" s="747"/>
      <c r="U9" s="703">
        <v>0</v>
      </c>
    </row>
    <row r="10" spans="1:21" ht="14.4" customHeight="1" x14ac:dyDescent="0.3">
      <c r="A10" s="663">
        <v>25</v>
      </c>
      <c r="B10" s="664" t="s">
        <v>1838</v>
      </c>
      <c r="C10" s="664" t="s">
        <v>2045</v>
      </c>
      <c r="D10" s="745" t="s">
        <v>2796</v>
      </c>
      <c r="E10" s="746" t="s">
        <v>2069</v>
      </c>
      <c r="F10" s="664" t="s">
        <v>2043</v>
      </c>
      <c r="G10" s="664" t="s">
        <v>2096</v>
      </c>
      <c r="H10" s="664" t="s">
        <v>1302</v>
      </c>
      <c r="I10" s="664" t="s">
        <v>1658</v>
      </c>
      <c r="J10" s="664" t="s">
        <v>1438</v>
      </c>
      <c r="K10" s="664" t="s">
        <v>1965</v>
      </c>
      <c r="L10" s="665">
        <v>154.36000000000001</v>
      </c>
      <c r="M10" s="665">
        <v>3395.9200000000014</v>
      </c>
      <c r="N10" s="664">
        <v>22</v>
      </c>
      <c r="O10" s="747">
        <v>20</v>
      </c>
      <c r="P10" s="665">
        <v>771.80000000000007</v>
      </c>
      <c r="Q10" s="680">
        <v>0.22727272727272721</v>
      </c>
      <c r="R10" s="664">
        <v>5</v>
      </c>
      <c r="S10" s="680">
        <v>0.22727272727272727</v>
      </c>
      <c r="T10" s="747">
        <v>5</v>
      </c>
      <c r="U10" s="703">
        <v>0.25</v>
      </c>
    </row>
    <row r="11" spans="1:21" ht="14.4" customHeight="1" x14ac:dyDescent="0.3">
      <c r="A11" s="663">
        <v>25</v>
      </c>
      <c r="B11" s="664" t="s">
        <v>1838</v>
      </c>
      <c r="C11" s="664" t="s">
        <v>2045</v>
      </c>
      <c r="D11" s="745" t="s">
        <v>2796</v>
      </c>
      <c r="E11" s="746" t="s">
        <v>2069</v>
      </c>
      <c r="F11" s="664" t="s">
        <v>2043</v>
      </c>
      <c r="G11" s="664" t="s">
        <v>2101</v>
      </c>
      <c r="H11" s="664" t="s">
        <v>1302</v>
      </c>
      <c r="I11" s="664" t="s">
        <v>1691</v>
      </c>
      <c r="J11" s="664" t="s">
        <v>1692</v>
      </c>
      <c r="K11" s="664" t="s">
        <v>1995</v>
      </c>
      <c r="L11" s="665">
        <v>4097.2</v>
      </c>
      <c r="M11" s="665">
        <v>8194.4</v>
      </c>
      <c r="N11" s="664">
        <v>2</v>
      </c>
      <c r="O11" s="747">
        <v>0.5</v>
      </c>
      <c r="P11" s="665">
        <v>8194.4</v>
      </c>
      <c r="Q11" s="680">
        <v>1</v>
      </c>
      <c r="R11" s="664">
        <v>2</v>
      </c>
      <c r="S11" s="680">
        <v>1</v>
      </c>
      <c r="T11" s="747">
        <v>0.5</v>
      </c>
      <c r="U11" s="703">
        <v>1</v>
      </c>
    </row>
    <row r="12" spans="1:21" ht="14.4" customHeight="1" x14ac:dyDescent="0.3">
      <c r="A12" s="663">
        <v>25</v>
      </c>
      <c r="B12" s="664" t="s">
        <v>1838</v>
      </c>
      <c r="C12" s="664" t="s">
        <v>2045</v>
      </c>
      <c r="D12" s="745" t="s">
        <v>2796</v>
      </c>
      <c r="E12" s="746" t="s">
        <v>2069</v>
      </c>
      <c r="F12" s="664" t="s">
        <v>2043</v>
      </c>
      <c r="G12" s="664" t="s">
        <v>2102</v>
      </c>
      <c r="H12" s="664" t="s">
        <v>525</v>
      </c>
      <c r="I12" s="664" t="s">
        <v>2103</v>
      </c>
      <c r="J12" s="664" t="s">
        <v>2104</v>
      </c>
      <c r="K12" s="664" t="s">
        <v>2105</v>
      </c>
      <c r="L12" s="665">
        <v>0</v>
      </c>
      <c r="M12" s="665">
        <v>0</v>
      </c>
      <c r="N12" s="664">
        <v>1</v>
      </c>
      <c r="O12" s="747">
        <v>1</v>
      </c>
      <c r="P12" s="665">
        <v>0</v>
      </c>
      <c r="Q12" s="680"/>
      <c r="R12" s="664">
        <v>1</v>
      </c>
      <c r="S12" s="680">
        <v>1</v>
      </c>
      <c r="T12" s="747">
        <v>1</v>
      </c>
      <c r="U12" s="703">
        <v>1</v>
      </c>
    </row>
    <row r="13" spans="1:21" ht="14.4" customHeight="1" x14ac:dyDescent="0.3">
      <c r="A13" s="663">
        <v>25</v>
      </c>
      <c r="B13" s="664" t="s">
        <v>1838</v>
      </c>
      <c r="C13" s="664" t="s">
        <v>2045</v>
      </c>
      <c r="D13" s="745" t="s">
        <v>2796</v>
      </c>
      <c r="E13" s="746" t="s">
        <v>2069</v>
      </c>
      <c r="F13" s="664" t="s">
        <v>2043</v>
      </c>
      <c r="G13" s="664" t="s">
        <v>2097</v>
      </c>
      <c r="H13" s="664" t="s">
        <v>525</v>
      </c>
      <c r="I13" s="664" t="s">
        <v>1592</v>
      </c>
      <c r="J13" s="664" t="s">
        <v>1593</v>
      </c>
      <c r="K13" s="664" t="s">
        <v>2098</v>
      </c>
      <c r="L13" s="665">
        <v>132.97999999999999</v>
      </c>
      <c r="M13" s="665">
        <v>531.91999999999996</v>
      </c>
      <c r="N13" s="664">
        <v>4</v>
      </c>
      <c r="O13" s="747">
        <v>3</v>
      </c>
      <c r="P13" s="665">
        <v>265.95999999999998</v>
      </c>
      <c r="Q13" s="680">
        <v>0.5</v>
      </c>
      <c r="R13" s="664">
        <v>2</v>
      </c>
      <c r="S13" s="680">
        <v>0.5</v>
      </c>
      <c r="T13" s="747">
        <v>1</v>
      </c>
      <c r="U13" s="703">
        <v>0.33333333333333331</v>
      </c>
    </row>
    <row r="14" spans="1:21" ht="14.4" customHeight="1" x14ac:dyDescent="0.3">
      <c r="A14" s="663">
        <v>25</v>
      </c>
      <c r="B14" s="664" t="s">
        <v>1838</v>
      </c>
      <c r="C14" s="664" t="s">
        <v>2045</v>
      </c>
      <c r="D14" s="745" t="s">
        <v>2796</v>
      </c>
      <c r="E14" s="746" t="s">
        <v>2069</v>
      </c>
      <c r="F14" s="664" t="s">
        <v>2043</v>
      </c>
      <c r="G14" s="664" t="s">
        <v>2106</v>
      </c>
      <c r="H14" s="664" t="s">
        <v>525</v>
      </c>
      <c r="I14" s="664" t="s">
        <v>726</v>
      </c>
      <c r="J14" s="664" t="s">
        <v>2107</v>
      </c>
      <c r="K14" s="664" t="s">
        <v>2105</v>
      </c>
      <c r="L14" s="665">
        <v>0</v>
      </c>
      <c r="M14" s="665">
        <v>0</v>
      </c>
      <c r="N14" s="664">
        <v>1</v>
      </c>
      <c r="O14" s="747">
        <v>1</v>
      </c>
      <c r="P14" s="665"/>
      <c r="Q14" s="680"/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1838</v>
      </c>
      <c r="C15" s="664" t="s">
        <v>2045</v>
      </c>
      <c r="D15" s="745" t="s">
        <v>2796</v>
      </c>
      <c r="E15" s="746" t="s">
        <v>2069</v>
      </c>
      <c r="F15" s="664" t="s">
        <v>2043</v>
      </c>
      <c r="G15" s="664" t="s">
        <v>2108</v>
      </c>
      <c r="H15" s="664" t="s">
        <v>525</v>
      </c>
      <c r="I15" s="664" t="s">
        <v>2109</v>
      </c>
      <c r="J15" s="664" t="s">
        <v>2110</v>
      </c>
      <c r="K15" s="664" t="s">
        <v>2111</v>
      </c>
      <c r="L15" s="665">
        <v>66.88</v>
      </c>
      <c r="M15" s="665">
        <v>133.76</v>
      </c>
      <c r="N15" s="664">
        <v>2</v>
      </c>
      <c r="O15" s="747">
        <v>0.5</v>
      </c>
      <c r="P15" s="665">
        <v>133.76</v>
      </c>
      <c r="Q15" s="680">
        <v>1</v>
      </c>
      <c r="R15" s="664">
        <v>2</v>
      </c>
      <c r="S15" s="680">
        <v>1</v>
      </c>
      <c r="T15" s="747">
        <v>0.5</v>
      </c>
      <c r="U15" s="703">
        <v>1</v>
      </c>
    </row>
    <row r="16" spans="1:21" ht="14.4" customHeight="1" x14ac:dyDescent="0.3">
      <c r="A16" s="663">
        <v>25</v>
      </c>
      <c r="B16" s="664" t="s">
        <v>1838</v>
      </c>
      <c r="C16" s="664" t="s">
        <v>2045</v>
      </c>
      <c r="D16" s="745" t="s">
        <v>2796</v>
      </c>
      <c r="E16" s="746" t="s">
        <v>2071</v>
      </c>
      <c r="F16" s="664" t="s">
        <v>2043</v>
      </c>
      <c r="G16" s="664" t="s">
        <v>2096</v>
      </c>
      <c r="H16" s="664" t="s">
        <v>525</v>
      </c>
      <c r="I16" s="664" t="s">
        <v>2112</v>
      </c>
      <c r="J16" s="664" t="s">
        <v>1790</v>
      </c>
      <c r="K16" s="664" t="s">
        <v>2113</v>
      </c>
      <c r="L16" s="665">
        <v>154.36000000000001</v>
      </c>
      <c r="M16" s="665">
        <v>154.36000000000001</v>
      </c>
      <c r="N16" s="664">
        <v>1</v>
      </c>
      <c r="O16" s="747">
        <v>1</v>
      </c>
      <c r="P16" s="665">
        <v>154.36000000000001</v>
      </c>
      <c r="Q16" s="680">
        <v>1</v>
      </c>
      <c r="R16" s="664">
        <v>1</v>
      </c>
      <c r="S16" s="680">
        <v>1</v>
      </c>
      <c r="T16" s="747">
        <v>1</v>
      </c>
      <c r="U16" s="703">
        <v>1</v>
      </c>
    </row>
    <row r="17" spans="1:21" ht="14.4" customHeight="1" x14ac:dyDescent="0.3">
      <c r="A17" s="663">
        <v>25</v>
      </c>
      <c r="B17" s="664" t="s">
        <v>1838</v>
      </c>
      <c r="C17" s="664" t="s">
        <v>2045</v>
      </c>
      <c r="D17" s="745" t="s">
        <v>2796</v>
      </c>
      <c r="E17" s="746" t="s">
        <v>2071</v>
      </c>
      <c r="F17" s="664" t="s">
        <v>2043</v>
      </c>
      <c r="G17" s="664" t="s">
        <v>2096</v>
      </c>
      <c r="H17" s="664" t="s">
        <v>525</v>
      </c>
      <c r="I17" s="664" t="s">
        <v>2114</v>
      </c>
      <c r="J17" s="664" t="s">
        <v>1438</v>
      </c>
      <c r="K17" s="664" t="s">
        <v>2115</v>
      </c>
      <c r="L17" s="665">
        <v>0</v>
      </c>
      <c r="M17" s="665">
        <v>0</v>
      </c>
      <c r="N17" s="664">
        <v>1</v>
      </c>
      <c r="O17" s="747">
        <v>1</v>
      </c>
      <c r="P17" s="665"/>
      <c r="Q17" s="680"/>
      <c r="R17" s="664"/>
      <c r="S17" s="680">
        <v>0</v>
      </c>
      <c r="T17" s="747"/>
      <c r="U17" s="703">
        <v>0</v>
      </c>
    </row>
    <row r="18" spans="1:21" ht="14.4" customHeight="1" x14ac:dyDescent="0.3">
      <c r="A18" s="663">
        <v>25</v>
      </c>
      <c r="B18" s="664" t="s">
        <v>1838</v>
      </c>
      <c r="C18" s="664" t="s">
        <v>2045</v>
      </c>
      <c r="D18" s="745" t="s">
        <v>2796</v>
      </c>
      <c r="E18" s="746" t="s">
        <v>2071</v>
      </c>
      <c r="F18" s="664" t="s">
        <v>2043</v>
      </c>
      <c r="G18" s="664" t="s">
        <v>2096</v>
      </c>
      <c r="H18" s="664" t="s">
        <v>1302</v>
      </c>
      <c r="I18" s="664" t="s">
        <v>1658</v>
      </c>
      <c r="J18" s="664" t="s">
        <v>1438</v>
      </c>
      <c r="K18" s="664" t="s">
        <v>1965</v>
      </c>
      <c r="L18" s="665">
        <v>154.36000000000001</v>
      </c>
      <c r="M18" s="665">
        <v>1543.6000000000004</v>
      </c>
      <c r="N18" s="664">
        <v>10</v>
      </c>
      <c r="O18" s="747">
        <v>9.5</v>
      </c>
      <c r="P18" s="665">
        <v>154.36000000000001</v>
      </c>
      <c r="Q18" s="680">
        <v>9.9999999999999992E-2</v>
      </c>
      <c r="R18" s="664">
        <v>1</v>
      </c>
      <c r="S18" s="680">
        <v>0.1</v>
      </c>
      <c r="T18" s="747">
        <v>1</v>
      </c>
      <c r="U18" s="703">
        <v>0.10526315789473684</v>
      </c>
    </row>
    <row r="19" spans="1:21" ht="14.4" customHeight="1" x14ac:dyDescent="0.3">
      <c r="A19" s="663">
        <v>25</v>
      </c>
      <c r="B19" s="664" t="s">
        <v>1838</v>
      </c>
      <c r="C19" s="664" t="s">
        <v>2045</v>
      </c>
      <c r="D19" s="745" t="s">
        <v>2796</v>
      </c>
      <c r="E19" s="746" t="s">
        <v>2071</v>
      </c>
      <c r="F19" s="664" t="s">
        <v>2043</v>
      </c>
      <c r="G19" s="664" t="s">
        <v>2116</v>
      </c>
      <c r="H19" s="664" t="s">
        <v>525</v>
      </c>
      <c r="I19" s="664" t="s">
        <v>2117</v>
      </c>
      <c r="J19" s="664" t="s">
        <v>2118</v>
      </c>
      <c r="K19" s="664" t="s">
        <v>2119</v>
      </c>
      <c r="L19" s="665">
        <v>46.75</v>
      </c>
      <c r="M19" s="665">
        <v>46.75</v>
      </c>
      <c r="N19" s="664">
        <v>1</v>
      </c>
      <c r="O19" s="747">
        <v>1</v>
      </c>
      <c r="P19" s="665"/>
      <c r="Q19" s="680">
        <v>0</v>
      </c>
      <c r="R19" s="664"/>
      <c r="S19" s="680">
        <v>0</v>
      </c>
      <c r="T19" s="747"/>
      <c r="U19" s="703">
        <v>0</v>
      </c>
    </row>
    <row r="20" spans="1:21" ht="14.4" customHeight="1" x14ac:dyDescent="0.3">
      <c r="A20" s="663">
        <v>25</v>
      </c>
      <c r="B20" s="664" t="s">
        <v>1838</v>
      </c>
      <c r="C20" s="664" t="s">
        <v>2045</v>
      </c>
      <c r="D20" s="745" t="s">
        <v>2796</v>
      </c>
      <c r="E20" s="746" t="s">
        <v>2071</v>
      </c>
      <c r="F20" s="664" t="s">
        <v>2043</v>
      </c>
      <c r="G20" s="664" t="s">
        <v>2097</v>
      </c>
      <c r="H20" s="664" t="s">
        <v>525</v>
      </c>
      <c r="I20" s="664" t="s">
        <v>2120</v>
      </c>
      <c r="J20" s="664" t="s">
        <v>1593</v>
      </c>
      <c r="K20" s="664" t="s">
        <v>2098</v>
      </c>
      <c r="L20" s="665">
        <v>132.97999999999999</v>
      </c>
      <c r="M20" s="665">
        <v>265.95999999999998</v>
      </c>
      <c r="N20" s="664">
        <v>2</v>
      </c>
      <c r="O20" s="747">
        <v>0.5</v>
      </c>
      <c r="P20" s="665">
        <v>265.95999999999998</v>
      </c>
      <c r="Q20" s="680">
        <v>1</v>
      </c>
      <c r="R20" s="664">
        <v>2</v>
      </c>
      <c r="S20" s="680">
        <v>1</v>
      </c>
      <c r="T20" s="747">
        <v>0.5</v>
      </c>
      <c r="U20" s="703">
        <v>1</v>
      </c>
    </row>
    <row r="21" spans="1:21" ht="14.4" customHeight="1" x14ac:dyDescent="0.3">
      <c r="A21" s="663">
        <v>25</v>
      </c>
      <c r="B21" s="664" t="s">
        <v>1838</v>
      </c>
      <c r="C21" s="664" t="s">
        <v>2045</v>
      </c>
      <c r="D21" s="745" t="s">
        <v>2796</v>
      </c>
      <c r="E21" s="746" t="s">
        <v>2071</v>
      </c>
      <c r="F21" s="664" t="s">
        <v>2043</v>
      </c>
      <c r="G21" s="664" t="s">
        <v>2121</v>
      </c>
      <c r="H21" s="664" t="s">
        <v>1302</v>
      </c>
      <c r="I21" s="664" t="s">
        <v>1449</v>
      </c>
      <c r="J21" s="664" t="s">
        <v>1322</v>
      </c>
      <c r="K21" s="664" t="s">
        <v>1929</v>
      </c>
      <c r="L21" s="665">
        <v>543.39</v>
      </c>
      <c r="M21" s="665">
        <v>2173.56</v>
      </c>
      <c r="N21" s="664">
        <v>4</v>
      </c>
      <c r="O21" s="747">
        <v>0.5</v>
      </c>
      <c r="P21" s="665"/>
      <c r="Q21" s="680">
        <v>0</v>
      </c>
      <c r="R21" s="664"/>
      <c r="S21" s="680">
        <v>0</v>
      </c>
      <c r="T21" s="747"/>
      <c r="U21" s="703">
        <v>0</v>
      </c>
    </row>
    <row r="22" spans="1:21" ht="14.4" customHeight="1" x14ac:dyDescent="0.3">
      <c r="A22" s="663">
        <v>25</v>
      </c>
      <c r="B22" s="664" t="s">
        <v>1838</v>
      </c>
      <c r="C22" s="664" t="s">
        <v>2045</v>
      </c>
      <c r="D22" s="745" t="s">
        <v>2796</v>
      </c>
      <c r="E22" s="746" t="s">
        <v>2071</v>
      </c>
      <c r="F22" s="664" t="s">
        <v>2043</v>
      </c>
      <c r="G22" s="664" t="s">
        <v>2099</v>
      </c>
      <c r="H22" s="664" t="s">
        <v>1302</v>
      </c>
      <c r="I22" s="664" t="s">
        <v>1311</v>
      </c>
      <c r="J22" s="664" t="s">
        <v>555</v>
      </c>
      <c r="K22" s="664" t="s">
        <v>1999</v>
      </c>
      <c r="L22" s="665">
        <v>36.54</v>
      </c>
      <c r="M22" s="665">
        <v>73.08</v>
      </c>
      <c r="N22" s="664">
        <v>2</v>
      </c>
      <c r="O22" s="747">
        <v>1.5</v>
      </c>
      <c r="P22" s="665"/>
      <c r="Q22" s="680">
        <v>0</v>
      </c>
      <c r="R22" s="664"/>
      <c r="S22" s="680">
        <v>0</v>
      </c>
      <c r="T22" s="747"/>
      <c r="U22" s="703">
        <v>0</v>
      </c>
    </row>
    <row r="23" spans="1:21" ht="14.4" customHeight="1" x14ac:dyDescent="0.3">
      <c r="A23" s="663">
        <v>25</v>
      </c>
      <c r="B23" s="664" t="s">
        <v>1838</v>
      </c>
      <c r="C23" s="664" t="s">
        <v>2045</v>
      </c>
      <c r="D23" s="745" t="s">
        <v>2796</v>
      </c>
      <c r="E23" s="746" t="s">
        <v>2071</v>
      </c>
      <c r="F23" s="664" t="s">
        <v>2043</v>
      </c>
      <c r="G23" s="664" t="s">
        <v>2099</v>
      </c>
      <c r="H23" s="664" t="s">
        <v>525</v>
      </c>
      <c r="I23" s="664" t="s">
        <v>1178</v>
      </c>
      <c r="J23" s="664" t="s">
        <v>555</v>
      </c>
      <c r="K23" s="664" t="s">
        <v>2122</v>
      </c>
      <c r="L23" s="665">
        <v>36.54</v>
      </c>
      <c r="M23" s="665">
        <v>109.62</v>
      </c>
      <c r="N23" s="664">
        <v>3</v>
      </c>
      <c r="O23" s="747">
        <v>1</v>
      </c>
      <c r="P23" s="665">
        <v>73.08</v>
      </c>
      <c r="Q23" s="680">
        <v>0.66666666666666663</v>
      </c>
      <c r="R23" s="664">
        <v>2</v>
      </c>
      <c r="S23" s="680">
        <v>0.66666666666666663</v>
      </c>
      <c r="T23" s="747">
        <v>0.5</v>
      </c>
      <c r="U23" s="703">
        <v>0.5</v>
      </c>
    </row>
    <row r="24" spans="1:21" ht="14.4" customHeight="1" x14ac:dyDescent="0.3">
      <c r="A24" s="663">
        <v>25</v>
      </c>
      <c r="B24" s="664" t="s">
        <v>1838</v>
      </c>
      <c r="C24" s="664" t="s">
        <v>2045</v>
      </c>
      <c r="D24" s="745" t="s">
        <v>2796</v>
      </c>
      <c r="E24" s="746" t="s">
        <v>2071</v>
      </c>
      <c r="F24" s="664" t="s">
        <v>2043</v>
      </c>
      <c r="G24" s="664" t="s">
        <v>2123</v>
      </c>
      <c r="H24" s="664" t="s">
        <v>525</v>
      </c>
      <c r="I24" s="664" t="s">
        <v>2124</v>
      </c>
      <c r="J24" s="664" t="s">
        <v>2125</v>
      </c>
      <c r="K24" s="664" t="s">
        <v>2126</v>
      </c>
      <c r="L24" s="665">
        <v>0</v>
      </c>
      <c r="M24" s="665">
        <v>0</v>
      </c>
      <c r="N24" s="664">
        <v>2</v>
      </c>
      <c r="O24" s="747">
        <v>1</v>
      </c>
      <c r="P24" s="665">
        <v>0</v>
      </c>
      <c r="Q24" s="680"/>
      <c r="R24" s="664">
        <v>2</v>
      </c>
      <c r="S24" s="680">
        <v>1</v>
      </c>
      <c r="T24" s="747">
        <v>1</v>
      </c>
      <c r="U24" s="703">
        <v>1</v>
      </c>
    </row>
    <row r="25" spans="1:21" ht="14.4" customHeight="1" x14ac:dyDescent="0.3">
      <c r="A25" s="663">
        <v>25</v>
      </c>
      <c r="B25" s="664" t="s">
        <v>1838</v>
      </c>
      <c r="C25" s="664" t="s">
        <v>2045</v>
      </c>
      <c r="D25" s="745" t="s">
        <v>2796</v>
      </c>
      <c r="E25" s="746" t="s">
        <v>2071</v>
      </c>
      <c r="F25" s="664" t="s">
        <v>2043</v>
      </c>
      <c r="G25" s="664" t="s">
        <v>2127</v>
      </c>
      <c r="H25" s="664" t="s">
        <v>525</v>
      </c>
      <c r="I25" s="664" t="s">
        <v>2128</v>
      </c>
      <c r="J25" s="664" t="s">
        <v>2129</v>
      </c>
      <c r="K25" s="664" t="s">
        <v>2130</v>
      </c>
      <c r="L25" s="665">
        <v>0</v>
      </c>
      <c r="M25" s="665">
        <v>0</v>
      </c>
      <c r="N25" s="664">
        <v>1</v>
      </c>
      <c r="O25" s="747">
        <v>1</v>
      </c>
      <c r="P25" s="665">
        <v>0</v>
      </c>
      <c r="Q25" s="680"/>
      <c r="R25" s="664">
        <v>1</v>
      </c>
      <c r="S25" s="680">
        <v>1</v>
      </c>
      <c r="T25" s="747">
        <v>1</v>
      </c>
      <c r="U25" s="703">
        <v>1</v>
      </c>
    </row>
    <row r="26" spans="1:21" ht="14.4" customHeight="1" x14ac:dyDescent="0.3">
      <c r="A26" s="663">
        <v>25</v>
      </c>
      <c r="B26" s="664" t="s">
        <v>1838</v>
      </c>
      <c r="C26" s="664" t="s">
        <v>2045</v>
      </c>
      <c r="D26" s="745" t="s">
        <v>2796</v>
      </c>
      <c r="E26" s="746" t="s">
        <v>2080</v>
      </c>
      <c r="F26" s="664" t="s">
        <v>2043</v>
      </c>
      <c r="G26" s="664" t="s">
        <v>2096</v>
      </c>
      <c r="H26" s="664" t="s">
        <v>1302</v>
      </c>
      <c r="I26" s="664" t="s">
        <v>1658</v>
      </c>
      <c r="J26" s="664" t="s">
        <v>1438</v>
      </c>
      <c r="K26" s="664" t="s">
        <v>1965</v>
      </c>
      <c r="L26" s="665">
        <v>154.36000000000001</v>
      </c>
      <c r="M26" s="665">
        <v>5556.9600000000028</v>
      </c>
      <c r="N26" s="664">
        <v>36</v>
      </c>
      <c r="O26" s="747">
        <v>32</v>
      </c>
      <c r="P26" s="665">
        <v>2315.400000000001</v>
      </c>
      <c r="Q26" s="680">
        <v>0.41666666666666663</v>
      </c>
      <c r="R26" s="664">
        <v>15</v>
      </c>
      <c r="S26" s="680">
        <v>0.41666666666666669</v>
      </c>
      <c r="T26" s="747">
        <v>13.5</v>
      </c>
      <c r="U26" s="703">
        <v>0.421875</v>
      </c>
    </row>
    <row r="27" spans="1:21" ht="14.4" customHeight="1" x14ac:dyDescent="0.3">
      <c r="A27" s="663">
        <v>25</v>
      </c>
      <c r="B27" s="664" t="s">
        <v>1838</v>
      </c>
      <c r="C27" s="664" t="s">
        <v>2045</v>
      </c>
      <c r="D27" s="745" t="s">
        <v>2796</v>
      </c>
      <c r="E27" s="746" t="s">
        <v>2080</v>
      </c>
      <c r="F27" s="664" t="s">
        <v>2043</v>
      </c>
      <c r="G27" s="664" t="s">
        <v>2131</v>
      </c>
      <c r="H27" s="664" t="s">
        <v>525</v>
      </c>
      <c r="I27" s="664" t="s">
        <v>2132</v>
      </c>
      <c r="J27" s="664" t="s">
        <v>2133</v>
      </c>
      <c r="K27" s="664" t="s">
        <v>2134</v>
      </c>
      <c r="L27" s="665">
        <v>0</v>
      </c>
      <c r="M27" s="665">
        <v>0</v>
      </c>
      <c r="N27" s="664">
        <v>2</v>
      </c>
      <c r="O27" s="747">
        <v>1</v>
      </c>
      <c r="P27" s="665">
        <v>0</v>
      </c>
      <c r="Q27" s="680"/>
      <c r="R27" s="664">
        <v>1</v>
      </c>
      <c r="S27" s="680">
        <v>0.5</v>
      </c>
      <c r="T27" s="747">
        <v>0.5</v>
      </c>
      <c r="U27" s="703">
        <v>0.5</v>
      </c>
    </row>
    <row r="28" spans="1:21" ht="14.4" customHeight="1" x14ac:dyDescent="0.3">
      <c r="A28" s="663">
        <v>25</v>
      </c>
      <c r="B28" s="664" t="s">
        <v>1838</v>
      </c>
      <c r="C28" s="664" t="s">
        <v>2045</v>
      </c>
      <c r="D28" s="745" t="s">
        <v>2796</v>
      </c>
      <c r="E28" s="746" t="s">
        <v>2080</v>
      </c>
      <c r="F28" s="664" t="s">
        <v>2043</v>
      </c>
      <c r="G28" s="664" t="s">
        <v>2135</v>
      </c>
      <c r="H28" s="664" t="s">
        <v>525</v>
      </c>
      <c r="I28" s="664" t="s">
        <v>816</v>
      </c>
      <c r="J28" s="664" t="s">
        <v>817</v>
      </c>
      <c r="K28" s="664" t="s">
        <v>2136</v>
      </c>
      <c r="L28" s="665">
        <v>0</v>
      </c>
      <c r="M28" s="665">
        <v>0</v>
      </c>
      <c r="N28" s="664">
        <v>1</v>
      </c>
      <c r="O28" s="747">
        <v>0.5</v>
      </c>
      <c r="P28" s="665"/>
      <c r="Q28" s="680"/>
      <c r="R28" s="664"/>
      <c r="S28" s="680">
        <v>0</v>
      </c>
      <c r="T28" s="747"/>
      <c r="U28" s="703">
        <v>0</v>
      </c>
    </row>
    <row r="29" spans="1:21" ht="14.4" customHeight="1" x14ac:dyDescent="0.3">
      <c r="A29" s="663">
        <v>25</v>
      </c>
      <c r="B29" s="664" t="s">
        <v>1838</v>
      </c>
      <c r="C29" s="664" t="s">
        <v>2045</v>
      </c>
      <c r="D29" s="745" t="s">
        <v>2796</v>
      </c>
      <c r="E29" s="746" t="s">
        <v>2080</v>
      </c>
      <c r="F29" s="664" t="s">
        <v>2043</v>
      </c>
      <c r="G29" s="664" t="s">
        <v>2097</v>
      </c>
      <c r="H29" s="664" t="s">
        <v>525</v>
      </c>
      <c r="I29" s="664" t="s">
        <v>1592</v>
      </c>
      <c r="J29" s="664" t="s">
        <v>1593</v>
      </c>
      <c r="K29" s="664" t="s">
        <v>2098</v>
      </c>
      <c r="L29" s="665">
        <v>132.97999999999999</v>
      </c>
      <c r="M29" s="665">
        <v>1595.76</v>
      </c>
      <c r="N29" s="664">
        <v>12</v>
      </c>
      <c r="O29" s="747">
        <v>10.5</v>
      </c>
      <c r="P29" s="665">
        <v>930.86</v>
      </c>
      <c r="Q29" s="680">
        <v>0.58333333333333337</v>
      </c>
      <c r="R29" s="664">
        <v>7</v>
      </c>
      <c r="S29" s="680">
        <v>0.58333333333333337</v>
      </c>
      <c r="T29" s="747">
        <v>6</v>
      </c>
      <c r="U29" s="703">
        <v>0.5714285714285714</v>
      </c>
    </row>
    <row r="30" spans="1:21" ht="14.4" customHeight="1" x14ac:dyDescent="0.3">
      <c r="A30" s="663">
        <v>25</v>
      </c>
      <c r="B30" s="664" t="s">
        <v>1838</v>
      </c>
      <c r="C30" s="664" t="s">
        <v>2045</v>
      </c>
      <c r="D30" s="745" t="s">
        <v>2796</v>
      </c>
      <c r="E30" s="746" t="s">
        <v>2080</v>
      </c>
      <c r="F30" s="664" t="s">
        <v>2043</v>
      </c>
      <c r="G30" s="664" t="s">
        <v>2137</v>
      </c>
      <c r="H30" s="664" t="s">
        <v>525</v>
      </c>
      <c r="I30" s="664" t="s">
        <v>2138</v>
      </c>
      <c r="J30" s="664" t="s">
        <v>1058</v>
      </c>
      <c r="K30" s="664" t="s">
        <v>2139</v>
      </c>
      <c r="L30" s="665">
        <v>0</v>
      </c>
      <c r="M30" s="665">
        <v>0</v>
      </c>
      <c r="N30" s="664">
        <v>1</v>
      </c>
      <c r="O30" s="747">
        <v>0.5</v>
      </c>
      <c r="P30" s="665"/>
      <c r="Q30" s="680"/>
      <c r="R30" s="664"/>
      <c r="S30" s="680">
        <v>0</v>
      </c>
      <c r="T30" s="747"/>
      <c r="U30" s="703">
        <v>0</v>
      </c>
    </row>
    <row r="31" spans="1:21" ht="14.4" customHeight="1" x14ac:dyDescent="0.3">
      <c r="A31" s="663">
        <v>25</v>
      </c>
      <c r="B31" s="664" t="s">
        <v>1838</v>
      </c>
      <c r="C31" s="664" t="s">
        <v>2045</v>
      </c>
      <c r="D31" s="745" t="s">
        <v>2796</v>
      </c>
      <c r="E31" s="746" t="s">
        <v>2080</v>
      </c>
      <c r="F31" s="664" t="s">
        <v>2043</v>
      </c>
      <c r="G31" s="664" t="s">
        <v>2140</v>
      </c>
      <c r="H31" s="664" t="s">
        <v>525</v>
      </c>
      <c r="I31" s="664" t="s">
        <v>1568</v>
      </c>
      <c r="J31" s="664" t="s">
        <v>1569</v>
      </c>
      <c r="K31" s="664" t="s">
        <v>2139</v>
      </c>
      <c r="L31" s="665">
        <v>34.19</v>
      </c>
      <c r="M31" s="665">
        <v>34.19</v>
      </c>
      <c r="N31" s="664">
        <v>1</v>
      </c>
      <c r="O31" s="747">
        <v>0.5</v>
      </c>
      <c r="P31" s="665">
        <v>34.19</v>
      </c>
      <c r="Q31" s="680">
        <v>1</v>
      </c>
      <c r="R31" s="664">
        <v>1</v>
      </c>
      <c r="S31" s="680">
        <v>1</v>
      </c>
      <c r="T31" s="747">
        <v>0.5</v>
      </c>
      <c r="U31" s="703">
        <v>1</v>
      </c>
    </row>
    <row r="32" spans="1:21" ht="14.4" customHeight="1" x14ac:dyDescent="0.3">
      <c r="A32" s="663">
        <v>25</v>
      </c>
      <c r="B32" s="664" t="s">
        <v>1838</v>
      </c>
      <c r="C32" s="664" t="s">
        <v>2045</v>
      </c>
      <c r="D32" s="745" t="s">
        <v>2796</v>
      </c>
      <c r="E32" s="746" t="s">
        <v>2080</v>
      </c>
      <c r="F32" s="664" t="s">
        <v>2043</v>
      </c>
      <c r="G32" s="664" t="s">
        <v>2121</v>
      </c>
      <c r="H32" s="664" t="s">
        <v>1302</v>
      </c>
      <c r="I32" s="664" t="s">
        <v>2141</v>
      </c>
      <c r="J32" s="664" t="s">
        <v>1322</v>
      </c>
      <c r="K32" s="664" t="s">
        <v>1929</v>
      </c>
      <c r="L32" s="665">
        <v>490.89</v>
      </c>
      <c r="M32" s="665">
        <v>490.89</v>
      </c>
      <c r="N32" s="664">
        <v>1</v>
      </c>
      <c r="O32" s="747">
        <v>0.5</v>
      </c>
      <c r="P32" s="665">
        <v>490.89</v>
      </c>
      <c r="Q32" s="680">
        <v>1</v>
      </c>
      <c r="R32" s="664">
        <v>1</v>
      </c>
      <c r="S32" s="680">
        <v>1</v>
      </c>
      <c r="T32" s="747">
        <v>0.5</v>
      </c>
      <c r="U32" s="703">
        <v>1</v>
      </c>
    </row>
    <row r="33" spans="1:21" ht="14.4" customHeight="1" x14ac:dyDescent="0.3">
      <c r="A33" s="663">
        <v>25</v>
      </c>
      <c r="B33" s="664" t="s">
        <v>1838</v>
      </c>
      <c r="C33" s="664" t="s">
        <v>2045</v>
      </c>
      <c r="D33" s="745" t="s">
        <v>2796</v>
      </c>
      <c r="E33" s="746" t="s">
        <v>2080</v>
      </c>
      <c r="F33" s="664" t="s">
        <v>2043</v>
      </c>
      <c r="G33" s="664" t="s">
        <v>2121</v>
      </c>
      <c r="H33" s="664" t="s">
        <v>1302</v>
      </c>
      <c r="I33" s="664" t="s">
        <v>2142</v>
      </c>
      <c r="J33" s="664" t="s">
        <v>1322</v>
      </c>
      <c r="K33" s="664" t="s">
        <v>1927</v>
      </c>
      <c r="L33" s="665">
        <v>736.33</v>
      </c>
      <c r="M33" s="665">
        <v>736.33</v>
      </c>
      <c r="N33" s="664">
        <v>1</v>
      </c>
      <c r="O33" s="747">
        <v>1</v>
      </c>
      <c r="P33" s="665">
        <v>736.33</v>
      </c>
      <c r="Q33" s="680">
        <v>1</v>
      </c>
      <c r="R33" s="664">
        <v>1</v>
      </c>
      <c r="S33" s="680">
        <v>1</v>
      </c>
      <c r="T33" s="747">
        <v>1</v>
      </c>
      <c r="U33" s="703">
        <v>1</v>
      </c>
    </row>
    <row r="34" spans="1:21" ht="14.4" customHeight="1" x14ac:dyDescent="0.3">
      <c r="A34" s="663">
        <v>25</v>
      </c>
      <c r="B34" s="664" t="s">
        <v>1838</v>
      </c>
      <c r="C34" s="664" t="s">
        <v>2045</v>
      </c>
      <c r="D34" s="745" t="s">
        <v>2796</v>
      </c>
      <c r="E34" s="746" t="s">
        <v>2080</v>
      </c>
      <c r="F34" s="664" t="s">
        <v>2043</v>
      </c>
      <c r="G34" s="664" t="s">
        <v>2143</v>
      </c>
      <c r="H34" s="664" t="s">
        <v>525</v>
      </c>
      <c r="I34" s="664" t="s">
        <v>2144</v>
      </c>
      <c r="J34" s="664" t="s">
        <v>2145</v>
      </c>
      <c r="K34" s="664" t="s">
        <v>2146</v>
      </c>
      <c r="L34" s="665">
        <v>0</v>
      </c>
      <c r="M34" s="665">
        <v>0</v>
      </c>
      <c r="N34" s="664">
        <v>1</v>
      </c>
      <c r="O34" s="747">
        <v>0.5</v>
      </c>
      <c r="P34" s="665">
        <v>0</v>
      </c>
      <c r="Q34" s="680"/>
      <c r="R34" s="664">
        <v>1</v>
      </c>
      <c r="S34" s="680">
        <v>1</v>
      </c>
      <c r="T34" s="747">
        <v>0.5</v>
      </c>
      <c r="U34" s="703">
        <v>1</v>
      </c>
    </row>
    <row r="35" spans="1:21" ht="14.4" customHeight="1" x14ac:dyDescent="0.3">
      <c r="A35" s="663">
        <v>25</v>
      </c>
      <c r="B35" s="664" t="s">
        <v>1838</v>
      </c>
      <c r="C35" s="664" t="s">
        <v>2045</v>
      </c>
      <c r="D35" s="745" t="s">
        <v>2796</v>
      </c>
      <c r="E35" s="746" t="s">
        <v>2080</v>
      </c>
      <c r="F35" s="664" t="s">
        <v>2043</v>
      </c>
      <c r="G35" s="664" t="s">
        <v>2099</v>
      </c>
      <c r="H35" s="664" t="s">
        <v>525</v>
      </c>
      <c r="I35" s="664" t="s">
        <v>666</v>
      </c>
      <c r="J35" s="664" t="s">
        <v>555</v>
      </c>
      <c r="K35" s="664" t="s">
        <v>2100</v>
      </c>
      <c r="L35" s="665">
        <v>18.260000000000002</v>
      </c>
      <c r="M35" s="665">
        <v>36.520000000000003</v>
      </c>
      <c r="N35" s="664">
        <v>2</v>
      </c>
      <c r="O35" s="747">
        <v>1.5</v>
      </c>
      <c r="P35" s="665">
        <v>18.260000000000002</v>
      </c>
      <c r="Q35" s="680">
        <v>0.5</v>
      </c>
      <c r="R35" s="664">
        <v>1</v>
      </c>
      <c r="S35" s="680">
        <v>0.5</v>
      </c>
      <c r="T35" s="747">
        <v>0.5</v>
      </c>
      <c r="U35" s="703">
        <v>0.33333333333333331</v>
      </c>
    </row>
    <row r="36" spans="1:21" ht="14.4" customHeight="1" x14ac:dyDescent="0.3">
      <c r="A36" s="663">
        <v>25</v>
      </c>
      <c r="B36" s="664" t="s">
        <v>1838</v>
      </c>
      <c r="C36" s="664" t="s">
        <v>2045</v>
      </c>
      <c r="D36" s="745" t="s">
        <v>2796</v>
      </c>
      <c r="E36" s="746" t="s">
        <v>2080</v>
      </c>
      <c r="F36" s="664" t="s">
        <v>2043</v>
      </c>
      <c r="G36" s="664" t="s">
        <v>2106</v>
      </c>
      <c r="H36" s="664" t="s">
        <v>525</v>
      </c>
      <c r="I36" s="664" t="s">
        <v>726</v>
      </c>
      <c r="J36" s="664" t="s">
        <v>2107</v>
      </c>
      <c r="K36" s="664" t="s">
        <v>2105</v>
      </c>
      <c r="L36" s="665">
        <v>0</v>
      </c>
      <c r="M36" s="665">
        <v>0</v>
      </c>
      <c r="N36" s="664">
        <v>1</v>
      </c>
      <c r="O36" s="747">
        <v>0.5</v>
      </c>
      <c r="P36" s="665"/>
      <c r="Q36" s="680"/>
      <c r="R36" s="664"/>
      <c r="S36" s="680">
        <v>0</v>
      </c>
      <c r="T36" s="747"/>
      <c r="U36" s="703">
        <v>0</v>
      </c>
    </row>
    <row r="37" spans="1:21" ht="14.4" customHeight="1" x14ac:dyDescent="0.3">
      <c r="A37" s="663">
        <v>25</v>
      </c>
      <c r="B37" s="664" t="s">
        <v>1838</v>
      </c>
      <c r="C37" s="664" t="s">
        <v>2045</v>
      </c>
      <c r="D37" s="745" t="s">
        <v>2796</v>
      </c>
      <c r="E37" s="746" t="s">
        <v>2084</v>
      </c>
      <c r="F37" s="664" t="s">
        <v>2043</v>
      </c>
      <c r="G37" s="664" t="s">
        <v>2096</v>
      </c>
      <c r="H37" s="664" t="s">
        <v>1302</v>
      </c>
      <c r="I37" s="664" t="s">
        <v>1658</v>
      </c>
      <c r="J37" s="664" t="s">
        <v>1438</v>
      </c>
      <c r="K37" s="664" t="s">
        <v>1965</v>
      </c>
      <c r="L37" s="665">
        <v>154.36000000000001</v>
      </c>
      <c r="M37" s="665">
        <v>771.80000000000007</v>
      </c>
      <c r="N37" s="664">
        <v>5</v>
      </c>
      <c r="O37" s="747">
        <v>4.5</v>
      </c>
      <c r="P37" s="665">
        <v>308.72000000000003</v>
      </c>
      <c r="Q37" s="680">
        <v>0.4</v>
      </c>
      <c r="R37" s="664">
        <v>2</v>
      </c>
      <c r="S37" s="680">
        <v>0.4</v>
      </c>
      <c r="T37" s="747">
        <v>2</v>
      </c>
      <c r="U37" s="703">
        <v>0.44444444444444442</v>
      </c>
    </row>
    <row r="38" spans="1:21" ht="14.4" customHeight="1" x14ac:dyDescent="0.3">
      <c r="A38" s="663">
        <v>25</v>
      </c>
      <c r="B38" s="664" t="s">
        <v>1838</v>
      </c>
      <c r="C38" s="664" t="s">
        <v>2045</v>
      </c>
      <c r="D38" s="745" t="s">
        <v>2796</v>
      </c>
      <c r="E38" s="746" t="s">
        <v>2084</v>
      </c>
      <c r="F38" s="664" t="s">
        <v>2043</v>
      </c>
      <c r="G38" s="664" t="s">
        <v>2147</v>
      </c>
      <c r="H38" s="664" t="s">
        <v>525</v>
      </c>
      <c r="I38" s="664" t="s">
        <v>2148</v>
      </c>
      <c r="J38" s="664" t="s">
        <v>2149</v>
      </c>
      <c r="K38" s="664" t="s">
        <v>2150</v>
      </c>
      <c r="L38" s="665">
        <v>78.33</v>
      </c>
      <c r="M38" s="665">
        <v>156.66</v>
      </c>
      <c r="N38" s="664">
        <v>2</v>
      </c>
      <c r="O38" s="747">
        <v>0.5</v>
      </c>
      <c r="P38" s="665"/>
      <c r="Q38" s="680">
        <v>0</v>
      </c>
      <c r="R38" s="664"/>
      <c r="S38" s="680">
        <v>0</v>
      </c>
      <c r="T38" s="747"/>
      <c r="U38" s="703">
        <v>0</v>
      </c>
    </row>
    <row r="39" spans="1:21" ht="14.4" customHeight="1" x14ac:dyDescent="0.3">
      <c r="A39" s="663">
        <v>25</v>
      </c>
      <c r="B39" s="664" t="s">
        <v>1838</v>
      </c>
      <c r="C39" s="664" t="s">
        <v>2045</v>
      </c>
      <c r="D39" s="745" t="s">
        <v>2796</v>
      </c>
      <c r="E39" s="746" t="s">
        <v>2084</v>
      </c>
      <c r="F39" s="664" t="s">
        <v>2043</v>
      </c>
      <c r="G39" s="664" t="s">
        <v>2101</v>
      </c>
      <c r="H39" s="664" t="s">
        <v>525</v>
      </c>
      <c r="I39" s="664" t="s">
        <v>1677</v>
      </c>
      <c r="J39" s="664" t="s">
        <v>1678</v>
      </c>
      <c r="K39" s="664" t="s">
        <v>1996</v>
      </c>
      <c r="L39" s="665">
        <v>2991.23</v>
      </c>
      <c r="M39" s="665">
        <v>2991.23</v>
      </c>
      <c r="N39" s="664">
        <v>1</v>
      </c>
      <c r="O39" s="747">
        <v>1</v>
      </c>
      <c r="P39" s="665">
        <v>2991.23</v>
      </c>
      <c r="Q39" s="680">
        <v>1</v>
      </c>
      <c r="R39" s="664">
        <v>1</v>
      </c>
      <c r="S39" s="680">
        <v>1</v>
      </c>
      <c r="T39" s="747">
        <v>1</v>
      </c>
      <c r="U39" s="703">
        <v>1</v>
      </c>
    </row>
    <row r="40" spans="1:21" ht="14.4" customHeight="1" x14ac:dyDescent="0.3">
      <c r="A40" s="663">
        <v>25</v>
      </c>
      <c r="B40" s="664" t="s">
        <v>1838</v>
      </c>
      <c r="C40" s="664" t="s">
        <v>2045</v>
      </c>
      <c r="D40" s="745" t="s">
        <v>2796</v>
      </c>
      <c r="E40" s="746" t="s">
        <v>2084</v>
      </c>
      <c r="F40" s="664" t="s">
        <v>2043</v>
      </c>
      <c r="G40" s="664" t="s">
        <v>2097</v>
      </c>
      <c r="H40" s="664" t="s">
        <v>525</v>
      </c>
      <c r="I40" s="664" t="s">
        <v>1592</v>
      </c>
      <c r="J40" s="664" t="s">
        <v>1593</v>
      </c>
      <c r="K40" s="664" t="s">
        <v>2098</v>
      </c>
      <c r="L40" s="665">
        <v>132.97999999999999</v>
      </c>
      <c r="M40" s="665">
        <v>132.97999999999999</v>
      </c>
      <c r="N40" s="664">
        <v>1</v>
      </c>
      <c r="O40" s="747">
        <v>0.5</v>
      </c>
      <c r="P40" s="665"/>
      <c r="Q40" s="680">
        <v>0</v>
      </c>
      <c r="R40" s="664"/>
      <c r="S40" s="680">
        <v>0</v>
      </c>
      <c r="T40" s="747"/>
      <c r="U40" s="703">
        <v>0</v>
      </c>
    </row>
    <row r="41" spans="1:21" ht="14.4" customHeight="1" x14ac:dyDescent="0.3">
      <c r="A41" s="663">
        <v>25</v>
      </c>
      <c r="B41" s="664" t="s">
        <v>1838</v>
      </c>
      <c r="C41" s="664" t="s">
        <v>2045</v>
      </c>
      <c r="D41" s="745" t="s">
        <v>2796</v>
      </c>
      <c r="E41" s="746" t="s">
        <v>2084</v>
      </c>
      <c r="F41" s="664" t="s">
        <v>2043</v>
      </c>
      <c r="G41" s="664" t="s">
        <v>2099</v>
      </c>
      <c r="H41" s="664" t="s">
        <v>1302</v>
      </c>
      <c r="I41" s="664" t="s">
        <v>1375</v>
      </c>
      <c r="J41" s="664" t="s">
        <v>555</v>
      </c>
      <c r="K41" s="664" t="s">
        <v>1998</v>
      </c>
      <c r="L41" s="665">
        <v>18.260000000000002</v>
      </c>
      <c r="M41" s="665">
        <v>36.520000000000003</v>
      </c>
      <c r="N41" s="664">
        <v>2</v>
      </c>
      <c r="O41" s="747">
        <v>1.5</v>
      </c>
      <c r="P41" s="665"/>
      <c r="Q41" s="680">
        <v>0</v>
      </c>
      <c r="R41" s="664"/>
      <c r="S41" s="680">
        <v>0</v>
      </c>
      <c r="T41" s="747"/>
      <c r="U41" s="703">
        <v>0</v>
      </c>
    </row>
    <row r="42" spans="1:21" ht="14.4" customHeight="1" x14ac:dyDescent="0.3">
      <c r="A42" s="663">
        <v>25</v>
      </c>
      <c r="B42" s="664" t="s">
        <v>1838</v>
      </c>
      <c r="C42" s="664" t="s">
        <v>2045</v>
      </c>
      <c r="D42" s="745" t="s">
        <v>2796</v>
      </c>
      <c r="E42" s="746" t="s">
        <v>2084</v>
      </c>
      <c r="F42" s="664" t="s">
        <v>2043</v>
      </c>
      <c r="G42" s="664" t="s">
        <v>2099</v>
      </c>
      <c r="H42" s="664" t="s">
        <v>1302</v>
      </c>
      <c r="I42" s="664" t="s">
        <v>1311</v>
      </c>
      <c r="J42" s="664" t="s">
        <v>555</v>
      </c>
      <c r="K42" s="664" t="s">
        <v>1999</v>
      </c>
      <c r="L42" s="665">
        <v>36.54</v>
      </c>
      <c r="M42" s="665">
        <v>36.54</v>
      </c>
      <c r="N42" s="664">
        <v>1</v>
      </c>
      <c r="O42" s="747">
        <v>1</v>
      </c>
      <c r="P42" s="665"/>
      <c r="Q42" s="680">
        <v>0</v>
      </c>
      <c r="R42" s="664"/>
      <c r="S42" s="680">
        <v>0</v>
      </c>
      <c r="T42" s="747"/>
      <c r="U42" s="703">
        <v>0</v>
      </c>
    </row>
    <row r="43" spans="1:21" ht="14.4" customHeight="1" x14ac:dyDescent="0.3">
      <c r="A43" s="663">
        <v>25</v>
      </c>
      <c r="B43" s="664" t="s">
        <v>1838</v>
      </c>
      <c r="C43" s="664" t="s">
        <v>2045</v>
      </c>
      <c r="D43" s="745" t="s">
        <v>2796</v>
      </c>
      <c r="E43" s="746" t="s">
        <v>2085</v>
      </c>
      <c r="F43" s="664" t="s">
        <v>2043</v>
      </c>
      <c r="G43" s="664" t="s">
        <v>2151</v>
      </c>
      <c r="H43" s="664" t="s">
        <v>525</v>
      </c>
      <c r="I43" s="664" t="s">
        <v>2152</v>
      </c>
      <c r="J43" s="664" t="s">
        <v>2153</v>
      </c>
      <c r="K43" s="664" t="s">
        <v>2154</v>
      </c>
      <c r="L43" s="665">
        <v>263.26</v>
      </c>
      <c r="M43" s="665">
        <v>263.26</v>
      </c>
      <c r="N43" s="664">
        <v>1</v>
      </c>
      <c r="O43" s="747">
        <v>1</v>
      </c>
      <c r="P43" s="665"/>
      <c r="Q43" s="680">
        <v>0</v>
      </c>
      <c r="R43" s="664"/>
      <c r="S43" s="680">
        <v>0</v>
      </c>
      <c r="T43" s="747"/>
      <c r="U43" s="703">
        <v>0</v>
      </c>
    </row>
    <row r="44" spans="1:21" ht="14.4" customHeight="1" x14ac:dyDescent="0.3">
      <c r="A44" s="663">
        <v>25</v>
      </c>
      <c r="B44" s="664" t="s">
        <v>1838</v>
      </c>
      <c r="C44" s="664" t="s">
        <v>2045</v>
      </c>
      <c r="D44" s="745" t="s">
        <v>2796</v>
      </c>
      <c r="E44" s="746" t="s">
        <v>2085</v>
      </c>
      <c r="F44" s="664" t="s">
        <v>2043</v>
      </c>
      <c r="G44" s="664" t="s">
        <v>2096</v>
      </c>
      <c r="H44" s="664" t="s">
        <v>1302</v>
      </c>
      <c r="I44" s="664" t="s">
        <v>1658</v>
      </c>
      <c r="J44" s="664" t="s">
        <v>1438</v>
      </c>
      <c r="K44" s="664" t="s">
        <v>1965</v>
      </c>
      <c r="L44" s="665">
        <v>154.36000000000001</v>
      </c>
      <c r="M44" s="665">
        <v>5093.8800000000028</v>
      </c>
      <c r="N44" s="664">
        <v>33</v>
      </c>
      <c r="O44" s="747">
        <v>32</v>
      </c>
      <c r="P44" s="665">
        <v>2006.6800000000007</v>
      </c>
      <c r="Q44" s="680">
        <v>0.39393939393939387</v>
      </c>
      <c r="R44" s="664">
        <v>13</v>
      </c>
      <c r="S44" s="680">
        <v>0.39393939393939392</v>
      </c>
      <c r="T44" s="747">
        <v>13</v>
      </c>
      <c r="U44" s="703">
        <v>0.40625</v>
      </c>
    </row>
    <row r="45" spans="1:21" ht="14.4" customHeight="1" x14ac:dyDescent="0.3">
      <c r="A45" s="663">
        <v>25</v>
      </c>
      <c r="B45" s="664" t="s">
        <v>1838</v>
      </c>
      <c r="C45" s="664" t="s">
        <v>2045</v>
      </c>
      <c r="D45" s="745" t="s">
        <v>2796</v>
      </c>
      <c r="E45" s="746" t="s">
        <v>2085</v>
      </c>
      <c r="F45" s="664" t="s">
        <v>2043</v>
      </c>
      <c r="G45" s="664" t="s">
        <v>2155</v>
      </c>
      <c r="H45" s="664" t="s">
        <v>525</v>
      </c>
      <c r="I45" s="664" t="s">
        <v>1580</v>
      </c>
      <c r="J45" s="664" t="s">
        <v>1581</v>
      </c>
      <c r="K45" s="664" t="s">
        <v>2150</v>
      </c>
      <c r="L45" s="665">
        <v>170.52</v>
      </c>
      <c r="M45" s="665">
        <v>170.52</v>
      </c>
      <c r="N45" s="664">
        <v>1</v>
      </c>
      <c r="O45" s="747">
        <v>1</v>
      </c>
      <c r="P45" s="665"/>
      <c r="Q45" s="680">
        <v>0</v>
      </c>
      <c r="R45" s="664"/>
      <c r="S45" s="680">
        <v>0</v>
      </c>
      <c r="T45" s="747"/>
      <c r="U45" s="703">
        <v>0</v>
      </c>
    </row>
    <row r="46" spans="1:21" ht="14.4" customHeight="1" x14ac:dyDescent="0.3">
      <c r="A46" s="663">
        <v>25</v>
      </c>
      <c r="B46" s="664" t="s">
        <v>1838</v>
      </c>
      <c r="C46" s="664" t="s">
        <v>2045</v>
      </c>
      <c r="D46" s="745" t="s">
        <v>2796</v>
      </c>
      <c r="E46" s="746" t="s">
        <v>2085</v>
      </c>
      <c r="F46" s="664" t="s">
        <v>2043</v>
      </c>
      <c r="G46" s="664" t="s">
        <v>2156</v>
      </c>
      <c r="H46" s="664" t="s">
        <v>525</v>
      </c>
      <c r="I46" s="664" t="s">
        <v>1561</v>
      </c>
      <c r="J46" s="664" t="s">
        <v>1562</v>
      </c>
      <c r="K46" s="664" t="s">
        <v>2157</v>
      </c>
      <c r="L46" s="665">
        <v>48.09</v>
      </c>
      <c r="M46" s="665">
        <v>96.18</v>
      </c>
      <c r="N46" s="664">
        <v>2</v>
      </c>
      <c r="O46" s="747">
        <v>0.5</v>
      </c>
      <c r="P46" s="665"/>
      <c r="Q46" s="680">
        <v>0</v>
      </c>
      <c r="R46" s="664"/>
      <c r="S46" s="680">
        <v>0</v>
      </c>
      <c r="T46" s="747"/>
      <c r="U46" s="703">
        <v>0</v>
      </c>
    </row>
    <row r="47" spans="1:21" ht="14.4" customHeight="1" x14ac:dyDescent="0.3">
      <c r="A47" s="663">
        <v>25</v>
      </c>
      <c r="B47" s="664" t="s">
        <v>1838</v>
      </c>
      <c r="C47" s="664" t="s">
        <v>2045</v>
      </c>
      <c r="D47" s="745" t="s">
        <v>2796</v>
      </c>
      <c r="E47" s="746" t="s">
        <v>2085</v>
      </c>
      <c r="F47" s="664" t="s">
        <v>2043</v>
      </c>
      <c r="G47" s="664" t="s">
        <v>2097</v>
      </c>
      <c r="H47" s="664" t="s">
        <v>525</v>
      </c>
      <c r="I47" s="664" t="s">
        <v>1592</v>
      </c>
      <c r="J47" s="664" t="s">
        <v>1593</v>
      </c>
      <c r="K47" s="664" t="s">
        <v>2098</v>
      </c>
      <c r="L47" s="665">
        <v>132.97999999999999</v>
      </c>
      <c r="M47" s="665">
        <v>1595.7599999999998</v>
      </c>
      <c r="N47" s="664">
        <v>12</v>
      </c>
      <c r="O47" s="747">
        <v>7.5</v>
      </c>
      <c r="P47" s="665">
        <v>398.93999999999994</v>
      </c>
      <c r="Q47" s="680">
        <v>0.25</v>
      </c>
      <c r="R47" s="664">
        <v>3</v>
      </c>
      <c r="S47" s="680">
        <v>0.25</v>
      </c>
      <c r="T47" s="747">
        <v>3</v>
      </c>
      <c r="U47" s="703">
        <v>0.4</v>
      </c>
    </row>
    <row r="48" spans="1:21" ht="14.4" customHeight="1" x14ac:dyDescent="0.3">
      <c r="A48" s="663">
        <v>25</v>
      </c>
      <c r="B48" s="664" t="s">
        <v>1838</v>
      </c>
      <c r="C48" s="664" t="s">
        <v>2045</v>
      </c>
      <c r="D48" s="745" t="s">
        <v>2796</v>
      </c>
      <c r="E48" s="746" t="s">
        <v>2085</v>
      </c>
      <c r="F48" s="664" t="s">
        <v>2043</v>
      </c>
      <c r="G48" s="664" t="s">
        <v>2140</v>
      </c>
      <c r="H48" s="664" t="s">
        <v>525</v>
      </c>
      <c r="I48" s="664" t="s">
        <v>2158</v>
      </c>
      <c r="J48" s="664" t="s">
        <v>1569</v>
      </c>
      <c r="K48" s="664" t="s">
        <v>2159</v>
      </c>
      <c r="L48" s="665">
        <v>34.19</v>
      </c>
      <c r="M48" s="665">
        <v>102.57</v>
      </c>
      <c r="N48" s="664">
        <v>3</v>
      </c>
      <c r="O48" s="747">
        <v>0.5</v>
      </c>
      <c r="P48" s="665"/>
      <c r="Q48" s="680">
        <v>0</v>
      </c>
      <c r="R48" s="664"/>
      <c r="S48" s="680">
        <v>0</v>
      </c>
      <c r="T48" s="747"/>
      <c r="U48" s="703">
        <v>0</v>
      </c>
    </row>
    <row r="49" spans="1:21" ht="14.4" customHeight="1" x14ac:dyDescent="0.3">
      <c r="A49" s="663">
        <v>25</v>
      </c>
      <c r="B49" s="664" t="s">
        <v>1838</v>
      </c>
      <c r="C49" s="664" t="s">
        <v>2045</v>
      </c>
      <c r="D49" s="745" t="s">
        <v>2796</v>
      </c>
      <c r="E49" s="746" t="s">
        <v>2085</v>
      </c>
      <c r="F49" s="664" t="s">
        <v>2043</v>
      </c>
      <c r="G49" s="664" t="s">
        <v>2099</v>
      </c>
      <c r="H49" s="664" t="s">
        <v>525</v>
      </c>
      <c r="I49" s="664" t="s">
        <v>666</v>
      </c>
      <c r="J49" s="664" t="s">
        <v>555</v>
      </c>
      <c r="K49" s="664" t="s">
        <v>2100</v>
      </c>
      <c r="L49" s="665">
        <v>18.260000000000002</v>
      </c>
      <c r="M49" s="665">
        <v>18.260000000000002</v>
      </c>
      <c r="N49" s="664">
        <v>1</v>
      </c>
      <c r="O49" s="747">
        <v>1</v>
      </c>
      <c r="P49" s="665"/>
      <c r="Q49" s="680">
        <v>0</v>
      </c>
      <c r="R49" s="664"/>
      <c r="S49" s="680">
        <v>0</v>
      </c>
      <c r="T49" s="747"/>
      <c r="U49" s="703">
        <v>0</v>
      </c>
    </row>
    <row r="50" spans="1:21" ht="14.4" customHeight="1" x14ac:dyDescent="0.3">
      <c r="A50" s="663">
        <v>25</v>
      </c>
      <c r="B50" s="664" t="s">
        <v>1838</v>
      </c>
      <c r="C50" s="664" t="s">
        <v>2045</v>
      </c>
      <c r="D50" s="745" t="s">
        <v>2796</v>
      </c>
      <c r="E50" s="746" t="s">
        <v>2085</v>
      </c>
      <c r="F50" s="664" t="s">
        <v>2043</v>
      </c>
      <c r="G50" s="664" t="s">
        <v>2106</v>
      </c>
      <c r="H50" s="664" t="s">
        <v>525</v>
      </c>
      <c r="I50" s="664" t="s">
        <v>726</v>
      </c>
      <c r="J50" s="664" t="s">
        <v>2107</v>
      </c>
      <c r="K50" s="664" t="s">
        <v>2105</v>
      </c>
      <c r="L50" s="665">
        <v>0</v>
      </c>
      <c r="M50" s="665">
        <v>0</v>
      </c>
      <c r="N50" s="664">
        <v>4</v>
      </c>
      <c r="O50" s="747">
        <v>2</v>
      </c>
      <c r="P50" s="665"/>
      <c r="Q50" s="680"/>
      <c r="R50" s="664"/>
      <c r="S50" s="680">
        <v>0</v>
      </c>
      <c r="T50" s="747"/>
      <c r="U50" s="703">
        <v>0</v>
      </c>
    </row>
    <row r="51" spans="1:21" ht="14.4" customHeight="1" x14ac:dyDescent="0.3">
      <c r="A51" s="663">
        <v>25</v>
      </c>
      <c r="B51" s="664" t="s">
        <v>1838</v>
      </c>
      <c r="C51" s="664" t="s">
        <v>2045</v>
      </c>
      <c r="D51" s="745" t="s">
        <v>2796</v>
      </c>
      <c r="E51" s="746" t="s">
        <v>2085</v>
      </c>
      <c r="F51" s="664" t="s">
        <v>2043</v>
      </c>
      <c r="G51" s="664" t="s">
        <v>2160</v>
      </c>
      <c r="H51" s="664" t="s">
        <v>525</v>
      </c>
      <c r="I51" s="664" t="s">
        <v>1213</v>
      </c>
      <c r="J51" s="664" t="s">
        <v>2161</v>
      </c>
      <c r="K51" s="664" t="s">
        <v>2162</v>
      </c>
      <c r="L51" s="665">
        <v>0</v>
      </c>
      <c r="M51" s="665">
        <v>0</v>
      </c>
      <c r="N51" s="664">
        <v>1</v>
      </c>
      <c r="O51" s="747">
        <v>0.5</v>
      </c>
      <c r="P51" s="665"/>
      <c r="Q51" s="680"/>
      <c r="R51" s="664"/>
      <c r="S51" s="680">
        <v>0</v>
      </c>
      <c r="T51" s="747"/>
      <c r="U51" s="703">
        <v>0</v>
      </c>
    </row>
    <row r="52" spans="1:21" ht="14.4" customHeight="1" x14ac:dyDescent="0.3">
      <c r="A52" s="663">
        <v>25</v>
      </c>
      <c r="B52" s="664" t="s">
        <v>1838</v>
      </c>
      <c r="C52" s="664" t="s">
        <v>2045</v>
      </c>
      <c r="D52" s="745" t="s">
        <v>2796</v>
      </c>
      <c r="E52" s="746" t="s">
        <v>2088</v>
      </c>
      <c r="F52" s="664" t="s">
        <v>2043</v>
      </c>
      <c r="G52" s="664" t="s">
        <v>2096</v>
      </c>
      <c r="H52" s="664" t="s">
        <v>525</v>
      </c>
      <c r="I52" s="664" t="s">
        <v>2114</v>
      </c>
      <c r="J52" s="664" t="s">
        <v>1438</v>
      </c>
      <c r="K52" s="664" t="s">
        <v>2115</v>
      </c>
      <c r="L52" s="665">
        <v>0</v>
      </c>
      <c r="M52" s="665">
        <v>0</v>
      </c>
      <c r="N52" s="664">
        <v>4</v>
      </c>
      <c r="O52" s="747">
        <v>4</v>
      </c>
      <c r="P52" s="665"/>
      <c r="Q52" s="680"/>
      <c r="R52" s="664"/>
      <c r="S52" s="680">
        <v>0</v>
      </c>
      <c r="T52" s="747"/>
      <c r="U52" s="703">
        <v>0</v>
      </c>
    </row>
    <row r="53" spans="1:21" ht="14.4" customHeight="1" x14ac:dyDescent="0.3">
      <c r="A53" s="663">
        <v>25</v>
      </c>
      <c r="B53" s="664" t="s">
        <v>1838</v>
      </c>
      <c r="C53" s="664" t="s">
        <v>2045</v>
      </c>
      <c r="D53" s="745" t="s">
        <v>2796</v>
      </c>
      <c r="E53" s="746" t="s">
        <v>2088</v>
      </c>
      <c r="F53" s="664" t="s">
        <v>2043</v>
      </c>
      <c r="G53" s="664" t="s">
        <v>2096</v>
      </c>
      <c r="H53" s="664" t="s">
        <v>1302</v>
      </c>
      <c r="I53" s="664" t="s">
        <v>1658</v>
      </c>
      <c r="J53" s="664" t="s">
        <v>1438</v>
      </c>
      <c r="K53" s="664" t="s">
        <v>1965</v>
      </c>
      <c r="L53" s="665">
        <v>154.36000000000001</v>
      </c>
      <c r="M53" s="665">
        <v>1080.52</v>
      </c>
      <c r="N53" s="664">
        <v>7</v>
      </c>
      <c r="O53" s="747">
        <v>7</v>
      </c>
      <c r="P53" s="665">
        <v>154.36000000000001</v>
      </c>
      <c r="Q53" s="680">
        <v>0.14285714285714288</v>
      </c>
      <c r="R53" s="664">
        <v>1</v>
      </c>
      <c r="S53" s="680">
        <v>0.14285714285714285</v>
      </c>
      <c r="T53" s="747">
        <v>1</v>
      </c>
      <c r="U53" s="703">
        <v>0.14285714285714285</v>
      </c>
    </row>
    <row r="54" spans="1:21" ht="14.4" customHeight="1" x14ac:dyDescent="0.3">
      <c r="A54" s="663">
        <v>25</v>
      </c>
      <c r="B54" s="664" t="s">
        <v>1838</v>
      </c>
      <c r="C54" s="664" t="s">
        <v>2045</v>
      </c>
      <c r="D54" s="745" t="s">
        <v>2796</v>
      </c>
      <c r="E54" s="746" t="s">
        <v>2088</v>
      </c>
      <c r="F54" s="664" t="s">
        <v>2043</v>
      </c>
      <c r="G54" s="664" t="s">
        <v>2096</v>
      </c>
      <c r="H54" s="664" t="s">
        <v>525</v>
      </c>
      <c r="I54" s="664" t="s">
        <v>2163</v>
      </c>
      <c r="J54" s="664" t="s">
        <v>1438</v>
      </c>
      <c r="K54" s="664" t="s">
        <v>1965</v>
      </c>
      <c r="L54" s="665">
        <v>154.36000000000001</v>
      </c>
      <c r="M54" s="665">
        <v>463.08000000000004</v>
      </c>
      <c r="N54" s="664">
        <v>3</v>
      </c>
      <c r="O54" s="747">
        <v>3</v>
      </c>
      <c r="P54" s="665">
        <v>154.36000000000001</v>
      </c>
      <c r="Q54" s="680">
        <v>0.33333333333333331</v>
      </c>
      <c r="R54" s="664">
        <v>1</v>
      </c>
      <c r="S54" s="680">
        <v>0.33333333333333331</v>
      </c>
      <c r="T54" s="747">
        <v>1</v>
      </c>
      <c r="U54" s="703">
        <v>0.33333333333333331</v>
      </c>
    </row>
    <row r="55" spans="1:21" ht="14.4" customHeight="1" x14ac:dyDescent="0.3">
      <c r="A55" s="663">
        <v>25</v>
      </c>
      <c r="B55" s="664" t="s">
        <v>1838</v>
      </c>
      <c r="C55" s="664" t="s">
        <v>2045</v>
      </c>
      <c r="D55" s="745" t="s">
        <v>2796</v>
      </c>
      <c r="E55" s="746" t="s">
        <v>2088</v>
      </c>
      <c r="F55" s="664" t="s">
        <v>2043</v>
      </c>
      <c r="G55" s="664" t="s">
        <v>2164</v>
      </c>
      <c r="H55" s="664" t="s">
        <v>525</v>
      </c>
      <c r="I55" s="664" t="s">
        <v>2165</v>
      </c>
      <c r="J55" s="664" t="s">
        <v>1383</v>
      </c>
      <c r="K55" s="664" t="s">
        <v>2166</v>
      </c>
      <c r="L55" s="665">
        <v>0</v>
      </c>
      <c r="M55" s="665">
        <v>0</v>
      </c>
      <c r="N55" s="664">
        <v>1</v>
      </c>
      <c r="O55" s="747">
        <v>1</v>
      </c>
      <c r="P55" s="665"/>
      <c r="Q55" s="680"/>
      <c r="R55" s="664"/>
      <c r="S55" s="680">
        <v>0</v>
      </c>
      <c r="T55" s="747"/>
      <c r="U55" s="703">
        <v>0</v>
      </c>
    </row>
    <row r="56" spans="1:21" ht="14.4" customHeight="1" x14ac:dyDescent="0.3">
      <c r="A56" s="663">
        <v>25</v>
      </c>
      <c r="B56" s="664" t="s">
        <v>1838</v>
      </c>
      <c r="C56" s="664" t="s">
        <v>2045</v>
      </c>
      <c r="D56" s="745" t="s">
        <v>2796</v>
      </c>
      <c r="E56" s="746" t="s">
        <v>2088</v>
      </c>
      <c r="F56" s="664" t="s">
        <v>2043</v>
      </c>
      <c r="G56" s="664" t="s">
        <v>2097</v>
      </c>
      <c r="H56" s="664" t="s">
        <v>525</v>
      </c>
      <c r="I56" s="664" t="s">
        <v>1592</v>
      </c>
      <c r="J56" s="664" t="s">
        <v>1593</v>
      </c>
      <c r="K56" s="664" t="s">
        <v>2098</v>
      </c>
      <c r="L56" s="665">
        <v>132.97999999999999</v>
      </c>
      <c r="M56" s="665">
        <v>265.95999999999998</v>
      </c>
      <c r="N56" s="664">
        <v>2</v>
      </c>
      <c r="O56" s="747">
        <v>2</v>
      </c>
      <c r="P56" s="665">
        <v>132.97999999999999</v>
      </c>
      <c r="Q56" s="680">
        <v>0.5</v>
      </c>
      <c r="R56" s="664">
        <v>1</v>
      </c>
      <c r="S56" s="680">
        <v>0.5</v>
      </c>
      <c r="T56" s="747">
        <v>1</v>
      </c>
      <c r="U56" s="703">
        <v>0.5</v>
      </c>
    </row>
    <row r="57" spans="1:21" ht="14.4" customHeight="1" x14ac:dyDescent="0.3">
      <c r="A57" s="663">
        <v>25</v>
      </c>
      <c r="B57" s="664" t="s">
        <v>1838</v>
      </c>
      <c r="C57" s="664" t="s">
        <v>2045</v>
      </c>
      <c r="D57" s="745" t="s">
        <v>2796</v>
      </c>
      <c r="E57" s="746" t="s">
        <v>2088</v>
      </c>
      <c r="F57" s="664" t="s">
        <v>2043</v>
      </c>
      <c r="G57" s="664" t="s">
        <v>2097</v>
      </c>
      <c r="H57" s="664" t="s">
        <v>525</v>
      </c>
      <c r="I57" s="664" t="s">
        <v>2167</v>
      </c>
      <c r="J57" s="664" t="s">
        <v>1593</v>
      </c>
      <c r="K57" s="664" t="s">
        <v>2168</v>
      </c>
      <c r="L57" s="665">
        <v>0</v>
      </c>
      <c r="M57" s="665">
        <v>0</v>
      </c>
      <c r="N57" s="664">
        <v>1</v>
      </c>
      <c r="O57" s="747">
        <v>1</v>
      </c>
      <c r="P57" s="665"/>
      <c r="Q57" s="680"/>
      <c r="R57" s="664"/>
      <c r="S57" s="680">
        <v>0</v>
      </c>
      <c r="T57" s="747"/>
      <c r="U57" s="703">
        <v>0</v>
      </c>
    </row>
    <row r="58" spans="1:21" ht="14.4" customHeight="1" x14ac:dyDescent="0.3">
      <c r="A58" s="663">
        <v>25</v>
      </c>
      <c r="B58" s="664" t="s">
        <v>1838</v>
      </c>
      <c r="C58" s="664" t="s">
        <v>2045</v>
      </c>
      <c r="D58" s="745" t="s">
        <v>2796</v>
      </c>
      <c r="E58" s="746" t="s">
        <v>2092</v>
      </c>
      <c r="F58" s="664" t="s">
        <v>2043</v>
      </c>
      <c r="G58" s="664" t="s">
        <v>2096</v>
      </c>
      <c r="H58" s="664" t="s">
        <v>1302</v>
      </c>
      <c r="I58" s="664" t="s">
        <v>1658</v>
      </c>
      <c r="J58" s="664" t="s">
        <v>1438</v>
      </c>
      <c r="K58" s="664" t="s">
        <v>1965</v>
      </c>
      <c r="L58" s="665">
        <v>154.36000000000001</v>
      </c>
      <c r="M58" s="665">
        <v>1852.3200000000006</v>
      </c>
      <c r="N58" s="664">
        <v>12</v>
      </c>
      <c r="O58" s="747">
        <v>8</v>
      </c>
      <c r="P58" s="665">
        <v>154.36000000000001</v>
      </c>
      <c r="Q58" s="680">
        <v>8.3333333333333315E-2</v>
      </c>
      <c r="R58" s="664">
        <v>1</v>
      </c>
      <c r="S58" s="680">
        <v>8.3333333333333329E-2</v>
      </c>
      <c r="T58" s="747">
        <v>1</v>
      </c>
      <c r="U58" s="703">
        <v>0.125</v>
      </c>
    </row>
    <row r="59" spans="1:21" ht="14.4" customHeight="1" x14ac:dyDescent="0.3">
      <c r="A59" s="663">
        <v>25</v>
      </c>
      <c r="B59" s="664" t="s">
        <v>1838</v>
      </c>
      <c r="C59" s="664" t="s">
        <v>2045</v>
      </c>
      <c r="D59" s="745" t="s">
        <v>2796</v>
      </c>
      <c r="E59" s="746" t="s">
        <v>2092</v>
      </c>
      <c r="F59" s="664" t="s">
        <v>2043</v>
      </c>
      <c r="G59" s="664" t="s">
        <v>2097</v>
      </c>
      <c r="H59" s="664" t="s">
        <v>525</v>
      </c>
      <c r="I59" s="664" t="s">
        <v>1592</v>
      </c>
      <c r="J59" s="664" t="s">
        <v>1593</v>
      </c>
      <c r="K59" s="664" t="s">
        <v>2098</v>
      </c>
      <c r="L59" s="665">
        <v>132.97999999999999</v>
      </c>
      <c r="M59" s="665">
        <v>132.97999999999999</v>
      </c>
      <c r="N59" s="664">
        <v>1</v>
      </c>
      <c r="O59" s="747">
        <v>1</v>
      </c>
      <c r="P59" s="665"/>
      <c r="Q59" s="680">
        <v>0</v>
      </c>
      <c r="R59" s="664"/>
      <c r="S59" s="680">
        <v>0</v>
      </c>
      <c r="T59" s="747"/>
      <c r="U59" s="703">
        <v>0</v>
      </c>
    </row>
    <row r="60" spans="1:21" ht="14.4" customHeight="1" x14ac:dyDescent="0.3">
      <c r="A60" s="663">
        <v>25</v>
      </c>
      <c r="B60" s="664" t="s">
        <v>1838</v>
      </c>
      <c r="C60" s="664" t="s">
        <v>2045</v>
      </c>
      <c r="D60" s="745" t="s">
        <v>2796</v>
      </c>
      <c r="E60" s="746" t="s">
        <v>2095</v>
      </c>
      <c r="F60" s="664" t="s">
        <v>2043</v>
      </c>
      <c r="G60" s="664" t="s">
        <v>2096</v>
      </c>
      <c r="H60" s="664" t="s">
        <v>1302</v>
      </c>
      <c r="I60" s="664" t="s">
        <v>1658</v>
      </c>
      <c r="J60" s="664" t="s">
        <v>1438</v>
      </c>
      <c r="K60" s="664" t="s">
        <v>1965</v>
      </c>
      <c r="L60" s="665">
        <v>154.36000000000001</v>
      </c>
      <c r="M60" s="665">
        <v>617.44000000000005</v>
      </c>
      <c r="N60" s="664">
        <v>4</v>
      </c>
      <c r="O60" s="747">
        <v>3</v>
      </c>
      <c r="P60" s="665">
        <v>308.72000000000003</v>
      </c>
      <c r="Q60" s="680">
        <v>0.5</v>
      </c>
      <c r="R60" s="664">
        <v>2</v>
      </c>
      <c r="S60" s="680">
        <v>0.5</v>
      </c>
      <c r="T60" s="747">
        <v>1</v>
      </c>
      <c r="U60" s="703">
        <v>0.33333333333333331</v>
      </c>
    </row>
    <row r="61" spans="1:21" ht="14.4" customHeight="1" x14ac:dyDescent="0.3">
      <c r="A61" s="663">
        <v>25</v>
      </c>
      <c r="B61" s="664" t="s">
        <v>1838</v>
      </c>
      <c r="C61" s="664" t="s">
        <v>2045</v>
      </c>
      <c r="D61" s="745" t="s">
        <v>2796</v>
      </c>
      <c r="E61" s="746" t="s">
        <v>2095</v>
      </c>
      <c r="F61" s="664" t="s">
        <v>2043</v>
      </c>
      <c r="G61" s="664" t="s">
        <v>2096</v>
      </c>
      <c r="H61" s="664" t="s">
        <v>1302</v>
      </c>
      <c r="I61" s="664" t="s">
        <v>1437</v>
      </c>
      <c r="J61" s="664" t="s">
        <v>1438</v>
      </c>
      <c r="K61" s="664" t="s">
        <v>1966</v>
      </c>
      <c r="L61" s="665">
        <v>225.06</v>
      </c>
      <c r="M61" s="665">
        <v>225.06</v>
      </c>
      <c r="N61" s="664">
        <v>1</v>
      </c>
      <c r="O61" s="747">
        <v>1</v>
      </c>
      <c r="P61" s="665"/>
      <c r="Q61" s="680">
        <v>0</v>
      </c>
      <c r="R61" s="664"/>
      <c r="S61" s="680">
        <v>0</v>
      </c>
      <c r="T61" s="747"/>
      <c r="U61" s="703">
        <v>0</v>
      </c>
    </row>
    <row r="62" spans="1:21" ht="14.4" customHeight="1" x14ac:dyDescent="0.3">
      <c r="A62" s="663">
        <v>25</v>
      </c>
      <c r="B62" s="664" t="s">
        <v>1838</v>
      </c>
      <c r="C62" s="664" t="s">
        <v>2045</v>
      </c>
      <c r="D62" s="745" t="s">
        <v>2796</v>
      </c>
      <c r="E62" s="746" t="s">
        <v>2095</v>
      </c>
      <c r="F62" s="664" t="s">
        <v>2043</v>
      </c>
      <c r="G62" s="664" t="s">
        <v>2147</v>
      </c>
      <c r="H62" s="664" t="s">
        <v>525</v>
      </c>
      <c r="I62" s="664" t="s">
        <v>2169</v>
      </c>
      <c r="J62" s="664" t="s">
        <v>2170</v>
      </c>
      <c r="K62" s="664" t="s">
        <v>2171</v>
      </c>
      <c r="L62" s="665">
        <v>195.83</v>
      </c>
      <c r="M62" s="665">
        <v>195.83</v>
      </c>
      <c r="N62" s="664">
        <v>1</v>
      </c>
      <c r="O62" s="747">
        <v>0.5</v>
      </c>
      <c r="P62" s="665">
        <v>195.83</v>
      </c>
      <c r="Q62" s="680">
        <v>1</v>
      </c>
      <c r="R62" s="664">
        <v>1</v>
      </c>
      <c r="S62" s="680">
        <v>1</v>
      </c>
      <c r="T62" s="747">
        <v>0.5</v>
      </c>
      <c r="U62" s="703">
        <v>1</v>
      </c>
    </row>
    <row r="63" spans="1:21" ht="14.4" customHeight="1" x14ac:dyDescent="0.3">
      <c r="A63" s="663">
        <v>25</v>
      </c>
      <c r="B63" s="664" t="s">
        <v>1838</v>
      </c>
      <c r="C63" s="664" t="s">
        <v>2045</v>
      </c>
      <c r="D63" s="745" t="s">
        <v>2796</v>
      </c>
      <c r="E63" s="746" t="s">
        <v>2095</v>
      </c>
      <c r="F63" s="664" t="s">
        <v>2043</v>
      </c>
      <c r="G63" s="664" t="s">
        <v>2097</v>
      </c>
      <c r="H63" s="664" t="s">
        <v>525</v>
      </c>
      <c r="I63" s="664" t="s">
        <v>2120</v>
      </c>
      <c r="J63" s="664" t="s">
        <v>1593</v>
      </c>
      <c r="K63" s="664" t="s">
        <v>2098</v>
      </c>
      <c r="L63" s="665">
        <v>132.97999999999999</v>
      </c>
      <c r="M63" s="665">
        <v>398.93999999999994</v>
      </c>
      <c r="N63" s="664">
        <v>3</v>
      </c>
      <c r="O63" s="747">
        <v>1.5</v>
      </c>
      <c r="P63" s="665">
        <v>265.95999999999998</v>
      </c>
      <c r="Q63" s="680">
        <v>0.66666666666666674</v>
      </c>
      <c r="R63" s="664">
        <v>2</v>
      </c>
      <c r="S63" s="680">
        <v>0.66666666666666663</v>
      </c>
      <c r="T63" s="747">
        <v>0.5</v>
      </c>
      <c r="U63" s="703">
        <v>0.33333333333333331</v>
      </c>
    </row>
    <row r="64" spans="1:21" ht="14.4" customHeight="1" x14ac:dyDescent="0.3">
      <c r="A64" s="663">
        <v>25</v>
      </c>
      <c r="B64" s="664" t="s">
        <v>1838</v>
      </c>
      <c r="C64" s="664" t="s">
        <v>2045</v>
      </c>
      <c r="D64" s="745" t="s">
        <v>2796</v>
      </c>
      <c r="E64" s="746" t="s">
        <v>2060</v>
      </c>
      <c r="F64" s="664" t="s">
        <v>2043</v>
      </c>
      <c r="G64" s="664" t="s">
        <v>2151</v>
      </c>
      <c r="H64" s="664" t="s">
        <v>525</v>
      </c>
      <c r="I64" s="664" t="s">
        <v>2172</v>
      </c>
      <c r="J64" s="664" t="s">
        <v>2173</v>
      </c>
      <c r="K64" s="664" t="s">
        <v>2174</v>
      </c>
      <c r="L64" s="665">
        <v>0</v>
      </c>
      <c r="M64" s="665">
        <v>0</v>
      </c>
      <c r="N64" s="664">
        <v>1</v>
      </c>
      <c r="O64" s="747">
        <v>1</v>
      </c>
      <c r="P64" s="665">
        <v>0</v>
      </c>
      <c r="Q64" s="680"/>
      <c r="R64" s="664">
        <v>1</v>
      </c>
      <c r="S64" s="680">
        <v>1</v>
      </c>
      <c r="T64" s="747">
        <v>1</v>
      </c>
      <c r="U64" s="703">
        <v>1</v>
      </c>
    </row>
    <row r="65" spans="1:21" ht="14.4" customHeight="1" x14ac:dyDescent="0.3">
      <c r="A65" s="663">
        <v>25</v>
      </c>
      <c r="B65" s="664" t="s">
        <v>1838</v>
      </c>
      <c r="C65" s="664" t="s">
        <v>2045</v>
      </c>
      <c r="D65" s="745" t="s">
        <v>2796</v>
      </c>
      <c r="E65" s="746" t="s">
        <v>2060</v>
      </c>
      <c r="F65" s="664" t="s">
        <v>2043</v>
      </c>
      <c r="G65" s="664" t="s">
        <v>2175</v>
      </c>
      <c r="H65" s="664" t="s">
        <v>1302</v>
      </c>
      <c r="I65" s="664" t="s">
        <v>2176</v>
      </c>
      <c r="J65" s="664" t="s">
        <v>2177</v>
      </c>
      <c r="K65" s="664" t="s">
        <v>2178</v>
      </c>
      <c r="L65" s="665">
        <v>14.11</v>
      </c>
      <c r="M65" s="665">
        <v>14.11</v>
      </c>
      <c r="N65" s="664">
        <v>1</v>
      </c>
      <c r="O65" s="747">
        <v>0.5</v>
      </c>
      <c r="P65" s="665"/>
      <c r="Q65" s="680">
        <v>0</v>
      </c>
      <c r="R65" s="664"/>
      <c r="S65" s="680">
        <v>0</v>
      </c>
      <c r="T65" s="747"/>
      <c r="U65" s="703">
        <v>0</v>
      </c>
    </row>
    <row r="66" spans="1:21" ht="14.4" customHeight="1" x14ac:dyDescent="0.3">
      <c r="A66" s="663">
        <v>25</v>
      </c>
      <c r="B66" s="664" t="s">
        <v>1838</v>
      </c>
      <c r="C66" s="664" t="s">
        <v>2045</v>
      </c>
      <c r="D66" s="745" t="s">
        <v>2796</v>
      </c>
      <c r="E66" s="746" t="s">
        <v>2060</v>
      </c>
      <c r="F66" s="664" t="s">
        <v>2043</v>
      </c>
      <c r="G66" s="664" t="s">
        <v>2179</v>
      </c>
      <c r="H66" s="664" t="s">
        <v>525</v>
      </c>
      <c r="I66" s="664" t="s">
        <v>2180</v>
      </c>
      <c r="J66" s="664" t="s">
        <v>2181</v>
      </c>
      <c r="K66" s="664" t="s">
        <v>2182</v>
      </c>
      <c r="L66" s="665">
        <v>0</v>
      </c>
      <c r="M66" s="665">
        <v>0</v>
      </c>
      <c r="N66" s="664">
        <v>1</v>
      </c>
      <c r="O66" s="747">
        <v>0.5</v>
      </c>
      <c r="P66" s="665"/>
      <c r="Q66" s="680"/>
      <c r="R66" s="664"/>
      <c r="S66" s="680">
        <v>0</v>
      </c>
      <c r="T66" s="747"/>
      <c r="U66" s="703">
        <v>0</v>
      </c>
    </row>
    <row r="67" spans="1:21" ht="14.4" customHeight="1" x14ac:dyDescent="0.3">
      <c r="A67" s="663">
        <v>25</v>
      </c>
      <c r="B67" s="664" t="s">
        <v>1838</v>
      </c>
      <c r="C67" s="664" t="s">
        <v>2045</v>
      </c>
      <c r="D67" s="745" t="s">
        <v>2796</v>
      </c>
      <c r="E67" s="746" t="s">
        <v>2060</v>
      </c>
      <c r="F67" s="664" t="s">
        <v>2043</v>
      </c>
      <c r="G67" s="664" t="s">
        <v>2096</v>
      </c>
      <c r="H67" s="664" t="s">
        <v>1302</v>
      </c>
      <c r="I67" s="664" t="s">
        <v>1658</v>
      </c>
      <c r="J67" s="664" t="s">
        <v>1438</v>
      </c>
      <c r="K67" s="664" t="s">
        <v>1965</v>
      </c>
      <c r="L67" s="665">
        <v>154.36000000000001</v>
      </c>
      <c r="M67" s="665">
        <v>5093.8800000000028</v>
      </c>
      <c r="N67" s="664">
        <v>33</v>
      </c>
      <c r="O67" s="747">
        <v>21.5</v>
      </c>
      <c r="P67" s="665">
        <v>2315.400000000001</v>
      </c>
      <c r="Q67" s="680">
        <v>0.45454545454545447</v>
      </c>
      <c r="R67" s="664">
        <v>15</v>
      </c>
      <c r="S67" s="680">
        <v>0.45454545454545453</v>
      </c>
      <c r="T67" s="747">
        <v>9.5</v>
      </c>
      <c r="U67" s="703">
        <v>0.44186046511627908</v>
      </c>
    </row>
    <row r="68" spans="1:21" ht="14.4" customHeight="1" x14ac:dyDescent="0.3">
      <c r="A68" s="663">
        <v>25</v>
      </c>
      <c r="B68" s="664" t="s">
        <v>1838</v>
      </c>
      <c r="C68" s="664" t="s">
        <v>2045</v>
      </c>
      <c r="D68" s="745" t="s">
        <v>2796</v>
      </c>
      <c r="E68" s="746" t="s">
        <v>2060</v>
      </c>
      <c r="F68" s="664" t="s">
        <v>2043</v>
      </c>
      <c r="G68" s="664" t="s">
        <v>2183</v>
      </c>
      <c r="H68" s="664" t="s">
        <v>525</v>
      </c>
      <c r="I68" s="664" t="s">
        <v>769</v>
      </c>
      <c r="J68" s="664" t="s">
        <v>770</v>
      </c>
      <c r="K68" s="664" t="s">
        <v>2184</v>
      </c>
      <c r="L68" s="665">
        <v>0</v>
      </c>
      <c r="M68" s="665">
        <v>0</v>
      </c>
      <c r="N68" s="664">
        <v>1</v>
      </c>
      <c r="O68" s="747">
        <v>0.5</v>
      </c>
      <c r="P68" s="665">
        <v>0</v>
      </c>
      <c r="Q68" s="680"/>
      <c r="R68" s="664">
        <v>1</v>
      </c>
      <c r="S68" s="680">
        <v>1</v>
      </c>
      <c r="T68" s="747">
        <v>0.5</v>
      </c>
      <c r="U68" s="703">
        <v>1</v>
      </c>
    </row>
    <row r="69" spans="1:21" ht="14.4" customHeight="1" x14ac:dyDescent="0.3">
      <c r="A69" s="663">
        <v>25</v>
      </c>
      <c r="B69" s="664" t="s">
        <v>1838</v>
      </c>
      <c r="C69" s="664" t="s">
        <v>2045</v>
      </c>
      <c r="D69" s="745" t="s">
        <v>2796</v>
      </c>
      <c r="E69" s="746" t="s">
        <v>2060</v>
      </c>
      <c r="F69" s="664" t="s">
        <v>2043</v>
      </c>
      <c r="G69" s="664" t="s">
        <v>2147</v>
      </c>
      <c r="H69" s="664" t="s">
        <v>525</v>
      </c>
      <c r="I69" s="664" t="s">
        <v>2148</v>
      </c>
      <c r="J69" s="664" t="s">
        <v>2149</v>
      </c>
      <c r="K69" s="664" t="s">
        <v>2150</v>
      </c>
      <c r="L69" s="665">
        <v>78.33</v>
      </c>
      <c r="M69" s="665">
        <v>156.66</v>
      </c>
      <c r="N69" s="664">
        <v>2</v>
      </c>
      <c r="O69" s="747">
        <v>0.5</v>
      </c>
      <c r="P69" s="665"/>
      <c r="Q69" s="680">
        <v>0</v>
      </c>
      <c r="R69" s="664"/>
      <c r="S69" s="680">
        <v>0</v>
      </c>
      <c r="T69" s="747"/>
      <c r="U69" s="703">
        <v>0</v>
      </c>
    </row>
    <row r="70" spans="1:21" ht="14.4" customHeight="1" x14ac:dyDescent="0.3">
      <c r="A70" s="663">
        <v>25</v>
      </c>
      <c r="B70" s="664" t="s">
        <v>1838</v>
      </c>
      <c r="C70" s="664" t="s">
        <v>2045</v>
      </c>
      <c r="D70" s="745" t="s">
        <v>2796</v>
      </c>
      <c r="E70" s="746" t="s">
        <v>2060</v>
      </c>
      <c r="F70" s="664" t="s">
        <v>2043</v>
      </c>
      <c r="G70" s="664" t="s">
        <v>2147</v>
      </c>
      <c r="H70" s="664" t="s">
        <v>525</v>
      </c>
      <c r="I70" s="664" t="s">
        <v>2185</v>
      </c>
      <c r="J70" s="664" t="s">
        <v>2149</v>
      </c>
      <c r="K70" s="664" t="s">
        <v>2186</v>
      </c>
      <c r="L70" s="665">
        <v>391.67</v>
      </c>
      <c r="M70" s="665">
        <v>783.34</v>
      </c>
      <c r="N70" s="664">
        <v>2</v>
      </c>
      <c r="O70" s="747">
        <v>1</v>
      </c>
      <c r="P70" s="665">
        <v>783.34</v>
      </c>
      <c r="Q70" s="680">
        <v>1</v>
      </c>
      <c r="R70" s="664">
        <v>2</v>
      </c>
      <c r="S70" s="680">
        <v>1</v>
      </c>
      <c r="T70" s="747">
        <v>1</v>
      </c>
      <c r="U70" s="703">
        <v>1</v>
      </c>
    </row>
    <row r="71" spans="1:21" ht="14.4" customHeight="1" x14ac:dyDescent="0.3">
      <c r="A71" s="663">
        <v>25</v>
      </c>
      <c r="B71" s="664" t="s">
        <v>1838</v>
      </c>
      <c r="C71" s="664" t="s">
        <v>2045</v>
      </c>
      <c r="D71" s="745" t="s">
        <v>2796</v>
      </c>
      <c r="E71" s="746" t="s">
        <v>2060</v>
      </c>
      <c r="F71" s="664" t="s">
        <v>2043</v>
      </c>
      <c r="G71" s="664" t="s">
        <v>2164</v>
      </c>
      <c r="H71" s="664" t="s">
        <v>1302</v>
      </c>
      <c r="I71" s="664" t="s">
        <v>1382</v>
      </c>
      <c r="J71" s="664" t="s">
        <v>1383</v>
      </c>
      <c r="K71" s="664" t="s">
        <v>1951</v>
      </c>
      <c r="L71" s="665">
        <v>42.57</v>
      </c>
      <c r="M71" s="665">
        <v>85.14</v>
      </c>
      <c r="N71" s="664">
        <v>2</v>
      </c>
      <c r="O71" s="747">
        <v>1</v>
      </c>
      <c r="P71" s="665">
        <v>42.57</v>
      </c>
      <c r="Q71" s="680">
        <v>0.5</v>
      </c>
      <c r="R71" s="664">
        <v>1</v>
      </c>
      <c r="S71" s="680">
        <v>0.5</v>
      </c>
      <c r="T71" s="747">
        <v>0.5</v>
      </c>
      <c r="U71" s="703">
        <v>0.5</v>
      </c>
    </row>
    <row r="72" spans="1:21" ht="14.4" customHeight="1" x14ac:dyDescent="0.3">
      <c r="A72" s="663">
        <v>25</v>
      </c>
      <c r="B72" s="664" t="s">
        <v>1838</v>
      </c>
      <c r="C72" s="664" t="s">
        <v>2045</v>
      </c>
      <c r="D72" s="745" t="s">
        <v>2796</v>
      </c>
      <c r="E72" s="746" t="s">
        <v>2060</v>
      </c>
      <c r="F72" s="664" t="s">
        <v>2043</v>
      </c>
      <c r="G72" s="664" t="s">
        <v>2187</v>
      </c>
      <c r="H72" s="664" t="s">
        <v>525</v>
      </c>
      <c r="I72" s="664" t="s">
        <v>820</v>
      </c>
      <c r="J72" s="664" t="s">
        <v>821</v>
      </c>
      <c r="K72" s="664" t="s">
        <v>2188</v>
      </c>
      <c r="L72" s="665">
        <v>33</v>
      </c>
      <c r="M72" s="665">
        <v>33</v>
      </c>
      <c r="N72" s="664">
        <v>1</v>
      </c>
      <c r="O72" s="747">
        <v>1</v>
      </c>
      <c r="P72" s="665"/>
      <c r="Q72" s="680">
        <v>0</v>
      </c>
      <c r="R72" s="664"/>
      <c r="S72" s="680">
        <v>0</v>
      </c>
      <c r="T72" s="747"/>
      <c r="U72" s="703">
        <v>0</v>
      </c>
    </row>
    <row r="73" spans="1:21" ht="14.4" customHeight="1" x14ac:dyDescent="0.3">
      <c r="A73" s="663">
        <v>25</v>
      </c>
      <c r="B73" s="664" t="s">
        <v>1838</v>
      </c>
      <c r="C73" s="664" t="s">
        <v>2045</v>
      </c>
      <c r="D73" s="745" t="s">
        <v>2796</v>
      </c>
      <c r="E73" s="746" t="s">
        <v>2060</v>
      </c>
      <c r="F73" s="664" t="s">
        <v>2043</v>
      </c>
      <c r="G73" s="664" t="s">
        <v>2156</v>
      </c>
      <c r="H73" s="664" t="s">
        <v>525</v>
      </c>
      <c r="I73" s="664" t="s">
        <v>1561</v>
      </c>
      <c r="J73" s="664" t="s">
        <v>1562</v>
      </c>
      <c r="K73" s="664" t="s">
        <v>2157</v>
      </c>
      <c r="L73" s="665">
        <v>48.09</v>
      </c>
      <c r="M73" s="665">
        <v>144.27000000000001</v>
      </c>
      <c r="N73" s="664">
        <v>3</v>
      </c>
      <c r="O73" s="747">
        <v>2</v>
      </c>
      <c r="P73" s="665">
        <v>96.18</v>
      </c>
      <c r="Q73" s="680">
        <v>0.66666666666666663</v>
      </c>
      <c r="R73" s="664">
        <v>2</v>
      </c>
      <c r="S73" s="680">
        <v>0.66666666666666663</v>
      </c>
      <c r="T73" s="747">
        <v>1.5</v>
      </c>
      <c r="U73" s="703">
        <v>0.75</v>
      </c>
    </row>
    <row r="74" spans="1:21" ht="14.4" customHeight="1" x14ac:dyDescent="0.3">
      <c r="A74" s="663">
        <v>25</v>
      </c>
      <c r="B74" s="664" t="s">
        <v>1838</v>
      </c>
      <c r="C74" s="664" t="s">
        <v>2045</v>
      </c>
      <c r="D74" s="745" t="s">
        <v>2796</v>
      </c>
      <c r="E74" s="746" t="s">
        <v>2060</v>
      </c>
      <c r="F74" s="664" t="s">
        <v>2043</v>
      </c>
      <c r="G74" s="664" t="s">
        <v>2097</v>
      </c>
      <c r="H74" s="664" t="s">
        <v>525</v>
      </c>
      <c r="I74" s="664" t="s">
        <v>1592</v>
      </c>
      <c r="J74" s="664" t="s">
        <v>1593</v>
      </c>
      <c r="K74" s="664" t="s">
        <v>2098</v>
      </c>
      <c r="L74" s="665">
        <v>132.97999999999999</v>
      </c>
      <c r="M74" s="665">
        <v>1196.8199999999997</v>
      </c>
      <c r="N74" s="664">
        <v>9</v>
      </c>
      <c r="O74" s="747">
        <v>4</v>
      </c>
      <c r="P74" s="665">
        <v>398.93999999999994</v>
      </c>
      <c r="Q74" s="680">
        <v>0.33333333333333337</v>
      </c>
      <c r="R74" s="664">
        <v>3</v>
      </c>
      <c r="S74" s="680">
        <v>0.33333333333333331</v>
      </c>
      <c r="T74" s="747">
        <v>1.5</v>
      </c>
      <c r="U74" s="703">
        <v>0.375</v>
      </c>
    </row>
    <row r="75" spans="1:21" ht="14.4" customHeight="1" x14ac:dyDescent="0.3">
      <c r="A75" s="663">
        <v>25</v>
      </c>
      <c r="B75" s="664" t="s">
        <v>1838</v>
      </c>
      <c r="C75" s="664" t="s">
        <v>2045</v>
      </c>
      <c r="D75" s="745" t="s">
        <v>2796</v>
      </c>
      <c r="E75" s="746" t="s">
        <v>2060</v>
      </c>
      <c r="F75" s="664" t="s">
        <v>2043</v>
      </c>
      <c r="G75" s="664" t="s">
        <v>2189</v>
      </c>
      <c r="H75" s="664" t="s">
        <v>525</v>
      </c>
      <c r="I75" s="664" t="s">
        <v>1618</v>
      </c>
      <c r="J75" s="664" t="s">
        <v>1619</v>
      </c>
      <c r="K75" s="664" t="s">
        <v>2190</v>
      </c>
      <c r="L75" s="665">
        <v>115.13</v>
      </c>
      <c r="M75" s="665">
        <v>575.65</v>
      </c>
      <c r="N75" s="664">
        <v>5</v>
      </c>
      <c r="O75" s="747">
        <v>4.5</v>
      </c>
      <c r="P75" s="665">
        <v>115.13</v>
      </c>
      <c r="Q75" s="680">
        <v>0.2</v>
      </c>
      <c r="R75" s="664">
        <v>1</v>
      </c>
      <c r="S75" s="680">
        <v>0.2</v>
      </c>
      <c r="T75" s="747">
        <v>1</v>
      </c>
      <c r="U75" s="703">
        <v>0.22222222222222221</v>
      </c>
    </row>
    <row r="76" spans="1:21" ht="14.4" customHeight="1" x14ac:dyDescent="0.3">
      <c r="A76" s="663">
        <v>25</v>
      </c>
      <c r="B76" s="664" t="s">
        <v>1838</v>
      </c>
      <c r="C76" s="664" t="s">
        <v>2045</v>
      </c>
      <c r="D76" s="745" t="s">
        <v>2796</v>
      </c>
      <c r="E76" s="746" t="s">
        <v>2060</v>
      </c>
      <c r="F76" s="664" t="s">
        <v>2043</v>
      </c>
      <c r="G76" s="664" t="s">
        <v>2189</v>
      </c>
      <c r="H76" s="664" t="s">
        <v>525</v>
      </c>
      <c r="I76" s="664" t="s">
        <v>1618</v>
      </c>
      <c r="J76" s="664" t="s">
        <v>1619</v>
      </c>
      <c r="K76" s="664" t="s">
        <v>2190</v>
      </c>
      <c r="L76" s="665">
        <v>69.59</v>
      </c>
      <c r="M76" s="665">
        <v>69.59</v>
      </c>
      <c r="N76" s="664">
        <v>1</v>
      </c>
      <c r="O76" s="747">
        <v>0.5</v>
      </c>
      <c r="P76" s="665"/>
      <c r="Q76" s="680">
        <v>0</v>
      </c>
      <c r="R76" s="664"/>
      <c r="S76" s="680">
        <v>0</v>
      </c>
      <c r="T76" s="747"/>
      <c r="U76" s="703">
        <v>0</v>
      </c>
    </row>
    <row r="77" spans="1:21" ht="14.4" customHeight="1" x14ac:dyDescent="0.3">
      <c r="A77" s="663">
        <v>25</v>
      </c>
      <c r="B77" s="664" t="s">
        <v>1838</v>
      </c>
      <c r="C77" s="664" t="s">
        <v>2045</v>
      </c>
      <c r="D77" s="745" t="s">
        <v>2796</v>
      </c>
      <c r="E77" s="746" t="s">
        <v>2060</v>
      </c>
      <c r="F77" s="664" t="s">
        <v>2043</v>
      </c>
      <c r="G77" s="664" t="s">
        <v>2140</v>
      </c>
      <c r="H77" s="664" t="s">
        <v>525</v>
      </c>
      <c r="I77" s="664" t="s">
        <v>1568</v>
      </c>
      <c r="J77" s="664" t="s">
        <v>1569</v>
      </c>
      <c r="K77" s="664" t="s">
        <v>2139</v>
      </c>
      <c r="L77" s="665">
        <v>34.19</v>
      </c>
      <c r="M77" s="665">
        <v>68.38</v>
      </c>
      <c r="N77" s="664">
        <v>2</v>
      </c>
      <c r="O77" s="747">
        <v>1</v>
      </c>
      <c r="P77" s="665"/>
      <c r="Q77" s="680">
        <v>0</v>
      </c>
      <c r="R77" s="664"/>
      <c r="S77" s="680">
        <v>0</v>
      </c>
      <c r="T77" s="747"/>
      <c r="U77" s="703">
        <v>0</v>
      </c>
    </row>
    <row r="78" spans="1:21" ht="14.4" customHeight="1" x14ac:dyDescent="0.3">
      <c r="A78" s="663">
        <v>25</v>
      </c>
      <c r="B78" s="664" t="s">
        <v>1838</v>
      </c>
      <c r="C78" s="664" t="s">
        <v>2045</v>
      </c>
      <c r="D78" s="745" t="s">
        <v>2796</v>
      </c>
      <c r="E78" s="746" t="s">
        <v>2060</v>
      </c>
      <c r="F78" s="664" t="s">
        <v>2043</v>
      </c>
      <c r="G78" s="664" t="s">
        <v>2099</v>
      </c>
      <c r="H78" s="664" t="s">
        <v>1302</v>
      </c>
      <c r="I78" s="664" t="s">
        <v>1311</v>
      </c>
      <c r="J78" s="664" t="s">
        <v>555</v>
      </c>
      <c r="K78" s="664" t="s">
        <v>1999</v>
      </c>
      <c r="L78" s="665">
        <v>36.54</v>
      </c>
      <c r="M78" s="665">
        <v>109.62</v>
      </c>
      <c r="N78" s="664">
        <v>3</v>
      </c>
      <c r="O78" s="747">
        <v>2.5</v>
      </c>
      <c r="P78" s="665">
        <v>36.54</v>
      </c>
      <c r="Q78" s="680">
        <v>0.33333333333333331</v>
      </c>
      <c r="R78" s="664">
        <v>1</v>
      </c>
      <c r="S78" s="680">
        <v>0.33333333333333331</v>
      </c>
      <c r="T78" s="747">
        <v>1</v>
      </c>
      <c r="U78" s="703">
        <v>0.4</v>
      </c>
    </row>
    <row r="79" spans="1:21" ht="14.4" customHeight="1" x14ac:dyDescent="0.3">
      <c r="A79" s="663">
        <v>25</v>
      </c>
      <c r="B79" s="664" t="s">
        <v>1838</v>
      </c>
      <c r="C79" s="664" t="s">
        <v>2045</v>
      </c>
      <c r="D79" s="745" t="s">
        <v>2796</v>
      </c>
      <c r="E79" s="746" t="s">
        <v>2060</v>
      </c>
      <c r="F79" s="664" t="s">
        <v>2043</v>
      </c>
      <c r="G79" s="664" t="s">
        <v>2099</v>
      </c>
      <c r="H79" s="664" t="s">
        <v>525</v>
      </c>
      <c r="I79" s="664" t="s">
        <v>1178</v>
      </c>
      <c r="J79" s="664" t="s">
        <v>555</v>
      </c>
      <c r="K79" s="664" t="s">
        <v>2122</v>
      </c>
      <c r="L79" s="665">
        <v>36.54</v>
      </c>
      <c r="M79" s="665">
        <v>876.96000000000015</v>
      </c>
      <c r="N79" s="664">
        <v>24</v>
      </c>
      <c r="O79" s="747">
        <v>12</v>
      </c>
      <c r="P79" s="665">
        <v>401.94000000000005</v>
      </c>
      <c r="Q79" s="680">
        <v>0.45833333333333331</v>
      </c>
      <c r="R79" s="664">
        <v>11</v>
      </c>
      <c r="S79" s="680">
        <v>0.45833333333333331</v>
      </c>
      <c r="T79" s="747">
        <v>5</v>
      </c>
      <c r="U79" s="703">
        <v>0.41666666666666669</v>
      </c>
    </row>
    <row r="80" spans="1:21" ht="14.4" customHeight="1" x14ac:dyDescent="0.3">
      <c r="A80" s="663">
        <v>25</v>
      </c>
      <c r="B80" s="664" t="s">
        <v>1838</v>
      </c>
      <c r="C80" s="664" t="s">
        <v>2045</v>
      </c>
      <c r="D80" s="745" t="s">
        <v>2796</v>
      </c>
      <c r="E80" s="746" t="s">
        <v>2060</v>
      </c>
      <c r="F80" s="664" t="s">
        <v>2043</v>
      </c>
      <c r="G80" s="664" t="s">
        <v>2123</v>
      </c>
      <c r="H80" s="664" t="s">
        <v>525</v>
      </c>
      <c r="I80" s="664" t="s">
        <v>2191</v>
      </c>
      <c r="J80" s="664" t="s">
        <v>2192</v>
      </c>
      <c r="K80" s="664" t="s">
        <v>2126</v>
      </c>
      <c r="L80" s="665">
        <v>0</v>
      </c>
      <c r="M80" s="665">
        <v>0</v>
      </c>
      <c r="N80" s="664">
        <v>1</v>
      </c>
      <c r="O80" s="747">
        <v>1</v>
      </c>
      <c r="P80" s="665">
        <v>0</v>
      </c>
      <c r="Q80" s="680"/>
      <c r="R80" s="664">
        <v>1</v>
      </c>
      <c r="S80" s="680">
        <v>1</v>
      </c>
      <c r="T80" s="747">
        <v>1</v>
      </c>
      <c r="U80" s="703">
        <v>1</v>
      </c>
    </row>
    <row r="81" spans="1:21" ht="14.4" customHeight="1" x14ac:dyDescent="0.3">
      <c r="A81" s="663">
        <v>25</v>
      </c>
      <c r="B81" s="664" t="s">
        <v>1838</v>
      </c>
      <c r="C81" s="664" t="s">
        <v>2045</v>
      </c>
      <c r="D81" s="745" t="s">
        <v>2796</v>
      </c>
      <c r="E81" s="746" t="s">
        <v>2060</v>
      </c>
      <c r="F81" s="664" t="s">
        <v>2043</v>
      </c>
      <c r="G81" s="664" t="s">
        <v>2123</v>
      </c>
      <c r="H81" s="664" t="s">
        <v>525</v>
      </c>
      <c r="I81" s="664" t="s">
        <v>2193</v>
      </c>
      <c r="J81" s="664" t="s">
        <v>689</v>
      </c>
      <c r="K81" s="664" t="s">
        <v>2194</v>
      </c>
      <c r="L81" s="665">
        <v>57.64</v>
      </c>
      <c r="M81" s="665">
        <v>57.64</v>
      </c>
      <c r="N81" s="664">
        <v>1</v>
      </c>
      <c r="O81" s="747">
        <v>0.5</v>
      </c>
      <c r="P81" s="665"/>
      <c r="Q81" s="680">
        <v>0</v>
      </c>
      <c r="R81" s="664"/>
      <c r="S81" s="680">
        <v>0</v>
      </c>
      <c r="T81" s="747"/>
      <c r="U81" s="703">
        <v>0</v>
      </c>
    </row>
    <row r="82" spans="1:21" ht="14.4" customHeight="1" x14ac:dyDescent="0.3">
      <c r="A82" s="663">
        <v>25</v>
      </c>
      <c r="B82" s="664" t="s">
        <v>1838</v>
      </c>
      <c r="C82" s="664" t="s">
        <v>2045</v>
      </c>
      <c r="D82" s="745" t="s">
        <v>2796</v>
      </c>
      <c r="E82" s="746" t="s">
        <v>2060</v>
      </c>
      <c r="F82" s="664" t="s">
        <v>2043</v>
      </c>
      <c r="G82" s="664" t="s">
        <v>2123</v>
      </c>
      <c r="H82" s="664" t="s">
        <v>525</v>
      </c>
      <c r="I82" s="664" t="s">
        <v>2195</v>
      </c>
      <c r="J82" s="664" t="s">
        <v>689</v>
      </c>
      <c r="K82" s="664" t="s">
        <v>2196</v>
      </c>
      <c r="L82" s="665">
        <v>185.26</v>
      </c>
      <c r="M82" s="665">
        <v>185.26</v>
      </c>
      <c r="N82" s="664">
        <v>1</v>
      </c>
      <c r="O82" s="747">
        <v>1</v>
      </c>
      <c r="P82" s="665"/>
      <c r="Q82" s="680">
        <v>0</v>
      </c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1838</v>
      </c>
      <c r="C83" s="664" t="s">
        <v>2045</v>
      </c>
      <c r="D83" s="745" t="s">
        <v>2796</v>
      </c>
      <c r="E83" s="746" t="s">
        <v>2060</v>
      </c>
      <c r="F83" s="664" t="s">
        <v>2043</v>
      </c>
      <c r="G83" s="664" t="s">
        <v>2197</v>
      </c>
      <c r="H83" s="664" t="s">
        <v>1302</v>
      </c>
      <c r="I83" s="664" t="s">
        <v>1329</v>
      </c>
      <c r="J83" s="664" t="s">
        <v>1944</v>
      </c>
      <c r="K83" s="664" t="s">
        <v>1945</v>
      </c>
      <c r="L83" s="665">
        <v>48.27</v>
      </c>
      <c r="M83" s="665">
        <v>48.27</v>
      </c>
      <c r="N83" s="664">
        <v>1</v>
      </c>
      <c r="O83" s="747">
        <v>0.5</v>
      </c>
      <c r="P83" s="665"/>
      <c r="Q83" s="680">
        <v>0</v>
      </c>
      <c r="R83" s="664"/>
      <c r="S83" s="680">
        <v>0</v>
      </c>
      <c r="T83" s="747"/>
      <c r="U83" s="703">
        <v>0</v>
      </c>
    </row>
    <row r="84" spans="1:21" ht="14.4" customHeight="1" x14ac:dyDescent="0.3">
      <c r="A84" s="663">
        <v>25</v>
      </c>
      <c r="B84" s="664" t="s">
        <v>1838</v>
      </c>
      <c r="C84" s="664" t="s">
        <v>2045</v>
      </c>
      <c r="D84" s="745" t="s">
        <v>2796</v>
      </c>
      <c r="E84" s="746" t="s">
        <v>2060</v>
      </c>
      <c r="F84" s="664" t="s">
        <v>2043</v>
      </c>
      <c r="G84" s="664" t="s">
        <v>2106</v>
      </c>
      <c r="H84" s="664" t="s">
        <v>525</v>
      </c>
      <c r="I84" s="664" t="s">
        <v>726</v>
      </c>
      <c r="J84" s="664" t="s">
        <v>2107</v>
      </c>
      <c r="K84" s="664" t="s">
        <v>2105</v>
      </c>
      <c r="L84" s="665">
        <v>0</v>
      </c>
      <c r="M84" s="665">
        <v>0</v>
      </c>
      <c r="N84" s="664">
        <v>4</v>
      </c>
      <c r="O84" s="747">
        <v>2</v>
      </c>
      <c r="P84" s="665">
        <v>0</v>
      </c>
      <c r="Q84" s="680"/>
      <c r="R84" s="664">
        <v>1</v>
      </c>
      <c r="S84" s="680">
        <v>0.25</v>
      </c>
      <c r="T84" s="747">
        <v>0.5</v>
      </c>
      <c r="U84" s="703">
        <v>0.25</v>
      </c>
    </row>
    <row r="85" spans="1:21" ht="14.4" customHeight="1" x14ac:dyDescent="0.3">
      <c r="A85" s="663">
        <v>25</v>
      </c>
      <c r="B85" s="664" t="s">
        <v>1838</v>
      </c>
      <c r="C85" s="664" t="s">
        <v>2045</v>
      </c>
      <c r="D85" s="745" t="s">
        <v>2796</v>
      </c>
      <c r="E85" s="746" t="s">
        <v>2060</v>
      </c>
      <c r="F85" s="664" t="s">
        <v>2043</v>
      </c>
      <c r="G85" s="664" t="s">
        <v>2198</v>
      </c>
      <c r="H85" s="664" t="s">
        <v>525</v>
      </c>
      <c r="I85" s="664" t="s">
        <v>658</v>
      </c>
      <c r="J85" s="664" t="s">
        <v>659</v>
      </c>
      <c r="K85" s="664" t="s">
        <v>2199</v>
      </c>
      <c r="L85" s="665">
        <v>55.16</v>
      </c>
      <c r="M85" s="665">
        <v>275.79999999999995</v>
      </c>
      <c r="N85" s="664">
        <v>5</v>
      </c>
      <c r="O85" s="747">
        <v>0.5</v>
      </c>
      <c r="P85" s="665">
        <v>275.79999999999995</v>
      </c>
      <c r="Q85" s="680">
        <v>1</v>
      </c>
      <c r="R85" s="664">
        <v>5</v>
      </c>
      <c r="S85" s="680">
        <v>1</v>
      </c>
      <c r="T85" s="747">
        <v>0.5</v>
      </c>
      <c r="U85" s="703">
        <v>1</v>
      </c>
    </row>
    <row r="86" spans="1:21" ht="14.4" customHeight="1" x14ac:dyDescent="0.3">
      <c r="A86" s="663">
        <v>25</v>
      </c>
      <c r="B86" s="664" t="s">
        <v>1838</v>
      </c>
      <c r="C86" s="664" t="s">
        <v>2045</v>
      </c>
      <c r="D86" s="745" t="s">
        <v>2796</v>
      </c>
      <c r="E86" s="746" t="s">
        <v>2060</v>
      </c>
      <c r="F86" s="664" t="s">
        <v>2043</v>
      </c>
      <c r="G86" s="664" t="s">
        <v>2160</v>
      </c>
      <c r="H86" s="664" t="s">
        <v>525</v>
      </c>
      <c r="I86" s="664" t="s">
        <v>1213</v>
      </c>
      <c r="J86" s="664" t="s">
        <v>2161</v>
      </c>
      <c r="K86" s="664" t="s">
        <v>2162</v>
      </c>
      <c r="L86" s="665">
        <v>0</v>
      </c>
      <c r="M86" s="665">
        <v>0</v>
      </c>
      <c r="N86" s="664">
        <v>1</v>
      </c>
      <c r="O86" s="747">
        <v>0.5</v>
      </c>
      <c r="P86" s="665">
        <v>0</v>
      </c>
      <c r="Q86" s="680"/>
      <c r="R86" s="664">
        <v>1</v>
      </c>
      <c r="S86" s="680">
        <v>1</v>
      </c>
      <c r="T86" s="747">
        <v>0.5</v>
      </c>
      <c r="U86" s="703">
        <v>1</v>
      </c>
    </row>
    <row r="87" spans="1:21" ht="14.4" customHeight="1" x14ac:dyDescent="0.3">
      <c r="A87" s="663">
        <v>25</v>
      </c>
      <c r="B87" s="664" t="s">
        <v>1838</v>
      </c>
      <c r="C87" s="664" t="s">
        <v>2045</v>
      </c>
      <c r="D87" s="745" t="s">
        <v>2796</v>
      </c>
      <c r="E87" s="746" t="s">
        <v>2065</v>
      </c>
      <c r="F87" s="664" t="s">
        <v>2043</v>
      </c>
      <c r="G87" s="664" t="s">
        <v>2096</v>
      </c>
      <c r="H87" s="664" t="s">
        <v>525</v>
      </c>
      <c r="I87" s="664" t="s">
        <v>2114</v>
      </c>
      <c r="J87" s="664" t="s">
        <v>1438</v>
      </c>
      <c r="K87" s="664" t="s">
        <v>2115</v>
      </c>
      <c r="L87" s="665">
        <v>0</v>
      </c>
      <c r="M87" s="665">
        <v>0</v>
      </c>
      <c r="N87" s="664">
        <v>25</v>
      </c>
      <c r="O87" s="747">
        <v>20.5</v>
      </c>
      <c r="P87" s="665">
        <v>0</v>
      </c>
      <c r="Q87" s="680"/>
      <c r="R87" s="664">
        <v>7</v>
      </c>
      <c r="S87" s="680">
        <v>0.28000000000000003</v>
      </c>
      <c r="T87" s="747">
        <v>5</v>
      </c>
      <c r="U87" s="703">
        <v>0.24390243902439024</v>
      </c>
    </row>
    <row r="88" spans="1:21" ht="14.4" customHeight="1" x14ac:dyDescent="0.3">
      <c r="A88" s="663">
        <v>25</v>
      </c>
      <c r="B88" s="664" t="s">
        <v>1838</v>
      </c>
      <c r="C88" s="664" t="s">
        <v>2045</v>
      </c>
      <c r="D88" s="745" t="s">
        <v>2796</v>
      </c>
      <c r="E88" s="746" t="s">
        <v>2065</v>
      </c>
      <c r="F88" s="664" t="s">
        <v>2043</v>
      </c>
      <c r="G88" s="664" t="s">
        <v>2096</v>
      </c>
      <c r="H88" s="664" t="s">
        <v>1302</v>
      </c>
      <c r="I88" s="664" t="s">
        <v>1658</v>
      </c>
      <c r="J88" s="664" t="s">
        <v>1438</v>
      </c>
      <c r="K88" s="664" t="s">
        <v>1965</v>
      </c>
      <c r="L88" s="665">
        <v>154.36000000000001</v>
      </c>
      <c r="M88" s="665">
        <v>771.80000000000007</v>
      </c>
      <c r="N88" s="664">
        <v>5</v>
      </c>
      <c r="O88" s="747">
        <v>3.5</v>
      </c>
      <c r="P88" s="665"/>
      <c r="Q88" s="680">
        <v>0</v>
      </c>
      <c r="R88" s="664"/>
      <c r="S88" s="680">
        <v>0</v>
      </c>
      <c r="T88" s="747"/>
      <c r="U88" s="703">
        <v>0</v>
      </c>
    </row>
    <row r="89" spans="1:21" ht="14.4" customHeight="1" x14ac:dyDescent="0.3">
      <c r="A89" s="663">
        <v>25</v>
      </c>
      <c r="B89" s="664" t="s">
        <v>1838</v>
      </c>
      <c r="C89" s="664" t="s">
        <v>2045</v>
      </c>
      <c r="D89" s="745" t="s">
        <v>2796</v>
      </c>
      <c r="E89" s="746" t="s">
        <v>2065</v>
      </c>
      <c r="F89" s="664" t="s">
        <v>2043</v>
      </c>
      <c r="G89" s="664" t="s">
        <v>2096</v>
      </c>
      <c r="H89" s="664" t="s">
        <v>1302</v>
      </c>
      <c r="I89" s="664" t="s">
        <v>2200</v>
      </c>
      <c r="J89" s="664" t="s">
        <v>2201</v>
      </c>
      <c r="K89" s="664" t="s">
        <v>2202</v>
      </c>
      <c r="L89" s="665">
        <v>149.52000000000001</v>
      </c>
      <c r="M89" s="665">
        <v>149.52000000000001</v>
      </c>
      <c r="N89" s="664">
        <v>1</v>
      </c>
      <c r="O89" s="747">
        <v>1</v>
      </c>
      <c r="P89" s="665"/>
      <c r="Q89" s="680">
        <v>0</v>
      </c>
      <c r="R89" s="664"/>
      <c r="S89" s="680">
        <v>0</v>
      </c>
      <c r="T89" s="747"/>
      <c r="U89" s="703">
        <v>0</v>
      </c>
    </row>
    <row r="90" spans="1:21" ht="14.4" customHeight="1" x14ac:dyDescent="0.3">
      <c r="A90" s="663">
        <v>25</v>
      </c>
      <c r="B90" s="664" t="s">
        <v>1838</v>
      </c>
      <c r="C90" s="664" t="s">
        <v>2045</v>
      </c>
      <c r="D90" s="745" t="s">
        <v>2796</v>
      </c>
      <c r="E90" s="746" t="s">
        <v>2065</v>
      </c>
      <c r="F90" s="664" t="s">
        <v>2043</v>
      </c>
      <c r="G90" s="664" t="s">
        <v>2096</v>
      </c>
      <c r="H90" s="664" t="s">
        <v>525</v>
      </c>
      <c r="I90" s="664" t="s">
        <v>2163</v>
      </c>
      <c r="J90" s="664" t="s">
        <v>1438</v>
      </c>
      <c r="K90" s="664" t="s">
        <v>1965</v>
      </c>
      <c r="L90" s="665">
        <v>154.36000000000001</v>
      </c>
      <c r="M90" s="665">
        <v>154.36000000000001</v>
      </c>
      <c r="N90" s="664">
        <v>1</v>
      </c>
      <c r="O90" s="747">
        <v>1</v>
      </c>
      <c r="P90" s="665"/>
      <c r="Q90" s="680">
        <v>0</v>
      </c>
      <c r="R90" s="664"/>
      <c r="S90" s="680">
        <v>0</v>
      </c>
      <c r="T90" s="747"/>
      <c r="U90" s="703">
        <v>0</v>
      </c>
    </row>
    <row r="91" spans="1:21" ht="14.4" customHeight="1" x14ac:dyDescent="0.3">
      <c r="A91" s="663">
        <v>25</v>
      </c>
      <c r="B91" s="664" t="s">
        <v>1838</v>
      </c>
      <c r="C91" s="664" t="s">
        <v>2045</v>
      </c>
      <c r="D91" s="745" t="s">
        <v>2796</v>
      </c>
      <c r="E91" s="746" t="s">
        <v>2065</v>
      </c>
      <c r="F91" s="664" t="s">
        <v>2043</v>
      </c>
      <c r="G91" s="664" t="s">
        <v>2155</v>
      </c>
      <c r="H91" s="664" t="s">
        <v>525</v>
      </c>
      <c r="I91" s="664" t="s">
        <v>2203</v>
      </c>
      <c r="J91" s="664" t="s">
        <v>1581</v>
      </c>
      <c r="K91" s="664" t="s">
        <v>2150</v>
      </c>
      <c r="L91" s="665">
        <v>0</v>
      </c>
      <c r="M91" s="665">
        <v>0</v>
      </c>
      <c r="N91" s="664">
        <v>2</v>
      </c>
      <c r="O91" s="747">
        <v>1.5</v>
      </c>
      <c r="P91" s="665"/>
      <c r="Q91" s="680"/>
      <c r="R91" s="664"/>
      <c r="S91" s="680">
        <v>0</v>
      </c>
      <c r="T91" s="747"/>
      <c r="U91" s="703">
        <v>0</v>
      </c>
    </row>
    <row r="92" spans="1:21" ht="14.4" customHeight="1" x14ac:dyDescent="0.3">
      <c r="A92" s="663">
        <v>25</v>
      </c>
      <c r="B92" s="664" t="s">
        <v>1838</v>
      </c>
      <c r="C92" s="664" t="s">
        <v>2045</v>
      </c>
      <c r="D92" s="745" t="s">
        <v>2796</v>
      </c>
      <c r="E92" s="746" t="s">
        <v>2065</v>
      </c>
      <c r="F92" s="664" t="s">
        <v>2043</v>
      </c>
      <c r="G92" s="664" t="s">
        <v>2204</v>
      </c>
      <c r="H92" s="664" t="s">
        <v>525</v>
      </c>
      <c r="I92" s="664" t="s">
        <v>2205</v>
      </c>
      <c r="J92" s="664" t="s">
        <v>2206</v>
      </c>
      <c r="K92" s="664" t="s">
        <v>2207</v>
      </c>
      <c r="L92" s="665">
        <v>0</v>
      </c>
      <c r="M92" s="665">
        <v>0</v>
      </c>
      <c r="N92" s="664">
        <v>1</v>
      </c>
      <c r="O92" s="747">
        <v>1</v>
      </c>
      <c r="P92" s="665">
        <v>0</v>
      </c>
      <c r="Q92" s="680"/>
      <c r="R92" s="664">
        <v>1</v>
      </c>
      <c r="S92" s="680">
        <v>1</v>
      </c>
      <c r="T92" s="747">
        <v>1</v>
      </c>
      <c r="U92" s="703">
        <v>1</v>
      </c>
    </row>
    <row r="93" spans="1:21" ht="14.4" customHeight="1" x14ac:dyDescent="0.3">
      <c r="A93" s="663">
        <v>25</v>
      </c>
      <c r="B93" s="664" t="s">
        <v>1838</v>
      </c>
      <c r="C93" s="664" t="s">
        <v>2045</v>
      </c>
      <c r="D93" s="745" t="s">
        <v>2796</v>
      </c>
      <c r="E93" s="746" t="s">
        <v>2065</v>
      </c>
      <c r="F93" s="664" t="s">
        <v>2043</v>
      </c>
      <c r="G93" s="664" t="s">
        <v>2187</v>
      </c>
      <c r="H93" s="664" t="s">
        <v>525</v>
      </c>
      <c r="I93" s="664" t="s">
        <v>820</v>
      </c>
      <c r="J93" s="664" t="s">
        <v>821</v>
      </c>
      <c r="K93" s="664" t="s">
        <v>2188</v>
      </c>
      <c r="L93" s="665">
        <v>33</v>
      </c>
      <c r="M93" s="665">
        <v>66</v>
      </c>
      <c r="N93" s="664">
        <v>2</v>
      </c>
      <c r="O93" s="747">
        <v>1</v>
      </c>
      <c r="P93" s="665"/>
      <c r="Q93" s="680">
        <v>0</v>
      </c>
      <c r="R93" s="664"/>
      <c r="S93" s="680">
        <v>0</v>
      </c>
      <c r="T93" s="747"/>
      <c r="U93" s="703">
        <v>0</v>
      </c>
    </row>
    <row r="94" spans="1:21" ht="14.4" customHeight="1" x14ac:dyDescent="0.3">
      <c r="A94" s="663">
        <v>25</v>
      </c>
      <c r="B94" s="664" t="s">
        <v>1838</v>
      </c>
      <c r="C94" s="664" t="s">
        <v>2045</v>
      </c>
      <c r="D94" s="745" t="s">
        <v>2796</v>
      </c>
      <c r="E94" s="746" t="s">
        <v>2065</v>
      </c>
      <c r="F94" s="664" t="s">
        <v>2043</v>
      </c>
      <c r="G94" s="664" t="s">
        <v>2187</v>
      </c>
      <c r="H94" s="664" t="s">
        <v>525</v>
      </c>
      <c r="I94" s="664" t="s">
        <v>2208</v>
      </c>
      <c r="J94" s="664" t="s">
        <v>2209</v>
      </c>
      <c r="K94" s="664" t="s">
        <v>2210</v>
      </c>
      <c r="L94" s="665">
        <v>0</v>
      </c>
      <c r="M94" s="665">
        <v>0</v>
      </c>
      <c r="N94" s="664">
        <v>1</v>
      </c>
      <c r="O94" s="747">
        <v>0.5</v>
      </c>
      <c r="P94" s="665">
        <v>0</v>
      </c>
      <c r="Q94" s="680"/>
      <c r="R94" s="664">
        <v>1</v>
      </c>
      <c r="S94" s="680">
        <v>1</v>
      </c>
      <c r="T94" s="747">
        <v>0.5</v>
      </c>
      <c r="U94" s="703">
        <v>1</v>
      </c>
    </row>
    <row r="95" spans="1:21" ht="14.4" customHeight="1" x14ac:dyDescent="0.3">
      <c r="A95" s="663">
        <v>25</v>
      </c>
      <c r="B95" s="664" t="s">
        <v>1838</v>
      </c>
      <c r="C95" s="664" t="s">
        <v>2045</v>
      </c>
      <c r="D95" s="745" t="s">
        <v>2796</v>
      </c>
      <c r="E95" s="746" t="s">
        <v>2065</v>
      </c>
      <c r="F95" s="664" t="s">
        <v>2043</v>
      </c>
      <c r="G95" s="664" t="s">
        <v>2156</v>
      </c>
      <c r="H95" s="664" t="s">
        <v>525</v>
      </c>
      <c r="I95" s="664" t="s">
        <v>1561</v>
      </c>
      <c r="J95" s="664" t="s">
        <v>1562</v>
      </c>
      <c r="K95" s="664" t="s">
        <v>2157</v>
      </c>
      <c r="L95" s="665">
        <v>48.09</v>
      </c>
      <c r="M95" s="665">
        <v>48.09</v>
      </c>
      <c r="N95" s="664">
        <v>1</v>
      </c>
      <c r="O95" s="747">
        <v>1</v>
      </c>
      <c r="P95" s="665"/>
      <c r="Q95" s="680">
        <v>0</v>
      </c>
      <c r="R95" s="664"/>
      <c r="S95" s="680">
        <v>0</v>
      </c>
      <c r="T95" s="747"/>
      <c r="U95" s="703">
        <v>0</v>
      </c>
    </row>
    <row r="96" spans="1:21" ht="14.4" customHeight="1" x14ac:dyDescent="0.3">
      <c r="A96" s="663">
        <v>25</v>
      </c>
      <c r="B96" s="664" t="s">
        <v>1838</v>
      </c>
      <c r="C96" s="664" t="s">
        <v>2045</v>
      </c>
      <c r="D96" s="745" t="s">
        <v>2796</v>
      </c>
      <c r="E96" s="746" t="s">
        <v>2065</v>
      </c>
      <c r="F96" s="664" t="s">
        <v>2043</v>
      </c>
      <c r="G96" s="664" t="s">
        <v>2135</v>
      </c>
      <c r="H96" s="664" t="s">
        <v>525</v>
      </c>
      <c r="I96" s="664" t="s">
        <v>816</v>
      </c>
      <c r="J96" s="664" t="s">
        <v>817</v>
      </c>
      <c r="K96" s="664" t="s">
        <v>2136</v>
      </c>
      <c r="L96" s="665">
        <v>0</v>
      </c>
      <c r="M96" s="665">
        <v>0</v>
      </c>
      <c r="N96" s="664">
        <v>6</v>
      </c>
      <c r="O96" s="747">
        <v>4</v>
      </c>
      <c r="P96" s="665">
        <v>0</v>
      </c>
      <c r="Q96" s="680"/>
      <c r="R96" s="664">
        <v>1</v>
      </c>
      <c r="S96" s="680">
        <v>0.16666666666666666</v>
      </c>
      <c r="T96" s="747">
        <v>0.5</v>
      </c>
      <c r="U96" s="703">
        <v>0.125</v>
      </c>
    </row>
    <row r="97" spans="1:21" ht="14.4" customHeight="1" x14ac:dyDescent="0.3">
      <c r="A97" s="663">
        <v>25</v>
      </c>
      <c r="B97" s="664" t="s">
        <v>1838</v>
      </c>
      <c r="C97" s="664" t="s">
        <v>2045</v>
      </c>
      <c r="D97" s="745" t="s">
        <v>2796</v>
      </c>
      <c r="E97" s="746" t="s">
        <v>2065</v>
      </c>
      <c r="F97" s="664" t="s">
        <v>2043</v>
      </c>
      <c r="G97" s="664" t="s">
        <v>2135</v>
      </c>
      <c r="H97" s="664" t="s">
        <v>525</v>
      </c>
      <c r="I97" s="664" t="s">
        <v>2211</v>
      </c>
      <c r="J97" s="664" t="s">
        <v>817</v>
      </c>
      <c r="K97" s="664" t="s">
        <v>2212</v>
      </c>
      <c r="L97" s="665">
        <v>0</v>
      </c>
      <c r="M97" s="665">
        <v>0</v>
      </c>
      <c r="N97" s="664">
        <v>1</v>
      </c>
      <c r="O97" s="747">
        <v>0.5</v>
      </c>
      <c r="P97" s="665">
        <v>0</v>
      </c>
      <c r="Q97" s="680"/>
      <c r="R97" s="664">
        <v>1</v>
      </c>
      <c r="S97" s="680">
        <v>1</v>
      </c>
      <c r="T97" s="747">
        <v>0.5</v>
      </c>
      <c r="U97" s="703">
        <v>1</v>
      </c>
    </row>
    <row r="98" spans="1:21" ht="14.4" customHeight="1" x14ac:dyDescent="0.3">
      <c r="A98" s="663">
        <v>25</v>
      </c>
      <c r="B98" s="664" t="s">
        <v>1838</v>
      </c>
      <c r="C98" s="664" t="s">
        <v>2045</v>
      </c>
      <c r="D98" s="745" t="s">
        <v>2796</v>
      </c>
      <c r="E98" s="746" t="s">
        <v>2065</v>
      </c>
      <c r="F98" s="664" t="s">
        <v>2043</v>
      </c>
      <c r="G98" s="664" t="s">
        <v>2097</v>
      </c>
      <c r="H98" s="664" t="s">
        <v>525</v>
      </c>
      <c r="I98" s="664" t="s">
        <v>1592</v>
      </c>
      <c r="J98" s="664" t="s">
        <v>1593</v>
      </c>
      <c r="K98" s="664" t="s">
        <v>2098</v>
      </c>
      <c r="L98" s="665">
        <v>132.97999999999999</v>
      </c>
      <c r="M98" s="665">
        <v>930.8599999999999</v>
      </c>
      <c r="N98" s="664">
        <v>7</v>
      </c>
      <c r="O98" s="747">
        <v>6</v>
      </c>
      <c r="P98" s="665">
        <v>265.95999999999998</v>
      </c>
      <c r="Q98" s="680">
        <v>0.2857142857142857</v>
      </c>
      <c r="R98" s="664">
        <v>2</v>
      </c>
      <c r="S98" s="680">
        <v>0.2857142857142857</v>
      </c>
      <c r="T98" s="747">
        <v>2</v>
      </c>
      <c r="U98" s="703">
        <v>0.33333333333333331</v>
      </c>
    </row>
    <row r="99" spans="1:21" ht="14.4" customHeight="1" x14ac:dyDescent="0.3">
      <c r="A99" s="663">
        <v>25</v>
      </c>
      <c r="B99" s="664" t="s">
        <v>1838</v>
      </c>
      <c r="C99" s="664" t="s">
        <v>2045</v>
      </c>
      <c r="D99" s="745" t="s">
        <v>2796</v>
      </c>
      <c r="E99" s="746" t="s">
        <v>2065</v>
      </c>
      <c r="F99" s="664" t="s">
        <v>2043</v>
      </c>
      <c r="G99" s="664" t="s">
        <v>2213</v>
      </c>
      <c r="H99" s="664" t="s">
        <v>525</v>
      </c>
      <c r="I99" s="664" t="s">
        <v>2214</v>
      </c>
      <c r="J99" s="664" t="s">
        <v>711</v>
      </c>
      <c r="K99" s="664" t="s">
        <v>2215</v>
      </c>
      <c r="L99" s="665">
        <v>0</v>
      </c>
      <c r="M99" s="665">
        <v>0</v>
      </c>
      <c r="N99" s="664">
        <v>1</v>
      </c>
      <c r="O99" s="747">
        <v>0.5</v>
      </c>
      <c r="P99" s="665">
        <v>0</v>
      </c>
      <c r="Q99" s="680"/>
      <c r="R99" s="664">
        <v>1</v>
      </c>
      <c r="S99" s="680">
        <v>1</v>
      </c>
      <c r="T99" s="747">
        <v>0.5</v>
      </c>
      <c r="U99" s="703">
        <v>1</v>
      </c>
    </row>
    <row r="100" spans="1:21" ht="14.4" customHeight="1" x14ac:dyDescent="0.3">
      <c r="A100" s="663">
        <v>25</v>
      </c>
      <c r="B100" s="664" t="s">
        <v>1838</v>
      </c>
      <c r="C100" s="664" t="s">
        <v>2045</v>
      </c>
      <c r="D100" s="745" t="s">
        <v>2796</v>
      </c>
      <c r="E100" s="746" t="s">
        <v>2065</v>
      </c>
      <c r="F100" s="664" t="s">
        <v>2043</v>
      </c>
      <c r="G100" s="664" t="s">
        <v>2140</v>
      </c>
      <c r="H100" s="664" t="s">
        <v>525</v>
      </c>
      <c r="I100" s="664" t="s">
        <v>1568</v>
      </c>
      <c r="J100" s="664" t="s">
        <v>1569</v>
      </c>
      <c r="K100" s="664" t="s">
        <v>2139</v>
      </c>
      <c r="L100" s="665">
        <v>34.19</v>
      </c>
      <c r="M100" s="665">
        <v>34.19</v>
      </c>
      <c r="N100" s="664">
        <v>1</v>
      </c>
      <c r="O100" s="747">
        <v>0.5</v>
      </c>
      <c r="P100" s="665"/>
      <c r="Q100" s="680">
        <v>0</v>
      </c>
      <c r="R100" s="664"/>
      <c r="S100" s="680">
        <v>0</v>
      </c>
      <c r="T100" s="747"/>
      <c r="U100" s="703">
        <v>0</v>
      </c>
    </row>
    <row r="101" spans="1:21" ht="14.4" customHeight="1" x14ac:dyDescent="0.3">
      <c r="A101" s="663">
        <v>25</v>
      </c>
      <c r="B101" s="664" t="s">
        <v>1838</v>
      </c>
      <c r="C101" s="664" t="s">
        <v>2045</v>
      </c>
      <c r="D101" s="745" t="s">
        <v>2796</v>
      </c>
      <c r="E101" s="746" t="s">
        <v>2065</v>
      </c>
      <c r="F101" s="664" t="s">
        <v>2043</v>
      </c>
      <c r="G101" s="664" t="s">
        <v>2121</v>
      </c>
      <c r="H101" s="664" t="s">
        <v>1302</v>
      </c>
      <c r="I101" s="664" t="s">
        <v>2216</v>
      </c>
      <c r="J101" s="664" t="s">
        <v>1322</v>
      </c>
      <c r="K101" s="664" t="s">
        <v>2217</v>
      </c>
      <c r="L101" s="665">
        <v>147.26</v>
      </c>
      <c r="M101" s="665">
        <v>294.52</v>
      </c>
      <c r="N101" s="664">
        <v>2</v>
      </c>
      <c r="O101" s="747">
        <v>1</v>
      </c>
      <c r="P101" s="665">
        <v>294.52</v>
      </c>
      <c r="Q101" s="680">
        <v>1</v>
      </c>
      <c r="R101" s="664">
        <v>2</v>
      </c>
      <c r="S101" s="680">
        <v>1</v>
      </c>
      <c r="T101" s="747">
        <v>1</v>
      </c>
      <c r="U101" s="703">
        <v>1</v>
      </c>
    </row>
    <row r="102" spans="1:21" ht="14.4" customHeight="1" x14ac:dyDescent="0.3">
      <c r="A102" s="663">
        <v>25</v>
      </c>
      <c r="B102" s="664" t="s">
        <v>1838</v>
      </c>
      <c r="C102" s="664" t="s">
        <v>2045</v>
      </c>
      <c r="D102" s="745" t="s">
        <v>2796</v>
      </c>
      <c r="E102" s="746" t="s">
        <v>2065</v>
      </c>
      <c r="F102" s="664" t="s">
        <v>2043</v>
      </c>
      <c r="G102" s="664" t="s">
        <v>2121</v>
      </c>
      <c r="H102" s="664" t="s">
        <v>1302</v>
      </c>
      <c r="I102" s="664" t="s">
        <v>1321</v>
      </c>
      <c r="J102" s="664" t="s">
        <v>1322</v>
      </c>
      <c r="K102" s="664" t="s">
        <v>1930</v>
      </c>
      <c r="L102" s="665">
        <v>923.74</v>
      </c>
      <c r="M102" s="665">
        <v>1847.48</v>
      </c>
      <c r="N102" s="664">
        <v>2</v>
      </c>
      <c r="O102" s="747">
        <v>0.5</v>
      </c>
      <c r="P102" s="665">
        <v>1847.48</v>
      </c>
      <c r="Q102" s="680">
        <v>1</v>
      </c>
      <c r="R102" s="664">
        <v>2</v>
      </c>
      <c r="S102" s="680">
        <v>1</v>
      </c>
      <c r="T102" s="747">
        <v>0.5</v>
      </c>
      <c r="U102" s="703">
        <v>1</v>
      </c>
    </row>
    <row r="103" spans="1:21" ht="14.4" customHeight="1" x14ac:dyDescent="0.3">
      <c r="A103" s="663">
        <v>25</v>
      </c>
      <c r="B103" s="664" t="s">
        <v>1838</v>
      </c>
      <c r="C103" s="664" t="s">
        <v>2045</v>
      </c>
      <c r="D103" s="745" t="s">
        <v>2796</v>
      </c>
      <c r="E103" s="746" t="s">
        <v>2065</v>
      </c>
      <c r="F103" s="664" t="s">
        <v>2043</v>
      </c>
      <c r="G103" s="664" t="s">
        <v>2099</v>
      </c>
      <c r="H103" s="664" t="s">
        <v>1302</v>
      </c>
      <c r="I103" s="664" t="s">
        <v>1375</v>
      </c>
      <c r="J103" s="664" t="s">
        <v>555</v>
      </c>
      <c r="K103" s="664" t="s">
        <v>1998</v>
      </c>
      <c r="L103" s="665">
        <v>18.260000000000002</v>
      </c>
      <c r="M103" s="665">
        <v>54.78</v>
      </c>
      <c r="N103" s="664">
        <v>3</v>
      </c>
      <c r="O103" s="747">
        <v>2</v>
      </c>
      <c r="P103" s="665">
        <v>18.260000000000002</v>
      </c>
      <c r="Q103" s="680">
        <v>0.33333333333333337</v>
      </c>
      <c r="R103" s="664">
        <v>1</v>
      </c>
      <c r="S103" s="680">
        <v>0.33333333333333331</v>
      </c>
      <c r="T103" s="747">
        <v>0.5</v>
      </c>
      <c r="U103" s="703">
        <v>0.25</v>
      </c>
    </row>
    <row r="104" spans="1:21" ht="14.4" customHeight="1" x14ac:dyDescent="0.3">
      <c r="A104" s="663">
        <v>25</v>
      </c>
      <c r="B104" s="664" t="s">
        <v>1838</v>
      </c>
      <c r="C104" s="664" t="s">
        <v>2045</v>
      </c>
      <c r="D104" s="745" t="s">
        <v>2796</v>
      </c>
      <c r="E104" s="746" t="s">
        <v>2065</v>
      </c>
      <c r="F104" s="664" t="s">
        <v>2043</v>
      </c>
      <c r="G104" s="664" t="s">
        <v>2099</v>
      </c>
      <c r="H104" s="664" t="s">
        <v>1302</v>
      </c>
      <c r="I104" s="664" t="s">
        <v>1311</v>
      </c>
      <c r="J104" s="664" t="s">
        <v>555</v>
      </c>
      <c r="K104" s="664" t="s">
        <v>1999</v>
      </c>
      <c r="L104" s="665">
        <v>36.54</v>
      </c>
      <c r="M104" s="665">
        <v>36.54</v>
      </c>
      <c r="N104" s="664">
        <v>1</v>
      </c>
      <c r="O104" s="747">
        <v>1</v>
      </c>
      <c r="P104" s="665"/>
      <c r="Q104" s="680">
        <v>0</v>
      </c>
      <c r="R104" s="664"/>
      <c r="S104" s="680">
        <v>0</v>
      </c>
      <c r="T104" s="747"/>
      <c r="U104" s="703">
        <v>0</v>
      </c>
    </row>
    <row r="105" spans="1:21" ht="14.4" customHeight="1" x14ac:dyDescent="0.3">
      <c r="A105" s="663">
        <v>25</v>
      </c>
      <c r="B105" s="664" t="s">
        <v>1838</v>
      </c>
      <c r="C105" s="664" t="s">
        <v>2045</v>
      </c>
      <c r="D105" s="745" t="s">
        <v>2796</v>
      </c>
      <c r="E105" s="746" t="s">
        <v>2065</v>
      </c>
      <c r="F105" s="664" t="s">
        <v>2043</v>
      </c>
      <c r="G105" s="664" t="s">
        <v>2099</v>
      </c>
      <c r="H105" s="664" t="s">
        <v>525</v>
      </c>
      <c r="I105" s="664" t="s">
        <v>666</v>
      </c>
      <c r="J105" s="664" t="s">
        <v>555</v>
      </c>
      <c r="K105" s="664" t="s">
        <v>2100</v>
      </c>
      <c r="L105" s="665">
        <v>18.260000000000002</v>
      </c>
      <c r="M105" s="665">
        <v>18.260000000000002</v>
      </c>
      <c r="N105" s="664">
        <v>1</v>
      </c>
      <c r="O105" s="747">
        <v>0.5</v>
      </c>
      <c r="P105" s="665"/>
      <c r="Q105" s="680">
        <v>0</v>
      </c>
      <c r="R105" s="664"/>
      <c r="S105" s="680">
        <v>0</v>
      </c>
      <c r="T105" s="747"/>
      <c r="U105" s="703">
        <v>0</v>
      </c>
    </row>
    <row r="106" spans="1:21" ht="14.4" customHeight="1" x14ac:dyDescent="0.3">
      <c r="A106" s="663">
        <v>25</v>
      </c>
      <c r="B106" s="664" t="s">
        <v>1838</v>
      </c>
      <c r="C106" s="664" t="s">
        <v>2045</v>
      </c>
      <c r="D106" s="745" t="s">
        <v>2796</v>
      </c>
      <c r="E106" s="746" t="s">
        <v>2065</v>
      </c>
      <c r="F106" s="664" t="s">
        <v>2043</v>
      </c>
      <c r="G106" s="664" t="s">
        <v>2123</v>
      </c>
      <c r="H106" s="664" t="s">
        <v>525</v>
      </c>
      <c r="I106" s="664" t="s">
        <v>2195</v>
      </c>
      <c r="J106" s="664" t="s">
        <v>689</v>
      </c>
      <c r="K106" s="664" t="s">
        <v>2196</v>
      </c>
      <c r="L106" s="665">
        <v>185.26</v>
      </c>
      <c r="M106" s="665">
        <v>185.26</v>
      </c>
      <c r="N106" s="664">
        <v>1</v>
      </c>
      <c r="O106" s="747">
        <v>1</v>
      </c>
      <c r="P106" s="665">
        <v>185.26</v>
      </c>
      <c r="Q106" s="680">
        <v>1</v>
      </c>
      <c r="R106" s="664">
        <v>1</v>
      </c>
      <c r="S106" s="680">
        <v>1</v>
      </c>
      <c r="T106" s="747">
        <v>1</v>
      </c>
      <c r="U106" s="703">
        <v>1</v>
      </c>
    </row>
    <row r="107" spans="1:21" ht="14.4" customHeight="1" x14ac:dyDescent="0.3">
      <c r="A107" s="663">
        <v>25</v>
      </c>
      <c r="B107" s="664" t="s">
        <v>1838</v>
      </c>
      <c r="C107" s="664" t="s">
        <v>2045</v>
      </c>
      <c r="D107" s="745" t="s">
        <v>2796</v>
      </c>
      <c r="E107" s="746" t="s">
        <v>2065</v>
      </c>
      <c r="F107" s="664" t="s">
        <v>2043</v>
      </c>
      <c r="G107" s="664" t="s">
        <v>2218</v>
      </c>
      <c r="H107" s="664" t="s">
        <v>1302</v>
      </c>
      <c r="I107" s="664" t="s">
        <v>1466</v>
      </c>
      <c r="J107" s="664" t="s">
        <v>1467</v>
      </c>
      <c r="K107" s="664" t="s">
        <v>1468</v>
      </c>
      <c r="L107" s="665">
        <v>668.54</v>
      </c>
      <c r="M107" s="665">
        <v>1337.08</v>
      </c>
      <c r="N107" s="664">
        <v>2</v>
      </c>
      <c r="O107" s="747">
        <v>0.5</v>
      </c>
      <c r="P107" s="665">
        <v>1337.08</v>
      </c>
      <c r="Q107" s="680">
        <v>1</v>
      </c>
      <c r="R107" s="664">
        <v>2</v>
      </c>
      <c r="S107" s="680">
        <v>1</v>
      </c>
      <c r="T107" s="747">
        <v>0.5</v>
      </c>
      <c r="U107" s="703">
        <v>1</v>
      </c>
    </row>
    <row r="108" spans="1:21" ht="14.4" customHeight="1" x14ac:dyDescent="0.3">
      <c r="A108" s="663">
        <v>25</v>
      </c>
      <c r="B108" s="664" t="s">
        <v>1838</v>
      </c>
      <c r="C108" s="664" t="s">
        <v>2045</v>
      </c>
      <c r="D108" s="745" t="s">
        <v>2796</v>
      </c>
      <c r="E108" s="746" t="s">
        <v>2065</v>
      </c>
      <c r="F108" s="664" t="s">
        <v>2043</v>
      </c>
      <c r="G108" s="664" t="s">
        <v>2106</v>
      </c>
      <c r="H108" s="664" t="s">
        <v>525</v>
      </c>
      <c r="I108" s="664" t="s">
        <v>726</v>
      </c>
      <c r="J108" s="664" t="s">
        <v>2107</v>
      </c>
      <c r="K108" s="664" t="s">
        <v>2105</v>
      </c>
      <c r="L108" s="665">
        <v>0</v>
      </c>
      <c r="M108" s="665">
        <v>0</v>
      </c>
      <c r="N108" s="664">
        <v>4</v>
      </c>
      <c r="O108" s="747">
        <v>3.5</v>
      </c>
      <c r="P108" s="665"/>
      <c r="Q108" s="680"/>
      <c r="R108" s="664"/>
      <c r="S108" s="680">
        <v>0</v>
      </c>
      <c r="T108" s="747"/>
      <c r="U108" s="703">
        <v>0</v>
      </c>
    </row>
    <row r="109" spans="1:21" ht="14.4" customHeight="1" x14ac:dyDescent="0.3">
      <c r="A109" s="663">
        <v>25</v>
      </c>
      <c r="B109" s="664" t="s">
        <v>1838</v>
      </c>
      <c r="C109" s="664" t="s">
        <v>2045</v>
      </c>
      <c r="D109" s="745" t="s">
        <v>2796</v>
      </c>
      <c r="E109" s="746" t="s">
        <v>2065</v>
      </c>
      <c r="F109" s="664" t="s">
        <v>2043</v>
      </c>
      <c r="G109" s="664" t="s">
        <v>2219</v>
      </c>
      <c r="H109" s="664" t="s">
        <v>525</v>
      </c>
      <c r="I109" s="664" t="s">
        <v>643</v>
      </c>
      <c r="J109" s="664" t="s">
        <v>644</v>
      </c>
      <c r="K109" s="664" t="s">
        <v>2220</v>
      </c>
      <c r="L109" s="665">
        <v>42.08</v>
      </c>
      <c r="M109" s="665">
        <v>42.08</v>
      </c>
      <c r="N109" s="664">
        <v>1</v>
      </c>
      <c r="O109" s="747">
        <v>0.5</v>
      </c>
      <c r="P109" s="665">
        <v>42.08</v>
      </c>
      <c r="Q109" s="680">
        <v>1</v>
      </c>
      <c r="R109" s="664">
        <v>1</v>
      </c>
      <c r="S109" s="680">
        <v>1</v>
      </c>
      <c r="T109" s="747">
        <v>0.5</v>
      </c>
      <c r="U109" s="703">
        <v>1</v>
      </c>
    </row>
    <row r="110" spans="1:21" ht="14.4" customHeight="1" x14ac:dyDescent="0.3">
      <c r="A110" s="663">
        <v>25</v>
      </c>
      <c r="B110" s="664" t="s">
        <v>1838</v>
      </c>
      <c r="C110" s="664" t="s">
        <v>2045</v>
      </c>
      <c r="D110" s="745" t="s">
        <v>2796</v>
      </c>
      <c r="E110" s="746" t="s">
        <v>2065</v>
      </c>
      <c r="F110" s="664" t="s">
        <v>2043</v>
      </c>
      <c r="G110" s="664" t="s">
        <v>2127</v>
      </c>
      <c r="H110" s="664" t="s">
        <v>525</v>
      </c>
      <c r="I110" s="664" t="s">
        <v>2221</v>
      </c>
      <c r="J110" s="664" t="s">
        <v>958</v>
      </c>
      <c r="K110" s="664" t="s">
        <v>2222</v>
      </c>
      <c r="L110" s="665">
        <v>33.549999999999997</v>
      </c>
      <c r="M110" s="665">
        <v>33.549999999999997</v>
      </c>
      <c r="N110" s="664">
        <v>1</v>
      </c>
      <c r="O110" s="747">
        <v>0.5</v>
      </c>
      <c r="P110" s="665">
        <v>33.549999999999997</v>
      </c>
      <c r="Q110" s="680">
        <v>1</v>
      </c>
      <c r="R110" s="664">
        <v>1</v>
      </c>
      <c r="S110" s="680">
        <v>1</v>
      </c>
      <c r="T110" s="747">
        <v>0.5</v>
      </c>
      <c r="U110" s="703">
        <v>1</v>
      </c>
    </row>
    <row r="111" spans="1:21" ht="14.4" customHeight="1" x14ac:dyDescent="0.3">
      <c r="A111" s="663">
        <v>25</v>
      </c>
      <c r="B111" s="664" t="s">
        <v>1838</v>
      </c>
      <c r="C111" s="664" t="s">
        <v>2045</v>
      </c>
      <c r="D111" s="745" t="s">
        <v>2796</v>
      </c>
      <c r="E111" s="746" t="s">
        <v>2065</v>
      </c>
      <c r="F111" s="664" t="s">
        <v>2043</v>
      </c>
      <c r="G111" s="664" t="s">
        <v>2127</v>
      </c>
      <c r="H111" s="664" t="s">
        <v>525</v>
      </c>
      <c r="I111" s="664" t="s">
        <v>2223</v>
      </c>
      <c r="J111" s="664" t="s">
        <v>1190</v>
      </c>
      <c r="K111" s="664" t="s">
        <v>2224</v>
      </c>
      <c r="L111" s="665">
        <v>33.549999999999997</v>
      </c>
      <c r="M111" s="665">
        <v>33.549999999999997</v>
      </c>
      <c r="N111" s="664">
        <v>1</v>
      </c>
      <c r="O111" s="747">
        <v>0.5</v>
      </c>
      <c r="P111" s="665"/>
      <c r="Q111" s="680">
        <v>0</v>
      </c>
      <c r="R111" s="664"/>
      <c r="S111" s="680">
        <v>0</v>
      </c>
      <c r="T111" s="747"/>
      <c r="U111" s="703">
        <v>0</v>
      </c>
    </row>
    <row r="112" spans="1:21" ht="14.4" customHeight="1" x14ac:dyDescent="0.3">
      <c r="A112" s="663">
        <v>25</v>
      </c>
      <c r="B112" s="664" t="s">
        <v>1838</v>
      </c>
      <c r="C112" s="664" t="s">
        <v>2045</v>
      </c>
      <c r="D112" s="745" t="s">
        <v>2796</v>
      </c>
      <c r="E112" s="746" t="s">
        <v>2059</v>
      </c>
      <c r="F112" s="664" t="s">
        <v>2043</v>
      </c>
      <c r="G112" s="664" t="s">
        <v>2225</v>
      </c>
      <c r="H112" s="664" t="s">
        <v>525</v>
      </c>
      <c r="I112" s="664" t="s">
        <v>2226</v>
      </c>
      <c r="J112" s="664" t="s">
        <v>2227</v>
      </c>
      <c r="K112" s="664" t="s">
        <v>2228</v>
      </c>
      <c r="L112" s="665">
        <v>0</v>
      </c>
      <c r="M112" s="665">
        <v>0</v>
      </c>
      <c r="N112" s="664">
        <v>1</v>
      </c>
      <c r="O112" s="747">
        <v>0.5</v>
      </c>
      <c r="P112" s="665">
        <v>0</v>
      </c>
      <c r="Q112" s="680"/>
      <c r="R112" s="664">
        <v>1</v>
      </c>
      <c r="S112" s="680">
        <v>1</v>
      </c>
      <c r="T112" s="747">
        <v>0.5</v>
      </c>
      <c r="U112" s="703">
        <v>1</v>
      </c>
    </row>
    <row r="113" spans="1:21" ht="14.4" customHeight="1" x14ac:dyDescent="0.3">
      <c r="A113" s="663">
        <v>25</v>
      </c>
      <c r="B113" s="664" t="s">
        <v>1838</v>
      </c>
      <c r="C113" s="664" t="s">
        <v>2045</v>
      </c>
      <c r="D113" s="745" t="s">
        <v>2796</v>
      </c>
      <c r="E113" s="746" t="s">
        <v>2059</v>
      </c>
      <c r="F113" s="664" t="s">
        <v>2043</v>
      </c>
      <c r="G113" s="664" t="s">
        <v>2096</v>
      </c>
      <c r="H113" s="664" t="s">
        <v>1302</v>
      </c>
      <c r="I113" s="664" t="s">
        <v>1658</v>
      </c>
      <c r="J113" s="664" t="s">
        <v>1438</v>
      </c>
      <c r="K113" s="664" t="s">
        <v>1965</v>
      </c>
      <c r="L113" s="665">
        <v>154.36000000000001</v>
      </c>
      <c r="M113" s="665">
        <v>3704.6400000000012</v>
      </c>
      <c r="N113" s="664">
        <v>24</v>
      </c>
      <c r="O113" s="747">
        <v>23</v>
      </c>
      <c r="P113" s="665">
        <v>1080.52</v>
      </c>
      <c r="Q113" s="680">
        <v>0.29166666666666657</v>
      </c>
      <c r="R113" s="664">
        <v>7</v>
      </c>
      <c r="S113" s="680">
        <v>0.29166666666666669</v>
      </c>
      <c r="T113" s="747">
        <v>6</v>
      </c>
      <c r="U113" s="703">
        <v>0.2608695652173913</v>
      </c>
    </row>
    <row r="114" spans="1:21" ht="14.4" customHeight="1" x14ac:dyDescent="0.3">
      <c r="A114" s="663">
        <v>25</v>
      </c>
      <c r="B114" s="664" t="s">
        <v>1838</v>
      </c>
      <c r="C114" s="664" t="s">
        <v>2045</v>
      </c>
      <c r="D114" s="745" t="s">
        <v>2796</v>
      </c>
      <c r="E114" s="746" t="s">
        <v>2059</v>
      </c>
      <c r="F114" s="664" t="s">
        <v>2043</v>
      </c>
      <c r="G114" s="664" t="s">
        <v>2101</v>
      </c>
      <c r="H114" s="664" t="s">
        <v>1302</v>
      </c>
      <c r="I114" s="664" t="s">
        <v>1691</v>
      </c>
      <c r="J114" s="664" t="s">
        <v>1692</v>
      </c>
      <c r="K114" s="664" t="s">
        <v>1995</v>
      </c>
      <c r="L114" s="665">
        <v>4097.2</v>
      </c>
      <c r="M114" s="665">
        <v>4097.2</v>
      </c>
      <c r="N114" s="664">
        <v>1</v>
      </c>
      <c r="O114" s="747">
        <v>0.5</v>
      </c>
      <c r="P114" s="665">
        <v>4097.2</v>
      </c>
      <c r="Q114" s="680">
        <v>1</v>
      </c>
      <c r="R114" s="664">
        <v>1</v>
      </c>
      <c r="S114" s="680">
        <v>1</v>
      </c>
      <c r="T114" s="747">
        <v>0.5</v>
      </c>
      <c r="U114" s="703">
        <v>1</v>
      </c>
    </row>
    <row r="115" spans="1:21" ht="14.4" customHeight="1" x14ac:dyDescent="0.3">
      <c r="A115" s="663">
        <v>25</v>
      </c>
      <c r="B115" s="664" t="s">
        <v>1838</v>
      </c>
      <c r="C115" s="664" t="s">
        <v>2045</v>
      </c>
      <c r="D115" s="745" t="s">
        <v>2796</v>
      </c>
      <c r="E115" s="746" t="s">
        <v>2059</v>
      </c>
      <c r="F115" s="664" t="s">
        <v>2043</v>
      </c>
      <c r="G115" s="664" t="s">
        <v>2097</v>
      </c>
      <c r="H115" s="664" t="s">
        <v>525</v>
      </c>
      <c r="I115" s="664" t="s">
        <v>1592</v>
      </c>
      <c r="J115" s="664" t="s">
        <v>1593</v>
      </c>
      <c r="K115" s="664" t="s">
        <v>2098</v>
      </c>
      <c r="L115" s="665">
        <v>132.97999999999999</v>
      </c>
      <c r="M115" s="665">
        <v>265.95999999999998</v>
      </c>
      <c r="N115" s="664">
        <v>2</v>
      </c>
      <c r="O115" s="747">
        <v>2</v>
      </c>
      <c r="P115" s="665">
        <v>132.97999999999999</v>
      </c>
      <c r="Q115" s="680">
        <v>0.5</v>
      </c>
      <c r="R115" s="664">
        <v>1</v>
      </c>
      <c r="S115" s="680">
        <v>0.5</v>
      </c>
      <c r="T115" s="747">
        <v>1</v>
      </c>
      <c r="U115" s="703">
        <v>0.5</v>
      </c>
    </row>
    <row r="116" spans="1:21" ht="14.4" customHeight="1" x14ac:dyDescent="0.3">
      <c r="A116" s="663">
        <v>25</v>
      </c>
      <c r="B116" s="664" t="s">
        <v>1838</v>
      </c>
      <c r="C116" s="664" t="s">
        <v>2045</v>
      </c>
      <c r="D116" s="745" t="s">
        <v>2796</v>
      </c>
      <c r="E116" s="746" t="s">
        <v>2059</v>
      </c>
      <c r="F116" s="664" t="s">
        <v>2043</v>
      </c>
      <c r="G116" s="664" t="s">
        <v>2121</v>
      </c>
      <c r="H116" s="664" t="s">
        <v>1302</v>
      </c>
      <c r="I116" s="664" t="s">
        <v>2141</v>
      </c>
      <c r="J116" s="664" t="s">
        <v>1322</v>
      </c>
      <c r="K116" s="664" t="s">
        <v>1929</v>
      </c>
      <c r="L116" s="665">
        <v>543.39</v>
      </c>
      <c r="M116" s="665">
        <v>543.39</v>
      </c>
      <c r="N116" s="664">
        <v>1</v>
      </c>
      <c r="O116" s="747">
        <v>0.5</v>
      </c>
      <c r="P116" s="665">
        <v>543.39</v>
      </c>
      <c r="Q116" s="680">
        <v>1</v>
      </c>
      <c r="R116" s="664">
        <v>1</v>
      </c>
      <c r="S116" s="680">
        <v>1</v>
      </c>
      <c r="T116" s="747">
        <v>0.5</v>
      </c>
      <c r="U116" s="703">
        <v>1</v>
      </c>
    </row>
    <row r="117" spans="1:21" ht="14.4" customHeight="1" x14ac:dyDescent="0.3">
      <c r="A117" s="663">
        <v>25</v>
      </c>
      <c r="B117" s="664" t="s">
        <v>1838</v>
      </c>
      <c r="C117" s="664" t="s">
        <v>2045</v>
      </c>
      <c r="D117" s="745" t="s">
        <v>2796</v>
      </c>
      <c r="E117" s="746" t="s">
        <v>2059</v>
      </c>
      <c r="F117" s="664" t="s">
        <v>2043</v>
      </c>
      <c r="G117" s="664" t="s">
        <v>2099</v>
      </c>
      <c r="H117" s="664" t="s">
        <v>525</v>
      </c>
      <c r="I117" s="664" t="s">
        <v>1178</v>
      </c>
      <c r="J117" s="664" t="s">
        <v>555</v>
      </c>
      <c r="K117" s="664" t="s">
        <v>2122</v>
      </c>
      <c r="L117" s="665">
        <v>36.54</v>
      </c>
      <c r="M117" s="665">
        <v>36.54</v>
      </c>
      <c r="N117" s="664">
        <v>1</v>
      </c>
      <c r="O117" s="747">
        <v>1</v>
      </c>
      <c r="P117" s="665"/>
      <c r="Q117" s="680">
        <v>0</v>
      </c>
      <c r="R117" s="664"/>
      <c r="S117" s="680">
        <v>0</v>
      </c>
      <c r="T117" s="747"/>
      <c r="U117" s="703">
        <v>0</v>
      </c>
    </row>
    <row r="118" spans="1:21" ht="14.4" customHeight="1" x14ac:dyDescent="0.3">
      <c r="A118" s="663">
        <v>25</v>
      </c>
      <c r="B118" s="664" t="s">
        <v>1838</v>
      </c>
      <c r="C118" s="664" t="s">
        <v>2045</v>
      </c>
      <c r="D118" s="745" t="s">
        <v>2796</v>
      </c>
      <c r="E118" s="746" t="s">
        <v>2059</v>
      </c>
      <c r="F118" s="664" t="s">
        <v>2043</v>
      </c>
      <c r="G118" s="664" t="s">
        <v>2123</v>
      </c>
      <c r="H118" s="664" t="s">
        <v>525</v>
      </c>
      <c r="I118" s="664" t="s">
        <v>2195</v>
      </c>
      <c r="J118" s="664" t="s">
        <v>689</v>
      </c>
      <c r="K118" s="664" t="s">
        <v>2196</v>
      </c>
      <c r="L118" s="665">
        <v>185.26</v>
      </c>
      <c r="M118" s="665">
        <v>185.26</v>
      </c>
      <c r="N118" s="664">
        <v>1</v>
      </c>
      <c r="O118" s="747">
        <v>0.5</v>
      </c>
      <c r="P118" s="665">
        <v>185.26</v>
      </c>
      <c r="Q118" s="680">
        <v>1</v>
      </c>
      <c r="R118" s="664">
        <v>1</v>
      </c>
      <c r="S118" s="680">
        <v>1</v>
      </c>
      <c r="T118" s="747">
        <v>0.5</v>
      </c>
      <c r="U118" s="703">
        <v>1</v>
      </c>
    </row>
    <row r="119" spans="1:21" ht="14.4" customHeight="1" x14ac:dyDescent="0.3">
      <c r="A119" s="663">
        <v>25</v>
      </c>
      <c r="B119" s="664" t="s">
        <v>1838</v>
      </c>
      <c r="C119" s="664" t="s">
        <v>2045</v>
      </c>
      <c r="D119" s="745" t="s">
        <v>2796</v>
      </c>
      <c r="E119" s="746" t="s">
        <v>2086</v>
      </c>
      <c r="F119" s="664" t="s">
        <v>2043</v>
      </c>
      <c r="G119" s="664" t="s">
        <v>2096</v>
      </c>
      <c r="H119" s="664" t="s">
        <v>1302</v>
      </c>
      <c r="I119" s="664" t="s">
        <v>1658</v>
      </c>
      <c r="J119" s="664" t="s">
        <v>1438</v>
      </c>
      <c r="K119" s="664" t="s">
        <v>1965</v>
      </c>
      <c r="L119" s="665">
        <v>154.36000000000001</v>
      </c>
      <c r="M119" s="665">
        <v>3704.6400000000012</v>
      </c>
      <c r="N119" s="664">
        <v>24</v>
      </c>
      <c r="O119" s="747">
        <v>21</v>
      </c>
      <c r="P119" s="665">
        <v>1080.52</v>
      </c>
      <c r="Q119" s="680">
        <v>0.29166666666666657</v>
      </c>
      <c r="R119" s="664">
        <v>7</v>
      </c>
      <c r="S119" s="680">
        <v>0.29166666666666669</v>
      </c>
      <c r="T119" s="747">
        <v>5.5</v>
      </c>
      <c r="U119" s="703">
        <v>0.26190476190476192</v>
      </c>
    </row>
    <row r="120" spans="1:21" ht="14.4" customHeight="1" x14ac:dyDescent="0.3">
      <c r="A120" s="663">
        <v>25</v>
      </c>
      <c r="B120" s="664" t="s">
        <v>1838</v>
      </c>
      <c r="C120" s="664" t="s">
        <v>2045</v>
      </c>
      <c r="D120" s="745" t="s">
        <v>2796</v>
      </c>
      <c r="E120" s="746" t="s">
        <v>2086</v>
      </c>
      <c r="F120" s="664" t="s">
        <v>2043</v>
      </c>
      <c r="G120" s="664" t="s">
        <v>2096</v>
      </c>
      <c r="H120" s="664" t="s">
        <v>1302</v>
      </c>
      <c r="I120" s="664" t="s">
        <v>1437</v>
      </c>
      <c r="J120" s="664" t="s">
        <v>1438</v>
      </c>
      <c r="K120" s="664" t="s">
        <v>1966</v>
      </c>
      <c r="L120" s="665">
        <v>225.06</v>
      </c>
      <c r="M120" s="665">
        <v>450.12</v>
      </c>
      <c r="N120" s="664">
        <v>2</v>
      </c>
      <c r="O120" s="747">
        <v>1.5</v>
      </c>
      <c r="P120" s="665"/>
      <c r="Q120" s="680">
        <v>0</v>
      </c>
      <c r="R120" s="664"/>
      <c r="S120" s="680">
        <v>0</v>
      </c>
      <c r="T120" s="747"/>
      <c r="U120" s="703">
        <v>0</v>
      </c>
    </row>
    <row r="121" spans="1:21" ht="14.4" customHeight="1" x14ac:dyDescent="0.3">
      <c r="A121" s="663">
        <v>25</v>
      </c>
      <c r="B121" s="664" t="s">
        <v>1838</v>
      </c>
      <c r="C121" s="664" t="s">
        <v>2045</v>
      </c>
      <c r="D121" s="745" t="s">
        <v>2796</v>
      </c>
      <c r="E121" s="746" t="s">
        <v>2086</v>
      </c>
      <c r="F121" s="664" t="s">
        <v>2043</v>
      </c>
      <c r="G121" s="664" t="s">
        <v>2131</v>
      </c>
      <c r="H121" s="664" t="s">
        <v>525</v>
      </c>
      <c r="I121" s="664" t="s">
        <v>2132</v>
      </c>
      <c r="J121" s="664" t="s">
        <v>2133</v>
      </c>
      <c r="K121" s="664" t="s">
        <v>2134</v>
      </c>
      <c r="L121" s="665">
        <v>0</v>
      </c>
      <c r="M121" s="665">
        <v>0</v>
      </c>
      <c r="N121" s="664">
        <v>1</v>
      </c>
      <c r="O121" s="747">
        <v>1</v>
      </c>
      <c r="P121" s="665"/>
      <c r="Q121" s="680"/>
      <c r="R121" s="664"/>
      <c r="S121" s="680">
        <v>0</v>
      </c>
      <c r="T121" s="747"/>
      <c r="U121" s="703">
        <v>0</v>
      </c>
    </row>
    <row r="122" spans="1:21" ht="14.4" customHeight="1" x14ac:dyDescent="0.3">
      <c r="A122" s="663">
        <v>25</v>
      </c>
      <c r="B122" s="664" t="s">
        <v>1838</v>
      </c>
      <c r="C122" s="664" t="s">
        <v>2045</v>
      </c>
      <c r="D122" s="745" t="s">
        <v>2796</v>
      </c>
      <c r="E122" s="746" t="s">
        <v>2086</v>
      </c>
      <c r="F122" s="664" t="s">
        <v>2043</v>
      </c>
      <c r="G122" s="664" t="s">
        <v>2097</v>
      </c>
      <c r="H122" s="664" t="s">
        <v>525</v>
      </c>
      <c r="I122" s="664" t="s">
        <v>1592</v>
      </c>
      <c r="J122" s="664" t="s">
        <v>1593</v>
      </c>
      <c r="K122" s="664" t="s">
        <v>2098</v>
      </c>
      <c r="L122" s="665">
        <v>132.97999999999999</v>
      </c>
      <c r="M122" s="665">
        <v>1063.8399999999999</v>
      </c>
      <c r="N122" s="664">
        <v>8</v>
      </c>
      <c r="O122" s="747">
        <v>5</v>
      </c>
      <c r="P122" s="665">
        <v>132.97999999999999</v>
      </c>
      <c r="Q122" s="680">
        <v>0.125</v>
      </c>
      <c r="R122" s="664">
        <v>1</v>
      </c>
      <c r="S122" s="680">
        <v>0.125</v>
      </c>
      <c r="T122" s="747">
        <v>1</v>
      </c>
      <c r="U122" s="703">
        <v>0.2</v>
      </c>
    </row>
    <row r="123" spans="1:21" ht="14.4" customHeight="1" x14ac:dyDescent="0.3">
      <c r="A123" s="663">
        <v>25</v>
      </c>
      <c r="B123" s="664" t="s">
        <v>1838</v>
      </c>
      <c r="C123" s="664" t="s">
        <v>2045</v>
      </c>
      <c r="D123" s="745" t="s">
        <v>2796</v>
      </c>
      <c r="E123" s="746" t="s">
        <v>2086</v>
      </c>
      <c r="F123" s="664" t="s">
        <v>2043</v>
      </c>
      <c r="G123" s="664" t="s">
        <v>2137</v>
      </c>
      <c r="H123" s="664" t="s">
        <v>525</v>
      </c>
      <c r="I123" s="664" t="s">
        <v>2138</v>
      </c>
      <c r="J123" s="664" t="s">
        <v>1058</v>
      </c>
      <c r="K123" s="664" t="s">
        <v>2139</v>
      </c>
      <c r="L123" s="665">
        <v>0</v>
      </c>
      <c r="M123" s="665">
        <v>0</v>
      </c>
      <c r="N123" s="664">
        <v>1</v>
      </c>
      <c r="O123" s="747">
        <v>1</v>
      </c>
      <c r="P123" s="665">
        <v>0</v>
      </c>
      <c r="Q123" s="680"/>
      <c r="R123" s="664">
        <v>1</v>
      </c>
      <c r="S123" s="680">
        <v>1</v>
      </c>
      <c r="T123" s="747">
        <v>1</v>
      </c>
      <c r="U123" s="703">
        <v>1</v>
      </c>
    </row>
    <row r="124" spans="1:21" ht="14.4" customHeight="1" x14ac:dyDescent="0.3">
      <c r="A124" s="663">
        <v>25</v>
      </c>
      <c r="B124" s="664" t="s">
        <v>1838</v>
      </c>
      <c r="C124" s="664" t="s">
        <v>2045</v>
      </c>
      <c r="D124" s="745" t="s">
        <v>2796</v>
      </c>
      <c r="E124" s="746" t="s">
        <v>2086</v>
      </c>
      <c r="F124" s="664" t="s">
        <v>2043</v>
      </c>
      <c r="G124" s="664" t="s">
        <v>2189</v>
      </c>
      <c r="H124" s="664" t="s">
        <v>525</v>
      </c>
      <c r="I124" s="664" t="s">
        <v>1618</v>
      </c>
      <c r="J124" s="664" t="s">
        <v>1619</v>
      </c>
      <c r="K124" s="664" t="s">
        <v>2190</v>
      </c>
      <c r="L124" s="665">
        <v>115.13</v>
      </c>
      <c r="M124" s="665">
        <v>115.13</v>
      </c>
      <c r="N124" s="664">
        <v>1</v>
      </c>
      <c r="O124" s="747">
        <v>1</v>
      </c>
      <c r="P124" s="665">
        <v>115.13</v>
      </c>
      <c r="Q124" s="680">
        <v>1</v>
      </c>
      <c r="R124" s="664">
        <v>1</v>
      </c>
      <c r="S124" s="680">
        <v>1</v>
      </c>
      <c r="T124" s="747">
        <v>1</v>
      </c>
      <c r="U124" s="703">
        <v>1</v>
      </c>
    </row>
    <row r="125" spans="1:21" ht="14.4" customHeight="1" x14ac:dyDescent="0.3">
      <c r="A125" s="663">
        <v>25</v>
      </c>
      <c r="B125" s="664" t="s">
        <v>1838</v>
      </c>
      <c r="C125" s="664" t="s">
        <v>2045</v>
      </c>
      <c r="D125" s="745" t="s">
        <v>2796</v>
      </c>
      <c r="E125" s="746" t="s">
        <v>2086</v>
      </c>
      <c r="F125" s="664" t="s">
        <v>2043</v>
      </c>
      <c r="G125" s="664" t="s">
        <v>2229</v>
      </c>
      <c r="H125" s="664" t="s">
        <v>525</v>
      </c>
      <c r="I125" s="664" t="s">
        <v>761</v>
      </c>
      <c r="J125" s="664" t="s">
        <v>2230</v>
      </c>
      <c r="K125" s="664" t="s">
        <v>2231</v>
      </c>
      <c r="L125" s="665">
        <v>38.56</v>
      </c>
      <c r="M125" s="665">
        <v>38.56</v>
      </c>
      <c r="N125" s="664">
        <v>1</v>
      </c>
      <c r="O125" s="747">
        <v>0.5</v>
      </c>
      <c r="P125" s="665"/>
      <c r="Q125" s="680">
        <v>0</v>
      </c>
      <c r="R125" s="664"/>
      <c r="S125" s="680">
        <v>0</v>
      </c>
      <c r="T125" s="747"/>
      <c r="U125" s="703">
        <v>0</v>
      </c>
    </row>
    <row r="126" spans="1:21" ht="14.4" customHeight="1" x14ac:dyDescent="0.3">
      <c r="A126" s="663">
        <v>25</v>
      </c>
      <c r="B126" s="664" t="s">
        <v>1838</v>
      </c>
      <c r="C126" s="664" t="s">
        <v>2045</v>
      </c>
      <c r="D126" s="745" t="s">
        <v>2796</v>
      </c>
      <c r="E126" s="746" t="s">
        <v>2086</v>
      </c>
      <c r="F126" s="664" t="s">
        <v>2043</v>
      </c>
      <c r="G126" s="664" t="s">
        <v>2099</v>
      </c>
      <c r="H126" s="664" t="s">
        <v>1302</v>
      </c>
      <c r="I126" s="664" t="s">
        <v>1375</v>
      </c>
      <c r="J126" s="664" t="s">
        <v>555</v>
      </c>
      <c r="K126" s="664" t="s">
        <v>1998</v>
      </c>
      <c r="L126" s="665">
        <v>18.260000000000002</v>
      </c>
      <c r="M126" s="665">
        <v>36.520000000000003</v>
      </c>
      <c r="N126" s="664">
        <v>2</v>
      </c>
      <c r="O126" s="747">
        <v>1</v>
      </c>
      <c r="P126" s="665"/>
      <c r="Q126" s="680">
        <v>0</v>
      </c>
      <c r="R126" s="664"/>
      <c r="S126" s="680">
        <v>0</v>
      </c>
      <c r="T126" s="747"/>
      <c r="U126" s="703">
        <v>0</v>
      </c>
    </row>
    <row r="127" spans="1:21" ht="14.4" customHeight="1" x14ac:dyDescent="0.3">
      <c r="A127" s="663">
        <v>25</v>
      </c>
      <c r="B127" s="664" t="s">
        <v>1838</v>
      </c>
      <c r="C127" s="664" t="s">
        <v>2045</v>
      </c>
      <c r="D127" s="745" t="s">
        <v>2796</v>
      </c>
      <c r="E127" s="746" t="s">
        <v>2086</v>
      </c>
      <c r="F127" s="664" t="s">
        <v>2043</v>
      </c>
      <c r="G127" s="664" t="s">
        <v>2099</v>
      </c>
      <c r="H127" s="664" t="s">
        <v>1302</v>
      </c>
      <c r="I127" s="664" t="s">
        <v>1311</v>
      </c>
      <c r="J127" s="664" t="s">
        <v>555</v>
      </c>
      <c r="K127" s="664" t="s">
        <v>1999</v>
      </c>
      <c r="L127" s="665">
        <v>36.54</v>
      </c>
      <c r="M127" s="665">
        <v>73.08</v>
      </c>
      <c r="N127" s="664">
        <v>2</v>
      </c>
      <c r="O127" s="747">
        <v>1</v>
      </c>
      <c r="P127" s="665">
        <v>36.54</v>
      </c>
      <c r="Q127" s="680">
        <v>0.5</v>
      </c>
      <c r="R127" s="664">
        <v>1</v>
      </c>
      <c r="S127" s="680">
        <v>0.5</v>
      </c>
      <c r="T127" s="747">
        <v>0.5</v>
      </c>
      <c r="U127" s="703">
        <v>0.5</v>
      </c>
    </row>
    <row r="128" spans="1:21" ht="14.4" customHeight="1" x14ac:dyDescent="0.3">
      <c r="A128" s="663">
        <v>25</v>
      </c>
      <c r="B128" s="664" t="s">
        <v>1838</v>
      </c>
      <c r="C128" s="664" t="s">
        <v>2045</v>
      </c>
      <c r="D128" s="745" t="s">
        <v>2796</v>
      </c>
      <c r="E128" s="746" t="s">
        <v>2086</v>
      </c>
      <c r="F128" s="664" t="s">
        <v>2043</v>
      </c>
      <c r="G128" s="664" t="s">
        <v>2099</v>
      </c>
      <c r="H128" s="664" t="s">
        <v>525</v>
      </c>
      <c r="I128" s="664" t="s">
        <v>1178</v>
      </c>
      <c r="J128" s="664" t="s">
        <v>555</v>
      </c>
      <c r="K128" s="664" t="s">
        <v>2122</v>
      </c>
      <c r="L128" s="665">
        <v>36.54</v>
      </c>
      <c r="M128" s="665">
        <v>36.54</v>
      </c>
      <c r="N128" s="664">
        <v>1</v>
      </c>
      <c r="O128" s="747">
        <v>1</v>
      </c>
      <c r="P128" s="665">
        <v>36.54</v>
      </c>
      <c r="Q128" s="680">
        <v>1</v>
      </c>
      <c r="R128" s="664">
        <v>1</v>
      </c>
      <c r="S128" s="680">
        <v>1</v>
      </c>
      <c r="T128" s="747">
        <v>1</v>
      </c>
      <c r="U128" s="703">
        <v>1</v>
      </c>
    </row>
    <row r="129" spans="1:21" ht="14.4" customHeight="1" x14ac:dyDescent="0.3">
      <c r="A129" s="663">
        <v>25</v>
      </c>
      <c r="B129" s="664" t="s">
        <v>1838</v>
      </c>
      <c r="C129" s="664" t="s">
        <v>2047</v>
      </c>
      <c r="D129" s="745" t="s">
        <v>2797</v>
      </c>
      <c r="E129" s="746" t="s">
        <v>2067</v>
      </c>
      <c r="F129" s="664" t="s">
        <v>2043</v>
      </c>
      <c r="G129" s="664" t="s">
        <v>2096</v>
      </c>
      <c r="H129" s="664" t="s">
        <v>525</v>
      </c>
      <c r="I129" s="664" t="s">
        <v>2112</v>
      </c>
      <c r="J129" s="664" t="s">
        <v>1790</v>
      </c>
      <c r="K129" s="664" t="s">
        <v>2113</v>
      </c>
      <c r="L129" s="665">
        <v>154.36000000000001</v>
      </c>
      <c r="M129" s="665">
        <v>463.08000000000004</v>
      </c>
      <c r="N129" s="664">
        <v>3</v>
      </c>
      <c r="O129" s="747">
        <v>2.5</v>
      </c>
      <c r="P129" s="665">
        <v>154.36000000000001</v>
      </c>
      <c r="Q129" s="680">
        <v>0.33333333333333331</v>
      </c>
      <c r="R129" s="664">
        <v>1</v>
      </c>
      <c r="S129" s="680">
        <v>0.33333333333333331</v>
      </c>
      <c r="T129" s="747">
        <v>0.5</v>
      </c>
      <c r="U129" s="703">
        <v>0.2</v>
      </c>
    </row>
    <row r="130" spans="1:21" ht="14.4" customHeight="1" x14ac:dyDescent="0.3">
      <c r="A130" s="663">
        <v>25</v>
      </c>
      <c r="B130" s="664" t="s">
        <v>1838</v>
      </c>
      <c r="C130" s="664" t="s">
        <v>2047</v>
      </c>
      <c r="D130" s="745" t="s">
        <v>2797</v>
      </c>
      <c r="E130" s="746" t="s">
        <v>2067</v>
      </c>
      <c r="F130" s="664" t="s">
        <v>2043</v>
      </c>
      <c r="G130" s="664" t="s">
        <v>2096</v>
      </c>
      <c r="H130" s="664" t="s">
        <v>1302</v>
      </c>
      <c r="I130" s="664" t="s">
        <v>1658</v>
      </c>
      <c r="J130" s="664" t="s">
        <v>1438</v>
      </c>
      <c r="K130" s="664" t="s">
        <v>1965</v>
      </c>
      <c r="L130" s="665">
        <v>154.36000000000001</v>
      </c>
      <c r="M130" s="665">
        <v>9724.68</v>
      </c>
      <c r="N130" s="664">
        <v>63</v>
      </c>
      <c r="O130" s="747">
        <v>55</v>
      </c>
      <c r="P130" s="665">
        <v>3395.9200000000019</v>
      </c>
      <c r="Q130" s="680">
        <v>0.34920634920634941</v>
      </c>
      <c r="R130" s="664">
        <v>22</v>
      </c>
      <c r="S130" s="680">
        <v>0.34920634920634919</v>
      </c>
      <c r="T130" s="747">
        <v>18.5</v>
      </c>
      <c r="U130" s="703">
        <v>0.33636363636363636</v>
      </c>
    </row>
    <row r="131" spans="1:21" ht="14.4" customHeight="1" x14ac:dyDescent="0.3">
      <c r="A131" s="663">
        <v>25</v>
      </c>
      <c r="B131" s="664" t="s">
        <v>1838</v>
      </c>
      <c r="C131" s="664" t="s">
        <v>2047</v>
      </c>
      <c r="D131" s="745" t="s">
        <v>2797</v>
      </c>
      <c r="E131" s="746" t="s">
        <v>2067</v>
      </c>
      <c r="F131" s="664" t="s">
        <v>2043</v>
      </c>
      <c r="G131" s="664" t="s">
        <v>2232</v>
      </c>
      <c r="H131" s="664" t="s">
        <v>1302</v>
      </c>
      <c r="I131" s="664" t="s">
        <v>1344</v>
      </c>
      <c r="J131" s="664" t="s">
        <v>1405</v>
      </c>
      <c r="K131" s="664" t="s">
        <v>1951</v>
      </c>
      <c r="L131" s="665">
        <v>58.86</v>
      </c>
      <c r="M131" s="665">
        <v>235.44</v>
      </c>
      <c r="N131" s="664">
        <v>4</v>
      </c>
      <c r="O131" s="747">
        <v>1</v>
      </c>
      <c r="P131" s="665"/>
      <c r="Q131" s="680">
        <v>0</v>
      </c>
      <c r="R131" s="664"/>
      <c r="S131" s="680">
        <v>0</v>
      </c>
      <c r="T131" s="747"/>
      <c r="U131" s="703">
        <v>0</v>
      </c>
    </row>
    <row r="132" spans="1:21" ht="14.4" customHeight="1" x14ac:dyDescent="0.3">
      <c r="A132" s="663">
        <v>25</v>
      </c>
      <c r="B132" s="664" t="s">
        <v>1838</v>
      </c>
      <c r="C132" s="664" t="s">
        <v>2047</v>
      </c>
      <c r="D132" s="745" t="s">
        <v>2797</v>
      </c>
      <c r="E132" s="746" t="s">
        <v>2067</v>
      </c>
      <c r="F132" s="664" t="s">
        <v>2043</v>
      </c>
      <c r="G132" s="664" t="s">
        <v>2232</v>
      </c>
      <c r="H132" s="664" t="s">
        <v>525</v>
      </c>
      <c r="I132" s="664" t="s">
        <v>2233</v>
      </c>
      <c r="J132" s="664" t="s">
        <v>1405</v>
      </c>
      <c r="K132" s="664" t="s">
        <v>2234</v>
      </c>
      <c r="L132" s="665">
        <v>0</v>
      </c>
      <c r="M132" s="665">
        <v>0</v>
      </c>
      <c r="N132" s="664">
        <v>4</v>
      </c>
      <c r="O132" s="747">
        <v>0.5</v>
      </c>
      <c r="P132" s="665"/>
      <c r="Q132" s="680"/>
      <c r="R132" s="664"/>
      <c r="S132" s="680">
        <v>0</v>
      </c>
      <c r="T132" s="747"/>
      <c r="U132" s="703">
        <v>0</v>
      </c>
    </row>
    <row r="133" spans="1:21" ht="14.4" customHeight="1" x14ac:dyDescent="0.3">
      <c r="A133" s="663">
        <v>25</v>
      </c>
      <c r="B133" s="664" t="s">
        <v>1838</v>
      </c>
      <c r="C133" s="664" t="s">
        <v>2047</v>
      </c>
      <c r="D133" s="745" t="s">
        <v>2797</v>
      </c>
      <c r="E133" s="746" t="s">
        <v>2067</v>
      </c>
      <c r="F133" s="664" t="s">
        <v>2043</v>
      </c>
      <c r="G133" s="664" t="s">
        <v>2235</v>
      </c>
      <c r="H133" s="664" t="s">
        <v>525</v>
      </c>
      <c r="I133" s="664" t="s">
        <v>2236</v>
      </c>
      <c r="J133" s="664" t="s">
        <v>2237</v>
      </c>
      <c r="K133" s="664" t="s">
        <v>2238</v>
      </c>
      <c r="L133" s="665">
        <v>55.95</v>
      </c>
      <c r="M133" s="665">
        <v>111.9</v>
      </c>
      <c r="N133" s="664">
        <v>2</v>
      </c>
      <c r="O133" s="747">
        <v>0.5</v>
      </c>
      <c r="P133" s="665"/>
      <c r="Q133" s="680">
        <v>0</v>
      </c>
      <c r="R133" s="664"/>
      <c r="S133" s="680">
        <v>0</v>
      </c>
      <c r="T133" s="747"/>
      <c r="U133" s="703">
        <v>0</v>
      </c>
    </row>
    <row r="134" spans="1:21" ht="14.4" customHeight="1" x14ac:dyDescent="0.3">
      <c r="A134" s="663">
        <v>25</v>
      </c>
      <c r="B134" s="664" t="s">
        <v>1838</v>
      </c>
      <c r="C134" s="664" t="s">
        <v>2047</v>
      </c>
      <c r="D134" s="745" t="s">
        <v>2797</v>
      </c>
      <c r="E134" s="746" t="s">
        <v>2067</v>
      </c>
      <c r="F134" s="664" t="s">
        <v>2043</v>
      </c>
      <c r="G134" s="664" t="s">
        <v>2155</v>
      </c>
      <c r="H134" s="664" t="s">
        <v>525</v>
      </c>
      <c r="I134" s="664" t="s">
        <v>2239</v>
      </c>
      <c r="J134" s="664" t="s">
        <v>1581</v>
      </c>
      <c r="K134" s="664" t="s">
        <v>2240</v>
      </c>
      <c r="L134" s="665">
        <v>0</v>
      </c>
      <c r="M134" s="665">
        <v>0</v>
      </c>
      <c r="N134" s="664">
        <v>1</v>
      </c>
      <c r="O134" s="747">
        <v>0.5</v>
      </c>
      <c r="P134" s="665"/>
      <c r="Q134" s="680"/>
      <c r="R134" s="664"/>
      <c r="S134" s="680">
        <v>0</v>
      </c>
      <c r="T134" s="747"/>
      <c r="U134" s="703">
        <v>0</v>
      </c>
    </row>
    <row r="135" spans="1:21" ht="14.4" customHeight="1" x14ac:dyDescent="0.3">
      <c r="A135" s="663">
        <v>25</v>
      </c>
      <c r="B135" s="664" t="s">
        <v>1838</v>
      </c>
      <c r="C135" s="664" t="s">
        <v>2047</v>
      </c>
      <c r="D135" s="745" t="s">
        <v>2797</v>
      </c>
      <c r="E135" s="746" t="s">
        <v>2067</v>
      </c>
      <c r="F135" s="664" t="s">
        <v>2043</v>
      </c>
      <c r="G135" s="664" t="s">
        <v>2155</v>
      </c>
      <c r="H135" s="664" t="s">
        <v>525</v>
      </c>
      <c r="I135" s="664" t="s">
        <v>2239</v>
      </c>
      <c r="J135" s="664" t="s">
        <v>1581</v>
      </c>
      <c r="K135" s="664" t="s">
        <v>2240</v>
      </c>
      <c r="L135" s="665">
        <v>238.72</v>
      </c>
      <c r="M135" s="665">
        <v>238.72</v>
      </c>
      <c r="N135" s="664">
        <v>1</v>
      </c>
      <c r="O135" s="747">
        <v>1</v>
      </c>
      <c r="P135" s="665"/>
      <c r="Q135" s="680">
        <v>0</v>
      </c>
      <c r="R135" s="664"/>
      <c r="S135" s="680">
        <v>0</v>
      </c>
      <c r="T135" s="747"/>
      <c r="U135" s="703">
        <v>0</v>
      </c>
    </row>
    <row r="136" spans="1:21" ht="14.4" customHeight="1" x14ac:dyDescent="0.3">
      <c r="A136" s="663">
        <v>25</v>
      </c>
      <c r="B136" s="664" t="s">
        <v>1838</v>
      </c>
      <c r="C136" s="664" t="s">
        <v>2047</v>
      </c>
      <c r="D136" s="745" t="s">
        <v>2797</v>
      </c>
      <c r="E136" s="746" t="s">
        <v>2067</v>
      </c>
      <c r="F136" s="664" t="s">
        <v>2043</v>
      </c>
      <c r="G136" s="664" t="s">
        <v>2155</v>
      </c>
      <c r="H136" s="664" t="s">
        <v>525</v>
      </c>
      <c r="I136" s="664" t="s">
        <v>2241</v>
      </c>
      <c r="J136" s="664" t="s">
        <v>2242</v>
      </c>
      <c r="K136" s="664" t="s">
        <v>2105</v>
      </c>
      <c r="L136" s="665">
        <v>0</v>
      </c>
      <c r="M136" s="665">
        <v>0</v>
      </c>
      <c r="N136" s="664">
        <v>1</v>
      </c>
      <c r="O136" s="747">
        <v>1</v>
      </c>
      <c r="P136" s="665">
        <v>0</v>
      </c>
      <c r="Q136" s="680"/>
      <c r="R136" s="664">
        <v>1</v>
      </c>
      <c r="S136" s="680">
        <v>1</v>
      </c>
      <c r="T136" s="747">
        <v>1</v>
      </c>
      <c r="U136" s="703">
        <v>1</v>
      </c>
    </row>
    <row r="137" spans="1:21" ht="14.4" customHeight="1" x14ac:dyDescent="0.3">
      <c r="A137" s="663">
        <v>25</v>
      </c>
      <c r="B137" s="664" t="s">
        <v>1838</v>
      </c>
      <c r="C137" s="664" t="s">
        <v>2047</v>
      </c>
      <c r="D137" s="745" t="s">
        <v>2797</v>
      </c>
      <c r="E137" s="746" t="s">
        <v>2067</v>
      </c>
      <c r="F137" s="664" t="s">
        <v>2043</v>
      </c>
      <c r="G137" s="664" t="s">
        <v>2243</v>
      </c>
      <c r="H137" s="664" t="s">
        <v>525</v>
      </c>
      <c r="I137" s="664" t="s">
        <v>2244</v>
      </c>
      <c r="J137" s="664" t="s">
        <v>2245</v>
      </c>
      <c r="K137" s="664" t="s">
        <v>2246</v>
      </c>
      <c r="L137" s="665">
        <v>72.5</v>
      </c>
      <c r="M137" s="665">
        <v>72.5</v>
      </c>
      <c r="N137" s="664">
        <v>1</v>
      </c>
      <c r="O137" s="747">
        <v>1</v>
      </c>
      <c r="P137" s="665"/>
      <c r="Q137" s="680">
        <v>0</v>
      </c>
      <c r="R137" s="664"/>
      <c r="S137" s="680">
        <v>0</v>
      </c>
      <c r="T137" s="747"/>
      <c r="U137" s="703">
        <v>0</v>
      </c>
    </row>
    <row r="138" spans="1:21" ht="14.4" customHeight="1" x14ac:dyDescent="0.3">
      <c r="A138" s="663">
        <v>25</v>
      </c>
      <c r="B138" s="664" t="s">
        <v>1838</v>
      </c>
      <c r="C138" s="664" t="s">
        <v>2047</v>
      </c>
      <c r="D138" s="745" t="s">
        <v>2797</v>
      </c>
      <c r="E138" s="746" t="s">
        <v>2067</v>
      </c>
      <c r="F138" s="664" t="s">
        <v>2043</v>
      </c>
      <c r="G138" s="664" t="s">
        <v>2247</v>
      </c>
      <c r="H138" s="664" t="s">
        <v>525</v>
      </c>
      <c r="I138" s="664" t="s">
        <v>2248</v>
      </c>
      <c r="J138" s="664" t="s">
        <v>670</v>
      </c>
      <c r="K138" s="664" t="s">
        <v>2249</v>
      </c>
      <c r="L138" s="665">
        <v>91.11</v>
      </c>
      <c r="M138" s="665">
        <v>91.11</v>
      </c>
      <c r="N138" s="664">
        <v>1</v>
      </c>
      <c r="O138" s="747">
        <v>1</v>
      </c>
      <c r="P138" s="665"/>
      <c r="Q138" s="680">
        <v>0</v>
      </c>
      <c r="R138" s="664"/>
      <c r="S138" s="680">
        <v>0</v>
      </c>
      <c r="T138" s="747"/>
      <c r="U138" s="703">
        <v>0</v>
      </c>
    </row>
    <row r="139" spans="1:21" ht="14.4" customHeight="1" x14ac:dyDescent="0.3">
      <c r="A139" s="663">
        <v>25</v>
      </c>
      <c r="B139" s="664" t="s">
        <v>1838</v>
      </c>
      <c r="C139" s="664" t="s">
        <v>2047</v>
      </c>
      <c r="D139" s="745" t="s">
        <v>2797</v>
      </c>
      <c r="E139" s="746" t="s">
        <v>2067</v>
      </c>
      <c r="F139" s="664" t="s">
        <v>2043</v>
      </c>
      <c r="G139" s="664" t="s">
        <v>2250</v>
      </c>
      <c r="H139" s="664" t="s">
        <v>525</v>
      </c>
      <c r="I139" s="664" t="s">
        <v>2251</v>
      </c>
      <c r="J139" s="664" t="s">
        <v>2252</v>
      </c>
      <c r="K139" s="664" t="s">
        <v>2253</v>
      </c>
      <c r="L139" s="665">
        <v>0</v>
      </c>
      <c r="M139" s="665">
        <v>0</v>
      </c>
      <c r="N139" s="664">
        <v>1</v>
      </c>
      <c r="O139" s="747">
        <v>1</v>
      </c>
      <c r="P139" s="665">
        <v>0</v>
      </c>
      <c r="Q139" s="680"/>
      <c r="R139" s="664">
        <v>1</v>
      </c>
      <c r="S139" s="680">
        <v>1</v>
      </c>
      <c r="T139" s="747">
        <v>1</v>
      </c>
      <c r="U139" s="703">
        <v>1</v>
      </c>
    </row>
    <row r="140" spans="1:21" ht="14.4" customHeight="1" x14ac:dyDescent="0.3">
      <c r="A140" s="663">
        <v>25</v>
      </c>
      <c r="B140" s="664" t="s">
        <v>1838</v>
      </c>
      <c r="C140" s="664" t="s">
        <v>2047</v>
      </c>
      <c r="D140" s="745" t="s">
        <v>2797</v>
      </c>
      <c r="E140" s="746" t="s">
        <v>2067</v>
      </c>
      <c r="F140" s="664" t="s">
        <v>2043</v>
      </c>
      <c r="G140" s="664" t="s">
        <v>2156</v>
      </c>
      <c r="H140" s="664" t="s">
        <v>525</v>
      </c>
      <c r="I140" s="664" t="s">
        <v>2254</v>
      </c>
      <c r="J140" s="664" t="s">
        <v>2255</v>
      </c>
      <c r="K140" s="664" t="s">
        <v>2256</v>
      </c>
      <c r="L140" s="665">
        <v>89.91</v>
      </c>
      <c r="M140" s="665">
        <v>179.82</v>
      </c>
      <c r="N140" s="664">
        <v>2</v>
      </c>
      <c r="O140" s="747">
        <v>2</v>
      </c>
      <c r="P140" s="665">
        <v>179.82</v>
      </c>
      <c r="Q140" s="680">
        <v>1</v>
      </c>
      <c r="R140" s="664">
        <v>2</v>
      </c>
      <c r="S140" s="680">
        <v>1</v>
      </c>
      <c r="T140" s="747">
        <v>2</v>
      </c>
      <c r="U140" s="703">
        <v>1</v>
      </c>
    </row>
    <row r="141" spans="1:21" ht="14.4" customHeight="1" x14ac:dyDescent="0.3">
      <c r="A141" s="663">
        <v>25</v>
      </c>
      <c r="B141" s="664" t="s">
        <v>1838</v>
      </c>
      <c r="C141" s="664" t="s">
        <v>2047</v>
      </c>
      <c r="D141" s="745" t="s">
        <v>2797</v>
      </c>
      <c r="E141" s="746" t="s">
        <v>2067</v>
      </c>
      <c r="F141" s="664" t="s">
        <v>2043</v>
      </c>
      <c r="G141" s="664" t="s">
        <v>2257</v>
      </c>
      <c r="H141" s="664" t="s">
        <v>525</v>
      </c>
      <c r="I141" s="664" t="s">
        <v>2258</v>
      </c>
      <c r="J141" s="664" t="s">
        <v>2259</v>
      </c>
      <c r="K141" s="664" t="s">
        <v>2260</v>
      </c>
      <c r="L141" s="665">
        <v>70.05</v>
      </c>
      <c r="M141" s="665">
        <v>770.54999999999984</v>
      </c>
      <c r="N141" s="664">
        <v>11</v>
      </c>
      <c r="O141" s="747">
        <v>3.5</v>
      </c>
      <c r="P141" s="665">
        <v>70.05</v>
      </c>
      <c r="Q141" s="680">
        <v>9.0909090909090925E-2</v>
      </c>
      <c r="R141" s="664">
        <v>1</v>
      </c>
      <c r="S141" s="680">
        <v>9.0909090909090912E-2</v>
      </c>
      <c r="T141" s="747">
        <v>0.5</v>
      </c>
      <c r="U141" s="703">
        <v>0.14285714285714285</v>
      </c>
    </row>
    <row r="142" spans="1:21" ht="14.4" customHeight="1" x14ac:dyDescent="0.3">
      <c r="A142" s="663">
        <v>25</v>
      </c>
      <c r="B142" s="664" t="s">
        <v>1838</v>
      </c>
      <c r="C142" s="664" t="s">
        <v>2047</v>
      </c>
      <c r="D142" s="745" t="s">
        <v>2797</v>
      </c>
      <c r="E142" s="746" t="s">
        <v>2067</v>
      </c>
      <c r="F142" s="664" t="s">
        <v>2043</v>
      </c>
      <c r="G142" s="664" t="s">
        <v>2261</v>
      </c>
      <c r="H142" s="664" t="s">
        <v>525</v>
      </c>
      <c r="I142" s="664" t="s">
        <v>2262</v>
      </c>
      <c r="J142" s="664" t="s">
        <v>2263</v>
      </c>
      <c r="K142" s="664" t="s">
        <v>2264</v>
      </c>
      <c r="L142" s="665">
        <v>26.9</v>
      </c>
      <c r="M142" s="665">
        <v>26.9</v>
      </c>
      <c r="N142" s="664">
        <v>1</v>
      </c>
      <c r="O142" s="747">
        <v>1</v>
      </c>
      <c r="P142" s="665"/>
      <c r="Q142" s="680">
        <v>0</v>
      </c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1838</v>
      </c>
      <c r="C143" s="664" t="s">
        <v>2047</v>
      </c>
      <c r="D143" s="745" t="s">
        <v>2797</v>
      </c>
      <c r="E143" s="746" t="s">
        <v>2067</v>
      </c>
      <c r="F143" s="664" t="s">
        <v>2043</v>
      </c>
      <c r="G143" s="664" t="s">
        <v>2261</v>
      </c>
      <c r="H143" s="664" t="s">
        <v>525</v>
      </c>
      <c r="I143" s="664" t="s">
        <v>2262</v>
      </c>
      <c r="J143" s="664" t="s">
        <v>2263</v>
      </c>
      <c r="K143" s="664" t="s">
        <v>2264</v>
      </c>
      <c r="L143" s="665">
        <v>20.3</v>
      </c>
      <c r="M143" s="665">
        <v>182.70000000000002</v>
      </c>
      <c r="N143" s="664">
        <v>9</v>
      </c>
      <c r="O143" s="747">
        <v>8.5</v>
      </c>
      <c r="P143" s="665">
        <v>20.3</v>
      </c>
      <c r="Q143" s="680">
        <v>0.1111111111111111</v>
      </c>
      <c r="R143" s="664">
        <v>1</v>
      </c>
      <c r="S143" s="680">
        <v>0.1111111111111111</v>
      </c>
      <c r="T143" s="747">
        <v>1</v>
      </c>
      <c r="U143" s="703">
        <v>0.11764705882352941</v>
      </c>
    </row>
    <row r="144" spans="1:21" ht="14.4" customHeight="1" x14ac:dyDescent="0.3">
      <c r="A144" s="663">
        <v>25</v>
      </c>
      <c r="B144" s="664" t="s">
        <v>1838</v>
      </c>
      <c r="C144" s="664" t="s">
        <v>2047</v>
      </c>
      <c r="D144" s="745" t="s">
        <v>2797</v>
      </c>
      <c r="E144" s="746" t="s">
        <v>2067</v>
      </c>
      <c r="F144" s="664" t="s">
        <v>2043</v>
      </c>
      <c r="G144" s="664" t="s">
        <v>2097</v>
      </c>
      <c r="H144" s="664" t="s">
        <v>525</v>
      </c>
      <c r="I144" s="664" t="s">
        <v>1592</v>
      </c>
      <c r="J144" s="664" t="s">
        <v>1593</v>
      </c>
      <c r="K144" s="664" t="s">
        <v>2098</v>
      </c>
      <c r="L144" s="665">
        <v>132.97999999999999</v>
      </c>
      <c r="M144" s="665">
        <v>1728.7399999999998</v>
      </c>
      <c r="N144" s="664">
        <v>13</v>
      </c>
      <c r="O144" s="747">
        <v>12</v>
      </c>
      <c r="P144" s="665">
        <v>398.93999999999994</v>
      </c>
      <c r="Q144" s="680">
        <v>0.23076923076923075</v>
      </c>
      <c r="R144" s="664">
        <v>3</v>
      </c>
      <c r="S144" s="680">
        <v>0.23076923076923078</v>
      </c>
      <c r="T144" s="747">
        <v>3</v>
      </c>
      <c r="U144" s="703">
        <v>0.25</v>
      </c>
    </row>
    <row r="145" spans="1:21" ht="14.4" customHeight="1" x14ac:dyDescent="0.3">
      <c r="A145" s="663">
        <v>25</v>
      </c>
      <c r="B145" s="664" t="s">
        <v>1838</v>
      </c>
      <c r="C145" s="664" t="s">
        <v>2047</v>
      </c>
      <c r="D145" s="745" t="s">
        <v>2797</v>
      </c>
      <c r="E145" s="746" t="s">
        <v>2067</v>
      </c>
      <c r="F145" s="664" t="s">
        <v>2043</v>
      </c>
      <c r="G145" s="664" t="s">
        <v>2097</v>
      </c>
      <c r="H145" s="664" t="s">
        <v>525</v>
      </c>
      <c r="I145" s="664" t="s">
        <v>2120</v>
      </c>
      <c r="J145" s="664" t="s">
        <v>1593</v>
      </c>
      <c r="K145" s="664" t="s">
        <v>2098</v>
      </c>
      <c r="L145" s="665">
        <v>132.97999999999999</v>
      </c>
      <c r="M145" s="665">
        <v>132.97999999999999</v>
      </c>
      <c r="N145" s="664">
        <v>1</v>
      </c>
      <c r="O145" s="747">
        <v>1</v>
      </c>
      <c r="P145" s="665"/>
      <c r="Q145" s="680">
        <v>0</v>
      </c>
      <c r="R145" s="664"/>
      <c r="S145" s="680">
        <v>0</v>
      </c>
      <c r="T145" s="747"/>
      <c r="U145" s="703">
        <v>0</v>
      </c>
    </row>
    <row r="146" spans="1:21" ht="14.4" customHeight="1" x14ac:dyDescent="0.3">
      <c r="A146" s="663">
        <v>25</v>
      </c>
      <c r="B146" s="664" t="s">
        <v>1838</v>
      </c>
      <c r="C146" s="664" t="s">
        <v>2047</v>
      </c>
      <c r="D146" s="745" t="s">
        <v>2797</v>
      </c>
      <c r="E146" s="746" t="s">
        <v>2067</v>
      </c>
      <c r="F146" s="664" t="s">
        <v>2043</v>
      </c>
      <c r="G146" s="664" t="s">
        <v>2265</v>
      </c>
      <c r="H146" s="664" t="s">
        <v>525</v>
      </c>
      <c r="I146" s="664" t="s">
        <v>2266</v>
      </c>
      <c r="J146" s="664" t="s">
        <v>2267</v>
      </c>
      <c r="K146" s="664" t="s">
        <v>2268</v>
      </c>
      <c r="L146" s="665">
        <v>53.54</v>
      </c>
      <c r="M146" s="665">
        <v>428.32</v>
      </c>
      <c r="N146" s="664">
        <v>8</v>
      </c>
      <c r="O146" s="747">
        <v>2</v>
      </c>
      <c r="P146" s="665"/>
      <c r="Q146" s="680">
        <v>0</v>
      </c>
      <c r="R146" s="664"/>
      <c r="S146" s="680">
        <v>0</v>
      </c>
      <c r="T146" s="747"/>
      <c r="U146" s="703">
        <v>0</v>
      </c>
    </row>
    <row r="147" spans="1:21" ht="14.4" customHeight="1" x14ac:dyDescent="0.3">
      <c r="A147" s="663">
        <v>25</v>
      </c>
      <c r="B147" s="664" t="s">
        <v>1838</v>
      </c>
      <c r="C147" s="664" t="s">
        <v>2047</v>
      </c>
      <c r="D147" s="745" t="s">
        <v>2797</v>
      </c>
      <c r="E147" s="746" t="s">
        <v>2067</v>
      </c>
      <c r="F147" s="664" t="s">
        <v>2043</v>
      </c>
      <c r="G147" s="664" t="s">
        <v>2265</v>
      </c>
      <c r="H147" s="664" t="s">
        <v>525</v>
      </c>
      <c r="I147" s="664" t="s">
        <v>2266</v>
      </c>
      <c r="J147" s="664" t="s">
        <v>2267</v>
      </c>
      <c r="K147" s="664" t="s">
        <v>2268</v>
      </c>
      <c r="L147" s="665">
        <v>49.37</v>
      </c>
      <c r="M147" s="665">
        <v>444.33</v>
      </c>
      <c r="N147" s="664">
        <v>9</v>
      </c>
      <c r="O147" s="747">
        <v>7</v>
      </c>
      <c r="P147" s="665">
        <v>98.74</v>
      </c>
      <c r="Q147" s="680">
        <v>0.22222222222222221</v>
      </c>
      <c r="R147" s="664">
        <v>2</v>
      </c>
      <c r="S147" s="680">
        <v>0.22222222222222221</v>
      </c>
      <c r="T147" s="747">
        <v>1</v>
      </c>
      <c r="U147" s="703">
        <v>0.14285714285714285</v>
      </c>
    </row>
    <row r="148" spans="1:21" ht="14.4" customHeight="1" x14ac:dyDescent="0.3">
      <c r="A148" s="663">
        <v>25</v>
      </c>
      <c r="B148" s="664" t="s">
        <v>1838</v>
      </c>
      <c r="C148" s="664" t="s">
        <v>2047</v>
      </c>
      <c r="D148" s="745" t="s">
        <v>2797</v>
      </c>
      <c r="E148" s="746" t="s">
        <v>2067</v>
      </c>
      <c r="F148" s="664" t="s">
        <v>2043</v>
      </c>
      <c r="G148" s="664" t="s">
        <v>2269</v>
      </c>
      <c r="H148" s="664" t="s">
        <v>525</v>
      </c>
      <c r="I148" s="664" t="s">
        <v>1565</v>
      </c>
      <c r="J148" s="664" t="s">
        <v>1566</v>
      </c>
      <c r="K148" s="664" t="s">
        <v>2270</v>
      </c>
      <c r="L148" s="665">
        <v>61.97</v>
      </c>
      <c r="M148" s="665">
        <v>61.97</v>
      </c>
      <c r="N148" s="664">
        <v>1</v>
      </c>
      <c r="O148" s="747">
        <v>1</v>
      </c>
      <c r="P148" s="665">
        <v>61.97</v>
      </c>
      <c r="Q148" s="680">
        <v>1</v>
      </c>
      <c r="R148" s="664">
        <v>1</v>
      </c>
      <c r="S148" s="680">
        <v>1</v>
      </c>
      <c r="T148" s="747">
        <v>1</v>
      </c>
      <c r="U148" s="703">
        <v>1</v>
      </c>
    </row>
    <row r="149" spans="1:21" ht="14.4" customHeight="1" x14ac:dyDescent="0.3">
      <c r="A149" s="663">
        <v>25</v>
      </c>
      <c r="B149" s="664" t="s">
        <v>1838</v>
      </c>
      <c r="C149" s="664" t="s">
        <v>2047</v>
      </c>
      <c r="D149" s="745" t="s">
        <v>2797</v>
      </c>
      <c r="E149" s="746" t="s">
        <v>2067</v>
      </c>
      <c r="F149" s="664" t="s">
        <v>2043</v>
      </c>
      <c r="G149" s="664" t="s">
        <v>2271</v>
      </c>
      <c r="H149" s="664" t="s">
        <v>525</v>
      </c>
      <c r="I149" s="664" t="s">
        <v>2272</v>
      </c>
      <c r="J149" s="664" t="s">
        <v>2273</v>
      </c>
      <c r="K149" s="664" t="s">
        <v>2274</v>
      </c>
      <c r="L149" s="665">
        <v>257.52</v>
      </c>
      <c r="M149" s="665">
        <v>257.52</v>
      </c>
      <c r="N149" s="664">
        <v>1</v>
      </c>
      <c r="O149" s="747">
        <v>1</v>
      </c>
      <c r="P149" s="665">
        <v>257.52</v>
      </c>
      <c r="Q149" s="680">
        <v>1</v>
      </c>
      <c r="R149" s="664">
        <v>1</v>
      </c>
      <c r="S149" s="680">
        <v>1</v>
      </c>
      <c r="T149" s="747">
        <v>1</v>
      </c>
      <c r="U149" s="703">
        <v>1</v>
      </c>
    </row>
    <row r="150" spans="1:21" ht="14.4" customHeight="1" x14ac:dyDescent="0.3">
      <c r="A150" s="663">
        <v>25</v>
      </c>
      <c r="B150" s="664" t="s">
        <v>1838</v>
      </c>
      <c r="C150" s="664" t="s">
        <v>2047</v>
      </c>
      <c r="D150" s="745" t="s">
        <v>2797</v>
      </c>
      <c r="E150" s="746" t="s">
        <v>2067</v>
      </c>
      <c r="F150" s="664" t="s">
        <v>2043</v>
      </c>
      <c r="G150" s="664" t="s">
        <v>2275</v>
      </c>
      <c r="H150" s="664" t="s">
        <v>525</v>
      </c>
      <c r="I150" s="664" t="s">
        <v>2276</v>
      </c>
      <c r="J150" s="664" t="s">
        <v>2277</v>
      </c>
      <c r="K150" s="664" t="s">
        <v>2278</v>
      </c>
      <c r="L150" s="665">
        <v>0</v>
      </c>
      <c r="M150" s="665">
        <v>0</v>
      </c>
      <c r="N150" s="664">
        <v>1</v>
      </c>
      <c r="O150" s="747">
        <v>0.5</v>
      </c>
      <c r="P150" s="665"/>
      <c r="Q150" s="680"/>
      <c r="R150" s="664"/>
      <c r="S150" s="680">
        <v>0</v>
      </c>
      <c r="T150" s="747"/>
      <c r="U150" s="703">
        <v>0</v>
      </c>
    </row>
    <row r="151" spans="1:21" ht="14.4" customHeight="1" x14ac:dyDescent="0.3">
      <c r="A151" s="663">
        <v>25</v>
      </c>
      <c r="B151" s="664" t="s">
        <v>1838</v>
      </c>
      <c r="C151" s="664" t="s">
        <v>2047</v>
      </c>
      <c r="D151" s="745" t="s">
        <v>2797</v>
      </c>
      <c r="E151" s="746" t="s">
        <v>2067</v>
      </c>
      <c r="F151" s="664" t="s">
        <v>2043</v>
      </c>
      <c r="G151" s="664" t="s">
        <v>2275</v>
      </c>
      <c r="H151" s="664" t="s">
        <v>525</v>
      </c>
      <c r="I151" s="664" t="s">
        <v>2279</v>
      </c>
      <c r="J151" s="664" t="s">
        <v>2277</v>
      </c>
      <c r="K151" s="664" t="s">
        <v>2280</v>
      </c>
      <c r="L151" s="665">
        <v>0</v>
      </c>
      <c r="M151" s="665">
        <v>0</v>
      </c>
      <c r="N151" s="664">
        <v>1</v>
      </c>
      <c r="O151" s="747">
        <v>1</v>
      </c>
      <c r="P151" s="665"/>
      <c r="Q151" s="680"/>
      <c r="R151" s="664"/>
      <c r="S151" s="680">
        <v>0</v>
      </c>
      <c r="T151" s="747"/>
      <c r="U151" s="703">
        <v>0</v>
      </c>
    </row>
    <row r="152" spans="1:21" ht="14.4" customHeight="1" x14ac:dyDescent="0.3">
      <c r="A152" s="663">
        <v>25</v>
      </c>
      <c r="B152" s="664" t="s">
        <v>1838</v>
      </c>
      <c r="C152" s="664" t="s">
        <v>2047</v>
      </c>
      <c r="D152" s="745" t="s">
        <v>2797</v>
      </c>
      <c r="E152" s="746" t="s">
        <v>2067</v>
      </c>
      <c r="F152" s="664" t="s">
        <v>2043</v>
      </c>
      <c r="G152" s="664" t="s">
        <v>2140</v>
      </c>
      <c r="H152" s="664" t="s">
        <v>525</v>
      </c>
      <c r="I152" s="664" t="s">
        <v>1568</v>
      </c>
      <c r="J152" s="664" t="s">
        <v>1569</v>
      </c>
      <c r="K152" s="664" t="s">
        <v>2139</v>
      </c>
      <c r="L152" s="665">
        <v>34.19</v>
      </c>
      <c r="M152" s="665">
        <v>34.19</v>
      </c>
      <c r="N152" s="664">
        <v>1</v>
      </c>
      <c r="O152" s="747">
        <v>0.5</v>
      </c>
      <c r="P152" s="665"/>
      <c r="Q152" s="680">
        <v>0</v>
      </c>
      <c r="R152" s="664"/>
      <c r="S152" s="680">
        <v>0</v>
      </c>
      <c r="T152" s="747"/>
      <c r="U152" s="703">
        <v>0</v>
      </c>
    </row>
    <row r="153" spans="1:21" ht="14.4" customHeight="1" x14ac:dyDescent="0.3">
      <c r="A153" s="663">
        <v>25</v>
      </c>
      <c r="B153" s="664" t="s">
        <v>1838</v>
      </c>
      <c r="C153" s="664" t="s">
        <v>2047</v>
      </c>
      <c r="D153" s="745" t="s">
        <v>2797</v>
      </c>
      <c r="E153" s="746" t="s">
        <v>2067</v>
      </c>
      <c r="F153" s="664" t="s">
        <v>2043</v>
      </c>
      <c r="G153" s="664" t="s">
        <v>2281</v>
      </c>
      <c r="H153" s="664" t="s">
        <v>1302</v>
      </c>
      <c r="I153" s="664" t="s">
        <v>1469</v>
      </c>
      <c r="J153" s="664" t="s">
        <v>1470</v>
      </c>
      <c r="K153" s="664" t="s">
        <v>2020</v>
      </c>
      <c r="L153" s="665">
        <v>141.04</v>
      </c>
      <c r="M153" s="665">
        <v>141.04</v>
      </c>
      <c r="N153" s="664">
        <v>1</v>
      </c>
      <c r="O153" s="747">
        <v>1</v>
      </c>
      <c r="P153" s="665"/>
      <c r="Q153" s="680">
        <v>0</v>
      </c>
      <c r="R153" s="664"/>
      <c r="S153" s="680">
        <v>0</v>
      </c>
      <c r="T153" s="747"/>
      <c r="U153" s="703">
        <v>0</v>
      </c>
    </row>
    <row r="154" spans="1:21" ht="14.4" customHeight="1" x14ac:dyDescent="0.3">
      <c r="A154" s="663">
        <v>25</v>
      </c>
      <c r="B154" s="664" t="s">
        <v>1838</v>
      </c>
      <c r="C154" s="664" t="s">
        <v>2047</v>
      </c>
      <c r="D154" s="745" t="s">
        <v>2797</v>
      </c>
      <c r="E154" s="746" t="s">
        <v>2067</v>
      </c>
      <c r="F154" s="664" t="s">
        <v>2043</v>
      </c>
      <c r="G154" s="664" t="s">
        <v>2099</v>
      </c>
      <c r="H154" s="664" t="s">
        <v>1302</v>
      </c>
      <c r="I154" s="664" t="s">
        <v>1375</v>
      </c>
      <c r="J154" s="664" t="s">
        <v>555</v>
      </c>
      <c r="K154" s="664" t="s">
        <v>1998</v>
      </c>
      <c r="L154" s="665">
        <v>24.22</v>
      </c>
      <c r="M154" s="665">
        <v>145.32</v>
      </c>
      <c r="N154" s="664">
        <v>6</v>
      </c>
      <c r="O154" s="747">
        <v>4.5</v>
      </c>
      <c r="P154" s="665">
        <v>24.22</v>
      </c>
      <c r="Q154" s="680">
        <v>0.16666666666666666</v>
      </c>
      <c r="R154" s="664">
        <v>1</v>
      </c>
      <c r="S154" s="680">
        <v>0.16666666666666666</v>
      </c>
      <c r="T154" s="747">
        <v>0.5</v>
      </c>
      <c r="U154" s="703">
        <v>0.1111111111111111</v>
      </c>
    </row>
    <row r="155" spans="1:21" ht="14.4" customHeight="1" x14ac:dyDescent="0.3">
      <c r="A155" s="663">
        <v>25</v>
      </c>
      <c r="B155" s="664" t="s">
        <v>1838</v>
      </c>
      <c r="C155" s="664" t="s">
        <v>2047</v>
      </c>
      <c r="D155" s="745" t="s">
        <v>2797</v>
      </c>
      <c r="E155" s="746" t="s">
        <v>2067</v>
      </c>
      <c r="F155" s="664" t="s">
        <v>2043</v>
      </c>
      <c r="G155" s="664" t="s">
        <v>2099</v>
      </c>
      <c r="H155" s="664" t="s">
        <v>1302</v>
      </c>
      <c r="I155" s="664" t="s">
        <v>1375</v>
      </c>
      <c r="J155" s="664" t="s">
        <v>555</v>
      </c>
      <c r="K155" s="664" t="s">
        <v>1998</v>
      </c>
      <c r="L155" s="665">
        <v>18.260000000000002</v>
      </c>
      <c r="M155" s="665">
        <v>255.64000000000001</v>
      </c>
      <c r="N155" s="664">
        <v>14</v>
      </c>
      <c r="O155" s="747">
        <v>9</v>
      </c>
      <c r="P155" s="665">
        <v>164.34</v>
      </c>
      <c r="Q155" s="680">
        <v>0.64285714285714279</v>
      </c>
      <c r="R155" s="664">
        <v>9</v>
      </c>
      <c r="S155" s="680">
        <v>0.6428571428571429</v>
      </c>
      <c r="T155" s="747">
        <v>5.5</v>
      </c>
      <c r="U155" s="703">
        <v>0.61111111111111116</v>
      </c>
    </row>
    <row r="156" spans="1:21" ht="14.4" customHeight="1" x14ac:dyDescent="0.3">
      <c r="A156" s="663">
        <v>25</v>
      </c>
      <c r="B156" s="664" t="s">
        <v>1838</v>
      </c>
      <c r="C156" s="664" t="s">
        <v>2047</v>
      </c>
      <c r="D156" s="745" t="s">
        <v>2797</v>
      </c>
      <c r="E156" s="746" t="s">
        <v>2067</v>
      </c>
      <c r="F156" s="664" t="s">
        <v>2043</v>
      </c>
      <c r="G156" s="664" t="s">
        <v>2099</v>
      </c>
      <c r="H156" s="664" t="s">
        <v>525</v>
      </c>
      <c r="I156" s="664" t="s">
        <v>666</v>
      </c>
      <c r="J156" s="664" t="s">
        <v>555</v>
      </c>
      <c r="K156" s="664" t="s">
        <v>2100</v>
      </c>
      <c r="L156" s="665">
        <v>18.260000000000002</v>
      </c>
      <c r="M156" s="665">
        <v>54.78</v>
      </c>
      <c r="N156" s="664">
        <v>3</v>
      </c>
      <c r="O156" s="747">
        <v>2</v>
      </c>
      <c r="P156" s="665">
        <v>18.260000000000002</v>
      </c>
      <c r="Q156" s="680">
        <v>0.33333333333333337</v>
      </c>
      <c r="R156" s="664">
        <v>1</v>
      </c>
      <c r="S156" s="680">
        <v>0.33333333333333331</v>
      </c>
      <c r="T156" s="747">
        <v>1</v>
      </c>
      <c r="U156" s="703">
        <v>0.5</v>
      </c>
    </row>
    <row r="157" spans="1:21" ht="14.4" customHeight="1" x14ac:dyDescent="0.3">
      <c r="A157" s="663">
        <v>25</v>
      </c>
      <c r="B157" s="664" t="s">
        <v>1838</v>
      </c>
      <c r="C157" s="664" t="s">
        <v>2047</v>
      </c>
      <c r="D157" s="745" t="s">
        <v>2797</v>
      </c>
      <c r="E157" s="746" t="s">
        <v>2067</v>
      </c>
      <c r="F157" s="664" t="s">
        <v>2043</v>
      </c>
      <c r="G157" s="664" t="s">
        <v>2099</v>
      </c>
      <c r="H157" s="664" t="s">
        <v>1302</v>
      </c>
      <c r="I157" s="664" t="s">
        <v>2282</v>
      </c>
      <c r="J157" s="664" t="s">
        <v>555</v>
      </c>
      <c r="K157" s="664" t="s">
        <v>2283</v>
      </c>
      <c r="L157" s="665">
        <v>0</v>
      </c>
      <c r="M157" s="665">
        <v>0</v>
      </c>
      <c r="N157" s="664">
        <v>3</v>
      </c>
      <c r="O157" s="747">
        <v>3</v>
      </c>
      <c r="P157" s="665"/>
      <c r="Q157" s="680"/>
      <c r="R157" s="664"/>
      <c r="S157" s="680">
        <v>0</v>
      </c>
      <c r="T157" s="747"/>
      <c r="U157" s="703">
        <v>0</v>
      </c>
    </row>
    <row r="158" spans="1:21" ht="14.4" customHeight="1" x14ac:dyDescent="0.3">
      <c r="A158" s="663">
        <v>25</v>
      </c>
      <c r="B158" s="664" t="s">
        <v>1838</v>
      </c>
      <c r="C158" s="664" t="s">
        <v>2047</v>
      </c>
      <c r="D158" s="745" t="s">
        <v>2797</v>
      </c>
      <c r="E158" s="746" t="s">
        <v>2067</v>
      </c>
      <c r="F158" s="664" t="s">
        <v>2043</v>
      </c>
      <c r="G158" s="664" t="s">
        <v>2284</v>
      </c>
      <c r="H158" s="664" t="s">
        <v>1302</v>
      </c>
      <c r="I158" s="664" t="s">
        <v>2285</v>
      </c>
      <c r="J158" s="664" t="s">
        <v>2286</v>
      </c>
      <c r="K158" s="664" t="s">
        <v>2015</v>
      </c>
      <c r="L158" s="665">
        <v>132</v>
      </c>
      <c r="M158" s="665">
        <v>264</v>
      </c>
      <c r="N158" s="664">
        <v>2</v>
      </c>
      <c r="O158" s="747">
        <v>1</v>
      </c>
      <c r="P158" s="665"/>
      <c r="Q158" s="680">
        <v>0</v>
      </c>
      <c r="R158" s="664"/>
      <c r="S158" s="680">
        <v>0</v>
      </c>
      <c r="T158" s="747"/>
      <c r="U158" s="703">
        <v>0</v>
      </c>
    </row>
    <row r="159" spans="1:21" ht="14.4" customHeight="1" x14ac:dyDescent="0.3">
      <c r="A159" s="663">
        <v>25</v>
      </c>
      <c r="B159" s="664" t="s">
        <v>1838</v>
      </c>
      <c r="C159" s="664" t="s">
        <v>2047</v>
      </c>
      <c r="D159" s="745" t="s">
        <v>2797</v>
      </c>
      <c r="E159" s="746" t="s">
        <v>2067</v>
      </c>
      <c r="F159" s="664" t="s">
        <v>2043</v>
      </c>
      <c r="G159" s="664" t="s">
        <v>2287</v>
      </c>
      <c r="H159" s="664" t="s">
        <v>1302</v>
      </c>
      <c r="I159" s="664" t="s">
        <v>2288</v>
      </c>
      <c r="J159" s="664" t="s">
        <v>2289</v>
      </c>
      <c r="K159" s="664" t="s">
        <v>2290</v>
      </c>
      <c r="L159" s="665">
        <v>246.39</v>
      </c>
      <c r="M159" s="665">
        <v>246.39</v>
      </c>
      <c r="N159" s="664">
        <v>1</v>
      </c>
      <c r="O159" s="747">
        <v>0.5</v>
      </c>
      <c r="P159" s="665"/>
      <c r="Q159" s="680">
        <v>0</v>
      </c>
      <c r="R159" s="664"/>
      <c r="S159" s="680">
        <v>0</v>
      </c>
      <c r="T159" s="747"/>
      <c r="U159" s="703">
        <v>0</v>
      </c>
    </row>
    <row r="160" spans="1:21" ht="14.4" customHeight="1" x14ac:dyDescent="0.3">
      <c r="A160" s="663">
        <v>25</v>
      </c>
      <c r="B160" s="664" t="s">
        <v>1838</v>
      </c>
      <c r="C160" s="664" t="s">
        <v>2047</v>
      </c>
      <c r="D160" s="745" t="s">
        <v>2797</v>
      </c>
      <c r="E160" s="746" t="s">
        <v>2067</v>
      </c>
      <c r="F160" s="664" t="s">
        <v>2043</v>
      </c>
      <c r="G160" s="664" t="s">
        <v>2287</v>
      </c>
      <c r="H160" s="664" t="s">
        <v>1302</v>
      </c>
      <c r="I160" s="664" t="s">
        <v>2288</v>
      </c>
      <c r="J160" s="664" t="s">
        <v>2289</v>
      </c>
      <c r="K160" s="664" t="s">
        <v>2290</v>
      </c>
      <c r="L160" s="665">
        <v>158.96</v>
      </c>
      <c r="M160" s="665">
        <v>317.92</v>
      </c>
      <c r="N160" s="664">
        <v>2</v>
      </c>
      <c r="O160" s="747">
        <v>0.5</v>
      </c>
      <c r="P160" s="665"/>
      <c r="Q160" s="680">
        <v>0</v>
      </c>
      <c r="R160" s="664"/>
      <c r="S160" s="680">
        <v>0</v>
      </c>
      <c r="T160" s="747"/>
      <c r="U160" s="703">
        <v>0</v>
      </c>
    </row>
    <row r="161" spans="1:21" ht="14.4" customHeight="1" x14ac:dyDescent="0.3">
      <c r="A161" s="663">
        <v>25</v>
      </c>
      <c r="B161" s="664" t="s">
        <v>1838</v>
      </c>
      <c r="C161" s="664" t="s">
        <v>2047</v>
      </c>
      <c r="D161" s="745" t="s">
        <v>2797</v>
      </c>
      <c r="E161" s="746" t="s">
        <v>2067</v>
      </c>
      <c r="F161" s="664" t="s">
        <v>2043</v>
      </c>
      <c r="G161" s="664" t="s">
        <v>2287</v>
      </c>
      <c r="H161" s="664" t="s">
        <v>1302</v>
      </c>
      <c r="I161" s="664" t="s">
        <v>2288</v>
      </c>
      <c r="J161" s="664" t="s">
        <v>2289</v>
      </c>
      <c r="K161" s="664" t="s">
        <v>2290</v>
      </c>
      <c r="L161" s="665">
        <v>245.91</v>
      </c>
      <c r="M161" s="665">
        <v>983.64</v>
      </c>
      <c r="N161" s="664">
        <v>4</v>
      </c>
      <c r="O161" s="747">
        <v>0.5</v>
      </c>
      <c r="P161" s="665"/>
      <c r="Q161" s="680">
        <v>0</v>
      </c>
      <c r="R161" s="664"/>
      <c r="S161" s="680">
        <v>0</v>
      </c>
      <c r="T161" s="747"/>
      <c r="U161" s="703">
        <v>0</v>
      </c>
    </row>
    <row r="162" spans="1:21" ht="14.4" customHeight="1" x14ac:dyDescent="0.3">
      <c r="A162" s="663">
        <v>25</v>
      </c>
      <c r="B162" s="664" t="s">
        <v>1838</v>
      </c>
      <c r="C162" s="664" t="s">
        <v>2047</v>
      </c>
      <c r="D162" s="745" t="s">
        <v>2797</v>
      </c>
      <c r="E162" s="746" t="s">
        <v>2067</v>
      </c>
      <c r="F162" s="664" t="s">
        <v>2043</v>
      </c>
      <c r="G162" s="664" t="s">
        <v>2291</v>
      </c>
      <c r="H162" s="664" t="s">
        <v>525</v>
      </c>
      <c r="I162" s="664" t="s">
        <v>2292</v>
      </c>
      <c r="J162" s="664" t="s">
        <v>2293</v>
      </c>
      <c r="K162" s="664" t="s">
        <v>2294</v>
      </c>
      <c r="L162" s="665">
        <v>0</v>
      </c>
      <c r="M162" s="665">
        <v>0</v>
      </c>
      <c r="N162" s="664">
        <v>1</v>
      </c>
      <c r="O162" s="747">
        <v>0.5</v>
      </c>
      <c r="P162" s="665"/>
      <c r="Q162" s="680"/>
      <c r="R162" s="664"/>
      <c r="S162" s="680">
        <v>0</v>
      </c>
      <c r="T162" s="747"/>
      <c r="U162" s="703">
        <v>0</v>
      </c>
    </row>
    <row r="163" spans="1:21" ht="14.4" customHeight="1" x14ac:dyDescent="0.3">
      <c r="A163" s="663">
        <v>25</v>
      </c>
      <c r="B163" s="664" t="s">
        <v>1838</v>
      </c>
      <c r="C163" s="664" t="s">
        <v>2047</v>
      </c>
      <c r="D163" s="745" t="s">
        <v>2797</v>
      </c>
      <c r="E163" s="746" t="s">
        <v>2067</v>
      </c>
      <c r="F163" s="664" t="s">
        <v>2043</v>
      </c>
      <c r="G163" s="664" t="s">
        <v>2295</v>
      </c>
      <c r="H163" s="664" t="s">
        <v>525</v>
      </c>
      <c r="I163" s="664" t="s">
        <v>2296</v>
      </c>
      <c r="J163" s="664" t="s">
        <v>1627</v>
      </c>
      <c r="K163" s="664" t="s">
        <v>2297</v>
      </c>
      <c r="L163" s="665">
        <v>61.97</v>
      </c>
      <c r="M163" s="665">
        <v>61.97</v>
      </c>
      <c r="N163" s="664">
        <v>1</v>
      </c>
      <c r="O163" s="747">
        <v>0.5</v>
      </c>
      <c r="P163" s="665">
        <v>61.97</v>
      </c>
      <c r="Q163" s="680">
        <v>1</v>
      </c>
      <c r="R163" s="664">
        <v>1</v>
      </c>
      <c r="S163" s="680">
        <v>1</v>
      </c>
      <c r="T163" s="747">
        <v>0.5</v>
      </c>
      <c r="U163" s="703">
        <v>1</v>
      </c>
    </row>
    <row r="164" spans="1:21" ht="14.4" customHeight="1" x14ac:dyDescent="0.3">
      <c r="A164" s="663">
        <v>25</v>
      </c>
      <c r="B164" s="664" t="s">
        <v>1838</v>
      </c>
      <c r="C164" s="664" t="s">
        <v>2047</v>
      </c>
      <c r="D164" s="745" t="s">
        <v>2797</v>
      </c>
      <c r="E164" s="746" t="s">
        <v>2067</v>
      </c>
      <c r="F164" s="664" t="s">
        <v>2043</v>
      </c>
      <c r="G164" s="664" t="s">
        <v>2295</v>
      </c>
      <c r="H164" s="664" t="s">
        <v>525</v>
      </c>
      <c r="I164" s="664" t="s">
        <v>1626</v>
      </c>
      <c r="J164" s="664" t="s">
        <v>1627</v>
      </c>
      <c r="K164" s="664" t="s">
        <v>2298</v>
      </c>
      <c r="L164" s="665">
        <v>61.97</v>
      </c>
      <c r="M164" s="665">
        <v>61.97</v>
      </c>
      <c r="N164" s="664">
        <v>1</v>
      </c>
      <c r="O164" s="747">
        <v>0.5</v>
      </c>
      <c r="P164" s="665">
        <v>61.97</v>
      </c>
      <c r="Q164" s="680">
        <v>1</v>
      </c>
      <c r="R164" s="664">
        <v>1</v>
      </c>
      <c r="S164" s="680">
        <v>1</v>
      </c>
      <c r="T164" s="747">
        <v>0.5</v>
      </c>
      <c r="U164" s="703">
        <v>1</v>
      </c>
    </row>
    <row r="165" spans="1:21" ht="14.4" customHeight="1" x14ac:dyDescent="0.3">
      <c r="A165" s="663">
        <v>25</v>
      </c>
      <c r="B165" s="664" t="s">
        <v>1838</v>
      </c>
      <c r="C165" s="664" t="s">
        <v>2047</v>
      </c>
      <c r="D165" s="745" t="s">
        <v>2797</v>
      </c>
      <c r="E165" s="746" t="s">
        <v>2067</v>
      </c>
      <c r="F165" s="664" t="s">
        <v>2043</v>
      </c>
      <c r="G165" s="664" t="s">
        <v>2299</v>
      </c>
      <c r="H165" s="664" t="s">
        <v>525</v>
      </c>
      <c r="I165" s="664" t="s">
        <v>2300</v>
      </c>
      <c r="J165" s="664" t="s">
        <v>2301</v>
      </c>
      <c r="K165" s="664" t="s">
        <v>2302</v>
      </c>
      <c r="L165" s="665">
        <v>31.32</v>
      </c>
      <c r="M165" s="665">
        <v>62.64</v>
      </c>
      <c r="N165" s="664">
        <v>2</v>
      </c>
      <c r="O165" s="747">
        <v>1.5</v>
      </c>
      <c r="P165" s="665">
        <v>31.32</v>
      </c>
      <c r="Q165" s="680">
        <v>0.5</v>
      </c>
      <c r="R165" s="664">
        <v>1</v>
      </c>
      <c r="S165" s="680">
        <v>0.5</v>
      </c>
      <c r="T165" s="747">
        <v>0.5</v>
      </c>
      <c r="U165" s="703">
        <v>0.33333333333333331</v>
      </c>
    </row>
    <row r="166" spans="1:21" ht="14.4" customHeight="1" x14ac:dyDescent="0.3">
      <c r="A166" s="663">
        <v>25</v>
      </c>
      <c r="B166" s="664" t="s">
        <v>1838</v>
      </c>
      <c r="C166" s="664" t="s">
        <v>2047</v>
      </c>
      <c r="D166" s="745" t="s">
        <v>2797</v>
      </c>
      <c r="E166" s="746" t="s">
        <v>2067</v>
      </c>
      <c r="F166" s="664" t="s">
        <v>2043</v>
      </c>
      <c r="G166" s="664" t="s">
        <v>2303</v>
      </c>
      <c r="H166" s="664" t="s">
        <v>525</v>
      </c>
      <c r="I166" s="664" t="s">
        <v>2304</v>
      </c>
      <c r="J166" s="664" t="s">
        <v>2305</v>
      </c>
      <c r="K166" s="664" t="s">
        <v>2306</v>
      </c>
      <c r="L166" s="665">
        <v>0</v>
      </c>
      <c r="M166" s="665">
        <v>0</v>
      </c>
      <c r="N166" s="664">
        <v>1</v>
      </c>
      <c r="O166" s="747">
        <v>1</v>
      </c>
      <c r="P166" s="665"/>
      <c r="Q166" s="680"/>
      <c r="R166" s="664"/>
      <c r="S166" s="680">
        <v>0</v>
      </c>
      <c r="T166" s="747"/>
      <c r="U166" s="703">
        <v>0</v>
      </c>
    </row>
    <row r="167" spans="1:21" ht="14.4" customHeight="1" x14ac:dyDescent="0.3">
      <c r="A167" s="663">
        <v>25</v>
      </c>
      <c r="B167" s="664" t="s">
        <v>1838</v>
      </c>
      <c r="C167" s="664" t="s">
        <v>2047</v>
      </c>
      <c r="D167" s="745" t="s">
        <v>2797</v>
      </c>
      <c r="E167" s="746" t="s">
        <v>2067</v>
      </c>
      <c r="F167" s="664" t="s">
        <v>2044</v>
      </c>
      <c r="G167" s="664" t="s">
        <v>2307</v>
      </c>
      <c r="H167" s="664" t="s">
        <v>525</v>
      </c>
      <c r="I167" s="664" t="s">
        <v>2308</v>
      </c>
      <c r="J167" s="664" t="s">
        <v>2072</v>
      </c>
      <c r="K167" s="664"/>
      <c r="L167" s="665">
        <v>0</v>
      </c>
      <c r="M167" s="665">
        <v>0</v>
      </c>
      <c r="N167" s="664">
        <v>3</v>
      </c>
      <c r="O167" s="747">
        <v>3</v>
      </c>
      <c r="P167" s="665">
        <v>0</v>
      </c>
      <c r="Q167" s="680"/>
      <c r="R167" s="664">
        <v>2</v>
      </c>
      <c r="S167" s="680">
        <v>0.66666666666666663</v>
      </c>
      <c r="T167" s="747">
        <v>2</v>
      </c>
      <c r="U167" s="703">
        <v>0.66666666666666663</v>
      </c>
    </row>
    <row r="168" spans="1:21" ht="14.4" customHeight="1" x14ac:dyDescent="0.3">
      <c r="A168" s="663">
        <v>25</v>
      </c>
      <c r="B168" s="664" t="s">
        <v>1838</v>
      </c>
      <c r="C168" s="664" t="s">
        <v>2047</v>
      </c>
      <c r="D168" s="745" t="s">
        <v>2797</v>
      </c>
      <c r="E168" s="746" t="s">
        <v>2069</v>
      </c>
      <c r="F168" s="664" t="s">
        <v>2043</v>
      </c>
      <c r="G168" s="664" t="s">
        <v>2096</v>
      </c>
      <c r="H168" s="664" t="s">
        <v>1302</v>
      </c>
      <c r="I168" s="664" t="s">
        <v>1658</v>
      </c>
      <c r="J168" s="664" t="s">
        <v>1438</v>
      </c>
      <c r="K168" s="664" t="s">
        <v>1965</v>
      </c>
      <c r="L168" s="665">
        <v>154.36000000000001</v>
      </c>
      <c r="M168" s="665">
        <v>4013.3600000000015</v>
      </c>
      <c r="N168" s="664">
        <v>26</v>
      </c>
      <c r="O168" s="747">
        <v>19.5</v>
      </c>
      <c r="P168" s="665">
        <v>1697.9600000000005</v>
      </c>
      <c r="Q168" s="680">
        <v>0.42307692307692302</v>
      </c>
      <c r="R168" s="664">
        <v>11</v>
      </c>
      <c r="S168" s="680">
        <v>0.42307692307692307</v>
      </c>
      <c r="T168" s="747">
        <v>10</v>
      </c>
      <c r="U168" s="703">
        <v>0.51282051282051277</v>
      </c>
    </row>
    <row r="169" spans="1:21" ht="14.4" customHeight="1" x14ac:dyDescent="0.3">
      <c r="A169" s="663">
        <v>25</v>
      </c>
      <c r="B169" s="664" t="s">
        <v>1838</v>
      </c>
      <c r="C169" s="664" t="s">
        <v>2047</v>
      </c>
      <c r="D169" s="745" t="s">
        <v>2797</v>
      </c>
      <c r="E169" s="746" t="s">
        <v>2069</v>
      </c>
      <c r="F169" s="664" t="s">
        <v>2043</v>
      </c>
      <c r="G169" s="664" t="s">
        <v>2096</v>
      </c>
      <c r="H169" s="664" t="s">
        <v>1302</v>
      </c>
      <c r="I169" s="664" t="s">
        <v>2200</v>
      </c>
      <c r="J169" s="664" t="s">
        <v>2201</v>
      </c>
      <c r="K169" s="664" t="s">
        <v>2202</v>
      </c>
      <c r="L169" s="665">
        <v>149.52000000000001</v>
      </c>
      <c r="M169" s="665">
        <v>299.04000000000002</v>
      </c>
      <c r="N169" s="664">
        <v>2</v>
      </c>
      <c r="O169" s="747">
        <v>2</v>
      </c>
      <c r="P169" s="665"/>
      <c r="Q169" s="680">
        <v>0</v>
      </c>
      <c r="R169" s="664"/>
      <c r="S169" s="680">
        <v>0</v>
      </c>
      <c r="T169" s="747"/>
      <c r="U169" s="703">
        <v>0</v>
      </c>
    </row>
    <row r="170" spans="1:21" ht="14.4" customHeight="1" x14ac:dyDescent="0.3">
      <c r="A170" s="663">
        <v>25</v>
      </c>
      <c r="B170" s="664" t="s">
        <v>1838</v>
      </c>
      <c r="C170" s="664" t="s">
        <v>2047</v>
      </c>
      <c r="D170" s="745" t="s">
        <v>2797</v>
      </c>
      <c r="E170" s="746" t="s">
        <v>2069</v>
      </c>
      <c r="F170" s="664" t="s">
        <v>2043</v>
      </c>
      <c r="G170" s="664" t="s">
        <v>2309</v>
      </c>
      <c r="H170" s="664" t="s">
        <v>525</v>
      </c>
      <c r="I170" s="664" t="s">
        <v>2310</v>
      </c>
      <c r="J170" s="664" t="s">
        <v>2311</v>
      </c>
      <c r="K170" s="664" t="s">
        <v>2312</v>
      </c>
      <c r="L170" s="665">
        <v>36.76</v>
      </c>
      <c r="M170" s="665">
        <v>73.52</v>
      </c>
      <c r="N170" s="664">
        <v>2</v>
      </c>
      <c r="O170" s="747">
        <v>1</v>
      </c>
      <c r="P170" s="665"/>
      <c r="Q170" s="680">
        <v>0</v>
      </c>
      <c r="R170" s="664"/>
      <c r="S170" s="680">
        <v>0</v>
      </c>
      <c r="T170" s="747"/>
      <c r="U170" s="703">
        <v>0</v>
      </c>
    </row>
    <row r="171" spans="1:21" ht="14.4" customHeight="1" x14ac:dyDescent="0.3">
      <c r="A171" s="663">
        <v>25</v>
      </c>
      <c r="B171" s="664" t="s">
        <v>1838</v>
      </c>
      <c r="C171" s="664" t="s">
        <v>2047</v>
      </c>
      <c r="D171" s="745" t="s">
        <v>2797</v>
      </c>
      <c r="E171" s="746" t="s">
        <v>2069</v>
      </c>
      <c r="F171" s="664" t="s">
        <v>2043</v>
      </c>
      <c r="G171" s="664" t="s">
        <v>2313</v>
      </c>
      <c r="H171" s="664" t="s">
        <v>1302</v>
      </c>
      <c r="I171" s="664" t="s">
        <v>1325</v>
      </c>
      <c r="J171" s="664" t="s">
        <v>1326</v>
      </c>
      <c r="K171" s="664" t="s">
        <v>1937</v>
      </c>
      <c r="L171" s="665">
        <v>65.540000000000006</v>
      </c>
      <c r="M171" s="665">
        <v>131.08000000000001</v>
      </c>
      <c r="N171" s="664">
        <v>2</v>
      </c>
      <c r="O171" s="747">
        <v>1</v>
      </c>
      <c r="P171" s="665"/>
      <c r="Q171" s="680">
        <v>0</v>
      </c>
      <c r="R171" s="664"/>
      <c r="S171" s="680">
        <v>0</v>
      </c>
      <c r="T171" s="747"/>
      <c r="U171" s="703">
        <v>0</v>
      </c>
    </row>
    <row r="172" spans="1:21" ht="14.4" customHeight="1" x14ac:dyDescent="0.3">
      <c r="A172" s="663">
        <v>25</v>
      </c>
      <c r="B172" s="664" t="s">
        <v>1838</v>
      </c>
      <c r="C172" s="664" t="s">
        <v>2047</v>
      </c>
      <c r="D172" s="745" t="s">
        <v>2797</v>
      </c>
      <c r="E172" s="746" t="s">
        <v>2069</v>
      </c>
      <c r="F172" s="664" t="s">
        <v>2043</v>
      </c>
      <c r="G172" s="664" t="s">
        <v>2183</v>
      </c>
      <c r="H172" s="664" t="s">
        <v>525</v>
      </c>
      <c r="I172" s="664" t="s">
        <v>769</v>
      </c>
      <c r="J172" s="664" t="s">
        <v>770</v>
      </c>
      <c r="K172" s="664" t="s">
        <v>2184</v>
      </c>
      <c r="L172" s="665">
        <v>0</v>
      </c>
      <c r="M172" s="665">
        <v>0</v>
      </c>
      <c r="N172" s="664">
        <v>1</v>
      </c>
      <c r="O172" s="747">
        <v>1</v>
      </c>
      <c r="P172" s="665"/>
      <c r="Q172" s="680"/>
      <c r="R172" s="664"/>
      <c r="S172" s="680">
        <v>0</v>
      </c>
      <c r="T172" s="747"/>
      <c r="U172" s="703">
        <v>0</v>
      </c>
    </row>
    <row r="173" spans="1:21" ht="14.4" customHeight="1" x14ac:dyDescent="0.3">
      <c r="A173" s="663">
        <v>25</v>
      </c>
      <c r="B173" s="664" t="s">
        <v>1838</v>
      </c>
      <c r="C173" s="664" t="s">
        <v>2047</v>
      </c>
      <c r="D173" s="745" t="s">
        <v>2797</v>
      </c>
      <c r="E173" s="746" t="s">
        <v>2069</v>
      </c>
      <c r="F173" s="664" t="s">
        <v>2043</v>
      </c>
      <c r="G173" s="664" t="s">
        <v>2155</v>
      </c>
      <c r="H173" s="664" t="s">
        <v>525</v>
      </c>
      <c r="I173" s="664" t="s">
        <v>1580</v>
      </c>
      <c r="J173" s="664" t="s">
        <v>1581</v>
      </c>
      <c r="K173" s="664" t="s">
        <v>2150</v>
      </c>
      <c r="L173" s="665">
        <v>170.52</v>
      </c>
      <c r="M173" s="665">
        <v>682.08</v>
      </c>
      <c r="N173" s="664">
        <v>4</v>
      </c>
      <c r="O173" s="747">
        <v>1</v>
      </c>
      <c r="P173" s="665">
        <v>682.08</v>
      </c>
      <c r="Q173" s="680">
        <v>1</v>
      </c>
      <c r="R173" s="664">
        <v>4</v>
      </c>
      <c r="S173" s="680">
        <v>1</v>
      </c>
      <c r="T173" s="747">
        <v>1</v>
      </c>
      <c r="U173" s="703">
        <v>1</v>
      </c>
    </row>
    <row r="174" spans="1:21" ht="14.4" customHeight="1" x14ac:dyDescent="0.3">
      <c r="A174" s="663">
        <v>25</v>
      </c>
      <c r="B174" s="664" t="s">
        <v>1838</v>
      </c>
      <c r="C174" s="664" t="s">
        <v>2047</v>
      </c>
      <c r="D174" s="745" t="s">
        <v>2797</v>
      </c>
      <c r="E174" s="746" t="s">
        <v>2069</v>
      </c>
      <c r="F174" s="664" t="s">
        <v>2043</v>
      </c>
      <c r="G174" s="664" t="s">
        <v>2155</v>
      </c>
      <c r="H174" s="664" t="s">
        <v>525</v>
      </c>
      <c r="I174" s="664" t="s">
        <v>2239</v>
      </c>
      <c r="J174" s="664" t="s">
        <v>1581</v>
      </c>
      <c r="K174" s="664" t="s">
        <v>2240</v>
      </c>
      <c r="L174" s="665">
        <v>0</v>
      </c>
      <c r="M174" s="665">
        <v>0</v>
      </c>
      <c r="N174" s="664">
        <v>1</v>
      </c>
      <c r="O174" s="747">
        <v>1</v>
      </c>
      <c r="P174" s="665">
        <v>0</v>
      </c>
      <c r="Q174" s="680"/>
      <c r="R174" s="664">
        <v>1</v>
      </c>
      <c r="S174" s="680">
        <v>1</v>
      </c>
      <c r="T174" s="747">
        <v>1</v>
      </c>
      <c r="U174" s="703">
        <v>1</v>
      </c>
    </row>
    <row r="175" spans="1:21" ht="14.4" customHeight="1" x14ac:dyDescent="0.3">
      <c r="A175" s="663">
        <v>25</v>
      </c>
      <c r="B175" s="664" t="s">
        <v>1838</v>
      </c>
      <c r="C175" s="664" t="s">
        <v>2047</v>
      </c>
      <c r="D175" s="745" t="s">
        <v>2797</v>
      </c>
      <c r="E175" s="746" t="s">
        <v>2069</v>
      </c>
      <c r="F175" s="664" t="s">
        <v>2043</v>
      </c>
      <c r="G175" s="664" t="s">
        <v>2314</v>
      </c>
      <c r="H175" s="664" t="s">
        <v>1302</v>
      </c>
      <c r="I175" s="664" t="s">
        <v>2315</v>
      </c>
      <c r="J175" s="664" t="s">
        <v>1337</v>
      </c>
      <c r="K175" s="664" t="s">
        <v>2316</v>
      </c>
      <c r="L175" s="665">
        <v>0</v>
      </c>
      <c r="M175" s="665">
        <v>0</v>
      </c>
      <c r="N175" s="664">
        <v>1</v>
      </c>
      <c r="O175" s="747">
        <v>1</v>
      </c>
      <c r="P175" s="665">
        <v>0</v>
      </c>
      <c r="Q175" s="680"/>
      <c r="R175" s="664">
        <v>1</v>
      </c>
      <c r="S175" s="680">
        <v>1</v>
      </c>
      <c r="T175" s="747">
        <v>1</v>
      </c>
      <c r="U175" s="703">
        <v>1</v>
      </c>
    </row>
    <row r="176" spans="1:21" ht="14.4" customHeight="1" x14ac:dyDescent="0.3">
      <c r="A176" s="663">
        <v>25</v>
      </c>
      <c r="B176" s="664" t="s">
        <v>1838</v>
      </c>
      <c r="C176" s="664" t="s">
        <v>2047</v>
      </c>
      <c r="D176" s="745" t="s">
        <v>2797</v>
      </c>
      <c r="E176" s="746" t="s">
        <v>2069</v>
      </c>
      <c r="F176" s="664" t="s">
        <v>2043</v>
      </c>
      <c r="G176" s="664" t="s">
        <v>2116</v>
      </c>
      <c r="H176" s="664" t="s">
        <v>525</v>
      </c>
      <c r="I176" s="664" t="s">
        <v>2317</v>
      </c>
      <c r="J176" s="664" t="s">
        <v>2318</v>
      </c>
      <c r="K176" s="664" t="s">
        <v>2319</v>
      </c>
      <c r="L176" s="665">
        <v>0</v>
      </c>
      <c r="M176" s="665">
        <v>0</v>
      </c>
      <c r="N176" s="664">
        <v>2</v>
      </c>
      <c r="O176" s="747">
        <v>1</v>
      </c>
      <c r="P176" s="665">
        <v>0</v>
      </c>
      <c r="Q176" s="680"/>
      <c r="R176" s="664">
        <v>2</v>
      </c>
      <c r="S176" s="680">
        <v>1</v>
      </c>
      <c r="T176" s="747">
        <v>1</v>
      </c>
      <c r="U176" s="703">
        <v>1</v>
      </c>
    </row>
    <row r="177" spans="1:21" ht="14.4" customHeight="1" x14ac:dyDescent="0.3">
      <c r="A177" s="663">
        <v>25</v>
      </c>
      <c r="B177" s="664" t="s">
        <v>1838</v>
      </c>
      <c r="C177" s="664" t="s">
        <v>2047</v>
      </c>
      <c r="D177" s="745" t="s">
        <v>2797</v>
      </c>
      <c r="E177" s="746" t="s">
        <v>2069</v>
      </c>
      <c r="F177" s="664" t="s">
        <v>2043</v>
      </c>
      <c r="G177" s="664" t="s">
        <v>2101</v>
      </c>
      <c r="H177" s="664" t="s">
        <v>1302</v>
      </c>
      <c r="I177" s="664" t="s">
        <v>1691</v>
      </c>
      <c r="J177" s="664" t="s">
        <v>1692</v>
      </c>
      <c r="K177" s="664" t="s">
        <v>1995</v>
      </c>
      <c r="L177" s="665">
        <v>4097.2</v>
      </c>
      <c r="M177" s="665">
        <v>8194.4</v>
      </c>
      <c r="N177" s="664">
        <v>2</v>
      </c>
      <c r="O177" s="747">
        <v>0.5</v>
      </c>
      <c r="P177" s="665">
        <v>4097.2</v>
      </c>
      <c r="Q177" s="680">
        <v>0.5</v>
      </c>
      <c r="R177" s="664">
        <v>1</v>
      </c>
      <c r="S177" s="680">
        <v>0.5</v>
      </c>
      <c r="T177" s="747">
        <v>0.25</v>
      </c>
      <c r="U177" s="703">
        <v>0.5</v>
      </c>
    </row>
    <row r="178" spans="1:21" ht="14.4" customHeight="1" x14ac:dyDescent="0.3">
      <c r="A178" s="663">
        <v>25</v>
      </c>
      <c r="B178" s="664" t="s">
        <v>1838</v>
      </c>
      <c r="C178" s="664" t="s">
        <v>2047</v>
      </c>
      <c r="D178" s="745" t="s">
        <v>2797</v>
      </c>
      <c r="E178" s="746" t="s">
        <v>2069</v>
      </c>
      <c r="F178" s="664" t="s">
        <v>2043</v>
      </c>
      <c r="G178" s="664" t="s">
        <v>2320</v>
      </c>
      <c r="H178" s="664" t="s">
        <v>525</v>
      </c>
      <c r="I178" s="664" t="s">
        <v>745</v>
      </c>
      <c r="J178" s="664" t="s">
        <v>746</v>
      </c>
      <c r="K178" s="664" t="s">
        <v>2321</v>
      </c>
      <c r="L178" s="665">
        <v>107.27</v>
      </c>
      <c r="M178" s="665">
        <v>107.27</v>
      </c>
      <c r="N178" s="664">
        <v>1</v>
      </c>
      <c r="O178" s="747">
        <v>1</v>
      </c>
      <c r="P178" s="665"/>
      <c r="Q178" s="680">
        <v>0</v>
      </c>
      <c r="R178" s="664"/>
      <c r="S178" s="680">
        <v>0</v>
      </c>
      <c r="T178" s="747"/>
      <c r="U178" s="703">
        <v>0</v>
      </c>
    </row>
    <row r="179" spans="1:21" ht="14.4" customHeight="1" x14ac:dyDescent="0.3">
      <c r="A179" s="663">
        <v>25</v>
      </c>
      <c r="B179" s="664" t="s">
        <v>1838</v>
      </c>
      <c r="C179" s="664" t="s">
        <v>2047</v>
      </c>
      <c r="D179" s="745" t="s">
        <v>2797</v>
      </c>
      <c r="E179" s="746" t="s">
        <v>2069</v>
      </c>
      <c r="F179" s="664" t="s">
        <v>2043</v>
      </c>
      <c r="G179" s="664" t="s">
        <v>2322</v>
      </c>
      <c r="H179" s="664" t="s">
        <v>525</v>
      </c>
      <c r="I179" s="664" t="s">
        <v>929</v>
      </c>
      <c r="J179" s="664" t="s">
        <v>930</v>
      </c>
      <c r="K179" s="664" t="s">
        <v>931</v>
      </c>
      <c r="L179" s="665">
        <v>60.9</v>
      </c>
      <c r="M179" s="665">
        <v>121.8</v>
      </c>
      <c r="N179" s="664">
        <v>2</v>
      </c>
      <c r="O179" s="747">
        <v>0.5</v>
      </c>
      <c r="P179" s="665"/>
      <c r="Q179" s="680">
        <v>0</v>
      </c>
      <c r="R179" s="664"/>
      <c r="S179" s="680">
        <v>0</v>
      </c>
      <c r="T179" s="747"/>
      <c r="U179" s="703">
        <v>0</v>
      </c>
    </row>
    <row r="180" spans="1:21" ht="14.4" customHeight="1" x14ac:dyDescent="0.3">
      <c r="A180" s="663">
        <v>25</v>
      </c>
      <c r="B180" s="664" t="s">
        <v>1838</v>
      </c>
      <c r="C180" s="664" t="s">
        <v>2047</v>
      </c>
      <c r="D180" s="745" t="s">
        <v>2797</v>
      </c>
      <c r="E180" s="746" t="s">
        <v>2069</v>
      </c>
      <c r="F180" s="664" t="s">
        <v>2043</v>
      </c>
      <c r="G180" s="664" t="s">
        <v>2102</v>
      </c>
      <c r="H180" s="664" t="s">
        <v>525</v>
      </c>
      <c r="I180" s="664" t="s">
        <v>2323</v>
      </c>
      <c r="J180" s="664" t="s">
        <v>2324</v>
      </c>
      <c r="K180" s="664" t="s">
        <v>2325</v>
      </c>
      <c r="L180" s="665">
        <v>0</v>
      </c>
      <c r="M180" s="665">
        <v>0</v>
      </c>
      <c r="N180" s="664">
        <v>1</v>
      </c>
      <c r="O180" s="747">
        <v>1</v>
      </c>
      <c r="P180" s="665"/>
      <c r="Q180" s="680"/>
      <c r="R180" s="664"/>
      <c r="S180" s="680">
        <v>0</v>
      </c>
      <c r="T180" s="747"/>
      <c r="U180" s="703">
        <v>0</v>
      </c>
    </row>
    <row r="181" spans="1:21" ht="14.4" customHeight="1" x14ac:dyDescent="0.3">
      <c r="A181" s="663">
        <v>25</v>
      </c>
      <c r="B181" s="664" t="s">
        <v>1838</v>
      </c>
      <c r="C181" s="664" t="s">
        <v>2047</v>
      </c>
      <c r="D181" s="745" t="s">
        <v>2797</v>
      </c>
      <c r="E181" s="746" t="s">
        <v>2069</v>
      </c>
      <c r="F181" s="664" t="s">
        <v>2043</v>
      </c>
      <c r="G181" s="664" t="s">
        <v>2102</v>
      </c>
      <c r="H181" s="664" t="s">
        <v>525</v>
      </c>
      <c r="I181" s="664" t="s">
        <v>2326</v>
      </c>
      <c r="J181" s="664" t="s">
        <v>2324</v>
      </c>
      <c r="K181" s="664" t="s">
        <v>2327</v>
      </c>
      <c r="L181" s="665">
        <v>98.75</v>
      </c>
      <c r="M181" s="665">
        <v>98.75</v>
      </c>
      <c r="N181" s="664">
        <v>1</v>
      </c>
      <c r="O181" s="747">
        <v>1</v>
      </c>
      <c r="P181" s="665">
        <v>98.75</v>
      </c>
      <c r="Q181" s="680">
        <v>1</v>
      </c>
      <c r="R181" s="664">
        <v>1</v>
      </c>
      <c r="S181" s="680">
        <v>1</v>
      </c>
      <c r="T181" s="747">
        <v>1</v>
      </c>
      <c r="U181" s="703">
        <v>1</v>
      </c>
    </row>
    <row r="182" spans="1:21" ht="14.4" customHeight="1" x14ac:dyDescent="0.3">
      <c r="A182" s="663">
        <v>25</v>
      </c>
      <c r="B182" s="664" t="s">
        <v>1838</v>
      </c>
      <c r="C182" s="664" t="s">
        <v>2047</v>
      </c>
      <c r="D182" s="745" t="s">
        <v>2797</v>
      </c>
      <c r="E182" s="746" t="s">
        <v>2069</v>
      </c>
      <c r="F182" s="664" t="s">
        <v>2043</v>
      </c>
      <c r="G182" s="664" t="s">
        <v>2102</v>
      </c>
      <c r="H182" s="664" t="s">
        <v>525</v>
      </c>
      <c r="I182" s="664" t="s">
        <v>2328</v>
      </c>
      <c r="J182" s="664" t="s">
        <v>2104</v>
      </c>
      <c r="K182" s="664" t="s">
        <v>2240</v>
      </c>
      <c r="L182" s="665">
        <v>98.75</v>
      </c>
      <c r="M182" s="665">
        <v>98.75</v>
      </c>
      <c r="N182" s="664">
        <v>1</v>
      </c>
      <c r="O182" s="747">
        <v>1</v>
      </c>
      <c r="P182" s="665"/>
      <c r="Q182" s="680">
        <v>0</v>
      </c>
      <c r="R182" s="664"/>
      <c r="S182" s="680">
        <v>0</v>
      </c>
      <c r="T182" s="747"/>
      <c r="U182" s="703">
        <v>0</v>
      </c>
    </row>
    <row r="183" spans="1:21" ht="14.4" customHeight="1" x14ac:dyDescent="0.3">
      <c r="A183" s="663">
        <v>25</v>
      </c>
      <c r="B183" s="664" t="s">
        <v>1838</v>
      </c>
      <c r="C183" s="664" t="s">
        <v>2047</v>
      </c>
      <c r="D183" s="745" t="s">
        <v>2797</v>
      </c>
      <c r="E183" s="746" t="s">
        <v>2069</v>
      </c>
      <c r="F183" s="664" t="s">
        <v>2043</v>
      </c>
      <c r="G183" s="664" t="s">
        <v>2102</v>
      </c>
      <c r="H183" s="664" t="s">
        <v>525</v>
      </c>
      <c r="I183" s="664" t="s">
        <v>2329</v>
      </c>
      <c r="J183" s="664" t="s">
        <v>2104</v>
      </c>
      <c r="K183" s="664" t="s">
        <v>2330</v>
      </c>
      <c r="L183" s="665">
        <v>0</v>
      </c>
      <c r="M183" s="665">
        <v>0</v>
      </c>
      <c r="N183" s="664">
        <v>4</v>
      </c>
      <c r="O183" s="747">
        <v>0.5</v>
      </c>
      <c r="P183" s="665">
        <v>0</v>
      </c>
      <c r="Q183" s="680"/>
      <c r="R183" s="664">
        <v>2</v>
      </c>
      <c r="S183" s="680">
        <v>0.5</v>
      </c>
      <c r="T183" s="747">
        <v>0.25</v>
      </c>
      <c r="U183" s="703">
        <v>0.5</v>
      </c>
    </row>
    <row r="184" spans="1:21" ht="14.4" customHeight="1" x14ac:dyDescent="0.3">
      <c r="A184" s="663">
        <v>25</v>
      </c>
      <c r="B184" s="664" t="s">
        <v>1838</v>
      </c>
      <c r="C184" s="664" t="s">
        <v>2047</v>
      </c>
      <c r="D184" s="745" t="s">
        <v>2797</v>
      </c>
      <c r="E184" s="746" t="s">
        <v>2069</v>
      </c>
      <c r="F184" s="664" t="s">
        <v>2043</v>
      </c>
      <c r="G184" s="664" t="s">
        <v>2097</v>
      </c>
      <c r="H184" s="664" t="s">
        <v>525</v>
      </c>
      <c r="I184" s="664" t="s">
        <v>1592</v>
      </c>
      <c r="J184" s="664" t="s">
        <v>1593</v>
      </c>
      <c r="K184" s="664" t="s">
        <v>2098</v>
      </c>
      <c r="L184" s="665">
        <v>132.97999999999999</v>
      </c>
      <c r="M184" s="665">
        <v>398.93999999999994</v>
      </c>
      <c r="N184" s="664">
        <v>3</v>
      </c>
      <c r="O184" s="747">
        <v>2</v>
      </c>
      <c r="P184" s="665">
        <v>132.97999999999999</v>
      </c>
      <c r="Q184" s="680">
        <v>0.33333333333333337</v>
      </c>
      <c r="R184" s="664">
        <v>1</v>
      </c>
      <c r="S184" s="680">
        <v>0.33333333333333331</v>
      </c>
      <c r="T184" s="747">
        <v>1</v>
      </c>
      <c r="U184" s="703">
        <v>0.5</v>
      </c>
    </row>
    <row r="185" spans="1:21" ht="14.4" customHeight="1" x14ac:dyDescent="0.3">
      <c r="A185" s="663">
        <v>25</v>
      </c>
      <c r="B185" s="664" t="s">
        <v>1838</v>
      </c>
      <c r="C185" s="664" t="s">
        <v>2047</v>
      </c>
      <c r="D185" s="745" t="s">
        <v>2797</v>
      </c>
      <c r="E185" s="746" t="s">
        <v>2069</v>
      </c>
      <c r="F185" s="664" t="s">
        <v>2043</v>
      </c>
      <c r="G185" s="664" t="s">
        <v>2265</v>
      </c>
      <c r="H185" s="664" t="s">
        <v>525</v>
      </c>
      <c r="I185" s="664" t="s">
        <v>2266</v>
      </c>
      <c r="J185" s="664" t="s">
        <v>2267</v>
      </c>
      <c r="K185" s="664" t="s">
        <v>2268</v>
      </c>
      <c r="L185" s="665">
        <v>49.37</v>
      </c>
      <c r="M185" s="665">
        <v>49.37</v>
      </c>
      <c r="N185" s="664">
        <v>1</v>
      </c>
      <c r="O185" s="747">
        <v>1</v>
      </c>
      <c r="P185" s="665"/>
      <c r="Q185" s="680">
        <v>0</v>
      </c>
      <c r="R185" s="664"/>
      <c r="S185" s="680">
        <v>0</v>
      </c>
      <c r="T185" s="747"/>
      <c r="U185" s="703">
        <v>0</v>
      </c>
    </row>
    <row r="186" spans="1:21" ht="14.4" customHeight="1" x14ac:dyDescent="0.3">
      <c r="A186" s="663">
        <v>25</v>
      </c>
      <c r="B186" s="664" t="s">
        <v>1838</v>
      </c>
      <c r="C186" s="664" t="s">
        <v>2047</v>
      </c>
      <c r="D186" s="745" t="s">
        <v>2797</v>
      </c>
      <c r="E186" s="746" t="s">
        <v>2069</v>
      </c>
      <c r="F186" s="664" t="s">
        <v>2043</v>
      </c>
      <c r="G186" s="664" t="s">
        <v>2331</v>
      </c>
      <c r="H186" s="664" t="s">
        <v>525</v>
      </c>
      <c r="I186" s="664" t="s">
        <v>2332</v>
      </c>
      <c r="J186" s="664" t="s">
        <v>2333</v>
      </c>
      <c r="K186" s="664" t="s">
        <v>1999</v>
      </c>
      <c r="L186" s="665">
        <v>0</v>
      </c>
      <c r="M186" s="665">
        <v>0</v>
      </c>
      <c r="N186" s="664">
        <v>1</v>
      </c>
      <c r="O186" s="747">
        <v>1</v>
      </c>
      <c r="P186" s="665">
        <v>0</v>
      </c>
      <c r="Q186" s="680"/>
      <c r="R186" s="664">
        <v>1</v>
      </c>
      <c r="S186" s="680">
        <v>1</v>
      </c>
      <c r="T186" s="747">
        <v>1</v>
      </c>
      <c r="U186" s="703">
        <v>1</v>
      </c>
    </row>
    <row r="187" spans="1:21" ht="14.4" customHeight="1" x14ac:dyDescent="0.3">
      <c r="A187" s="663">
        <v>25</v>
      </c>
      <c r="B187" s="664" t="s">
        <v>1838</v>
      </c>
      <c r="C187" s="664" t="s">
        <v>2047</v>
      </c>
      <c r="D187" s="745" t="s">
        <v>2797</v>
      </c>
      <c r="E187" s="746" t="s">
        <v>2069</v>
      </c>
      <c r="F187" s="664" t="s">
        <v>2043</v>
      </c>
      <c r="G187" s="664" t="s">
        <v>2334</v>
      </c>
      <c r="H187" s="664" t="s">
        <v>525</v>
      </c>
      <c r="I187" s="664" t="s">
        <v>2335</v>
      </c>
      <c r="J187" s="664" t="s">
        <v>2336</v>
      </c>
      <c r="K187" s="664" t="s">
        <v>2337</v>
      </c>
      <c r="L187" s="665">
        <v>816.97</v>
      </c>
      <c r="M187" s="665">
        <v>816.97</v>
      </c>
      <c r="N187" s="664">
        <v>1</v>
      </c>
      <c r="O187" s="747">
        <v>1</v>
      </c>
      <c r="P187" s="665"/>
      <c r="Q187" s="680">
        <v>0</v>
      </c>
      <c r="R187" s="664"/>
      <c r="S187" s="680">
        <v>0</v>
      </c>
      <c r="T187" s="747"/>
      <c r="U187" s="703">
        <v>0</v>
      </c>
    </row>
    <row r="188" spans="1:21" ht="14.4" customHeight="1" x14ac:dyDescent="0.3">
      <c r="A188" s="663">
        <v>25</v>
      </c>
      <c r="B188" s="664" t="s">
        <v>1838</v>
      </c>
      <c r="C188" s="664" t="s">
        <v>2047</v>
      </c>
      <c r="D188" s="745" t="s">
        <v>2797</v>
      </c>
      <c r="E188" s="746" t="s">
        <v>2069</v>
      </c>
      <c r="F188" s="664" t="s">
        <v>2043</v>
      </c>
      <c r="G188" s="664" t="s">
        <v>2229</v>
      </c>
      <c r="H188" s="664" t="s">
        <v>525</v>
      </c>
      <c r="I188" s="664" t="s">
        <v>761</v>
      </c>
      <c r="J188" s="664" t="s">
        <v>2230</v>
      </c>
      <c r="K188" s="664" t="s">
        <v>2231</v>
      </c>
      <c r="L188" s="665">
        <v>38.56</v>
      </c>
      <c r="M188" s="665">
        <v>269.92</v>
      </c>
      <c r="N188" s="664">
        <v>7</v>
      </c>
      <c r="O188" s="747">
        <v>4</v>
      </c>
      <c r="P188" s="665">
        <v>115.68</v>
      </c>
      <c r="Q188" s="680">
        <v>0.42857142857142855</v>
      </c>
      <c r="R188" s="664">
        <v>3</v>
      </c>
      <c r="S188" s="680">
        <v>0.42857142857142855</v>
      </c>
      <c r="T188" s="747">
        <v>2</v>
      </c>
      <c r="U188" s="703">
        <v>0.5</v>
      </c>
    </row>
    <row r="189" spans="1:21" ht="14.4" customHeight="1" x14ac:dyDescent="0.3">
      <c r="A189" s="663">
        <v>25</v>
      </c>
      <c r="B189" s="664" t="s">
        <v>1838</v>
      </c>
      <c r="C189" s="664" t="s">
        <v>2047</v>
      </c>
      <c r="D189" s="745" t="s">
        <v>2797</v>
      </c>
      <c r="E189" s="746" t="s">
        <v>2069</v>
      </c>
      <c r="F189" s="664" t="s">
        <v>2043</v>
      </c>
      <c r="G189" s="664" t="s">
        <v>2281</v>
      </c>
      <c r="H189" s="664" t="s">
        <v>1302</v>
      </c>
      <c r="I189" s="664" t="s">
        <v>1469</v>
      </c>
      <c r="J189" s="664" t="s">
        <v>1470</v>
      </c>
      <c r="K189" s="664" t="s">
        <v>2020</v>
      </c>
      <c r="L189" s="665">
        <v>141.25</v>
      </c>
      <c r="M189" s="665">
        <v>141.25</v>
      </c>
      <c r="N189" s="664">
        <v>1</v>
      </c>
      <c r="O189" s="747">
        <v>1</v>
      </c>
      <c r="P189" s="665"/>
      <c r="Q189" s="680">
        <v>0</v>
      </c>
      <c r="R189" s="664"/>
      <c r="S189" s="680">
        <v>0</v>
      </c>
      <c r="T189" s="747"/>
      <c r="U189" s="703">
        <v>0</v>
      </c>
    </row>
    <row r="190" spans="1:21" ht="14.4" customHeight="1" x14ac:dyDescent="0.3">
      <c r="A190" s="663">
        <v>25</v>
      </c>
      <c r="B190" s="664" t="s">
        <v>1838</v>
      </c>
      <c r="C190" s="664" t="s">
        <v>2047</v>
      </c>
      <c r="D190" s="745" t="s">
        <v>2797</v>
      </c>
      <c r="E190" s="746" t="s">
        <v>2069</v>
      </c>
      <c r="F190" s="664" t="s">
        <v>2043</v>
      </c>
      <c r="G190" s="664" t="s">
        <v>2099</v>
      </c>
      <c r="H190" s="664" t="s">
        <v>1302</v>
      </c>
      <c r="I190" s="664" t="s">
        <v>1375</v>
      </c>
      <c r="J190" s="664" t="s">
        <v>555</v>
      </c>
      <c r="K190" s="664" t="s">
        <v>1998</v>
      </c>
      <c r="L190" s="665">
        <v>18.260000000000002</v>
      </c>
      <c r="M190" s="665">
        <v>36.520000000000003</v>
      </c>
      <c r="N190" s="664">
        <v>2</v>
      </c>
      <c r="O190" s="747">
        <v>1</v>
      </c>
      <c r="P190" s="665"/>
      <c r="Q190" s="680">
        <v>0</v>
      </c>
      <c r="R190" s="664"/>
      <c r="S190" s="680">
        <v>0</v>
      </c>
      <c r="T190" s="747"/>
      <c r="U190" s="703">
        <v>0</v>
      </c>
    </row>
    <row r="191" spans="1:21" ht="14.4" customHeight="1" x14ac:dyDescent="0.3">
      <c r="A191" s="663">
        <v>25</v>
      </c>
      <c r="B191" s="664" t="s">
        <v>1838</v>
      </c>
      <c r="C191" s="664" t="s">
        <v>2047</v>
      </c>
      <c r="D191" s="745" t="s">
        <v>2797</v>
      </c>
      <c r="E191" s="746" t="s">
        <v>2069</v>
      </c>
      <c r="F191" s="664" t="s">
        <v>2043</v>
      </c>
      <c r="G191" s="664" t="s">
        <v>2099</v>
      </c>
      <c r="H191" s="664" t="s">
        <v>1302</v>
      </c>
      <c r="I191" s="664" t="s">
        <v>1311</v>
      </c>
      <c r="J191" s="664" t="s">
        <v>555</v>
      </c>
      <c r="K191" s="664" t="s">
        <v>1999</v>
      </c>
      <c r="L191" s="665">
        <v>48.42</v>
      </c>
      <c r="M191" s="665">
        <v>48.42</v>
      </c>
      <c r="N191" s="664">
        <v>1</v>
      </c>
      <c r="O191" s="747">
        <v>1</v>
      </c>
      <c r="P191" s="665"/>
      <c r="Q191" s="680">
        <v>0</v>
      </c>
      <c r="R191" s="664"/>
      <c r="S191" s="680">
        <v>0</v>
      </c>
      <c r="T191" s="747"/>
      <c r="U191" s="703">
        <v>0</v>
      </c>
    </row>
    <row r="192" spans="1:21" ht="14.4" customHeight="1" x14ac:dyDescent="0.3">
      <c r="A192" s="663">
        <v>25</v>
      </c>
      <c r="B192" s="664" t="s">
        <v>1838</v>
      </c>
      <c r="C192" s="664" t="s">
        <v>2047</v>
      </c>
      <c r="D192" s="745" t="s">
        <v>2797</v>
      </c>
      <c r="E192" s="746" t="s">
        <v>2069</v>
      </c>
      <c r="F192" s="664" t="s">
        <v>2043</v>
      </c>
      <c r="G192" s="664" t="s">
        <v>2099</v>
      </c>
      <c r="H192" s="664" t="s">
        <v>1302</v>
      </c>
      <c r="I192" s="664" t="s">
        <v>1311</v>
      </c>
      <c r="J192" s="664" t="s">
        <v>555</v>
      </c>
      <c r="K192" s="664" t="s">
        <v>1999</v>
      </c>
      <c r="L192" s="665">
        <v>36.54</v>
      </c>
      <c r="M192" s="665">
        <v>36.54</v>
      </c>
      <c r="N192" s="664">
        <v>1</v>
      </c>
      <c r="O192" s="747">
        <v>1</v>
      </c>
      <c r="P192" s="665"/>
      <c r="Q192" s="680">
        <v>0</v>
      </c>
      <c r="R192" s="664"/>
      <c r="S192" s="680">
        <v>0</v>
      </c>
      <c r="T192" s="747"/>
      <c r="U192" s="703">
        <v>0</v>
      </c>
    </row>
    <row r="193" spans="1:21" ht="14.4" customHeight="1" x14ac:dyDescent="0.3">
      <c r="A193" s="663">
        <v>25</v>
      </c>
      <c r="B193" s="664" t="s">
        <v>1838</v>
      </c>
      <c r="C193" s="664" t="s">
        <v>2047</v>
      </c>
      <c r="D193" s="745" t="s">
        <v>2797</v>
      </c>
      <c r="E193" s="746" t="s">
        <v>2069</v>
      </c>
      <c r="F193" s="664" t="s">
        <v>2043</v>
      </c>
      <c r="G193" s="664" t="s">
        <v>2123</v>
      </c>
      <c r="H193" s="664" t="s">
        <v>525</v>
      </c>
      <c r="I193" s="664" t="s">
        <v>2338</v>
      </c>
      <c r="J193" s="664" t="s">
        <v>2125</v>
      </c>
      <c r="K193" s="664" t="s">
        <v>2339</v>
      </c>
      <c r="L193" s="665">
        <v>0</v>
      </c>
      <c r="M193" s="665">
        <v>0</v>
      </c>
      <c r="N193" s="664">
        <v>1</v>
      </c>
      <c r="O193" s="747">
        <v>1</v>
      </c>
      <c r="P193" s="665"/>
      <c r="Q193" s="680"/>
      <c r="R193" s="664"/>
      <c r="S193" s="680">
        <v>0</v>
      </c>
      <c r="T193" s="747"/>
      <c r="U193" s="703">
        <v>0</v>
      </c>
    </row>
    <row r="194" spans="1:21" ht="14.4" customHeight="1" x14ac:dyDescent="0.3">
      <c r="A194" s="663">
        <v>25</v>
      </c>
      <c r="B194" s="664" t="s">
        <v>1838</v>
      </c>
      <c r="C194" s="664" t="s">
        <v>2047</v>
      </c>
      <c r="D194" s="745" t="s">
        <v>2797</v>
      </c>
      <c r="E194" s="746" t="s">
        <v>2069</v>
      </c>
      <c r="F194" s="664" t="s">
        <v>2043</v>
      </c>
      <c r="G194" s="664" t="s">
        <v>2123</v>
      </c>
      <c r="H194" s="664" t="s">
        <v>525</v>
      </c>
      <c r="I194" s="664" t="s">
        <v>2340</v>
      </c>
      <c r="J194" s="664" t="s">
        <v>2341</v>
      </c>
      <c r="K194" s="664" t="s">
        <v>2342</v>
      </c>
      <c r="L194" s="665">
        <v>157.78</v>
      </c>
      <c r="M194" s="665">
        <v>157.78</v>
      </c>
      <c r="N194" s="664">
        <v>1</v>
      </c>
      <c r="O194" s="747">
        <v>0.5</v>
      </c>
      <c r="P194" s="665"/>
      <c r="Q194" s="680">
        <v>0</v>
      </c>
      <c r="R194" s="664"/>
      <c r="S194" s="680">
        <v>0</v>
      </c>
      <c r="T194" s="747"/>
      <c r="U194" s="703">
        <v>0</v>
      </c>
    </row>
    <row r="195" spans="1:21" ht="14.4" customHeight="1" x14ac:dyDescent="0.3">
      <c r="A195" s="663">
        <v>25</v>
      </c>
      <c r="B195" s="664" t="s">
        <v>1838</v>
      </c>
      <c r="C195" s="664" t="s">
        <v>2047</v>
      </c>
      <c r="D195" s="745" t="s">
        <v>2797</v>
      </c>
      <c r="E195" s="746" t="s">
        <v>2069</v>
      </c>
      <c r="F195" s="664" t="s">
        <v>2043</v>
      </c>
      <c r="G195" s="664" t="s">
        <v>2123</v>
      </c>
      <c r="H195" s="664" t="s">
        <v>525</v>
      </c>
      <c r="I195" s="664" t="s">
        <v>2343</v>
      </c>
      <c r="J195" s="664" t="s">
        <v>2341</v>
      </c>
      <c r="K195" s="664" t="s">
        <v>2344</v>
      </c>
      <c r="L195" s="665">
        <v>0</v>
      </c>
      <c r="M195" s="665">
        <v>0</v>
      </c>
      <c r="N195" s="664">
        <v>1</v>
      </c>
      <c r="O195" s="747">
        <v>1</v>
      </c>
      <c r="P195" s="665">
        <v>0</v>
      </c>
      <c r="Q195" s="680"/>
      <c r="R195" s="664">
        <v>1</v>
      </c>
      <c r="S195" s="680">
        <v>1</v>
      </c>
      <c r="T195" s="747">
        <v>1</v>
      </c>
      <c r="U195" s="703">
        <v>1</v>
      </c>
    </row>
    <row r="196" spans="1:21" ht="14.4" customHeight="1" x14ac:dyDescent="0.3">
      <c r="A196" s="663">
        <v>25</v>
      </c>
      <c r="B196" s="664" t="s">
        <v>1838</v>
      </c>
      <c r="C196" s="664" t="s">
        <v>2047</v>
      </c>
      <c r="D196" s="745" t="s">
        <v>2797</v>
      </c>
      <c r="E196" s="746" t="s">
        <v>2069</v>
      </c>
      <c r="F196" s="664" t="s">
        <v>2043</v>
      </c>
      <c r="G196" s="664" t="s">
        <v>2345</v>
      </c>
      <c r="H196" s="664" t="s">
        <v>525</v>
      </c>
      <c r="I196" s="664" t="s">
        <v>1228</v>
      </c>
      <c r="J196" s="664" t="s">
        <v>1229</v>
      </c>
      <c r="K196" s="664" t="s">
        <v>1230</v>
      </c>
      <c r="L196" s="665">
        <v>108.44</v>
      </c>
      <c r="M196" s="665">
        <v>108.44</v>
      </c>
      <c r="N196" s="664">
        <v>1</v>
      </c>
      <c r="O196" s="747">
        <v>0.5</v>
      </c>
      <c r="P196" s="665"/>
      <c r="Q196" s="680">
        <v>0</v>
      </c>
      <c r="R196" s="664"/>
      <c r="S196" s="680">
        <v>0</v>
      </c>
      <c r="T196" s="747"/>
      <c r="U196" s="703">
        <v>0</v>
      </c>
    </row>
    <row r="197" spans="1:21" ht="14.4" customHeight="1" x14ac:dyDescent="0.3">
      <c r="A197" s="663">
        <v>25</v>
      </c>
      <c r="B197" s="664" t="s">
        <v>1838</v>
      </c>
      <c r="C197" s="664" t="s">
        <v>2047</v>
      </c>
      <c r="D197" s="745" t="s">
        <v>2797</v>
      </c>
      <c r="E197" s="746" t="s">
        <v>2069</v>
      </c>
      <c r="F197" s="664" t="s">
        <v>2043</v>
      </c>
      <c r="G197" s="664" t="s">
        <v>2345</v>
      </c>
      <c r="H197" s="664" t="s">
        <v>525</v>
      </c>
      <c r="I197" s="664" t="s">
        <v>2346</v>
      </c>
      <c r="J197" s="664" t="s">
        <v>1229</v>
      </c>
      <c r="K197" s="664" t="s">
        <v>2347</v>
      </c>
      <c r="L197" s="665">
        <v>54.23</v>
      </c>
      <c r="M197" s="665">
        <v>108.46</v>
      </c>
      <c r="N197" s="664">
        <v>2</v>
      </c>
      <c r="O197" s="747">
        <v>0.5</v>
      </c>
      <c r="P197" s="665"/>
      <c r="Q197" s="680">
        <v>0</v>
      </c>
      <c r="R197" s="664"/>
      <c r="S197" s="680">
        <v>0</v>
      </c>
      <c r="T197" s="747"/>
      <c r="U197" s="703">
        <v>0</v>
      </c>
    </row>
    <row r="198" spans="1:21" ht="14.4" customHeight="1" x14ac:dyDescent="0.3">
      <c r="A198" s="663">
        <v>25</v>
      </c>
      <c r="B198" s="664" t="s">
        <v>1838</v>
      </c>
      <c r="C198" s="664" t="s">
        <v>2047</v>
      </c>
      <c r="D198" s="745" t="s">
        <v>2797</v>
      </c>
      <c r="E198" s="746" t="s">
        <v>2069</v>
      </c>
      <c r="F198" s="664" t="s">
        <v>2043</v>
      </c>
      <c r="G198" s="664" t="s">
        <v>2106</v>
      </c>
      <c r="H198" s="664" t="s">
        <v>525</v>
      </c>
      <c r="I198" s="664" t="s">
        <v>726</v>
      </c>
      <c r="J198" s="664" t="s">
        <v>2107</v>
      </c>
      <c r="K198" s="664" t="s">
        <v>2105</v>
      </c>
      <c r="L198" s="665">
        <v>0</v>
      </c>
      <c r="M198" s="665">
        <v>0</v>
      </c>
      <c r="N198" s="664">
        <v>3</v>
      </c>
      <c r="O198" s="747">
        <v>2</v>
      </c>
      <c r="P198" s="665"/>
      <c r="Q198" s="680"/>
      <c r="R198" s="664"/>
      <c r="S198" s="680">
        <v>0</v>
      </c>
      <c r="T198" s="747"/>
      <c r="U198" s="703">
        <v>0</v>
      </c>
    </row>
    <row r="199" spans="1:21" ht="14.4" customHeight="1" x14ac:dyDescent="0.3">
      <c r="A199" s="663">
        <v>25</v>
      </c>
      <c r="B199" s="664" t="s">
        <v>1838</v>
      </c>
      <c r="C199" s="664" t="s">
        <v>2047</v>
      </c>
      <c r="D199" s="745" t="s">
        <v>2797</v>
      </c>
      <c r="E199" s="746" t="s">
        <v>2069</v>
      </c>
      <c r="F199" s="664" t="s">
        <v>2043</v>
      </c>
      <c r="G199" s="664" t="s">
        <v>2108</v>
      </c>
      <c r="H199" s="664" t="s">
        <v>525</v>
      </c>
      <c r="I199" s="664" t="s">
        <v>2348</v>
      </c>
      <c r="J199" s="664" t="s">
        <v>2110</v>
      </c>
      <c r="K199" s="664" t="s">
        <v>2349</v>
      </c>
      <c r="L199" s="665">
        <v>33.44</v>
      </c>
      <c r="M199" s="665">
        <v>133.76</v>
      </c>
      <c r="N199" s="664">
        <v>4</v>
      </c>
      <c r="O199" s="747">
        <v>1</v>
      </c>
      <c r="P199" s="665"/>
      <c r="Q199" s="680">
        <v>0</v>
      </c>
      <c r="R199" s="664"/>
      <c r="S199" s="680">
        <v>0</v>
      </c>
      <c r="T199" s="747"/>
      <c r="U199" s="703">
        <v>0</v>
      </c>
    </row>
    <row r="200" spans="1:21" ht="14.4" customHeight="1" x14ac:dyDescent="0.3">
      <c r="A200" s="663">
        <v>25</v>
      </c>
      <c r="B200" s="664" t="s">
        <v>1838</v>
      </c>
      <c r="C200" s="664" t="s">
        <v>2047</v>
      </c>
      <c r="D200" s="745" t="s">
        <v>2797</v>
      </c>
      <c r="E200" s="746" t="s">
        <v>2069</v>
      </c>
      <c r="F200" s="664" t="s">
        <v>2043</v>
      </c>
      <c r="G200" s="664" t="s">
        <v>2127</v>
      </c>
      <c r="H200" s="664" t="s">
        <v>525</v>
      </c>
      <c r="I200" s="664" t="s">
        <v>2223</v>
      </c>
      <c r="J200" s="664" t="s">
        <v>1190</v>
      </c>
      <c r="K200" s="664" t="s">
        <v>2224</v>
      </c>
      <c r="L200" s="665">
        <v>33.549999999999997</v>
      </c>
      <c r="M200" s="665">
        <v>67.099999999999994</v>
      </c>
      <c r="N200" s="664">
        <v>2</v>
      </c>
      <c r="O200" s="747">
        <v>1</v>
      </c>
      <c r="P200" s="665"/>
      <c r="Q200" s="680">
        <v>0</v>
      </c>
      <c r="R200" s="664"/>
      <c r="S200" s="680">
        <v>0</v>
      </c>
      <c r="T200" s="747"/>
      <c r="U200" s="703">
        <v>0</v>
      </c>
    </row>
    <row r="201" spans="1:21" ht="14.4" customHeight="1" x14ac:dyDescent="0.3">
      <c r="A201" s="663">
        <v>25</v>
      </c>
      <c r="B201" s="664" t="s">
        <v>1838</v>
      </c>
      <c r="C201" s="664" t="s">
        <v>2047</v>
      </c>
      <c r="D201" s="745" t="s">
        <v>2797</v>
      </c>
      <c r="E201" s="746" t="s">
        <v>2069</v>
      </c>
      <c r="F201" s="664" t="s">
        <v>2043</v>
      </c>
      <c r="G201" s="664" t="s">
        <v>2350</v>
      </c>
      <c r="H201" s="664" t="s">
        <v>525</v>
      </c>
      <c r="I201" s="664" t="s">
        <v>2351</v>
      </c>
      <c r="J201" s="664" t="s">
        <v>2352</v>
      </c>
      <c r="K201" s="664" t="s">
        <v>2353</v>
      </c>
      <c r="L201" s="665">
        <v>0</v>
      </c>
      <c r="M201" s="665">
        <v>0</v>
      </c>
      <c r="N201" s="664">
        <v>2</v>
      </c>
      <c r="O201" s="747">
        <v>1</v>
      </c>
      <c r="P201" s="665"/>
      <c r="Q201" s="680"/>
      <c r="R201" s="664"/>
      <c r="S201" s="680">
        <v>0</v>
      </c>
      <c r="T201" s="747"/>
      <c r="U201" s="703">
        <v>0</v>
      </c>
    </row>
    <row r="202" spans="1:21" ht="14.4" customHeight="1" x14ac:dyDescent="0.3">
      <c r="A202" s="663">
        <v>25</v>
      </c>
      <c r="B202" s="664" t="s">
        <v>1838</v>
      </c>
      <c r="C202" s="664" t="s">
        <v>2047</v>
      </c>
      <c r="D202" s="745" t="s">
        <v>2797</v>
      </c>
      <c r="E202" s="746" t="s">
        <v>2069</v>
      </c>
      <c r="F202" s="664" t="s">
        <v>2043</v>
      </c>
      <c r="G202" s="664" t="s">
        <v>2354</v>
      </c>
      <c r="H202" s="664" t="s">
        <v>525</v>
      </c>
      <c r="I202" s="664" t="s">
        <v>2355</v>
      </c>
      <c r="J202" s="664" t="s">
        <v>878</v>
      </c>
      <c r="K202" s="664" t="s">
        <v>2356</v>
      </c>
      <c r="L202" s="665">
        <v>0</v>
      </c>
      <c r="M202" s="665">
        <v>0</v>
      </c>
      <c r="N202" s="664">
        <v>2</v>
      </c>
      <c r="O202" s="747">
        <v>0.5</v>
      </c>
      <c r="P202" s="665"/>
      <c r="Q202" s="680"/>
      <c r="R202" s="664"/>
      <c r="S202" s="680">
        <v>0</v>
      </c>
      <c r="T202" s="747"/>
      <c r="U202" s="703">
        <v>0</v>
      </c>
    </row>
    <row r="203" spans="1:21" ht="14.4" customHeight="1" x14ac:dyDescent="0.3">
      <c r="A203" s="663">
        <v>25</v>
      </c>
      <c r="B203" s="664" t="s">
        <v>1838</v>
      </c>
      <c r="C203" s="664" t="s">
        <v>2047</v>
      </c>
      <c r="D203" s="745" t="s">
        <v>2797</v>
      </c>
      <c r="E203" s="746" t="s">
        <v>2071</v>
      </c>
      <c r="F203" s="664" t="s">
        <v>2043</v>
      </c>
      <c r="G203" s="664" t="s">
        <v>2096</v>
      </c>
      <c r="H203" s="664" t="s">
        <v>525</v>
      </c>
      <c r="I203" s="664" t="s">
        <v>2112</v>
      </c>
      <c r="J203" s="664" t="s">
        <v>1790</v>
      </c>
      <c r="K203" s="664" t="s">
        <v>2113</v>
      </c>
      <c r="L203" s="665">
        <v>154.36000000000001</v>
      </c>
      <c r="M203" s="665">
        <v>1080.52</v>
      </c>
      <c r="N203" s="664">
        <v>7</v>
      </c>
      <c r="O203" s="747">
        <v>6</v>
      </c>
      <c r="P203" s="665"/>
      <c r="Q203" s="680">
        <v>0</v>
      </c>
      <c r="R203" s="664"/>
      <c r="S203" s="680">
        <v>0</v>
      </c>
      <c r="T203" s="747"/>
      <c r="U203" s="703">
        <v>0</v>
      </c>
    </row>
    <row r="204" spans="1:21" ht="14.4" customHeight="1" x14ac:dyDescent="0.3">
      <c r="A204" s="663">
        <v>25</v>
      </c>
      <c r="B204" s="664" t="s">
        <v>1838</v>
      </c>
      <c r="C204" s="664" t="s">
        <v>2047</v>
      </c>
      <c r="D204" s="745" t="s">
        <v>2797</v>
      </c>
      <c r="E204" s="746" t="s">
        <v>2071</v>
      </c>
      <c r="F204" s="664" t="s">
        <v>2043</v>
      </c>
      <c r="G204" s="664" t="s">
        <v>2096</v>
      </c>
      <c r="H204" s="664" t="s">
        <v>525</v>
      </c>
      <c r="I204" s="664" t="s">
        <v>2114</v>
      </c>
      <c r="J204" s="664" t="s">
        <v>1438</v>
      </c>
      <c r="K204" s="664" t="s">
        <v>2115</v>
      </c>
      <c r="L204" s="665">
        <v>0</v>
      </c>
      <c r="M204" s="665">
        <v>0</v>
      </c>
      <c r="N204" s="664">
        <v>1</v>
      </c>
      <c r="O204" s="747">
        <v>1</v>
      </c>
      <c r="P204" s="665">
        <v>0</v>
      </c>
      <c r="Q204" s="680"/>
      <c r="R204" s="664">
        <v>1</v>
      </c>
      <c r="S204" s="680">
        <v>1</v>
      </c>
      <c r="T204" s="747">
        <v>1</v>
      </c>
      <c r="U204" s="703">
        <v>1</v>
      </c>
    </row>
    <row r="205" spans="1:21" ht="14.4" customHeight="1" x14ac:dyDescent="0.3">
      <c r="A205" s="663">
        <v>25</v>
      </c>
      <c r="B205" s="664" t="s">
        <v>1838</v>
      </c>
      <c r="C205" s="664" t="s">
        <v>2047</v>
      </c>
      <c r="D205" s="745" t="s">
        <v>2797</v>
      </c>
      <c r="E205" s="746" t="s">
        <v>2071</v>
      </c>
      <c r="F205" s="664" t="s">
        <v>2043</v>
      </c>
      <c r="G205" s="664" t="s">
        <v>2096</v>
      </c>
      <c r="H205" s="664" t="s">
        <v>1302</v>
      </c>
      <c r="I205" s="664" t="s">
        <v>1658</v>
      </c>
      <c r="J205" s="664" t="s">
        <v>1438</v>
      </c>
      <c r="K205" s="664" t="s">
        <v>1965</v>
      </c>
      <c r="L205" s="665">
        <v>154.36000000000001</v>
      </c>
      <c r="M205" s="665">
        <v>2624.1200000000003</v>
      </c>
      <c r="N205" s="664">
        <v>17</v>
      </c>
      <c r="O205" s="747">
        <v>15</v>
      </c>
      <c r="P205" s="665">
        <v>1389.2400000000002</v>
      </c>
      <c r="Q205" s="680">
        <v>0.52941176470588236</v>
      </c>
      <c r="R205" s="664">
        <v>9</v>
      </c>
      <c r="S205" s="680">
        <v>0.52941176470588236</v>
      </c>
      <c r="T205" s="747">
        <v>8.5</v>
      </c>
      <c r="U205" s="703">
        <v>0.56666666666666665</v>
      </c>
    </row>
    <row r="206" spans="1:21" ht="14.4" customHeight="1" x14ac:dyDescent="0.3">
      <c r="A206" s="663">
        <v>25</v>
      </c>
      <c r="B206" s="664" t="s">
        <v>1838</v>
      </c>
      <c r="C206" s="664" t="s">
        <v>2047</v>
      </c>
      <c r="D206" s="745" t="s">
        <v>2797</v>
      </c>
      <c r="E206" s="746" t="s">
        <v>2071</v>
      </c>
      <c r="F206" s="664" t="s">
        <v>2043</v>
      </c>
      <c r="G206" s="664" t="s">
        <v>2096</v>
      </c>
      <c r="H206" s="664" t="s">
        <v>1302</v>
      </c>
      <c r="I206" s="664" t="s">
        <v>2200</v>
      </c>
      <c r="J206" s="664" t="s">
        <v>2201</v>
      </c>
      <c r="K206" s="664" t="s">
        <v>2202</v>
      </c>
      <c r="L206" s="665">
        <v>149.52000000000001</v>
      </c>
      <c r="M206" s="665">
        <v>149.52000000000001</v>
      </c>
      <c r="N206" s="664">
        <v>1</v>
      </c>
      <c r="O206" s="747">
        <v>1</v>
      </c>
      <c r="P206" s="665"/>
      <c r="Q206" s="680">
        <v>0</v>
      </c>
      <c r="R206" s="664"/>
      <c r="S206" s="680">
        <v>0</v>
      </c>
      <c r="T206" s="747"/>
      <c r="U206" s="703">
        <v>0</v>
      </c>
    </row>
    <row r="207" spans="1:21" ht="14.4" customHeight="1" x14ac:dyDescent="0.3">
      <c r="A207" s="663">
        <v>25</v>
      </c>
      <c r="B207" s="664" t="s">
        <v>1838</v>
      </c>
      <c r="C207" s="664" t="s">
        <v>2047</v>
      </c>
      <c r="D207" s="745" t="s">
        <v>2797</v>
      </c>
      <c r="E207" s="746" t="s">
        <v>2071</v>
      </c>
      <c r="F207" s="664" t="s">
        <v>2043</v>
      </c>
      <c r="G207" s="664" t="s">
        <v>2096</v>
      </c>
      <c r="H207" s="664" t="s">
        <v>525</v>
      </c>
      <c r="I207" s="664" t="s">
        <v>2163</v>
      </c>
      <c r="J207" s="664" t="s">
        <v>1438</v>
      </c>
      <c r="K207" s="664" t="s">
        <v>1965</v>
      </c>
      <c r="L207" s="665">
        <v>154.36000000000001</v>
      </c>
      <c r="M207" s="665">
        <v>154.36000000000001</v>
      </c>
      <c r="N207" s="664">
        <v>1</v>
      </c>
      <c r="O207" s="747">
        <v>1</v>
      </c>
      <c r="P207" s="665"/>
      <c r="Q207" s="680">
        <v>0</v>
      </c>
      <c r="R207" s="664"/>
      <c r="S207" s="680">
        <v>0</v>
      </c>
      <c r="T207" s="747"/>
      <c r="U207" s="703">
        <v>0</v>
      </c>
    </row>
    <row r="208" spans="1:21" ht="14.4" customHeight="1" x14ac:dyDescent="0.3">
      <c r="A208" s="663">
        <v>25</v>
      </c>
      <c r="B208" s="664" t="s">
        <v>1838</v>
      </c>
      <c r="C208" s="664" t="s">
        <v>2047</v>
      </c>
      <c r="D208" s="745" t="s">
        <v>2797</v>
      </c>
      <c r="E208" s="746" t="s">
        <v>2071</v>
      </c>
      <c r="F208" s="664" t="s">
        <v>2043</v>
      </c>
      <c r="G208" s="664" t="s">
        <v>2096</v>
      </c>
      <c r="H208" s="664" t="s">
        <v>525</v>
      </c>
      <c r="I208" s="664" t="s">
        <v>1789</v>
      </c>
      <c r="J208" s="664" t="s">
        <v>1790</v>
      </c>
      <c r="K208" s="664" t="s">
        <v>2357</v>
      </c>
      <c r="L208" s="665">
        <v>154.36000000000001</v>
      </c>
      <c r="M208" s="665">
        <v>154.36000000000001</v>
      </c>
      <c r="N208" s="664">
        <v>1</v>
      </c>
      <c r="O208" s="747">
        <v>1</v>
      </c>
      <c r="P208" s="665">
        <v>154.36000000000001</v>
      </c>
      <c r="Q208" s="680">
        <v>1</v>
      </c>
      <c r="R208" s="664">
        <v>1</v>
      </c>
      <c r="S208" s="680">
        <v>1</v>
      </c>
      <c r="T208" s="747">
        <v>1</v>
      </c>
      <c r="U208" s="703">
        <v>1</v>
      </c>
    </row>
    <row r="209" spans="1:21" ht="14.4" customHeight="1" x14ac:dyDescent="0.3">
      <c r="A209" s="663">
        <v>25</v>
      </c>
      <c r="B209" s="664" t="s">
        <v>1838</v>
      </c>
      <c r="C209" s="664" t="s">
        <v>2047</v>
      </c>
      <c r="D209" s="745" t="s">
        <v>2797</v>
      </c>
      <c r="E209" s="746" t="s">
        <v>2071</v>
      </c>
      <c r="F209" s="664" t="s">
        <v>2043</v>
      </c>
      <c r="G209" s="664" t="s">
        <v>2096</v>
      </c>
      <c r="H209" s="664" t="s">
        <v>1302</v>
      </c>
      <c r="I209" s="664" t="s">
        <v>1437</v>
      </c>
      <c r="J209" s="664" t="s">
        <v>1438</v>
      </c>
      <c r="K209" s="664" t="s">
        <v>1966</v>
      </c>
      <c r="L209" s="665">
        <v>225.06</v>
      </c>
      <c r="M209" s="665">
        <v>225.06</v>
      </c>
      <c r="N209" s="664">
        <v>1</v>
      </c>
      <c r="O209" s="747">
        <v>1</v>
      </c>
      <c r="P209" s="665"/>
      <c r="Q209" s="680">
        <v>0</v>
      </c>
      <c r="R209" s="664"/>
      <c r="S209" s="680">
        <v>0</v>
      </c>
      <c r="T209" s="747"/>
      <c r="U209" s="703">
        <v>0</v>
      </c>
    </row>
    <row r="210" spans="1:21" ht="14.4" customHeight="1" x14ac:dyDescent="0.3">
      <c r="A210" s="663">
        <v>25</v>
      </c>
      <c r="B210" s="664" t="s">
        <v>1838</v>
      </c>
      <c r="C210" s="664" t="s">
        <v>2047</v>
      </c>
      <c r="D210" s="745" t="s">
        <v>2797</v>
      </c>
      <c r="E210" s="746" t="s">
        <v>2071</v>
      </c>
      <c r="F210" s="664" t="s">
        <v>2043</v>
      </c>
      <c r="G210" s="664" t="s">
        <v>2096</v>
      </c>
      <c r="H210" s="664" t="s">
        <v>525</v>
      </c>
      <c r="I210" s="664" t="s">
        <v>2358</v>
      </c>
      <c r="J210" s="664" t="s">
        <v>1790</v>
      </c>
      <c r="K210" s="664" t="s">
        <v>1965</v>
      </c>
      <c r="L210" s="665">
        <v>0</v>
      </c>
      <c r="M210" s="665">
        <v>0</v>
      </c>
      <c r="N210" s="664">
        <v>7</v>
      </c>
      <c r="O210" s="747">
        <v>6.5</v>
      </c>
      <c r="P210" s="665">
        <v>0</v>
      </c>
      <c r="Q210" s="680"/>
      <c r="R210" s="664">
        <v>3</v>
      </c>
      <c r="S210" s="680">
        <v>0.42857142857142855</v>
      </c>
      <c r="T210" s="747">
        <v>3</v>
      </c>
      <c r="U210" s="703">
        <v>0.46153846153846156</v>
      </c>
    </row>
    <row r="211" spans="1:21" ht="14.4" customHeight="1" x14ac:dyDescent="0.3">
      <c r="A211" s="663">
        <v>25</v>
      </c>
      <c r="B211" s="664" t="s">
        <v>1838</v>
      </c>
      <c r="C211" s="664" t="s">
        <v>2047</v>
      </c>
      <c r="D211" s="745" t="s">
        <v>2797</v>
      </c>
      <c r="E211" s="746" t="s">
        <v>2071</v>
      </c>
      <c r="F211" s="664" t="s">
        <v>2043</v>
      </c>
      <c r="G211" s="664" t="s">
        <v>2359</v>
      </c>
      <c r="H211" s="664" t="s">
        <v>1302</v>
      </c>
      <c r="I211" s="664" t="s">
        <v>1666</v>
      </c>
      <c r="J211" s="664" t="s">
        <v>1667</v>
      </c>
      <c r="K211" s="664" t="s">
        <v>1975</v>
      </c>
      <c r="L211" s="665">
        <v>70.540000000000006</v>
      </c>
      <c r="M211" s="665">
        <v>70.540000000000006</v>
      </c>
      <c r="N211" s="664">
        <v>1</v>
      </c>
      <c r="O211" s="747">
        <v>0.5</v>
      </c>
      <c r="P211" s="665">
        <v>70.540000000000006</v>
      </c>
      <c r="Q211" s="680">
        <v>1</v>
      </c>
      <c r="R211" s="664">
        <v>1</v>
      </c>
      <c r="S211" s="680">
        <v>1</v>
      </c>
      <c r="T211" s="747">
        <v>0.5</v>
      </c>
      <c r="U211" s="703">
        <v>1</v>
      </c>
    </row>
    <row r="212" spans="1:21" ht="14.4" customHeight="1" x14ac:dyDescent="0.3">
      <c r="A212" s="663">
        <v>25</v>
      </c>
      <c r="B212" s="664" t="s">
        <v>1838</v>
      </c>
      <c r="C212" s="664" t="s">
        <v>2047</v>
      </c>
      <c r="D212" s="745" t="s">
        <v>2797</v>
      </c>
      <c r="E212" s="746" t="s">
        <v>2071</v>
      </c>
      <c r="F212" s="664" t="s">
        <v>2043</v>
      </c>
      <c r="G212" s="664" t="s">
        <v>2155</v>
      </c>
      <c r="H212" s="664" t="s">
        <v>525</v>
      </c>
      <c r="I212" s="664" t="s">
        <v>2360</v>
      </c>
      <c r="J212" s="664" t="s">
        <v>2361</v>
      </c>
      <c r="K212" s="664" t="s">
        <v>2362</v>
      </c>
      <c r="L212" s="665">
        <v>0</v>
      </c>
      <c r="M212" s="665">
        <v>0</v>
      </c>
      <c r="N212" s="664">
        <v>1</v>
      </c>
      <c r="O212" s="747">
        <v>1</v>
      </c>
      <c r="P212" s="665">
        <v>0</v>
      </c>
      <c r="Q212" s="680"/>
      <c r="R212" s="664">
        <v>1</v>
      </c>
      <c r="S212" s="680">
        <v>1</v>
      </c>
      <c r="T212" s="747">
        <v>1</v>
      </c>
      <c r="U212" s="703">
        <v>1</v>
      </c>
    </row>
    <row r="213" spans="1:21" ht="14.4" customHeight="1" x14ac:dyDescent="0.3">
      <c r="A213" s="663">
        <v>25</v>
      </c>
      <c r="B213" s="664" t="s">
        <v>1838</v>
      </c>
      <c r="C213" s="664" t="s">
        <v>2047</v>
      </c>
      <c r="D213" s="745" t="s">
        <v>2797</v>
      </c>
      <c r="E213" s="746" t="s">
        <v>2071</v>
      </c>
      <c r="F213" s="664" t="s">
        <v>2043</v>
      </c>
      <c r="G213" s="664" t="s">
        <v>2155</v>
      </c>
      <c r="H213" s="664" t="s">
        <v>525</v>
      </c>
      <c r="I213" s="664" t="s">
        <v>2363</v>
      </c>
      <c r="J213" s="664" t="s">
        <v>2361</v>
      </c>
      <c r="K213" s="664" t="s">
        <v>2364</v>
      </c>
      <c r="L213" s="665">
        <v>42.63</v>
      </c>
      <c r="M213" s="665">
        <v>42.63</v>
      </c>
      <c r="N213" s="664">
        <v>1</v>
      </c>
      <c r="O213" s="747">
        <v>0.5</v>
      </c>
      <c r="P213" s="665"/>
      <c r="Q213" s="680">
        <v>0</v>
      </c>
      <c r="R213" s="664"/>
      <c r="S213" s="680">
        <v>0</v>
      </c>
      <c r="T213" s="747"/>
      <c r="U213" s="703">
        <v>0</v>
      </c>
    </row>
    <row r="214" spans="1:21" ht="14.4" customHeight="1" x14ac:dyDescent="0.3">
      <c r="A214" s="663">
        <v>25</v>
      </c>
      <c r="B214" s="664" t="s">
        <v>1838</v>
      </c>
      <c r="C214" s="664" t="s">
        <v>2047</v>
      </c>
      <c r="D214" s="745" t="s">
        <v>2797</v>
      </c>
      <c r="E214" s="746" t="s">
        <v>2071</v>
      </c>
      <c r="F214" s="664" t="s">
        <v>2043</v>
      </c>
      <c r="G214" s="664" t="s">
        <v>2155</v>
      </c>
      <c r="H214" s="664" t="s">
        <v>525</v>
      </c>
      <c r="I214" s="664" t="s">
        <v>2365</v>
      </c>
      <c r="J214" s="664" t="s">
        <v>2366</v>
      </c>
      <c r="K214" s="664" t="s">
        <v>2367</v>
      </c>
      <c r="L214" s="665">
        <v>85.27</v>
      </c>
      <c r="M214" s="665">
        <v>85.27</v>
      </c>
      <c r="N214" s="664">
        <v>1</v>
      </c>
      <c r="O214" s="747">
        <v>1</v>
      </c>
      <c r="P214" s="665">
        <v>85.27</v>
      </c>
      <c r="Q214" s="680">
        <v>1</v>
      </c>
      <c r="R214" s="664">
        <v>1</v>
      </c>
      <c r="S214" s="680">
        <v>1</v>
      </c>
      <c r="T214" s="747">
        <v>1</v>
      </c>
      <c r="U214" s="703">
        <v>1</v>
      </c>
    </row>
    <row r="215" spans="1:21" ht="14.4" customHeight="1" x14ac:dyDescent="0.3">
      <c r="A215" s="663">
        <v>25</v>
      </c>
      <c r="B215" s="664" t="s">
        <v>1838</v>
      </c>
      <c r="C215" s="664" t="s">
        <v>2047</v>
      </c>
      <c r="D215" s="745" t="s">
        <v>2797</v>
      </c>
      <c r="E215" s="746" t="s">
        <v>2071</v>
      </c>
      <c r="F215" s="664" t="s">
        <v>2043</v>
      </c>
      <c r="G215" s="664" t="s">
        <v>2155</v>
      </c>
      <c r="H215" s="664" t="s">
        <v>525</v>
      </c>
      <c r="I215" s="664" t="s">
        <v>2239</v>
      </c>
      <c r="J215" s="664" t="s">
        <v>1581</v>
      </c>
      <c r="K215" s="664" t="s">
        <v>2240</v>
      </c>
      <c r="L215" s="665">
        <v>0</v>
      </c>
      <c r="M215" s="665">
        <v>0</v>
      </c>
      <c r="N215" s="664">
        <v>4</v>
      </c>
      <c r="O215" s="747">
        <v>3.5</v>
      </c>
      <c r="P215" s="665">
        <v>0</v>
      </c>
      <c r="Q215" s="680"/>
      <c r="R215" s="664">
        <v>1</v>
      </c>
      <c r="S215" s="680">
        <v>0.25</v>
      </c>
      <c r="T215" s="747">
        <v>1</v>
      </c>
      <c r="U215" s="703">
        <v>0.2857142857142857</v>
      </c>
    </row>
    <row r="216" spans="1:21" ht="14.4" customHeight="1" x14ac:dyDescent="0.3">
      <c r="A216" s="663">
        <v>25</v>
      </c>
      <c r="B216" s="664" t="s">
        <v>1838</v>
      </c>
      <c r="C216" s="664" t="s">
        <v>2047</v>
      </c>
      <c r="D216" s="745" t="s">
        <v>2797</v>
      </c>
      <c r="E216" s="746" t="s">
        <v>2071</v>
      </c>
      <c r="F216" s="664" t="s">
        <v>2043</v>
      </c>
      <c r="G216" s="664" t="s">
        <v>2155</v>
      </c>
      <c r="H216" s="664" t="s">
        <v>525</v>
      </c>
      <c r="I216" s="664" t="s">
        <v>2203</v>
      </c>
      <c r="J216" s="664" t="s">
        <v>1581</v>
      </c>
      <c r="K216" s="664" t="s">
        <v>2150</v>
      </c>
      <c r="L216" s="665">
        <v>0</v>
      </c>
      <c r="M216" s="665">
        <v>0</v>
      </c>
      <c r="N216" s="664">
        <v>1</v>
      </c>
      <c r="O216" s="747">
        <v>1</v>
      </c>
      <c r="P216" s="665"/>
      <c r="Q216" s="680"/>
      <c r="R216" s="664"/>
      <c r="S216" s="680">
        <v>0</v>
      </c>
      <c r="T216" s="747"/>
      <c r="U216" s="703">
        <v>0</v>
      </c>
    </row>
    <row r="217" spans="1:21" ht="14.4" customHeight="1" x14ac:dyDescent="0.3">
      <c r="A217" s="663">
        <v>25</v>
      </c>
      <c r="B217" s="664" t="s">
        <v>1838</v>
      </c>
      <c r="C217" s="664" t="s">
        <v>2047</v>
      </c>
      <c r="D217" s="745" t="s">
        <v>2797</v>
      </c>
      <c r="E217" s="746" t="s">
        <v>2071</v>
      </c>
      <c r="F217" s="664" t="s">
        <v>2043</v>
      </c>
      <c r="G217" s="664" t="s">
        <v>2368</v>
      </c>
      <c r="H217" s="664" t="s">
        <v>525</v>
      </c>
      <c r="I217" s="664" t="s">
        <v>1115</v>
      </c>
      <c r="J217" s="664" t="s">
        <v>1116</v>
      </c>
      <c r="K217" s="664" t="s">
        <v>2369</v>
      </c>
      <c r="L217" s="665">
        <v>34.57</v>
      </c>
      <c r="M217" s="665">
        <v>34.57</v>
      </c>
      <c r="N217" s="664">
        <v>1</v>
      </c>
      <c r="O217" s="747">
        <v>0.5</v>
      </c>
      <c r="P217" s="665">
        <v>34.57</v>
      </c>
      <c r="Q217" s="680">
        <v>1</v>
      </c>
      <c r="R217" s="664">
        <v>1</v>
      </c>
      <c r="S217" s="680">
        <v>1</v>
      </c>
      <c r="T217" s="747">
        <v>0.5</v>
      </c>
      <c r="U217" s="703">
        <v>1</v>
      </c>
    </row>
    <row r="218" spans="1:21" ht="14.4" customHeight="1" x14ac:dyDescent="0.3">
      <c r="A218" s="663">
        <v>25</v>
      </c>
      <c r="B218" s="664" t="s">
        <v>1838</v>
      </c>
      <c r="C218" s="664" t="s">
        <v>2047</v>
      </c>
      <c r="D218" s="745" t="s">
        <v>2797</v>
      </c>
      <c r="E218" s="746" t="s">
        <v>2071</v>
      </c>
      <c r="F218" s="664" t="s">
        <v>2043</v>
      </c>
      <c r="G218" s="664" t="s">
        <v>2370</v>
      </c>
      <c r="H218" s="664" t="s">
        <v>525</v>
      </c>
      <c r="I218" s="664" t="s">
        <v>869</v>
      </c>
      <c r="J218" s="664" t="s">
        <v>870</v>
      </c>
      <c r="K218" s="664" t="s">
        <v>2371</v>
      </c>
      <c r="L218" s="665">
        <v>42.05</v>
      </c>
      <c r="M218" s="665">
        <v>84.1</v>
      </c>
      <c r="N218" s="664">
        <v>2</v>
      </c>
      <c r="O218" s="747">
        <v>0.5</v>
      </c>
      <c r="P218" s="665"/>
      <c r="Q218" s="680">
        <v>0</v>
      </c>
      <c r="R218" s="664"/>
      <c r="S218" s="680">
        <v>0</v>
      </c>
      <c r="T218" s="747"/>
      <c r="U218" s="703">
        <v>0</v>
      </c>
    </row>
    <row r="219" spans="1:21" ht="14.4" customHeight="1" x14ac:dyDescent="0.3">
      <c r="A219" s="663">
        <v>25</v>
      </c>
      <c r="B219" s="664" t="s">
        <v>1838</v>
      </c>
      <c r="C219" s="664" t="s">
        <v>2047</v>
      </c>
      <c r="D219" s="745" t="s">
        <v>2797</v>
      </c>
      <c r="E219" s="746" t="s">
        <v>2071</v>
      </c>
      <c r="F219" s="664" t="s">
        <v>2043</v>
      </c>
      <c r="G219" s="664" t="s">
        <v>2372</v>
      </c>
      <c r="H219" s="664" t="s">
        <v>525</v>
      </c>
      <c r="I219" s="664" t="s">
        <v>2373</v>
      </c>
      <c r="J219" s="664" t="s">
        <v>2374</v>
      </c>
      <c r="K219" s="664" t="s">
        <v>2375</v>
      </c>
      <c r="L219" s="665">
        <v>0</v>
      </c>
      <c r="M219" s="665">
        <v>0</v>
      </c>
      <c r="N219" s="664">
        <v>3</v>
      </c>
      <c r="O219" s="747">
        <v>0.5</v>
      </c>
      <c r="P219" s="665">
        <v>0</v>
      </c>
      <c r="Q219" s="680"/>
      <c r="R219" s="664">
        <v>3</v>
      </c>
      <c r="S219" s="680">
        <v>1</v>
      </c>
      <c r="T219" s="747">
        <v>0.5</v>
      </c>
      <c r="U219" s="703">
        <v>1</v>
      </c>
    </row>
    <row r="220" spans="1:21" ht="14.4" customHeight="1" x14ac:dyDescent="0.3">
      <c r="A220" s="663">
        <v>25</v>
      </c>
      <c r="B220" s="664" t="s">
        <v>1838</v>
      </c>
      <c r="C220" s="664" t="s">
        <v>2047</v>
      </c>
      <c r="D220" s="745" t="s">
        <v>2797</v>
      </c>
      <c r="E220" s="746" t="s">
        <v>2071</v>
      </c>
      <c r="F220" s="664" t="s">
        <v>2043</v>
      </c>
      <c r="G220" s="664" t="s">
        <v>2376</v>
      </c>
      <c r="H220" s="664" t="s">
        <v>525</v>
      </c>
      <c r="I220" s="664" t="s">
        <v>2377</v>
      </c>
      <c r="J220" s="664" t="s">
        <v>2378</v>
      </c>
      <c r="K220" s="664" t="s">
        <v>2379</v>
      </c>
      <c r="L220" s="665">
        <v>159.16999999999999</v>
      </c>
      <c r="M220" s="665">
        <v>159.16999999999999</v>
      </c>
      <c r="N220" s="664">
        <v>1</v>
      </c>
      <c r="O220" s="747">
        <v>1</v>
      </c>
      <c r="P220" s="665">
        <v>159.16999999999999</v>
      </c>
      <c r="Q220" s="680">
        <v>1</v>
      </c>
      <c r="R220" s="664">
        <v>1</v>
      </c>
      <c r="S220" s="680">
        <v>1</v>
      </c>
      <c r="T220" s="747">
        <v>1</v>
      </c>
      <c r="U220" s="703">
        <v>1</v>
      </c>
    </row>
    <row r="221" spans="1:21" ht="14.4" customHeight="1" x14ac:dyDescent="0.3">
      <c r="A221" s="663">
        <v>25</v>
      </c>
      <c r="B221" s="664" t="s">
        <v>1838</v>
      </c>
      <c r="C221" s="664" t="s">
        <v>2047</v>
      </c>
      <c r="D221" s="745" t="s">
        <v>2797</v>
      </c>
      <c r="E221" s="746" t="s">
        <v>2071</v>
      </c>
      <c r="F221" s="664" t="s">
        <v>2043</v>
      </c>
      <c r="G221" s="664" t="s">
        <v>2376</v>
      </c>
      <c r="H221" s="664" t="s">
        <v>525</v>
      </c>
      <c r="I221" s="664" t="s">
        <v>2380</v>
      </c>
      <c r="J221" s="664" t="s">
        <v>2378</v>
      </c>
      <c r="K221" s="664" t="s">
        <v>2381</v>
      </c>
      <c r="L221" s="665">
        <v>79.58</v>
      </c>
      <c r="M221" s="665">
        <v>79.58</v>
      </c>
      <c r="N221" s="664">
        <v>1</v>
      </c>
      <c r="O221" s="747">
        <v>0.5</v>
      </c>
      <c r="P221" s="665">
        <v>79.58</v>
      </c>
      <c r="Q221" s="680">
        <v>1</v>
      </c>
      <c r="R221" s="664">
        <v>1</v>
      </c>
      <c r="S221" s="680">
        <v>1</v>
      </c>
      <c r="T221" s="747">
        <v>0.5</v>
      </c>
      <c r="U221" s="703">
        <v>1</v>
      </c>
    </row>
    <row r="222" spans="1:21" ht="14.4" customHeight="1" x14ac:dyDescent="0.3">
      <c r="A222" s="663">
        <v>25</v>
      </c>
      <c r="B222" s="664" t="s">
        <v>1838</v>
      </c>
      <c r="C222" s="664" t="s">
        <v>2047</v>
      </c>
      <c r="D222" s="745" t="s">
        <v>2797</v>
      </c>
      <c r="E222" s="746" t="s">
        <v>2071</v>
      </c>
      <c r="F222" s="664" t="s">
        <v>2043</v>
      </c>
      <c r="G222" s="664" t="s">
        <v>2382</v>
      </c>
      <c r="H222" s="664" t="s">
        <v>1302</v>
      </c>
      <c r="I222" s="664" t="s">
        <v>1340</v>
      </c>
      <c r="J222" s="664" t="s">
        <v>2005</v>
      </c>
      <c r="K222" s="664" t="s">
        <v>2006</v>
      </c>
      <c r="L222" s="665">
        <v>424.24</v>
      </c>
      <c r="M222" s="665">
        <v>848.48</v>
      </c>
      <c r="N222" s="664">
        <v>2</v>
      </c>
      <c r="O222" s="747">
        <v>1</v>
      </c>
      <c r="P222" s="665">
        <v>848.48</v>
      </c>
      <c r="Q222" s="680">
        <v>1</v>
      </c>
      <c r="R222" s="664">
        <v>2</v>
      </c>
      <c r="S222" s="680">
        <v>1</v>
      </c>
      <c r="T222" s="747">
        <v>1</v>
      </c>
      <c r="U222" s="703">
        <v>1</v>
      </c>
    </row>
    <row r="223" spans="1:21" ht="14.4" customHeight="1" x14ac:dyDescent="0.3">
      <c r="A223" s="663">
        <v>25</v>
      </c>
      <c r="B223" s="664" t="s">
        <v>1838</v>
      </c>
      <c r="C223" s="664" t="s">
        <v>2047</v>
      </c>
      <c r="D223" s="745" t="s">
        <v>2797</v>
      </c>
      <c r="E223" s="746" t="s">
        <v>2071</v>
      </c>
      <c r="F223" s="664" t="s">
        <v>2043</v>
      </c>
      <c r="G223" s="664" t="s">
        <v>2156</v>
      </c>
      <c r="H223" s="664" t="s">
        <v>525</v>
      </c>
      <c r="I223" s="664" t="s">
        <v>2383</v>
      </c>
      <c r="J223" s="664" t="s">
        <v>2255</v>
      </c>
      <c r="K223" s="664" t="s">
        <v>2384</v>
      </c>
      <c r="L223" s="665">
        <v>0</v>
      </c>
      <c r="M223" s="665">
        <v>0</v>
      </c>
      <c r="N223" s="664">
        <v>2</v>
      </c>
      <c r="O223" s="747">
        <v>1.5</v>
      </c>
      <c r="P223" s="665">
        <v>0</v>
      </c>
      <c r="Q223" s="680"/>
      <c r="R223" s="664">
        <v>1</v>
      </c>
      <c r="S223" s="680">
        <v>0.5</v>
      </c>
      <c r="T223" s="747">
        <v>1</v>
      </c>
      <c r="U223" s="703">
        <v>0.66666666666666663</v>
      </c>
    </row>
    <row r="224" spans="1:21" ht="14.4" customHeight="1" x14ac:dyDescent="0.3">
      <c r="A224" s="663">
        <v>25</v>
      </c>
      <c r="B224" s="664" t="s">
        <v>1838</v>
      </c>
      <c r="C224" s="664" t="s">
        <v>2047</v>
      </c>
      <c r="D224" s="745" t="s">
        <v>2797</v>
      </c>
      <c r="E224" s="746" t="s">
        <v>2071</v>
      </c>
      <c r="F224" s="664" t="s">
        <v>2043</v>
      </c>
      <c r="G224" s="664" t="s">
        <v>2257</v>
      </c>
      <c r="H224" s="664" t="s">
        <v>525</v>
      </c>
      <c r="I224" s="664" t="s">
        <v>2385</v>
      </c>
      <c r="J224" s="664" t="s">
        <v>2386</v>
      </c>
      <c r="K224" s="664" t="s">
        <v>2387</v>
      </c>
      <c r="L224" s="665">
        <v>76.22</v>
      </c>
      <c r="M224" s="665">
        <v>76.22</v>
      </c>
      <c r="N224" s="664">
        <v>1</v>
      </c>
      <c r="O224" s="747">
        <v>1</v>
      </c>
      <c r="P224" s="665"/>
      <c r="Q224" s="680">
        <v>0</v>
      </c>
      <c r="R224" s="664"/>
      <c r="S224" s="680">
        <v>0</v>
      </c>
      <c r="T224" s="747"/>
      <c r="U224" s="703">
        <v>0</v>
      </c>
    </row>
    <row r="225" spans="1:21" ht="14.4" customHeight="1" x14ac:dyDescent="0.3">
      <c r="A225" s="663">
        <v>25</v>
      </c>
      <c r="B225" s="664" t="s">
        <v>1838</v>
      </c>
      <c r="C225" s="664" t="s">
        <v>2047</v>
      </c>
      <c r="D225" s="745" t="s">
        <v>2797</v>
      </c>
      <c r="E225" s="746" t="s">
        <v>2071</v>
      </c>
      <c r="F225" s="664" t="s">
        <v>2043</v>
      </c>
      <c r="G225" s="664" t="s">
        <v>2097</v>
      </c>
      <c r="H225" s="664" t="s">
        <v>525</v>
      </c>
      <c r="I225" s="664" t="s">
        <v>2120</v>
      </c>
      <c r="J225" s="664" t="s">
        <v>1593</v>
      </c>
      <c r="K225" s="664" t="s">
        <v>2098</v>
      </c>
      <c r="L225" s="665">
        <v>132.97999999999999</v>
      </c>
      <c r="M225" s="665">
        <v>531.91999999999996</v>
      </c>
      <c r="N225" s="664">
        <v>4</v>
      </c>
      <c r="O225" s="747">
        <v>4</v>
      </c>
      <c r="P225" s="665"/>
      <c r="Q225" s="680">
        <v>0</v>
      </c>
      <c r="R225" s="664"/>
      <c r="S225" s="680">
        <v>0</v>
      </c>
      <c r="T225" s="747"/>
      <c r="U225" s="703">
        <v>0</v>
      </c>
    </row>
    <row r="226" spans="1:21" ht="14.4" customHeight="1" x14ac:dyDescent="0.3">
      <c r="A226" s="663">
        <v>25</v>
      </c>
      <c r="B226" s="664" t="s">
        <v>1838</v>
      </c>
      <c r="C226" s="664" t="s">
        <v>2047</v>
      </c>
      <c r="D226" s="745" t="s">
        <v>2797</v>
      </c>
      <c r="E226" s="746" t="s">
        <v>2071</v>
      </c>
      <c r="F226" s="664" t="s">
        <v>2043</v>
      </c>
      <c r="G226" s="664" t="s">
        <v>2265</v>
      </c>
      <c r="H226" s="664" t="s">
        <v>525</v>
      </c>
      <c r="I226" s="664" t="s">
        <v>2266</v>
      </c>
      <c r="J226" s="664" t="s">
        <v>2267</v>
      </c>
      <c r="K226" s="664" t="s">
        <v>2268</v>
      </c>
      <c r="L226" s="665">
        <v>49.37</v>
      </c>
      <c r="M226" s="665">
        <v>49.37</v>
      </c>
      <c r="N226" s="664">
        <v>1</v>
      </c>
      <c r="O226" s="747">
        <v>1</v>
      </c>
      <c r="P226" s="665"/>
      <c r="Q226" s="680">
        <v>0</v>
      </c>
      <c r="R226" s="664"/>
      <c r="S226" s="680">
        <v>0</v>
      </c>
      <c r="T226" s="747"/>
      <c r="U226" s="703">
        <v>0</v>
      </c>
    </row>
    <row r="227" spans="1:21" ht="14.4" customHeight="1" x14ac:dyDescent="0.3">
      <c r="A227" s="663">
        <v>25</v>
      </c>
      <c r="B227" s="664" t="s">
        <v>1838</v>
      </c>
      <c r="C227" s="664" t="s">
        <v>2047</v>
      </c>
      <c r="D227" s="745" t="s">
        <v>2797</v>
      </c>
      <c r="E227" s="746" t="s">
        <v>2071</v>
      </c>
      <c r="F227" s="664" t="s">
        <v>2043</v>
      </c>
      <c r="G227" s="664" t="s">
        <v>2388</v>
      </c>
      <c r="H227" s="664" t="s">
        <v>525</v>
      </c>
      <c r="I227" s="664" t="s">
        <v>2389</v>
      </c>
      <c r="J227" s="664" t="s">
        <v>2390</v>
      </c>
      <c r="K227" s="664" t="s">
        <v>2391</v>
      </c>
      <c r="L227" s="665">
        <v>0</v>
      </c>
      <c r="M227" s="665">
        <v>0</v>
      </c>
      <c r="N227" s="664">
        <v>2</v>
      </c>
      <c r="O227" s="747">
        <v>1</v>
      </c>
      <c r="P227" s="665"/>
      <c r="Q227" s="680"/>
      <c r="R227" s="664"/>
      <c r="S227" s="680">
        <v>0</v>
      </c>
      <c r="T227" s="747"/>
      <c r="U227" s="703">
        <v>0</v>
      </c>
    </row>
    <row r="228" spans="1:21" ht="14.4" customHeight="1" x14ac:dyDescent="0.3">
      <c r="A228" s="663">
        <v>25</v>
      </c>
      <c r="B228" s="664" t="s">
        <v>1838</v>
      </c>
      <c r="C228" s="664" t="s">
        <v>2047</v>
      </c>
      <c r="D228" s="745" t="s">
        <v>2797</v>
      </c>
      <c r="E228" s="746" t="s">
        <v>2071</v>
      </c>
      <c r="F228" s="664" t="s">
        <v>2043</v>
      </c>
      <c r="G228" s="664" t="s">
        <v>2099</v>
      </c>
      <c r="H228" s="664" t="s">
        <v>1302</v>
      </c>
      <c r="I228" s="664" t="s">
        <v>1375</v>
      </c>
      <c r="J228" s="664" t="s">
        <v>555</v>
      </c>
      <c r="K228" s="664" t="s">
        <v>1998</v>
      </c>
      <c r="L228" s="665">
        <v>18.260000000000002</v>
      </c>
      <c r="M228" s="665">
        <v>18.260000000000002</v>
      </c>
      <c r="N228" s="664">
        <v>1</v>
      </c>
      <c r="O228" s="747">
        <v>0.5</v>
      </c>
      <c r="P228" s="665">
        <v>18.260000000000002</v>
      </c>
      <c r="Q228" s="680">
        <v>1</v>
      </c>
      <c r="R228" s="664">
        <v>1</v>
      </c>
      <c r="S228" s="680">
        <v>1</v>
      </c>
      <c r="T228" s="747">
        <v>0.5</v>
      </c>
      <c r="U228" s="703">
        <v>1</v>
      </c>
    </row>
    <row r="229" spans="1:21" ht="14.4" customHeight="1" x14ac:dyDescent="0.3">
      <c r="A229" s="663">
        <v>25</v>
      </c>
      <c r="B229" s="664" t="s">
        <v>1838</v>
      </c>
      <c r="C229" s="664" t="s">
        <v>2047</v>
      </c>
      <c r="D229" s="745" t="s">
        <v>2797</v>
      </c>
      <c r="E229" s="746" t="s">
        <v>2071</v>
      </c>
      <c r="F229" s="664" t="s">
        <v>2043</v>
      </c>
      <c r="G229" s="664" t="s">
        <v>2099</v>
      </c>
      <c r="H229" s="664" t="s">
        <v>1302</v>
      </c>
      <c r="I229" s="664" t="s">
        <v>1311</v>
      </c>
      <c r="J229" s="664" t="s">
        <v>555</v>
      </c>
      <c r="K229" s="664" t="s">
        <v>1999</v>
      </c>
      <c r="L229" s="665">
        <v>36.54</v>
      </c>
      <c r="M229" s="665">
        <v>182.7</v>
      </c>
      <c r="N229" s="664">
        <v>5</v>
      </c>
      <c r="O229" s="747">
        <v>3.5</v>
      </c>
      <c r="P229" s="665">
        <v>73.08</v>
      </c>
      <c r="Q229" s="680">
        <v>0.4</v>
      </c>
      <c r="R229" s="664">
        <v>2</v>
      </c>
      <c r="S229" s="680">
        <v>0.4</v>
      </c>
      <c r="T229" s="747">
        <v>1.5</v>
      </c>
      <c r="U229" s="703">
        <v>0.42857142857142855</v>
      </c>
    </row>
    <row r="230" spans="1:21" ht="14.4" customHeight="1" x14ac:dyDescent="0.3">
      <c r="A230" s="663">
        <v>25</v>
      </c>
      <c r="B230" s="664" t="s">
        <v>1838</v>
      </c>
      <c r="C230" s="664" t="s">
        <v>2047</v>
      </c>
      <c r="D230" s="745" t="s">
        <v>2797</v>
      </c>
      <c r="E230" s="746" t="s">
        <v>2071</v>
      </c>
      <c r="F230" s="664" t="s">
        <v>2043</v>
      </c>
      <c r="G230" s="664" t="s">
        <v>2392</v>
      </c>
      <c r="H230" s="664" t="s">
        <v>525</v>
      </c>
      <c r="I230" s="664" t="s">
        <v>2393</v>
      </c>
      <c r="J230" s="664" t="s">
        <v>1585</v>
      </c>
      <c r="K230" s="664" t="s">
        <v>2394</v>
      </c>
      <c r="L230" s="665">
        <v>0</v>
      </c>
      <c r="M230" s="665">
        <v>0</v>
      </c>
      <c r="N230" s="664">
        <v>1</v>
      </c>
      <c r="O230" s="747">
        <v>1</v>
      </c>
      <c r="P230" s="665">
        <v>0</v>
      </c>
      <c r="Q230" s="680"/>
      <c r="R230" s="664">
        <v>1</v>
      </c>
      <c r="S230" s="680">
        <v>1</v>
      </c>
      <c r="T230" s="747">
        <v>1</v>
      </c>
      <c r="U230" s="703">
        <v>1</v>
      </c>
    </row>
    <row r="231" spans="1:21" ht="14.4" customHeight="1" x14ac:dyDescent="0.3">
      <c r="A231" s="663">
        <v>25</v>
      </c>
      <c r="B231" s="664" t="s">
        <v>1838</v>
      </c>
      <c r="C231" s="664" t="s">
        <v>2047</v>
      </c>
      <c r="D231" s="745" t="s">
        <v>2797</v>
      </c>
      <c r="E231" s="746" t="s">
        <v>2071</v>
      </c>
      <c r="F231" s="664" t="s">
        <v>2043</v>
      </c>
      <c r="G231" s="664" t="s">
        <v>2123</v>
      </c>
      <c r="H231" s="664" t="s">
        <v>525</v>
      </c>
      <c r="I231" s="664" t="s">
        <v>2395</v>
      </c>
      <c r="J231" s="664" t="s">
        <v>689</v>
      </c>
      <c r="K231" s="664" t="s">
        <v>2396</v>
      </c>
      <c r="L231" s="665">
        <v>28.81</v>
      </c>
      <c r="M231" s="665">
        <v>57.62</v>
      </c>
      <c r="N231" s="664">
        <v>2</v>
      </c>
      <c r="O231" s="747">
        <v>1</v>
      </c>
      <c r="P231" s="665"/>
      <c r="Q231" s="680">
        <v>0</v>
      </c>
      <c r="R231" s="664"/>
      <c r="S231" s="680">
        <v>0</v>
      </c>
      <c r="T231" s="747"/>
      <c r="U231" s="703">
        <v>0</v>
      </c>
    </row>
    <row r="232" spans="1:21" ht="14.4" customHeight="1" x14ac:dyDescent="0.3">
      <c r="A232" s="663">
        <v>25</v>
      </c>
      <c r="B232" s="664" t="s">
        <v>1838</v>
      </c>
      <c r="C232" s="664" t="s">
        <v>2047</v>
      </c>
      <c r="D232" s="745" t="s">
        <v>2797</v>
      </c>
      <c r="E232" s="746" t="s">
        <v>2071</v>
      </c>
      <c r="F232" s="664" t="s">
        <v>2043</v>
      </c>
      <c r="G232" s="664" t="s">
        <v>2397</v>
      </c>
      <c r="H232" s="664" t="s">
        <v>1302</v>
      </c>
      <c r="I232" s="664" t="s">
        <v>2398</v>
      </c>
      <c r="J232" s="664" t="s">
        <v>1459</v>
      </c>
      <c r="K232" s="664" t="s">
        <v>2399</v>
      </c>
      <c r="L232" s="665">
        <v>0</v>
      </c>
      <c r="M232" s="665">
        <v>0</v>
      </c>
      <c r="N232" s="664">
        <v>1</v>
      </c>
      <c r="O232" s="747">
        <v>1</v>
      </c>
      <c r="P232" s="665">
        <v>0</v>
      </c>
      <c r="Q232" s="680"/>
      <c r="R232" s="664">
        <v>1</v>
      </c>
      <c r="S232" s="680">
        <v>1</v>
      </c>
      <c r="T232" s="747">
        <v>1</v>
      </c>
      <c r="U232" s="703">
        <v>1</v>
      </c>
    </row>
    <row r="233" spans="1:21" ht="14.4" customHeight="1" x14ac:dyDescent="0.3">
      <c r="A233" s="663">
        <v>25</v>
      </c>
      <c r="B233" s="664" t="s">
        <v>1838</v>
      </c>
      <c r="C233" s="664" t="s">
        <v>2047</v>
      </c>
      <c r="D233" s="745" t="s">
        <v>2797</v>
      </c>
      <c r="E233" s="746" t="s">
        <v>2071</v>
      </c>
      <c r="F233" s="664" t="s">
        <v>2043</v>
      </c>
      <c r="G233" s="664" t="s">
        <v>2397</v>
      </c>
      <c r="H233" s="664" t="s">
        <v>1302</v>
      </c>
      <c r="I233" s="664" t="s">
        <v>2400</v>
      </c>
      <c r="J233" s="664" t="s">
        <v>1459</v>
      </c>
      <c r="K233" s="664" t="s">
        <v>2401</v>
      </c>
      <c r="L233" s="665">
        <v>0</v>
      </c>
      <c r="M233" s="665">
        <v>0</v>
      </c>
      <c r="N233" s="664">
        <v>1</v>
      </c>
      <c r="O233" s="747">
        <v>1</v>
      </c>
      <c r="P233" s="665"/>
      <c r="Q233" s="680"/>
      <c r="R233" s="664"/>
      <c r="S233" s="680">
        <v>0</v>
      </c>
      <c r="T233" s="747"/>
      <c r="U233" s="703">
        <v>0</v>
      </c>
    </row>
    <row r="234" spans="1:21" ht="14.4" customHeight="1" x14ac:dyDescent="0.3">
      <c r="A234" s="663">
        <v>25</v>
      </c>
      <c r="B234" s="664" t="s">
        <v>1838</v>
      </c>
      <c r="C234" s="664" t="s">
        <v>2047</v>
      </c>
      <c r="D234" s="745" t="s">
        <v>2797</v>
      </c>
      <c r="E234" s="746" t="s">
        <v>2071</v>
      </c>
      <c r="F234" s="664" t="s">
        <v>2043</v>
      </c>
      <c r="G234" s="664" t="s">
        <v>2397</v>
      </c>
      <c r="H234" s="664" t="s">
        <v>1302</v>
      </c>
      <c r="I234" s="664" t="s">
        <v>2402</v>
      </c>
      <c r="J234" s="664" t="s">
        <v>1459</v>
      </c>
      <c r="K234" s="664" t="s">
        <v>2403</v>
      </c>
      <c r="L234" s="665">
        <v>0</v>
      </c>
      <c r="M234" s="665">
        <v>0</v>
      </c>
      <c r="N234" s="664">
        <v>1</v>
      </c>
      <c r="O234" s="747">
        <v>1</v>
      </c>
      <c r="P234" s="665">
        <v>0</v>
      </c>
      <c r="Q234" s="680"/>
      <c r="R234" s="664">
        <v>1</v>
      </c>
      <c r="S234" s="680">
        <v>1</v>
      </c>
      <c r="T234" s="747">
        <v>1</v>
      </c>
      <c r="U234" s="703">
        <v>1</v>
      </c>
    </row>
    <row r="235" spans="1:21" ht="14.4" customHeight="1" x14ac:dyDescent="0.3">
      <c r="A235" s="663">
        <v>25</v>
      </c>
      <c r="B235" s="664" t="s">
        <v>1838</v>
      </c>
      <c r="C235" s="664" t="s">
        <v>2047</v>
      </c>
      <c r="D235" s="745" t="s">
        <v>2797</v>
      </c>
      <c r="E235" s="746" t="s">
        <v>2071</v>
      </c>
      <c r="F235" s="664" t="s">
        <v>2043</v>
      </c>
      <c r="G235" s="664" t="s">
        <v>2397</v>
      </c>
      <c r="H235" s="664" t="s">
        <v>1302</v>
      </c>
      <c r="I235" s="664" t="s">
        <v>2404</v>
      </c>
      <c r="J235" s="664" t="s">
        <v>2405</v>
      </c>
      <c r="K235" s="664" t="s">
        <v>2406</v>
      </c>
      <c r="L235" s="665">
        <v>150.59</v>
      </c>
      <c r="M235" s="665">
        <v>150.59</v>
      </c>
      <c r="N235" s="664">
        <v>1</v>
      </c>
      <c r="O235" s="747">
        <v>1</v>
      </c>
      <c r="P235" s="665">
        <v>150.59</v>
      </c>
      <c r="Q235" s="680">
        <v>1</v>
      </c>
      <c r="R235" s="664">
        <v>1</v>
      </c>
      <c r="S235" s="680">
        <v>1</v>
      </c>
      <c r="T235" s="747">
        <v>1</v>
      </c>
      <c r="U235" s="703">
        <v>1</v>
      </c>
    </row>
    <row r="236" spans="1:21" ht="14.4" customHeight="1" x14ac:dyDescent="0.3">
      <c r="A236" s="663">
        <v>25</v>
      </c>
      <c r="B236" s="664" t="s">
        <v>1838</v>
      </c>
      <c r="C236" s="664" t="s">
        <v>2047</v>
      </c>
      <c r="D236" s="745" t="s">
        <v>2797</v>
      </c>
      <c r="E236" s="746" t="s">
        <v>2071</v>
      </c>
      <c r="F236" s="664" t="s">
        <v>2043</v>
      </c>
      <c r="G236" s="664" t="s">
        <v>2299</v>
      </c>
      <c r="H236" s="664" t="s">
        <v>525</v>
      </c>
      <c r="I236" s="664" t="s">
        <v>2300</v>
      </c>
      <c r="J236" s="664" t="s">
        <v>2301</v>
      </c>
      <c r="K236" s="664" t="s">
        <v>2302</v>
      </c>
      <c r="L236" s="665">
        <v>31.32</v>
      </c>
      <c r="M236" s="665">
        <v>31.32</v>
      </c>
      <c r="N236" s="664">
        <v>1</v>
      </c>
      <c r="O236" s="747">
        <v>0.5</v>
      </c>
      <c r="P236" s="665"/>
      <c r="Q236" s="680">
        <v>0</v>
      </c>
      <c r="R236" s="664"/>
      <c r="S236" s="680">
        <v>0</v>
      </c>
      <c r="T236" s="747"/>
      <c r="U236" s="703">
        <v>0</v>
      </c>
    </row>
    <row r="237" spans="1:21" ht="14.4" customHeight="1" x14ac:dyDescent="0.3">
      <c r="A237" s="663">
        <v>25</v>
      </c>
      <c r="B237" s="664" t="s">
        <v>1838</v>
      </c>
      <c r="C237" s="664" t="s">
        <v>2047</v>
      </c>
      <c r="D237" s="745" t="s">
        <v>2797</v>
      </c>
      <c r="E237" s="746" t="s">
        <v>2071</v>
      </c>
      <c r="F237" s="664" t="s">
        <v>2043</v>
      </c>
      <c r="G237" s="664" t="s">
        <v>2299</v>
      </c>
      <c r="H237" s="664" t="s">
        <v>525</v>
      </c>
      <c r="I237" s="664" t="s">
        <v>2407</v>
      </c>
      <c r="J237" s="664" t="s">
        <v>2301</v>
      </c>
      <c r="K237" s="664" t="s">
        <v>2408</v>
      </c>
      <c r="L237" s="665">
        <v>300.68</v>
      </c>
      <c r="M237" s="665">
        <v>300.68</v>
      </c>
      <c r="N237" s="664">
        <v>1</v>
      </c>
      <c r="O237" s="747">
        <v>0.5</v>
      </c>
      <c r="P237" s="665">
        <v>300.68</v>
      </c>
      <c r="Q237" s="680">
        <v>1</v>
      </c>
      <c r="R237" s="664">
        <v>1</v>
      </c>
      <c r="S237" s="680">
        <v>1</v>
      </c>
      <c r="T237" s="747">
        <v>0.5</v>
      </c>
      <c r="U237" s="703">
        <v>1</v>
      </c>
    </row>
    <row r="238" spans="1:21" ht="14.4" customHeight="1" x14ac:dyDescent="0.3">
      <c r="A238" s="663">
        <v>25</v>
      </c>
      <c r="B238" s="664" t="s">
        <v>1838</v>
      </c>
      <c r="C238" s="664" t="s">
        <v>2047</v>
      </c>
      <c r="D238" s="745" t="s">
        <v>2797</v>
      </c>
      <c r="E238" s="746" t="s">
        <v>2071</v>
      </c>
      <c r="F238" s="664" t="s">
        <v>2043</v>
      </c>
      <c r="G238" s="664" t="s">
        <v>2127</v>
      </c>
      <c r="H238" s="664" t="s">
        <v>525</v>
      </c>
      <c r="I238" s="664" t="s">
        <v>2221</v>
      </c>
      <c r="J238" s="664" t="s">
        <v>958</v>
      </c>
      <c r="K238" s="664" t="s">
        <v>2222</v>
      </c>
      <c r="L238" s="665">
        <v>33.549999999999997</v>
      </c>
      <c r="M238" s="665">
        <v>33.549999999999997</v>
      </c>
      <c r="N238" s="664">
        <v>1</v>
      </c>
      <c r="O238" s="747">
        <v>1</v>
      </c>
      <c r="P238" s="665">
        <v>33.549999999999997</v>
      </c>
      <c r="Q238" s="680">
        <v>1</v>
      </c>
      <c r="R238" s="664">
        <v>1</v>
      </c>
      <c r="S238" s="680">
        <v>1</v>
      </c>
      <c r="T238" s="747">
        <v>1</v>
      </c>
      <c r="U238" s="703">
        <v>1</v>
      </c>
    </row>
    <row r="239" spans="1:21" ht="14.4" customHeight="1" x14ac:dyDescent="0.3">
      <c r="A239" s="663">
        <v>25</v>
      </c>
      <c r="B239" s="664" t="s">
        <v>1838</v>
      </c>
      <c r="C239" s="664" t="s">
        <v>2047</v>
      </c>
      <c r="D239" s="745" t="s">
        <v>2797</v>
      </c>
      <c r="E239" s="746" t="s">
        <v>2071</v>
      </c>
      <c r="F239" s="664" t="s">
        <v>2043</v>
      </c>
      <c r="G239" s="664" t="s">
        <v>2127</v>
      </c>
      <c r="H239" s="664" t="s">
        <v>525</v>
      </c>
      <c r="I239" s="664" t="s">
        <v>957</v>
      </c>
      <c r="J239" s="664" t="s">
        <v>958</v>
      </c>
      <c r="K239" s="664" t="s">
        <v>2409</v>
      </c>
      <c r="L239" s="665">
        <v>50.32</v>
      </c>
      <c r="M239" s="665">
        <v>50.32</v>
      </c>
      <c r="N239" s="664">
        <v>1</v>
      </c>
      <c r="O239" s="747">
        <v>1</v>
      </c>
      <c r="P239" s="665">
        <v>50.32</v>
      </c>
      <c r="Q239" s="680">
        <v>1</v>
      </c>
      <c r="R239" s="664">
        <v>1</v>
      </c>
      <c r="S239" s="680">
        <v>1</v>
      </c>
      <c r="T239" s="747">
        <v>1</v>
      </c>
      <c r="U239" s="703">
        <v>1</v>
      </c>
    </row>
    <row r="240" spans="1:21" ht="14.4" customHeight="1" x14ac:dyDescent="0.3">
      <c r="A240" s="663">
        <v>25</v>
      </c>
      <c r="B240" s="664" t="s">
        <v>1838</v>
      </c>
      <c r="C240" s="664" t="s">
        <v>2047</v>
      </c>
      <c r="D240" s="745" t="s">
        <v>2797</v>
      </c>
      <c r="E240" s="746" t="s">
        <v>2071</v>
      </c>
      <c r="F240" s="664" t="s">
        <v>2043</v>
      </c>
      <c r="G240" s="664" t="s">
        <v>2127</v>
      </c>
      <c r="H240" s="664" t="s">
        <v>525</v>
      </c>
      <c r="I240" s="664" t="s">
        <v>2223</v>
      </c>
      <c r="J240" s="664" t="s">
        <v>1190</v>
      </c>
      <c r="K240" s="664" t="s">
        <v>2224</v>
      </c>
      <c r="L240" s="665">
        <v>33.549999999999997</v>
      </c>
      <c r="M240" s="665">
        <v>33.549999999999997</v>
      </c>
      <c r="N240" s="664">
        <v>1</v>
      </c>
      <c r="O240" s="747">
        <v>0.5</v>
      </c>
      <c r="P240" s="665"/>
      <c r="Q240" s="680">
        <v>0</v>
      </c>
      <c r="R240" s="664"/>
      <c r="S240" s="680">
        <v>0</v>
      </c>
      <c r="T240" s="747"/>
      <c r="U240" s="703">
        <v>0</v>
      </c>
    </row>
    <row r="241" spans="1:21" ht="14.4" customHeight="1" x14ac:dyDescent="0.3">
      <c r="A241" s="663">
        <v>25</v>
      </c>
      <c r="B241" s="664" t="s">
        <v>1838</v>
      </c>
      <c r="C241" s="664" t="s">
        <v>2047</v>
      </c>
      <c r="D241" s="745" t="s">
        <v>2797</v>
      </c>
      <c r="E241" s="746" t="s">
        <v>2071</v>
      </c>
      <c r="F241" s="664" t="s">
        <v>2043</v>
      </c>
      <c r="G241" s="664" t="s">
        <v>2127</v>
      </c>
      <c r="H241" s="664" t="s">
        <v>525</v>
      </c>
      <c r="I241" s="664" t="s">
        <v>2410</v>
      </c>
      <c r="J241" s="664" t="s">
        <v>958</v>
      </c>
      <c r="K241" s="664" t="s">
        <v>2411</v>
      </c>
      <c r="L241" s="665">
        <v>0</v>
      </c>
      <c r="M241" s="665">
        <v>0</v>
      </c>
      <c r="N241" s="664">
        <v>1</v>
      </c>
      <c r="O241" s="747">
        <v>0.5</v>
      </c>
      <c r="P241" s="665">
        <v>0</v>
      </c>
      <c r="Q241" s="680"/>
      <c r="R241" s="664">
        <v>1</v>
      </c>
      <c r="S241" s="680">
        <v>1</v>
      </c>
      <c r="T241" s="747">
        <v>0.5</v>
      </c>
      <c r="U241" s="703">
        <v>1</v>
      </c>
    </row>
    <row r="242" spans="1:21" ht="14.4" customHeight="1" x14ac:dyDescent="0.3">
      <c r="A242" s="663">
        <v>25</v>
      </c>
      <c r="B242" s="664" t="s">
        <v>1838</v>
      </c>
      <c r="C242" s="664" t="s">
        <v>2047</v>
      </c>
      <c r="D242" s="745" t="s">
        <v>2797</v>
      </c>
      <c r="E242" s="746" t="s">
        <v>2071</v>
      </c>
      <c r="F242" s="664" t="s">
        <v>2043</v>
      </c>
      <c r="G242" s="664" t="s">
        <v>2303</v>
      </c>
      <c r="H242" s="664" t="s">
        <v>525</v>
      </c>
      <c r="I242" s="664" t="s">
        <v>2412</v>
      </c>
      <c r="J242" s="664" t="s">
        <v>2413</v>
      </c>
      <c r="K242" s="664" t="s">
        <v>2166</v>
      </c>
      <c r="L242" s="665">
        <v>0</v>
      </c>
      <c r="M242" s="665">
        <v>0</v>
      </c>
      <c r="N242" s="664">
        <v>3</v>
      </c>
      <c r="O242" s="747">
        <v>0.5</v>
      </c>
      <c r="P242" s="665">
        <v>0</v>
      </c>
      <c r="Q242" s="680"/>
      <c r="R242" s="664">
        <v>3</v>
      </c>
      <c r="S242" s="680">
        <v>1</v>
      </c>
      <c r="T242" s="747">
        <v>0.5</v>
      </c>
      <c r="U242" s="703">
        <v>1</v>
      </c>
    </row>
    <row r="243" spans="1:21" ht="14.4" customHeight="1" x14ac:dyDescent="0.3">
      <c r="A243" s="663">
        <v>25</v>
      </c>
      <c r="B243" s="664" t="s">
        <v>1838</v>
      </c>
      <c r="C243" s="664" t="s">
        <v>2047</v>
      </c>
      <c r="D243" s="745" t="s">
        <v>2797</v>
      </c>
      <c r="E243" s="746" t="s">
        <v>2072</v>
      </c>
      <c r="F243" s="664" t="s">
        <v>2043</v>
      </c>
      <c r="G243" s="664" t="s">
        <v>2096</v>
      </c>
      <c r="H243" s="664" t="s">
        <v>1302</v>
      </c>
      <c r="I243" s="664" t="s">
        <v>1658</v>
      </c>
      <c r="J243" s="664" t="s">
        <v>1438</v>
      </c>
      <c r="K243" s="664" t="s">
        <v>1965</v>
      </c>
      <c r="L243" s="665">
        <v>154.36000000000001</v>
      </c>
      <c r="M243" s="665">
        <v>154.36000000000001</v>
      </c>
      <c r="N243" s="664">
        <v>1</v>
      </c>
      <c r="O243" s="747">
        <v>1</v>
      </c>
      <c r="P243" s="665">
        <v>154.36000000000001</v>
      </c>
      <c r="Q243" s="680">
        <v>1</v>
      </c>
      <c r="R243" s="664">
        <v>1</v>
      </c>
      <c r="S243" s="680">
        <v>1</v>
      </c>
      <c r="T243" s="747">
        <v>1</v>
      </c>
      <c r="U243" s="703">
        <v>1</v>
      </c>
    </row>
    <row r="244" spans="1:21" ht="14.4" customHeight="1" x14ac:dyDescent="0.3">
      <c r="A244" s="663">
        <v>25</v>
      </c>
      <c r="B244" s="664" t="s">
        <v>1838</v>
      </c>
      <c r="C244" s="664" t="s">
        <v>2047</v>
      </c>
      <c r="D244" s="745" t="s">
        <v>2797</v>
      </c>
      <c r="E244" s="746" t="s">
        <v>2074</v>
      </c>
      <c r="F244" s="664" t="s">
        <v>2043</v>
      </c>
      <c r="G244" s="664" t="s">
        <v>2097</v>
      </c>
      <c r="H244" s="664" t="s">
        <v>525</v>
      </c>
      <c r="I244" s="664" t="s">
        <v>2167</v>
      </c>
      <c r="J244" s="664" t="s">
        <v>1593</v>
      </c>
      <c r="K244" s="664" t="s">
        <v>2168</v>
      </c>
      <c r="L244" s="665">
        <v>0</v>
      </c>
      <c r="M244" s="665">
        <v>0</v>
      </c>
      <c r="N244" s="664">
        <v>1</v>
      </c>
      <c r="O244" s="747">
        <v>1</v>
      </c>
      <c r="P244" s="665"/>
      <c r="Q244" s="680"/>
      <c r="R244" s="664"/>
      <c r="S244" s="680">
        <v>0</v>
      </c>
      <c r="T244" s="747"/>
      <c r="U244" s="703">
        <v>0</v>
      </c>
    </row>
    <row r="245" spans="1:21" ht="14.4" customHeight="1" x14ac:dyDescent="0.3">
      <c r="A245" s="663">
        <v>25</v>
      </c>
      <c r="B245" s="664" t="s">
        <v>1838</v>
      </c>
      <c r="C245" s="664" t="s">
        <v>2047</v>
      </c>
      <c r="D245" s="745" t="s">
        <v>2797</v>
      </c>
      <c r="E245" s="746" t="s">
        <v>2078</v>
      </c>
      <c r="F245" s="664" t="s">
        <v>2043</v>
      </c>
      <c r="G245" s="664" t="s">
        <v>2175</v>
      </c>
      <c r="H245" s="664" t="s">
        <v>525</v>
      </c>
      <c r="I245" s="664" t="s">
        <v>2414</v>
      </c>
      <c r="J245" s="664" t="s">
        <v>2415</v>
      </c>
      <c r="K245" s="664" t="s">
        <v>2416</v>
      </c>
      <c r="L245" s="665">
        <v>4.7</v>
      </c>
      <c r="M245" s="665">
        <v>4.7</v>
      </c>
      <c r="N245" s="664">
        <v>1</v>
      </c>
      <c r="O245" s="747">
        <v>1</v>
      </c>
      <c r="P245" s="665"/>
      <c r="Q245" s="680">
        <v>0</v>
      </c>
      <c r="R245" s="664"/>
      <c r="S245" s="680">
        <v>0</v>
      </c>
      <c r="T245" s="747"/>
      <c r="U245" s="703">
        <v>0</v>
      </c>
    </row>
    <row r="246" spans="1:21" ht="14.4" customHeight="1" x14ac:dyDescent="0.3">
      <c r="A246" s="663">
        <v>25</v>
      </c>
      <c r="B246" s="664" t="s">
        <v>1838</v>
      </c>
      <c r="C246" s="664" t="s">
        <v>2047</v>
      </c>
      <c r="D246" s="745" t="s">
        <v>2797</v>
      </c>
      <c r="E246" s="746" t="s">
        <v>2078</v>
      </c>
      <c r="F246" s="664" t="s">
        <v>2043</v>
      </c>
      <c r="G246" s="664" t="s">
        <v>2417</v>
      </c>
      <c r="H246" s="664" t="s">
        <v>525</v>
      </c>
      <c r="I246" s="664" t="s">
        <v>2418</v>
      </c>
      <c r="J246" s="664" t="s">
        <v>2419</v>
      </c>
      <c r="K246" s="664" t="s">
        <v>2420</v>
      </c>
      <c r="L246" s="665">
        <v>65.83</v>
      </c>
      <c r="M246" s="665">
        <v>65.83</v>
      </c>
      <c r="N246" s="664">
        <v>1</v>
      </c>
      <c r="O246" s="747">
        <v>0.5</v>
      </c>
      <c r="P246" s="665"/>
      <c r="Q246" s="680">
        <v>0</v>
      </c>
      <c r="R246" s="664"/>
      <c r="S246" s="680">
        <v>0</v>
      </c>
      <c r="T246" s="747"/>
      <c r="U246" s="703">
        <v>0</v>
      </c>
    </row>
    <row r="247" spans="1:21" ht="14.4" customHeight="1" x14ac:dyDescent="0.3">
      <c r="A247" s="663">
        <v>25</v>
      </c>
      <c r="B247" s="664" t="s">
        <v>1838</v>
      </c>
      <c r="C247" s="664" t="s">
        <v>2047</v>
      </c>
      <c r="D247" s="745" t="s">
        <v>2797</v>
      </c>
      <c r="E247" s="746" t="s">
        <v>2078</v>
      </c>
      <c r="F247" s="664" t="s">
        <v>2043</v>
      </c>
      <c r="G247" s="664" t="s">
        <v>2096</v>
      </c>
      <c r="H247" s="664" t="s">
        <v>525</v>
      </c>
      <c r="I247" s="664" t="s">
        <v>2112</v>
      </c>
      <c r="J247" s="664" t="s">
        <v>1790</v>
      </c>
      <c r="K247" s="664" t="s">
        <v>2113</v>
      </c>
      <c r="L247" s="665">
        <v>154.36000000000001</v>
      </c>
      <c r="M247" s="665">
        <v>23462.720000000012</v>
      </c>
      <c r="N247" s="664">
        <v>152</v>
      </c>
      <c r="O247" s="747">
        <v>140</v>
      </c>
      <c r="P247" s="665">
        <v>11113.920000000004</v>
      </c>
      <c r="Q247" s="680">
        <v>0.47368421052631571</v>
      </c>
      <c r="R247" s="664">
        <v>72</v>
      </c>
      <c r="S247" s="680">
        <v>0.47368421052631576</v>
      </c>
      <c r="T247" s="747">
        <v>68</v>
      </c>
      <c r="U247" s="703">
        <v>0.48571428571428571</v>
      </c>
    </row>
    <row r="248" spans="1:21" ht="14.4" customHeight="1" x14ac:dyDescent="0.3">
      <c r="A248" s="663">
        <v>25</v>
      </c>
      <c r="B248" s="664" t="s">
        <v>1838</v>
      </c>
      <c r="C248" s="664" t="s">
        <v>2047</v>
      </c>
      <c r="D248" s="745" t="s">
        <v>2797</v>
      </c>
      <c r="E248" s="746" t="s">
        <v>2078</v>
      </c>
      <c r="F248" s="664" t="s">
        <v>2043</v>
      </c>
      <c r="G248" s="664" t="s">
        <v>2096</v>
      </c>
      <c r="H248" s="664" t="s">
        <v>525</v>
      </c>
      <c r="I248" s="664" t="s">
        <v>2114</v>
      </c>
      <c r="J248" s="664" t="s">
        <v>1438</v>
      </c>
      <c r="K248" s="664" t="s">
        <v>2115</v>
      </c>
      <c r="L248" s="665">
        <v>0</v>
      </c>
      <c r="M248" s="665">
        <v>0</v>
      </c>
      <c r="N248" s="664">
        <v>1</v>
      </c>
      <c r="O248" s="747">
        <v>1</v>
      </c>
      <c r="P248" s="665"/>
      <c r="Q248" s="680"/>
      <c r="R248" s="664"/>
      <c r="S248" s="680">
        <v>0</v>
      </c>
      <c r="T248" s="747"/>
      <c r="U248" s="703">
        <v>0</v>
      </c>
    </row>
    <row r="249" spans="1:21" ht="14.4" customHeight="1" x14ac:dyDescent="0.3">
      <c r="A249" s="663">
        <v>25</v>
      </c>
      <c r="B249" s="664" t="s">
        <v>1838</v>
      </c>
      <c r="C249" s="664" t="s">
        <v>2047</v>
      </c>
      <c r="D249" s="745" t="s">
        <v>2797</v>
      </c>
      <c r="E249" s="746" t="s">
        <v>2078</v>
      </c>
      <c r="F249" s="664" t="s">
        <v>2043</v>
      </c>
      <c r="G249" s="664" t="s">
        <v>2096</v>
      </c>
      <c r="H249" s="664" t="s">
        <v>1302</v>
      </c>
      <c r="I249" s="664" t="s">
        <v>1658</v>
      </c>
      <c r="J249" s="664" t="s">
        <v>1438</v>
      </c>
      <c r="K249" s="664" t="s">
        <v>1965</v>
      </c>
      <c r="L249" s="665">
        <v>154.36000000000001</v>
      </c>
      <c r="M249" s="665">
        <v>308.72000000000003</v>
      </c>
      <c r="N249" s="664">
        <v>2</v>
      </c>
      <c r="O249" s="747">
        <v>2</v>
      </c>
      <c r="P249" s="665"/>
      <c r="Q249" s="680">
        <v>0</v>
      </c>
      <c r="R249" s="664"/>
      <c r="S249" s="680">
        <v>0</v>
      </c>
      <c r="T249" s="747"/>
      <c r="U249" s="703">
        <v>0</v>
      </c>
    </row>
    <row r="250" spans="1:21" ht="14.4" customHeight="1" x14ac:dyDescent="0.3">
      <c r="A250" s="663">
        <v>25</v>
      </c>
      <c r="B250" s="664" t="s">
        <v>1838</v>
      </c>
      <c r="C250" s="664" t="s">
        <v>2047</v>
      </c>
      <c r="D250" s="745" t="s">
        <v>2797</v>
      </c>
      <c r="E250" s="746" t="s">
        <v>2078</v>
      </c>
      <c r="F250" s="664" t="s">
        <v>2043</v>
      </c>
      <c r="G250" s="664" t="s">
        <v>2096</v>
      </c>
      <c r="H250" s="664" t="s">
        <v>1302</v>
      </c>
      <c r="I250" s="664" t="s">
        <v>2200</v>
      </c>
      <c r="J250" s="664" t="s">
        <v>2201</v>
      </c>
      <c r="K250" s="664" t="s">
        <v>2202</v>
      </c>
      <c r="L250" s="665">
        <v>149.52000000000001</v>
      </c>
      <c r="M250" s="665">
        <v>149.52000000000001</v>
      </c>
      <c r="N250" s="664">
        <v>1</v>
      </c>
      <c r="O250" s="747">
        <v>1</v>
      </c>
      <c r="P250" s="665"/>
      <c r="Q250" s="680">
        <v>0</v>
      </c>
      <c r="R250" s="664"/>
      <c r="S250" s="680">
        <v>0</v>
      </c>
      <c r="T250" s="747"/>
      <c r="U250" s="703">
        <v>0</v>
      </c>
    </row>
    <row r="251" spans="1:21" ht="14.4" customHeight="1" x14ac:dyDescent="0.3">
      <c r="A251" s="663">
        <v>25</v>
      </c>
      <c r="B251" s="664" t="s">
        <v>1838</v>
      </c>
      <c r="C251" s="664" t="s">
        <v>2047</v>
      </c>
      <c r="D251" s="745" t="s">
        <v>2797</v>
      </c>
      <c r="E251" s="746" t="s">
        <v>2078</v>
      </c>
      <c r="F251" s="664" t="s">
        <v>2043</v>
      </c>
      <c r="G251" s="664" t="s">
        <v>2421</v>
      </c>
      <c r="H251" s="664" t="s">
        <v>525</v>
      </c>
      <c r="I251" s="664" t="s">
        <v>2422</v>
      </c>
      <c r="J251" s="664" t="s">
        <v>2423</v>
      </c>
      <c r="K251" s="664" t="s">
        <v>2424</v>
      </c>
      <c r="L251" s="665">
        <v>69.16</v>
      </c>
      <c r="M251" s="665">
        <v>69.16</v>
      </c>
      <c r="N251" s="664">
        <v>1</v>
      </c>
      <c r="O251" s="747">
        <v>0.5</v>
      </c>
      <c r="P251" s="665"/>
      <c r="Q251" s="680">
        <v>0</v>
      </c>
      <c r="R251" s="664"/>
      <c r="S251" s="680">
        <v>0</v>
      </c>
      <c r="T251" s="747"/>
      <c r="U251" s="703">
        <v>0</v>
      </c>
    </row>
    <row r="252" spans="1:21" ht="14.4" customHeight="1" x14ac:dyDescent="0.3">
      <c r="A252" s="663">
        <v>25</v>
      </c>
      <c r="B252" s="664" t="s">
        <v>1838</v>
      </c>
      <c r="C252" s="664" t="s">
        <v>2047</v>
      </c>
      <c r="D252" s="745" t="s">
        <v>2797</v>
      </c>
      <c r="E252" s="746" t="s">
        <v>2078</v>
      </c>
      <c r="F252" s="664" t="s">
        <v>2043</v>
      </c>
      <c r="G252" s="664" t="s">
        <v>2183</v>
      </c>
      <c r="H252" s="664" t="s">
        <v>525</v>
      </c>
      <c r="I252" s="664" t="s">
        <v>2425</v>
      </c>
      <c r="J252" s="664" t="s">
        <v>2426</v>
      </c>
      <c r="K252" s="664" t="s">
        <v>2427</v>
      </c>
      <c r="L252" s="665">
        <v>0</v>
      </c>
      <c r="M252" s="665">
        <v>0</v>
      </c>
      <c r="N252" s="664">
        <v>1</v>
      </c>
      <c r="O252" s="747">
        <v>1</v>
      </c>
      <c r="P252" s="665">
        <v>0</v>
      </c>
      <c r="Q252" s="680"/>
      <c r="R252" s="664">
        <v>1</v>
      </c>
      <c r="S252" s="680">
        <v>1</v>
      </c>
      <c r="T252" s="747">
        <v>1</v>
      </c>
      <c r="U252" s="703">
        <v>1</v>
      </c>
    </row>
    <row r="253" spans="1:21" ht="14.4" customHeight="1" x14ac:dyDescent="0.3">
      <c r="A253" s="663">
        <v>25</v>
      </c>
      <c r="B253" s="664" t="s">
        <v>1838</v>
      </c>
      <c r="C253" s="664" t="s">
        <v>2047</v>
      </c>
      <c r="D253" s="745" t="s">
        <v>2797</v>
      </c>
      <c r="E253" s="746" t="s">
        <v>2078</v>
      </c>
      <c r="F253" s="664" t="s">
        <v>2043</v>
      </c>
      <c r="G253" s="664" t="s">
        <v>2155</v>
      </c>
      <c r="H253" s="664" t="s">
        <v>525</v>
      </c>
      <c r="I253" s="664" t="s">
        <v>2239</v>
      </c>
      <c r="J253" s="664" t="s">
        <v>1581</v>
      </c>
      <c r="K253" s="664" t="s">
        <v>2240</v>
      </c>
      <c r="L253" s="665">
        <v>0</v>
      </c>
      <c r="M253" s="665">
        <v>0</v>
      </c>
      <c r="N253" s="664">
        <v>7</v>
      </c>
      <c r="O253" s="747">
        <v>6.5</v>
      </c>
      <c r="P253" s="665">
        <v>0</v>
      </c>
      <c r="Q253" s="680"/>
      <c r="R253" s="664">
        <v>3</v>
      </c>
      <c r="S253" s="680">
        <v>0.42857142857142855</v>
      </c>
      <c r="T253" s="747">
        <v>2.5</v>
      </c>
      <c r="U253" s="703">
        <v>0.38461538461538464</v>
      </c>
    </row>
    <row r="254" spans="1:21" ht="14.4" customHeight="1" x14ac:dyDescent="0.3">
      <c r="A254" s="663">
        <v>25</v>
      </c>
      <c r="B254" s="664" t="s">
        <v>1838</v>
      </c>
      <c r="C254" s="664" t="s">
        <v>2047</v>
      </c>
      <c r="D254" s="745" t="s">
        <v>2797</v>
      </c>
      <c r="E254" s="746" t="s">
        <v>2078</v>
      </c>
      <c r="F254" s="664" t="s">
        <v>2043</v>
      </c>
      <c r="G254" s="664" t="s">
        <v>2131</v>
      </c>
      <c r="H254" s="664" t="s">
        <v>525</v>
      </c>
      <c r="I254" s="664" t="s">
        <v>2428</v>
      </c>
      <c r="J254" s="664" t="s">
        <v>2133</v>
      </c>
      <c r="K254" s="664" t="s">
        <v>2429</v>
      </c>
      <c r="L254" s="665">
        <v>0</v>
      </c>
      <c r="M254" s="665">
        <v>0</v>
      </c>
      <c r="N254" s="664">
        <v>2</v>
      </c>
      <c r="O254" s="747">
        <v>1.5</v>
      </c>
      <c r="P254" s="665">
        <v>0</v>
      </c>
      <c r="Q254" s="680"/>
      <c r="R254" s="664">
        <v>1</v>
      </c>
      <c r="S254" s="680">
        <v>0.5</v>
      </c>
      <c r="T254" s="747">
        <v>0.5</v>
      </c>
      <c r="U254" s="703">
        <v>0.33333333333333331</v>
      </c>
    </row>
    <row r="255" spans="1:21" ht="14.4" customHeight="1" x14ac:dyDescent="0.3">
      <c r="A255" s="663">
        <v>25</v>
      </c>
      <c r="B255" s="664" t="s">
        <v>1838</v>
      </c>
      <c r="C255" s="664" t="s">
        <v>2047</v>
      </c>
      <c r="D255" s="745" t="s">
        <v>2797</v>
      </c>
      <c r="E255" s="746" t="s">
        <v>2078</v>
      </c>
      <c r="F255" s="664" t="s">
        <v>2043</v>
      </c>
      <c r="G255" s="664" t="s">
        <v>2257</v>
      </c>
      <c r="H255" s="664" t="s">
        <v>525</v>
      </c>
      <c r="I255" s="664" t="s">
        <v>2258</v>
      </c>
      <c r="J255" s="664" t="s">
        <v>2259</v>
      </c>
      <c r="K255" s="664" t="s">
        <v>2260</v>
      </c>
      <c r="L255" s="665">
        <v>70.05</v>
      </c>
      <c r="M255" s="665">
        <v>210.14999999999998</v>
      </c>
      <c r="N255" s="664">
        <v>3</v>
      </c>
      <c r="O255" s="747">
        <v>2.5</v>
      </c>
      <c r="P255" s="665"/>
      <c r="Q255" s="680">
        <v>0</v>
      </c>
      <c r="R255" s="664"/>
      <c r="S255" s="680">
        <v>0</v>
      </c>
      <c r="T255" s="747"/>
      <c r="U255" s="703">
        <v>0</v>
      </c>
    </row>
    <row r="256" spans="1:21" ht="14.4" customHeight="1" x14ac:dyDescent="0.3">
      <c r="A256" s="663">
        <v>25</v>
      </c>
      <c r="B256" s="664" t="s">
        <v>1838</v>
      </c>
      <c r="C256" s="664" t="s">
        <v>2047</v>
      </c>
      <c r="D256" s="745" t="s">
        <v>2797</v>
      </c>
      <c r="E256" s="746" t="s">
        <v>2078</v>
      </c>
      <c r="F256" s="664" t="s">
        <v>2043</v>
      </c>
      <c r="G256" s="664" t="s">
        <v>2097</v>
      </c>
      <c r="H256" s="664" t="s">
        <v>525</v>
      </c>
      <c r="I256" s="664" t="s">
        <v>1592</v>
      </c>
      <c r="J256" s="664" t="s">
        <v>1593</v>
      </c>
      <c r="K256" s="664" t="s">
        <v>2098</v>
      </c>
      <c r="L256" s="665">
        <v>132.97999999999999</v>
      </c>
      <c r="M256" s="665">
        <v>3324.5</v>
      </c>
      <c r="N256" s="664">
        <v>25</v>
      </c>
      <c r="O256" s="747">
        <v>22.5</v>
      </c>
      <c r="P256" s="665">
        <v>1462.78</v>
      </c>
      <c r="Q256" s="680">
        <v>0.44</v>
      </c>
      <c r="R256" s="664">
        <v>11</v>
      </c>
      <c r="S256" s="680">
        <v>0.44</v>
      </c>
      <c r="T256" s="747">
        <v>10</v>
      </c>
      <c r="U256" s="703">
        <v>0.44444444444444442</v>
      </c>
    </row>
    <row r="257" spans="1:21" ht="14.4" customHeight="1" x14ac:dyDescent="0.3">
      <c r="A257" s="663">
        <v>25</v>
      </c>
      <c r="B257" s="664" t="s">
        <v>1838</v>
      </c>
      <c r="C257" s="664" t="s">
        <v>2047</v>
      </c>
      <c r="D257" s="745" t="s">
        <v>2797</v>
      </c>
      <c r="E257" s="746" t="s">
        <v>2078</v>
      </c>
      <c r="F257" s="664" t="s">
        <v>2043</v>
      </c>
      <c r="G257" s="664" t="s">
        <v>2265</v>
      </c>
      <c r="H257" s="664" t="s">
        <v>525</v>
      </c>
      <c r="I257" s="664" t="s">
        <v>2266</v>
      </c>
      <c r="J257" s="664" t="s">
        <v>2267</v>
      </c>
      <c r="K257" s="664" t="s">
        <v>2268</v>
      </c>
      <c r="L257" s="665">
        <v>53.54</v>
      </c>
      <c r="M257" s="665">
        <v>53.54</v>
      </c>
      <c r="N257" s="664">
        <v>1</v>
      </c>
      <c r="O257" s="747">
        <v>0.5</v>
      </c>
      <c r="P257" s="665"/>
      <c r="Q257" s="680">
        <v>0</v>
      </c>
      <c r="R257" s="664"/>
      <c r="S257" s="680">
        <v>0</v>
      </c>
      <c r="T257" s="747"/>
      <c r="U257" s="703">
        <v>0</v>
      </c>
    </row>
    <row r="258" spans="1:21" ht="14.4" customHeight="1" x14ac:dyDescent="0.3">
      <c r="A258" s="663">
        <v>25</v>
      </c>
      <c r="B258" s="664" t="s">
        <v>1838</v>
      </c>
      <c r="C258" s="664" t="s">
        <v>2047</v>
      </c>
      <c r="D258" s="745" t="s">
        <v>2797</v>
      </c>
      <c r="E258" s="746" t="s">
        <v>2078</v>
      </c>
      <c r="F258" s="664" t="s">
        <v>2043</v>
      </c>
      <c r="G258" s="664" t="s">
        <v>2430</v>
      </c>
      <c r="H258" s="664" t="s">
        <v>1302</v>
      </c>
      <c r="I258" s="664" t="s">
        <v>2431</v>
      </c>
      <c r="J258" s="664" t="s">
        <v>2432</v>
      </c>
      <c r="K258" s="664" t="s">
        <v>2433</v>
      </c>
      <c r="L258" s="665">
        <v>207.45</v>
      </c>
      <c r="M258" s="665">
        <v>207.45</v>
      </c>
      <c r="N258" s="664">
        <v>1</v>
      </c>
      <c r="O258" s="747">
        <v>1</v>
      </c>
      <c r="P258" s="665"/>
      <c r="Q258" s="680">
        <v>0</v>
      </c>
      <c r="R258" s="664"/>
      <c r="S258" s="680">
        <v>0</v>
      </c>
      <c r="T258" s="747"/>
      <c r="U258" s="703">
        <v>0</v>
      </c>
    </row>
    <row r="259" spans="1:21" ht="14.4" customHeight="1" x14ac:dyDescent="0.3">
      <c r="A259" s="663">
        <v>25</v>
      </c>
      <c r="B259" s="664" t="s">
        <v>1838</v>
      </c>
      <c r="C259" s="664" t="s">
        <v>2047</v>
      </c>
      <c r="D259" s="745" t="s">
        <v>2797</v>
      </c>
      <c r="E259" s="746" t="s">
        <v>2078</v>
      </c>
      <c r="F259" s="664" t="s">
        <v>2043</v>
      </c>
      <c r="G259" s="664" t="s">
        <v>2434</v>
      </c>
      <c r="H259" s="664" t="s">
        <v>525</v>
      </c>
      <c r="I259" s="664" t="s">
        <v>2435</v>
      </c>
      <c r="J259" s="664" t="s">
        <v>2436</v>
      </c>
      <c r="K259" s="664" t="s">
        <v>2437</v>
      </c>
      <c r="L259" s="665">
        <v>43.61</v>
      </c>
      <c r="M259" s="665">
        <v>87.22</v>
      </c>
      <c r="N259" s="664">
        <v>2</v>
      </c>
      <c r="O259" s="747">
        <v>2</v>
      </c>
      <c r="P259" s="665">
        <v>87.22</v>
      </c>
      <c r="Q259" s="680">
        <v>1</v>
      </c>
      <c r="R259" s="664">
        <v>2</v>
      </c>
      <c r="S259" s="680">
        <v>1</v>
      </c>
      <c r="T259" s="747">
        <v>2</v>
      </c>
      <c r="U259" s="703">
        <v>1</v>
      </c>
    </row>
    <row r="260" spans="1:21" ht="14.4" customHeight="1" x14ac:dyDescent="0.3">
      <c r="A260" s="663">
        <v>25</v>
      </c>
      <c r="B260" s="664" t="s">
        <v>1838</v>
      </c>
      <c r="C260" s="664" t="s">
        <v>2047</v>
      </c>
      <c r="D260" s="745" t="s">
        <v>2797</v>
      </c>
      <c r="E260" s="746" t="s">
        <v>2078</v>
      </c>
      <c r="F260" s="664" t="s">
        <v>2043</v>
      </c>
      <c r="G260" s="664" t="s">
        <v>2099</v>
      </c>
      <c r="H260" s="664" t="s">
        <v>1302</v>
      </c>
      <c r="I260" s="664" t="s">
        <v>1375</v>
      </c>
      <c r="J260" s="664" t="s">
        <v>555</v>
      </c>
      <c r="K260" s="664" t="s">
        <v>1998</v>
      </c>
      <c r="L260" s="665">
        <v>24.22</v>
      </c>
      <c r="M260" s="665">
        <v>48.44</v>
      </c>
      <c r="N260" s="664">
        <v>2</v>
      </c>
      <c r="O260" s="747">
        <v>1</v>
      </c>
      <c r="P260" s="665"/>
      <c r="Q260" s="680">
        <v>0</v>
      </c>
      <c r="R260" s="664"/>
      <c r="S260" s="680">
        <v>0</v>
      </c>
      <c r="T260" s="747"/>
      <c r="U260" s="703">
        <v>0</v>
      </c>
    </row>
    <row r="261" spans="1:21" ht="14.4" customHeight="1" x14ac:dyDescent="0.3">
      <c r="A261" s="663">
        <v>25</v>
      </c>
      <c r="B261" s="664" t="s">
        <v>1838</v>
      </c>
      <c r="C261" s="664" t="s">
        <v>2047</v>
      </c>
      <c r="D261" s="745" t="s">
        <v>2797</v>
      </c>
      <c r="E261" s="746" t="s">
        <v>2078</v>
      </c>
      <c r="F261" s="664" t="s">
        <v>2043</v>
      </c>
      <c r="G261" s="664" t="s">
        <v>2099</v>
      </c>
      <c r="H261" s="664" t="s">
        <v>1302</v>
      </c>
      <c r="I261" s="664" t="s">
        <v>1375</v>
      </c>
      <c r="J261" s="664" t="s">
        <v>555</v>
      </c>
      <c r="K261" s="664" t="s">
        <v>1998</v>
      </c>
      <c r="L261" s="665">
        <v>18.260000000000002</v>
      </c>
      <c r="M261" s="665">
        <v>346.94</v>
      </c>
      <c r="N261" s="664">
        <v>19</v>
      </c>
      <c r="O261" s="747">
        <v>12.5</v>
      </c>
      <c r="P261" s="665">
        <v>127.82000000000002</v>
      </c>
      <c r="Q261" s="680">
        <v>0.36842105263157904</v>
      </c>
      <c r="R261" s="664">
        <v>7</v>
      </c>
      <c r="S261" s="680">
        <v>0.36842105263157893</v>
      </c>
      <c r="T261" s="747">
        <v>3.5</v>
      </c>
      <c r="U261" s="703">
        <v>0.28000000000000003</v>
      </c>
    </row>
    <row r="262" spans="1:21" ht="14.4" customHeight="1" x14ac:dyDescent="0.3">
      <c r="A262" s="663">
        <v>25</v>
      </c>
      <c r="B262" s="664" t="s">
        <v>1838</v>
      </c>
      <c r="C262" s="664" t="s">
        <v>2047</v>
      </c>
      <c r="D262" s="745" t="s">
        <v>2797</v>
      </c>
      <c r="E262" s="746" t="s">
        <v>2078</v>
      </c>
      <c r="F262" s="664" t="s">
        <v>2043</v>
      </c>
      <c r="G262" s="664" t="s">
        <v>2099</v>
      </c>
      <c r="H262" s="664" t="s">
        <v>1302</v>
      </c>
      <c r="I262" s="664" t="s">
        <v>1311</v>
      </c>
      <c r="J262" s="664" t="s">
        <v>555</v>
      </c>
      <c r="K262" s="664" t="s">
        <v>1999</v>
      </c>
      <c r="L262" s="665">
        <v>36.54</v>
      </c>
      <c r="M262" s="665">
        <v>36.54</v>
      </c>
      <c r="N262" s="664">
        <v>1</v>
      </c>
      <c r="O262" s="747">
        <v>1</v>
      </c>
      <c r="P262" s="665"/>
      <c r="Q262" s="680">
        <v>0</v>
      </c>
      <c r="R262" s="664"/>
      <c r="S262" s="680">
        <v>0</v>
      </c>
      <c r="T262" s="747"/>
      <c r="U262" s="703">
        <v>0</v>
      </c>
    </row>
    <row r="263" spans="1:21" ht="14.4" customHeight="1" x14ac:dyDescent="0.3">
      <c r="A263" s="663">
        <v>25</v>
      </c>
      <c r="B263" s="664" t="s">
        <v>1838</v>
      </c>
      <c r="C263" s="664" t="s">
        <v>2047</v>
      </c>
      <c r="D263" s="745" t="s">
        <v>2797</v>
      </c>
      <c r="E263" s="746" t="s">
        <v>2078</v>
      </c>
      <c r="F263" s="664" t="s">
        <v>2043</v>
      </c>
      <c r="G263" s="664" t="s">
        <v>2099</v>
      </c>
      <c r="H263" s="664" t="s">
        <v>525</v>
      </c>
      <c r="I263" s="664" t="s">
        <v>1178</v>
      </c>
      <c r="J263" s="664" t="s">
        <v>555</v>
      </c>
      <c r="K263" s="664" t="s">
        <v>2122</v>
      </c>
      <c r="L263" s="665">
        <v>36.54</v>
      </c>
      <c r="M263" s="665">
        <v>73.08</v>
      </c>
      <c r="N263" s="664">
        <v>2</v>
      </c>
      <c r="O263" s="747">
        <v>0.5</v>
      </c>
      <c r="P263" s="665"/>
      <c r="Q263" s="680">
        <v>0</v>
      </c>
      <c r="R263" s="664"/>
      <c r="S263" s="680">
        <v>0</v>
      </c>
      <c r="T263" s="747"/>
      <c r="U263" s="703">
        <v>0</v>
      </c>
    </row>
    <row r="264" spans="1:21" ht="14.4" customHeight="1" x14ac:dyDescent="0.3">
      <c r="A264" s="663">
        <v>25</v>
      </c>
      <c r="B264" s="664" t="s">
        <v>1838</v>
      </c>
      <c r="C264" s="664" t="s">
        <v>2047</v>
      </c>
      <c r="D264" s="745" t="s">
        <v>2797</v>
      </c>
      <c r="E264" s="746" t="s">
        <v>2078</v>
      </c>
      <c r="F264" s="664" t="s">
        <v>2043</v>
      </c>
      <c r="G264" s="664" t="s">
        <v>2099</v>
      </c>
      <c r="H264" s="664" t="s">
        <v>525</v>
      </c>
      <c r="I264" s="664" t="s">
        <v>2438</v>
      </c>
      <c r="J264" s="664" t="s">
        <v>555</v>
      </c>
      <c r="K264" s="664" t="s">
        <v>2439</v>
      </c>
      <c r="L264" s="665">
        <v>0</v>
      </c>
      <c r="M264" s="665">
        <v>0</v>
      </c>
      <c r="N264" s="664">
        <v>2</v>
      </c>
      <c r="O264" s="747">
        <v>2</v>
      </c>
      <c r="P264" s="665"/>
      <c r="Q264" s="680"/>
      <c r="R264" s="664"/>
      <c r="S264" s="680">
        <v>0</v>
      </c>
      <c r="T264" s="747"/>
      <c r="U264" s="703">
        <v>0</v>
      </c>
    </row>
    <row r="265" spans="1:21" ht="14.4" customHeight="1" x14ac:dyDescent="0.3">
      <c r="A265" s="663">
        <v>25</v>
      </c>
      <c r="B265" s="664" t="s">
        <v>1838</v>
      </c>
      <c r="C265" s="664" t="s">
        <v>2047</v>
      </c>
      <c r="D265" s="745" t="s">
        <v>2797</v>
      </c>
      <c r="E265" s="746" t="s">
        <v>2078</v>
      </c>
      <c r="F265" s="664" t="s">
        <v>2043</v>
      </c>
      <c r="G265" s="664" t="s">
        <v>2099</v>
      </c>
      <c r="H265" s="664" t="s">
        <v>525</v>
      </c>
      <c r="I265" s="664" t="s">
        <v>666</v>
      </c>
      <c r="J265" s="664" t="s">
        <v>555</v>
      </c>
      <c r="K265" s="664" t="s">
        <v>2100</v>
      </c>
      <c r="L265" s="665">
        <v>18.260000000000002</v>
      </c>
      <c r="M265" s="665">
        <v>91.300000000000011</v>
      </c>
      <c r="N265" s="664">
        <v>5</v>
      </c>
      <c r="O265" s="747">
        <v>4.5</v>
      </c>
      <c r="P265" s="665">
        <v>36.520000000000003</v>
      </c>
      <c r="Q265" s="680">
        <v>0.39999999999999997</v>
      </c>
      <c r="R265" s="664">
        <v>2</v>
      </c>
      <c r="S265" s="680">
        <v>0.4</v>
      </c>
      <c r="T265" s="747">
        <v>1.5</v>
      </c>
      <c r="U265" s="703">
        <v>0.33333333333333331</v>
      </c>
    </row>
    <row r="266" spans="1:21" ht="14.4" customHeight="1" x14ac:dyDescent="0.3">
      <c r="A266" s="663">
        <v>25</v>
      </c>
      <c r="B266" s="664" t="s">
        <v>1838</v>
      </c>
      <c r="C266" s="664" t="s">
        <v>2047</v>
      </c>
      <c r="D266" s="745" t="s">
        <v>2797</v>
      </c>
      <c r="E266" s="746" t="s">
        <v>2078</v>
      </c>
      <c r="F266" s="664" t="s">
        <v>2043</v>
      </c>
      <c r="G266" s="664" t="s">
        <v>2099</v>
      </c>
      <c r="H266" s="664" t="s">
        <v>525</v>
      </c>
      <c r="I266" s="664" t="s">
        <v>2440</v>
      </c>
      <c r="J266" s="664" t="s">
        <v>555</v>
      </c>
      <c r="K266" s="664" t="s">
        <v>2441</v>
      </c>
      <c r="L266" s="665">
        <v>18.260000000000002</v>
      </c>
      <c r="M266" s="665">
        <v>18.260000000000002</v>
      </c>
      <c r="N266" s="664">
        <v>1</v>
      </c>
      <c r="O266" s="747">
        <v>1</v>
      </c>
      <c r="P266" s="665"/>
      <c r="Q266" s="680">
        <v>0</v>
      </c>
      <c r="R266" s="664"/>
      <c r="S266" s="680">
        <v>0</v>
      </c>
      <c r="T266" s="747"/>
      <c r="U266" s="703">
        <v>0</v>
      </c>
    </row>
    <row r="267" spans="1:21" ht="14.4" customHeight="1" x14ac:dyDescent="0.3">
      <c r="A267" s="663">
        <v>25</v>
      </c>
      <c r="B267" s="664" t="s">
        <v>1838</v>
      </c>
      <c r="C267" s="664" t="s">
        <v>2047</v>
      </c>
      <c r="D267" s="745" t="s">
        <v>2797</v>
      </c>
      <c r="E267" s="746" t="s">
        <v>2078</v>
      </c>
      <c r="F267" s="664" t="s">
        <v>2043</v>
      </c>
      <c r="G267" s="664" t="s">
        <v>2099</v>
      </c>
      <c r="H267" s="664" t="s">
        <v>525</v>
      </c>
      <c r="I267" s="664" t="s">
        <v>2442</v>
      </c>
      <c r="J267" s="664" t="s">
        <v>2443</v>
      </c>
      <c r="K267" s="664" t="s">
        <v>2441</v>
      </c>
      <c r="L267" s="665">
        <v>0</v>
      </c>
      <c r="M267" s="665">
        <v>0</v>
      </c>
      <c r="N267" s="664">
        <v>1</v>
      </c>
      <c r="O267" s="747">
        <v>1</v>
      </c>
      <c r="P267" s="665"/>
      <c r="Q267" s="680"/>
      <c r="R267" s="664"/>
      <c r="S267" s="680">
        <v>0</v>
      </c>
      <c r="T267" s="747"/>
      <c r="U267" s="703">
        <v>0</v>
      </c>
    </row>
    <row r="268" spans="1:21" ht="14.4" customHeight="1" x14ac:dyDescent="0.3">
      <c r="A268" s="663">
        <v>25</v>
      </c>
      <c r="B268" s="664" t="s">
        <v>1838</v>
      </c>
      <c r="C268" s="664" t="s">
        <v>2047</v>
      </c>
      <c r="D268" s="745" t="s">
        <v>2797</v>
      </c>
      <c r="E268" s="746" t="s">
        <v>2078</v>
      </c>
      <c r="F268" s="664" t="s">
        <v>2043</v>
      </c>
      <c r="G268" s="664" t="s">
        <v>2345</v>
      </c>
      <c r="H268" s="664" t="s">
        <v>525</v>
      </c>
      <c r="I268" s="664" t="s">
        <v>2346</v>
      </c>
      <c r="J268" s="664" t="s">
        <v>1229</v>
      </c>
      <c r="K268" s="664" t="s">
        <v>2347</v>
      </c>
      <c r="L268" s="665">
        <v>54.23</v>
      </c>
      <c r="M268" s="665">
        <v>54.23</v>
      </c>
      <c r="N268" s="664">
        <v>1</v>
      </c>
      <c r="O268" s="747">
        <v>1</v>
      </c>
      <c r="P268" s="665"/>
      <c r="Q268" s="680">
        <v>0</v>
      </c>
      <c r="R268" s="664"/>
      <c r="S268" s="680">
        <v>0</v>
      </c>
      <c r="T268" s="747"/>
      <c r="U268" s="703">
        <v>0</v>
      </c>
    </row>
    <row r="269" spans="1:21" ht="14.4" customHeight="1" x14ac:dyDescent="0.3">
      <c r="A269" s="663">
        <v>25</v>
      </c>
      <c r="B269" s="664" t="s">
        <v>1838</v>
      </c>
      <c r="C269" s="664" t="s">
        <v>2047</v>
      </c>
      <c r="D269" s="745" t="s">
        <v>2797</v>
      </c>
      <c r="E269" s="746" t="s">
        <v>2078</v>
      </c>
      <c r="F269" s="664" t="s">
        <v>2043</v>
      </c>
      <c r="G269" s="664" t="s">
        <v>2444</v>
      </c>
      <c r="H269" s="664" t="s">
        <v>525</v>
      </c>
      <c r="I269" s="664" t="s">
        <v>573</v>
      </c>
      <c r="J269" s="664" t="s">
        <v>2445</v>
      </c>
      <c r="K269" s="664" t="s">
        <v>2446</v>
      </c>
      <c r="L269" s="665">
        <v>24.78</v>
      </c>
      <c r="M269" s="665">
        <v>49.56</v>
      </c>
      <c r="N269" s="664">
        <v>2</v>
      </c>
      <c r="O269" s="747">
        <v>1</v>
      </c>
      <c r="P269" s="665">
        <v>49.56</v>
      </c>
      <c r="Q269" s="680">
        <v>1</v>
      </c>
      <c r="R269" s="664">
        <v>2</v>
      </c>
      <c r="S269" s="680">
        <v>1</v>
      </c>
      <c r="T269" s="747">
        <v>1</v>
      </c>
      <c r="U269" s="703">
        <v>1</v>
      </c>
    </row>
    <row r="270" spans="1:21" ht="14.4" customHeight="1" x14ac:dyDescent="0.3">
      <c r="A270" s="663">
        <v>25</v>
      </c>
      <c r="B270" s="664" t="s">
        <v>1838</v>
      </c>
      <c r="C270" s="664" t="s">
        <v>2047</v>
      </c>
      <c r="D270" s="745" t="s">
        <v>2797</v>
      </c>
      <c r="E270" s="746" t="s">
        <v>2078</v>
      </c>
      <c r="F270" s="664" t="s">
        <v>2044</v>
      </c>
      <c r="G270" s="664" t="s">
        <v>2307</v>
      </c>
      <c r="H270" s="664" t="s">
        <v>525</v>
      </c>
      <c r="I270" s="664" t="s">
        <v>2308</v>
      </c>
      <c r="J270" s="664" t="s">
        <v>2072</v>
      </c>
      <c r="K270" s="664"/>
      <c r="L270" s="665">
        <v>0</v>
      </c>
      <c r="M270" s="665">
        <v>0</v>
      </c>
      <c r="N270" s="664">
        <v>4</v>
      </c>
      <c r="O270" s="747">
        <v>4</v>
      </c>
      <c r="P270" s="665">
        <v>0</v>
      </c>
      <c r="Q270" s="680"/>
      <c r="R270" s="664">
        <v>4</v>
      </c>
      <c r="S270" s="680">
        <v>1</v>
      </c>
      <c r="T270" s="747">
        <v>4</v>
      </c>
      <c r="U270" s="703">
        <v>1</v>
      </c>
    </row>
    <row r="271" spans="1:21" ht="14.4" customHeight="1" x14ac:dyDescent="0.3">
      <c r="A271" s="663">
        <v>25</v>
      </c>
      <c r="B271" s="664" t="s">
        <v>1838</v>
      </c>
      <c r="C271" s="664" t="s">
        <v>2047</v>
      </c>
      <c r="D271" s="745" t="s">
        <v>2797</v>
      </c>
      <c r="E271" s="746" t="s">
        <v>2080</v>
      </c>
      <c r="F271" s="664" t="s">
        <v>2043</v>
      </c>
      <c r="G271" s="664" t="s">
        <v>2096</v>
      </c>
      <c r="H271" s="664" t="s">
        <v>1302</v>
      </c>
      <c r="I271" s="664" t="s">
        <v>1658</v>
      </c>
      <c r="J271" s="664" t="s">
        <v>1438</v>
      </c>
      <c r="K271" s="664" t="s">
        <v>1965</v>
      </c>
      <c r="L271" s="665">
        <v>154.36000000000001</v>
      </c>
      <c r="M271" s="665">
        <v>10033.399999999998</v>
      </c>
      <c r="N271" s="664">
        <v>65</v>
      </c>
      <c r="O271" s="747">
        <v>42.5</v>
      </c>
      <c r="P271" s="665">
        <v>2778.4800000000009</v>
      </c>
      <c r="Q271" s="680">
        <v>0.27692307692307705</v>
      </c>
      <c r="R271" s="664">
        <v>18</v>
      </c>
      <c r="S271" s="680">
        <v>0.27692307692307694</v>
      </c>
      <c r="T271" s="747">
        <v>14.5</v>
      </c>
      <c r="U271" s="703">
        <v>0.3411764705882353</v>
      </c>
    </row>
    <row r="272" spans="1:21" ht="14.4" customHeight="1" x14ac:dyDescent="0.3">
      <c r="A272" s="663">
        <v>25</v>
      </c>
      <c r="B272" s="664" t="s">
        <v>1838</v>
      </c>
      <c r="C272" s="664" t="s">
        <v>2047</v>
      </c>
      <c r="D272" s="745" t="s">
        <v>2797</v>
      </c>
      <c r="E272" s="746" t="s">
        <v>2080</v>
      </c>
      <c r="F272" s="664" t="s">
        <v>2043</v>
      </c>
      <c r="G272" s="664" t="s">
        <v>2155</v>
      </c>
      <c r="H272" s="664" t="s">
        <v>525</v>
      </c>
      <c r="I272" s="664" t="s">
        <v>1580</v>
      </c>
      <c r="J272" s="664" t="s">
        <v>1581</v>
      </c>
      <c r="K272" s="664" t="s">
        <v>2150</v>
      </c>
      <c r="L272" s="665">
        <v>170.52</v>
      </c>
      <c r="M272" s="665">
        <v>511.56000000000006</v>
      </c>
      <c r="N272" s="664">
        <v>3</v>
      </c>
      <c r="O272" s="747">
        <v>1.5</v>
      </c>
      <c r="P272" s="665">
        <v>341.04</v>
      </c>
      <c r="Q272" s="680">
        <v>0.66666666666666663</v>
      </c>
      <c r="R272" s="664">
        <v>2</v>
      </c>
      <c r="S272" s="680">
        <v>0.66666666666666663</v>
      </c>
      <c r="T272" s="747">
        <v>0.5</v>
      </c>
      <c r="U272" s="703">
        <v>0.33333333333333331</v>
      </c>
    </row>
    <row r="273" spans="1:21" ht="14.4" customHeight="1" x14ac:dyDescent="0.3">
      <c r="A273" s="663">
        <v>25</v>
      </c>
      <c r="B273" s="664" t="s">
        <v>1838</v>
      </c>
      <c r="C273" s="664" t="s">
        <v>2047</v>
      </c>
      <c r="D273" s="745" t="s">
        <v>2797</v>
      </c>
      <c r="E273" s="746" t="s">
        <v>2080</v>
      </c>
      <c r="F273" s="664" t="s">
        <v>2043</v>
      </c>
      <c r="G273" s="664" t="s">
        <v>2155</v>
      </c>
      <c r="H273" s="664" t="s">
        <v>525</v>
      </c>
      <c r="I273" s="664" t="s">
        <v>2239</v>
      </c>
      <c r="J273" s="664" t="s">
        <v>1581</v>
      </c>
      <c r="K273" s="664" t="s">
        <v>2240</v>
      </c>
      <c r="L273" s="665">
        <v>0</v>
      </c>
      <c r="M273" s="665">
        <v>0</v>
      </c>
      <c r="N273" s="664">
        <v>1</v>
      </c>
      <c r="O273" s="747">
        <v>1</v>
      </c>
      <c r="P273" s="665">
        <v>0</v>
      </c>
      <c r="Q273" s="680"/>
      <c r="R273" s="664">
        <v>1</v>
      </c>
      <c r="S273" s="680">
        <v>1</v>
      </c>
      <c r="T273" s="747">
        <v>1</v>
      </c>
      <c r="U273" s="703">
        <v>1</v>
      </c>
    </row>
    <row r="274" spans="1:21" ht="14.4" customHeight="1" x14ac:dyDescent="0.3">
      <c r="A274" s="663">
        <v>25</v>
      </c>
      <c r="B274" s="664" t="s">
        <v>1838</v>
      </c>
      <c r="C274" s="664" t="s">
        <v>2047</v>
      </c>
      <c r="D274" s="745" t="s">
        <v>2797</v>
      </c>
      <c r="E274" s="746" t="s">
        <v>2080</v>
      </c>
      <c r="F274" s="664" t="s">
        <v>2043</v>
      </c>
      <c r="G274" s="664" t="s">
        <v>2447</v>
      </c>
      <c r="H274" s="664" t="s">
        <v>525</v>
      </c>
      <c r="I274" s="664" t="s">
        <v>2448</v>
      </c>
      <c r="J274" s="664" t="s">
        <v>2449</v>
      </c>
      <c r="K274" s="664" t="s">
        <v>2450</v>
      </c>
      <c r="L274" s="665">
        <v>12.18</v>
      </c>
      <c r="M274" s="665">
        <v>24.36</v>
      </c>
      <c r="N274" s="664">
        <v>2</v>
      </c>
      <c r="O274" s="747">
        <v>0.5</v>
      </c>
      <c r="P274" s="665">
        <v>24.36</v>
      </c>
      <c r="Q274" s="680">
        <v>1</v>
      </c>
      <c r="R274" s="664">
        <v>2</v>
      </c>
      <c r="S274" s="680">
        <v>1</v>
      </c>
      <c r="T274" s="747">
        <v>0.5</v>
      </c>
      <c r="U274" s="703">
        <v>1</v>
      </c>
    </row>
    <row r="275" spans="1:21" ht="14.4" customHeight="1" x14ac:dyDescent="0.3">
      <c r="A275" s="663">
        <v>25</v>
      </c>
      <c r="B275" s="664" t="s">
        <v>1838</v>
      </c>
      <c r="C275" s="664" t="s">
        <v>2047</v>
      </c>
      <c r="D275" s="745" t="s">
        <v>2797</v>
      </c>
      <c r="E275" s="746" t="s">
        <v>2080</v>
      </c>
      <c r="F275" s="664" t="s">
        <v>2043</v>
      </c>
      <c r="G275" s="664" t="s">
        <v>2447</v>
      </c>
      <c r="H275" s="664" t="s">
        <v>525</v>
      </c>
      <c r="I275" s="664" t="s">
        <v>2451</v>
      </c>
      <c r="J275" s="664" t="s">
        <v>2452</v>
      </c>
      <c r="K275" s="664" t="s">
        <v>2453</v>
      </c>
      <c r="L275" s="665">
        <v>39.020000000000003</v>
      </c>
      <c r="M275" s="665">
        <v>39.020000000000003</v>
      </c>
      <c r="N275" s="664">
        <v>1</v>
      </c>
      <c r="O275" s="747">
        <v>0.5</v>
      </c>
      <c r="P275" s="665"/>
      <c r="Q275" s="680">
        <v>0</v>
      </c>
      <c r="R275" s="664"/>
      <c r="S275" s="680">
        <v>0</v>
      </c>
      <c r="T275" s="747"/>
      <c r="U275" s="703">
        <v>0</v>
      </c>
    </row>
    <row r="276" spans="1:21" ht="14.4" customHeight="1" x14ac:dyDescent="0.3">
      <c r="A276" s="663">
        <v>25</v>
      </c>
      <c r="B276" s="664" t="s">
        <v>1838</v>
      </c>
      <c r="C276" s="664" t="s">
        <v>2047</v>
      </c>
      <c r="D276" s="745" t="s">
        <v>2797</v>
      </c>
      <c r="E276" s="746" t="s">
        <v>2080</v>
      </c>
      <c r="F276" s="664" t="s">
        <v>2043</v>
      </c>
      <c r="G276" s="664" t="s">
        <v>2131</v>
      </c>
      <c r="H276" s="664" t="s">
        <v>525</v>
      </c>
      <c r="I276" s="664" t="s">
        <v>2428</v>
      </c>
      <c r="J276" s="664" t="s">
        <v>2133</v>
      </c>
      <c r="K276" s="664" t="s">
        <v>2429</v>
      </c>
      <c r="L276" s="665">
        <v>0</v>
      </c>
      <c r="M276" s="665">
        <v>0</v>
      </c>
      <c r="N276" s="664">
        <v>1</v>
      </c>
      <c r="O276" s="747">
        <v>0.5</v>
      </c>
      <c r="P276" s="665">
        <v>0</v>
      </c>
      <c r="Q276" s="680"/>
      <c r="R276" s="664">
        <v>1</v>
      </c>
      <c r="S276" s="680">
        <v>1</v>
      </c>
      <c r="T276" s="747">
        <v>0.5</v>
      </c>
      <c r="U276" s="703">
        <v>1</v>
      </c>
    </row>
    <row r="277" spans="1:21" ht="14.4" customHeight="1" x14ac:dyDescent="0.3">
      <c r="A277" s="663">
        <v>25</v>
      </c>
      <c r="B277" s="664" t="s">
        <v>1838</v>
      </c>
      <c r="C277" s="664" t="s">
        <v>2047</v>
      </c>
      <c r="D277" s="745" t="s">
        <v>2797</v>
      </c>
      <c r="E277" s="746" t="s">
        <v>2080</v>
      </c>
      <c r="F277" s="664" t="s">
        <v>2043</v>
      </c>
      <c r="G277" s="664" t="s">
        <v>2320</v>
      </c>
      <c r="H277" s="664" t="s">
        <v>525</v>
      </c>
      <c r="I277" s="664" t="s">
        <v>745</v>
      </c>
      <c r="J277" s="664" t="s">
        <v>746</v>
      </c>
      <c r="K277" s="664" t="s">
        <v>2321</v>
      </c>
      <c r="L277" s="665">
        <v>107.27</v>
      </c>
      <c r="M277" s="665">
        <v>214.54</v>
      </c>
      <c r="N277" s="664">
        <v>2</v>
      </c>
      <c r="O277" s="747">
        <v>2</v>
      </c>
      <c r="P277" s="665">
        <v>107.27</v>
      </c>
      <c r="Q277" s="680">
        <v>0.5</v>
      </c>
      <c r="R277" s="664">
        <v>1</v>
      </c>
      <c r="S277" s="680">
        <v>0.5</v>
      </c>
      <c r="T277" s="747">
        <v>1</v>
      </c>
      <c r="U277" s="703">
        <v>0.5</v>
      </c>
    </row>
    <row r="278" spans="1:21" ht="14.4" customHeight="1" x14ac:dyDescent="0.3">
      <c r="A278" s="663">
        <v>25</v>
      </c>
      <c r="B278" s="664" t="s">
        <v>1838</v>
      </c>
      <c r="C278" s="664" t="s">
        <v>2047</v>
      </c>
      <c r="D278" s="745" t="s">
        <v>2797</v>
      </c>
      <c r="E278" s="746" t="s">
        <v>2080</v>
      </c>
      <c r="F278" s="664" t="s">
        <v>2043</v>
      </c>
      <c r="G278" s="664" t="s">
        <v>2454</v>
      </c>
      <c r="H278" s="664" t="s">
        <v>525</v>
      </c>
      <c r="I278" s="664" t="s">
        <v>2455</v>
      </c>
      <c r="J278" s="664" t="s">
        <v>2456</v>
      </c>
      <c r="K278" s="664" t="s">
        <v>2457</v>
      </c>
      <c r="L278" s="665">
        <v>24.35</v>
      </c>
      <c r="M278" s="665">
        <v>24.35</v>
      </c>
      <c r="N278" s="664">
        <v>1</v>
      </c>
      <c r="O278" s="747">
        <v>0.5</v>
      </c>
      <c r="P278" s="665">
        <v>24.35</v>
      </c>
      <c r="Q278" s="680">
        <v>1</v>
      </c>
      <c r="R278" s="664">
        <v>1</v>
      </c>
      <c r="S278" s="680">
        <v>1</v>
      </c>
      <c r="T278" s="747">
        <v>0.5</v>
      </c>
      <c r="U278" s="703">
        <v>1</v>
      </c>
    </row>
    <row r="279" spans="1:21" ht="14.4" customHeight="1" x14ac:dyDescent="0.3">
      <c r="A279" s="663">
        <v>25</v>
      </c>
      <c r="B279" s="664" t="s">
        <v>1838</v>
      </c>
      <c r="C279" s="664" t="s">
        <v>2047</v>
      </c>
      <c r="D279" s="745" t="s">
        <v>2797</v>
      </c>
      <c r="E279" s="746" t="s">
        <v>2080</v>
      </c>
      <c r="F279" s="664" t="s">
        <v>2043</v>
      </c>
      <c r="G279" s="664" t="s">
        <v>2097</v>
      </c>
      <c r="H279" s="664" t="s">
        <v>525</v>
      </c>
      <c r="I279" s="664" t="s">
        <v>1592</v>
      </c>
      <c r="J279" s="664" t="s">
        <v>1593</v>
      </c>
      <c r="K279" s="664" t="s">
        <v>2098</v>
      </c>
      <c r="L279" s="665">
        <v>132.97999999999999</v>
      </c>
      <c r="M279" s="665">
        <v>5984.1</v>
      </c>
      <c r="N279" s="664">
        <v>45</v>
      </c>
      <c r="O279" s="747">
        <v>17</v>
      </c>
      <c r="P279" s="665">
        <v>2260.66</v>
      </c>
      <c r="Q279" s="680">
        <v>0.37777777777777771</v>
      </c>
      <c r="R279" s="664">
        <v>17</v>
      </c>
      <c r="S279" s="680">
        <v>0.37777777777777777</v>
      </c>
      <c r="T279" s="747">
        <v>7</v>
      </c>
      <c r="U279" s="703">
        <v>0.41176470588235292</v>
      </c>
    </row>
    <row r="280" spans="1:21" ht="14.4" customHeight="1" x14ac:dyDescent="0.3">
      <c r="A280" s="663">
        <v>25</v>
      </c>
      <c r="B280" s="664" t="s">
        <v>1838</v>
      </c>
      <c r="C280" s="664" t="s">
        <v>2047</v>
      </c>
      <c r="D280" s="745" t="s">
        <v>2797</v>
      </c>
      <c r="E280" s="746" t="s">
        <v>2080</v>
      </c>
      <c r="F280" s="664" t="s">
        <v>2043</v>
      </c>
      <c r="G280" s="664" t="s">
        <v>2097</v>
      </c>
      <c r="H280" s="664" t="s">
        <v>525</v>
      </c>
      <c r="I280" s="664" t="s">
        <v>1622</v>
      </c>
      <c r="J280" s="664" t="s">
        <v>1623</v>
      </c>
      <c r="K280" s="664" t="s">
        <v>2458</v>
      </c>
      <c r="L280" s="665">
        <v>77.52</v>
      </c>
      <c r="M280" s="665">
        <v>232.56</v>
      </c>
      <c r="N280" s="664">
        <v>3</v>
      </c>
      <c r="O280" s="747">
        <v>1</v>
      </c>
      <c r="P280" s="665"/>
      <c r="Q280" s="680">
        <v>0</v>
      </c>
      <c r="R280" s="664"/>
      <c r="S280" s="680">
        <v>0</v>
      </c>
      <c r="T280" s="747"/>
      <c r="U280" s="703">
        <v>0</v>
      </c>
    </row>
    <row r="281" spans="1:21" ht="14.4" customHeight="1" x14ac:dyDescent="0.3">
      <c r="A281" s="663">
        <v>25</v>
      </c>
      <c r="B281" s="664" t="s">
        <v>1838</v>
      </c>
      <c r="C281" s="664" t="s">
        <v>2047</v>
      </c>
      <c r="D281" s="745" t="s">
        <v>2797</v>
      </c>
      <c r="E281" s="746" t="s">
        <v>2080</v>
      </c>
      <c r="F281" s="664" t="s">
        <v>2043</v>
      </c>
      <c r="G281" s="664" t="s">
        <v>2097</v>
      </c>
      <c r="H281" s="664" t="s">
        <v>525</v>
      </c>
      <c r="I281" s="664" t="s">
        <v>2120</v>
      </c>
      <c r="J281" s="664" t="s">
        <v>1593</v>
      </c>
      <c r="K281" s="664" t="s">
        <v>2098</v>
      </c>
      <c r="L281" s="665">
        <v>132.97999999999999</v>
      </c>
      <c r="M281" s="665">
        <v>398.93999999999994</v>
      </c>
      <c r="N281" s="664">
        <v>3</v>
      </c>
      <c r="O281" s="747">
        <v>1</v>
      </c>
      <c r="P281" s="665"/>
      <c r="Q281" s="680">
        <v>0</v>
      </c>
      <c r="R281" s="664"/>
      <c r="S281" s="680">
        <v>0</v>
      </c>
      <c r="T281" s="747"/>
      <c r="U281" s="703">
        <v>0</v>
      </c>
    </row>
    <row r="282" spans="1:21" ht="14.4" customHeight="1" x14ac:dyDescent="0.3">
      <c r="A282" s="663">
        <v>25</v>
      </c>
      <c r="B282" s="664" t="s">
        <v>1838</v>
      </c>
      <c r="C282" s="664" t="s">
        <v>2047</v>
      </c>
      <c r="D282" s="745" t="s">
        <v>2797</v>
      </c>
      <c r="E282" s="746" t="s">
        <v>2080</v>
      </c>
      <c r="F282" s="664" t="s">
        <v>2043</v>
      </c>
      <c r="G282" s="664" t="s">
        <v>2459</v>
      </c>
      <c r="H282" s="664" t="s">
        <v>525</v>
      </c>
      <c r="I282" s="664" t="s">
        <v>2460</v>
      </c>
      <c r="J282" s="664" t="s">
        <v>2461</v>
      </c>
      <c r="K282" s="664" t="s">
        <v>2462</v>
      </c>
      <c r="L282" s="665">
        <v>0</v>
      </c>
      <c r="M282" s="665">
        <v>0</v>
      </c>
      <c r="N282" s="664">
        <v>5</v>
      </c>
      <c r="O282" s="747">
        <v>2</v>
      </c>
      <c r="P282" s="665">
        <v>0</v>
      </c>
      <c r="Q282" s="680"/>
      <c r="R282" s="664">
        <v>3</v>
      </c>
      <c r="S282" s="680">
        <v>0.6</v>
      </c>
      <c r="T282" s="747">
        <v>1</v>
      </c>
      <c r="U282" s="703">
        <v>0.5</v>
      </c>
    </row>
    <row r="283" spans="1:21" ht="14.4" customHeight="1" x14ac:dyDescent="0.3">
      <c r="A283" s="663">
        <v>25</v>
      </c>
      <c r="B283" s="664" t="s">
        <v>1838</v>
      </c>
      <c r="C283" s="664" t="s">
        <v>2047</v>
      </c>
      <c r="D283" s="745" t="s">
        <v>2797</v>
      </c>
      <c r="E283" s="746" t="s">
        <v>2080</v>
      </c>
      <c r="F283" s="664" t="s">
        <v>2043</v>
      </c>
      <c r="G283" s="664" t="s">
        <v>2459</v>
      </c>
      <c r="H283" s="664" t="s">
        <v>525</v>
      </c>
      <c r="I283" s="664" t="s">
        <v>2463</v>
      </c>
      <c r="J283" s="664" t="s">
        <v>2461</v>
      </c>
      <c r="K283" s="664" t="s">
        <v>2464</v>
      </c>
      <c r="L283" s="665">
        <v>0</v>
      </c>
      <c r="M283" s="665">
        <v>0</v>
      </c>
      <c r="N283" s="664">
        <v>1</v>
      </c>
      <c r="O283" s="747">
        <v>1</v>
      </c>
      <c r="P283" s="665"/>
      <c r="Q283" s="680"/>
      <c r="R283" s="664"/>
      <c r="S283" s="680">
        <v>0</v>
      </c>
      <c r="T283" s="747"/>
      <c r="U283" s="703">
        <v>0</v>
      </c>
    </row>
    <row r="284" spans="1:21" ht="14.4" customHeight="1" x14ac:dyDescent="0.3">
      <c r="A284" s="663">
        <v>25</v>
      </c>
      <c r="B284" s="664" t="s">
        <v>1838</v>
      </c>
      <c r="C284" s="664" t="s">
        <v>2047</v>
      </c>
      <c r="D284" s="745" t="s">
        <v>2797</v>
      </c>
      <c r="E284" s="746" t="s">
        <v>2080</v>
      </c>
      <c r="F284" s="664" t="s">
        <v>2043</v>
      </c>
      <c r="G284" s="664" t="s">
        <v>2140</v>
      </c>
      <c r="H284" s="664" t="s">
        <v>525</v>
      </c>
      <c r="I284" s="664" t="s">
        <v>1568</v>
      </c>
      <c r="J284" s="664" t="s">
        <v>1569</v>
      </c>
      <c r="K284" s="664" t="s">
        <v>2139</v>
      </c>
      <c r="L284" s="665">
        <v>34.19</v>
      </c>
      <c r="M284" s="665">
        <v>34.19</v>
      </c>
      <c r="N284" s="664">
        <v>1</v>
      </c>
      <c r="O284" s="747">
        <v>1</v>
      </c>
      <c r="P284" s="665"/>
      <c r="Q284" s="680">
        <v>0</v>
      </c>
      <c r="R284" s="664"/>
      <c r="S284" s="680">
        <v>0</v>
      </c>
      <c r="T284" s="747"/>
      <c r="U284" s="703">
        <v>0</v>
      </c>
    </row>
    <row r="285" spans="1:21" ht="14.4" customHeight="1" x14ac:dyDescent="0.3">
      <c r="A285" s="663">
        <v>25</v>
      </c>
      <c r="B285" s="664" t="s">
        <v>1838</v>
      </c>
      <c r="C285" s="664" t="s">
        <v>2047</v>
      </c>
      <c r="D285" s="745" t="s">
        <v>2797</v>
      </c>
      <c r="E285" s="746" t="s">
        <v>2080</v>
      </c>
      <c r="F285" s="664" t="s">
        <v>2043</v>
      </c>
      <c r="G285" s="664" t="s">
        <v>2099</v>
      </c>
      <c r="H285" s="664" t="s">
        <v>1302</v>
      </c>
      <c r="I285" s="664" t="s">
        <v>1375</v>
      </c>
      <c r="J285" s="664" t="s">
        <v>555</v>
      </c>
      <c r="K285" s="664" t="s">
        <v>1998</v>
      </c>
      <c r="L285" s="665">
        <v>18.260000000000002</v>
      </c>
      <c r="M285" s="665">
        <v>73.040000000000006</v>
      </c>
      <c r="N285" s="664">
        <v>4</v>
      </c>
      <c r="O285" s="747">
        <v>3</v>
      </c>
      <c r="P285" s="665">
        <v>36.520000000000003</v>
      </c>
      <c r="Q285" s="680">
        <v>0.5</v>
      </c>
      <c r="R285" s="664">
        <v>2</v>
      </c>
      <c r="S285" s="680">
        <v>0.5</v>
      </c>
      <c r="T285" s="747">
        <v>2</v>
      </c>
      <c r="U285" s="703">
        <v>0.66666666666666663</v>
      </c>
    </row>
    <row r="286" spans="1:21" ht="14.4" customHeight="1" x14ac:dyDescent="0.3">
      <c r="A286" s="663">
        <v>25</v>
      </c>
      <c r="B286" s="664" t="s">
        <v>1838</v>
      </c>
      <c r="C286" s="664" t="s">
        <v>2047</v>
      </c>
      <c r="D286" s="745" t="s">
        <v>2797</v>
      </c>
      <c r="E286" s="746" t="s">
        <v>2080</v>
      </c>
      <c r="F286" s="664" t="s">
        <v>2043</v>
      </c>
      <c r="G286" s="664" t="s">
        <v>2099</v>
      </c>
      <c r="H286" s="664" t="s">
        <v>1302</v>
      </c>
      <c r="I286" s="664" t="s">
        <v>2465</v>
      </c>
      <c r="J286" s="664" t="s">
        <v>555</v>
      </c>
      <c r="K286" s="664" t="s">
        <v>2466</v>
      </c>
      <c r="L286" s="665">
        <v>0</v>
      </c>
      <c r="M286" s="665">
        <v>0</v>
      </c>
      <c r="N286" s="664">
        <v>1</v>
      </c>
      <c r="O286" s="747">
        <v>1</v>
      </c>
      <c r="P286" s="665"/>
      <c r="Q286" s="680"/>
      <c r="R286" s="664"/>
      <c r="S286" s="680">
        <v>0</v>
      </c>
      <c r="T286" s="747"/>
      <c r="U286" s="703">
        <v>0</v>
      </c>
    </row>
    <row r="287" spans="1:21" ht="14.4" customHeight="1" x14ac:dyDescent="0.3">
      <c r="A287" s="663">
        <v>25</v>
      </c>
      <c r="B287" s="664" t="s">
        <v>1838</v>
      </c>
      <c r="C287" s="664" t="s">
        <v>2047</v>
      </c>
      <c r="D287" s="745" t="s">
        <v>2797</v>
      </c>
      <c r="E287" s="746" t="s">
        <v>2080</v>
      </c>
      <c r="F287" s="664" t="s">
        <v>2043</v>
      </c>
      <c r="G287" s="664" t="s">
        <v>2099</v>
      </c>
      <c r="H287" s="664" t="s">
        <v>525</v>
      </c>
      <c r="I287" s="664" t="s">
        <v>1178</v>
      </c>
      <c r="J287" s="664" t="s">
        <v>555</v>
      </c>
      <c r="K287" s="664" t="s">
        <v>2122</v>
      </c>
      <c r="L287" s="665">
        <v>36.54</v>
      </c>
      <c r="M287" s="665">
        <v>36.54</v>
      </c>
      <c r="N287" s="664">
        <v>1</v>
      </c>
      <c r="O287" s="747">
        <v>1</v>
      </c>
      <c r="P287" s="665"/>
      <c r="Q287" s="680">
        <v>0</v>
      </c>
      <c r="R287" s="664"/>
      <c r="S287" s="680">
        <v>0</v>
      </c>
      <c r="T287" s="747"/>
      <c r="U287" s="703">
        <v>0</v>
      </c>
    </row>
    <row r="288" spans="1:21" ht="14.4" customHeight="1" x14ac:dyDescent="0.3">
      <c r="A288" s="663">
        <v>25</v>
      </c>
      <c r="B288" s="664" t="s">
        <v>1838</v>
      </c>
      <c r="C288" s="664" t="s">
        <v>2047</v>
      </c>
      <c r="D288" s="745" t="s">
        <v>2797</v>
      </c>
      <c r="E288" s="746" t="s">
        <v>2080</v>
      </c>
      <c r="F288" s="664" t="s">
        <v>2043</v>
      </c>
      <c r="G288" s="664" t="s">
        <v>2099</v>
      </c>
      <c r="H288" s="664" t="s">
        <v>525</v>
      </c>
      <c r="I288" s="664" t="s">
        <v>666</v>
      </c>
      <c r="J288" s="664" t="s">
        <v>555</v>
      </c>
      <c r="K288" s="664" t="s">
        <v>2100</v>
      </c>
      <c r="L288" s="665">
        <v>18.260000000000002</v>
      </c>
      <c r="M288" s="665">
        <v>36.520000000000003</v>
      </c>
      <c r="N288" s="664">
        <v>2</v>
      </c>
      <c r="O288" s="747">
        <v>1.5</v>
      </c>
      <c r="P288" s="665">
        <v>18.260000000000002</v>
      </c>
      <c r="Q288" s="680">
        <v>0.5</v>
      </c>
      <c r="R288" s="664">
        <v>1</v>
      </c>
      <c r="S288" s="680">
        <v>0.5</v>
      </c>
      <c r="T288" s="747">
        <v>0.5</v>
      </c>
      <c r="U288" s="703">
        <v>0.33333333333333331</v>
      </c>
    </row>
    <row r="289" spans="1:21" ht="14.4" customHeight="1" x14ac:dyDescent="0.3">
      <c r="A289" s="663">
        <v>25</v>
      </c>
      <c r="B289" s="664" t="s">
        <v>1838</v>
      </c>
      <c r="C289" s="664" t="s">
        <v>2047</v>
      </c>
      <c r="D289" s="745" t="s">
        <v>2797</v>
      </c>
      <c r="E289" s="746" t="s">
        <v>2080</v>
      </c>
      <c r="F289" s="664" t="s">
        <v>2043</v>
      </c>
      <c r="G289" s="664" t="s">
        <v>2467</v>
      </c>
      <c r="H289" s="664" t="s">
        <v>525</v>
      </c>
      <c r="I289" s="664" t="s">
        <v>2468</v>
      </c>
      <c r="J289" s="664" t="s">
        <v>2469</v>
      </c>
      <c r="K289" s="664" t="s">
        <v>2470</v>
      </c>
      <c r="L289" s="665">
        <v>139.04</v>
      </c>
      <c r="M289" s="665">
        <v>139.04</v>
      </c>
      <c r="N289" s="664">
        <v>1</v>
      </c>
      <c r="O289" s="747">
        <v>0.5</v>
      </c>
      <c r="P289" s="665"/>
      <c r="Q289" s="680">
        <v>0</v>
      </c>
      <c r="R289" s="664"/>
      <c r="S289" s="680">
        <v>0</v>
      </c>
      <c r="T289" s="747"/>
      <c r="U289" s="703">
        <v>0</v>
      </c>
    </row>
    <row r="290" spans="1:21" ht="14.4" customHeight="1" x14ac:dyDescent="0.3">
      <c r="A290" s="663">
        <v>25</v>
      </c>
      <c r="B290" s="664" t="s">
        <v>1838</v>
      </c>
      <c r="C290" s="664" t="s">
        <v>2047</v>
      </c>
      <c r="D290" s="745" t="s">
        <v>2797</v>
      </c>
      <c r="E290" s="746" t="s">
        <v>2080</v>
      </c>
      <c r="F290" s="664" t="s">
        <v>2043</v>
      </c>
      <c r="G290" s="664" t="s">
        <v>2350</v>
      </c>
      <c r="H290" s="664" t="s">
        <v>525</v>
      </c>
      <c r="I290" s="664" t="s">
        <v>2471</v>
      </c>
      <c r="J290" s="664" t="s">
        <v>1054</v>
      </c>
      <c r="K290" s="664" t="s">
        <v>2472</v>
      </c>
      <c r="L290" s="665">
        <v>0</v>
      </c>
      <c r="M290" s="665">
        <v>0</v>
      </c>
      <c r="N290" s="664">
        <v>1</v>
      </c>
      <c r="O290" s="747">
        <v>1</v>
      </c>
      <c r="P290" s="665">
        <v>0</v>
      </c>
      <c r="Q290" s="680"/>
      <c r="R290" s="664">
        <v>1</v>
      </c>
      <c r="S290" s="680">
        <v>1</v>
      </c>
      <c r="T290" s="747">
        <v>1</v>
      </c>
      <c r="U290" s="703">
        <v>1</v>
      </c>
    </row>
    <row r="291" spans="1:21" ht="14.4" customHeight="1" x14ac:dyDescent="0.3">
      <c r="A291" s="663">
        <v>25</v>
      </c>
      <c r="B291" s="664" t="s">
        <v>1838</v>
      </c>
      <c r="C291" s="664" t="s">
        <v>2047</v>
      </c>
      <c r="D291" s="745" t="s">
        <v>2797</v>
      </c>
      <c r="E291" s="746" t="s">
        <v>2084</v>
      </c>
      <c r="F291" s="664" t="s">
        <v>2043</v>
      </c>
      <c r="G291" s="664" t="s">
        <v>2151</v>
      </c>
      <c r="H291" s="664" t="s">
        <v>525</v>
      </c>
      <c r="I291" s="664" t="s">
        <v>1078</v>
      </c>
      <c r="J291" s="664" t="s">
        <v>1079</v>
      </c>
      <c r="K291" s="664" t="s">
        <v>2154</v>
      </c>
      <c r="L291" s="665">
        <v>263.26</v>
      </c>
      <c r="M291" s="665">
        <v>263.26</v>
      </c>
      <c r="N291" s="664">
        <v>1</v>
      </c>
      <c r="O291" s="747">
        <v>1</v>
      </c>
      <c r="P291" s="665">
        <v>263.26</v>
      </c>
      <c r="Q291" s="680">
        <v>1</v>
      </c>
      <c r="R291" s="664">
        <v>1</v>
      </c>
      <c r="S291" s="680">
        <v>1</v>
      </c>
      <c r="T291" s="747">
        <v>1</v>
      </c>
      <c r="U291" s="703">
        <v>1</v>
      </c>
    </row>
    <row r="292" spans="1:21" ht="14.4" customHeight="1" x14ac:dyDescent="0.3">
      <c r="A292" s="663">
        <v>25</v>
      </c>
      <c r="B292" s="664" t="s">
        <v>1838</v>
      </c>
      <c r="C292" s="664" t="s">
        <v>2047</v>
      </c>
      <c r="D292" s="745" t="s">
        <v>2797</v>
      </c>
      <c r="E292" s="746" t="s">
        <v>2084</v>
      </c>
      <c r="F292" s="664" t="s">
        <v>2043</v>
      </c>
      <c r="G292" s="664" t="s">
        <v>2096</v>
      </c>
      <c r="H292" s="664" t="s">
        <v>525</v>
      </c>
      <c r="I292" s="664" t="s">
        <v>2112</v>
      </c>
      <c r="J292" s="664" t="s">
        <v>1790</v>
      </c>
      <c r="K292" s="664" t="s">
        <v>2113</v>
      </c>
      <c r="L292" s="665">
        <v>154.36000000000001</v>
      </c>
      <c r="M292" s="665">
        <v>463.08000000000004</v>
      </c>
      <c r="N292" s="664">
        <v>3</v>
      </c>
      <c r="O292" s="747">
        <v>1.5</v>
      </c>
      <c r="P292" s="665">
        <v>154.36000000000001</v>
      </c>
      <c r="Q292" s="680">
        <v>0.33333333333333331</v>
      </c>
      <c r="R292" s="664">
        <v>1</v>
      </c>
      <c r="S292" s="680">
        <v>0.33333333333333331</v>
      </c>
      <c r="T292" s="747">
        <v>1</v>
      </c>
      <c r="U292" s="703">
        <v>0.66666666666666663</v>
      </c>
    </row>
    <row r="293" spans="1:21" ht="14.4" customHeight="1" x14ac:dyDescent="0.3">
      <c r="A293" s="663">
        <v>25</v>
      </c>
      <c r="B293" s="664" t="s">
        <v>1838</v>
      </c>
      <c r="C293" s="664" t="s">
        <v>2047</v>
      </c>
      <c r="D293" s="745" t="s">
        <v>2797</v>
      </c>
      <c r="E293" s="746" t="s">
        <v>2084</v>
      </c>
      <c r="F293" s="664" t="s">
        <v>2043</v>
      </c>
      <c r="G293" s="664" t="s">
        <v>2096</v>
      </c>
      <c r="H293" s="664" t="s">
        <v>1302</v>
      </c>
      <c r="I293" s="664" t="s">
        <v>1658</v>
      </c>
      <c r="J293" s="664" t="s">
        <v>1438</v>
      </c>
      <c r="K293" s="664" t="s">
        <v>1965</v>
      </c>
      <c r="L293" s="665">
        <v>154.36000000000001</v>
      </c>
      <c r="M293" s="665">
        <v>5711.3200000000015</v>
      </c>
      <c r="N293" s="664">
        <v>37</v>
      </c>
      <c r="O293" s="747">
        <v>24</v>
      </c>
      <c r="P293" s="665">
        <v>2161.0400000000004</v>
      </c>
      <c r="Q293" s="680">
        <v>0.37837837837837834</v>
      </c>
      <c r="R293" s="664">
        <v>14</v>
      </c>
      <c r="S293" s="680">
        <v>0.3783783783783784</v>
      </c>
      <c r="T293" s="747">
        <v>9.5</v>
      </c>
      <c r="U293" s="703">
        <v>0.39583333333333331</v>
      </c>
    </row>
    <row r="294" spans="1:21" ht="14.4" customHeight="1" x14ac:dyDescent="0.3">
      <c r="A294" s="663">
        <v>25</v>
      </c>
      <c r="B294" s="664" t="s">
        <v>1838</v>
      </c>
      <c r="C294" s="664" t="s">
        <v>2047</v>
      </c>
      <c r="D294" s="745" t="s">
        <v>2797</v>
      </c>
      <c r="E294" s="746" t="s">
        <v>2084</v>
      </c>
      <c r="F294" s="664" t="s">
        <v>2043</v>
      </c>
      <c r="G294" s="664" t="s">
        <v>2096</v>
      </c>
      <c r="H294" s="664" t="s">
        <v>1302</v>
      </c>
      <c r="I294" s="664" t="s">
        <v>2473</v>
      </c>
      <c r="J294" s="664" t="s">
        <v>2474</v>
      </c>
      <c r="K294" s="664" t="s">
        <v>2475</v>
      </c>
      <c r="L294" s="665">
        <v>66.08</v>
      </c>
      <c r="M294" s="665">
        <v>66.08</v>
      </c>
      <c r="N294" s="664">
        <v>1</v>
      </c>
      <c r="O294" s="747">
        <v>1</v>
      </c>
      <c r="P294" s="665"/>
      <c r="Q294" s="680">
        <v>0</v>
      </c>
      <c r="R294" s="664"/>
      <c r="S294" s="680">
        <v>0</v>
      </c>
      <c r="T294" s="747"/>
      <c r="U294" s="703">
        <v>0</v>
      </c>
    </row>
    <row r="295" spans="1:21" ht="14.4" customHeight="1" x14ac:dyDescent="0.3">
      <c r="A295" s="663">
        <v>25</v>
      </c>
      <c r="B295" s="664" t="s">
        <v>1838</v>
      </c>
      <c r="C295" s="664" t="s">
        <v>2047</v>
      </c>
      <c r="D295" s="745" t="s">
        <v>2797</v>
      </c>
      <c r="E295" s="746" t="s">
        <v>2084</v>
      </c>
      <c r="F295" s="664" t="s">
        <v>2043</v>
      </c>
      <c r="G295" s="664" t="s">
        <v>2096</v>
      </c>
      <c r="H295" s="664" t="s">
        <v>1302</v>
      </c>
      <c r="I295" s="664" t="s">
        <v>1437</v>
      </c>
      <c r="J295" s="664" t="s">
        <v>1438</v>
      </c>
      <c r="K295" s="664" t="s">
        <v>1966</v>
      </c>
      <c r="L295" s="665">
        <v>225.06</v>
      </c>
      <c r="M295" s="665">
        <v>1125.3</v>
      </c>
      <c r="N295" s="664">
        <v>5</v>
      </c>
      <c r="O295" s="747">
        <v>2</v>
      </c>
      <c r="P295" s="665">
        <v>225.06</v>
      </c>
      <c r="Q295" s="680">
        <v>0.2</v>
      </c>
      <c r="R295" s="664">
        <v>1</v>
      </c>
      <c r="S295" s="680">
        <v>0.2</v>
      </c>
      <c r="T295" s="747">
        <v>0.5</v>
      </c>
      <c r="U295" s="703">
        <v>0.25</v>
      </c>
    </row>
    <row r="296" spans="1:21" ht="14.4" customHeight="1" x14ac:dyDescent="0.3">
      <c r="A296" s="663">
        <v>25</v>
      </c>
      <c r="B296" s="664" t="s">
        <v>1838</v>
      </c>
      <c r="C296" s="664" t="s">
        <v>2047</v>
      </c>
      <c r="D296" s="745" t="s">
        <v>2797</v>
      </c>
      <c r="E296" s="746" t="s">
        <v>2084</v>
      </c>
      <c r="F296" s="664" t="s">
        <v>2043</v>
      </c>
      <c r="G296" s="664" t="s">
        <v>2155</v>
      </c>
      <c r="H296" s="664" t="s">
        <v>525</v>
      </c>
      <c r="I296" s="664" t="s">
        <v>1580</v>
      </c>
      <c r="J296" s="664" t="s">
        <v>1581</v>
      </c>
      <c r="K296" s="664" t="s">
        <v>2150</v>
      </c>
      <c r="L296" s="665">
        <v>170.52</v>
      </c>
      <c r="M296" s="665">
        <v>170.52</v>
      </c>
      <c r="N296" s="664">
        <v>1</v>
      </c>
      <c r="O296" s="747">
        <v>1</v>
      </c>
      <c r="P296" s="665">
        <v>170.52</v>
      </c>
      <c r="Q296" s="680">
        <v>1</v>
      </c>
      <c r="R296" s="664">
        <v>1</v>
      </c>
      <c r="S296" s="680">
        <v>1</v>
      </c>
      <c r="T296" s="747">
        <v>1</v>
      </c>
      <c r="U296" s="703">
        <v>1</v>
      </c>
    </row>
    <row r="297" spans="1:21" ht="14.4" customHeight="1" x14ac:dyDescent="0.3">
      <c r="A297" s="663">
        <v>25</v>
      </c>
      <c r="B297" s="664" t="s">
        <v>1838</v>
      </c>
      <c r="C297" s="664" t="s">
        <v>2047</v>
      </c>
      <c r="D297" s="745" t="s">
        <v>2797</v>
      </c>
      <c r="E297" s="746" t="s">
        <v>2084</v>
      </c>
      <c r="F297" s="664" t="s">
        <v>2043</v>
      </c>
      <c r="G297" s="664" t="s">
        <v>2155</v>
      </c>
      <c r="H297" s="664" t="s">
        <v>525</v>
      </c>
      <c r="I297" s="664" t="s">
        <v>2239</v>
      </c>
      <c r="J297" s="664" t="s">
        <v>1581</v>
      </c>
      <c r="K297" s="664" t="s">
        <v>2240</v>
      </c>
      <c r="L297" s="665">
        <v>0</v>
      </c>
      <c r="M297" s="665">
        <v>0</v>
      </c>
      <c r="N297" s="664">
        <v>2</v>
      </c>
      <c r="O297" s="747">
        <v>1</v>
      </c>
      <c r="P297" s="665">
        <v>0</v>
      </c>
      <c r="Q297" s="680"/>
      <c r="R297" s="664">
        <v>1</v>
      </c>
      <c r="S297" s="680">
        <v>0.5</v>
      </c>
      <c r="T297" s="747">
        <v>0.5</v>
      </c>
      <c r="U297" s="703">
        <v>0.5</v>
      </c>
    </row>
    <row r="298" spans="1:21" ht="14.4" customHeight="1" x14ac:dyDescent="0.3">
      <c r="A298" s="663">
        <v>25</v>
      </c>
      <c r="B298" s="664" t="s">
        <v>1838</v>
      </c>
      <c r="C298" s="664" t="s">
        <v>2047</v>
      </c>
      <c r="D298" s="745" t="s">
        <v>2797</v>
      </c>
      <c r="E298" s="746" t="s">
        <v>2084</v>
      </c>
      <c r="F298" s="664" t="s">
        <v>2043</v>
      </c>
      <c r="G298" s="664" t="s">
        <v>2155</v>
      </c>
      <c r="H298" s="664" t="s">
        <v>525</v>
      </c>
      <c r="I298" s="664" t="s">
        <v>2203</v>
      </c>
      <c r="J298" s="664" t="s">
        <v>1581</v>
      </c>
      <c r="K298" s="664" t="s">
        <v>2150</v>
      </c>
      <c r="L298" s="665">
        <v>0</v>
      </c>
      <c r="M298" s="665">
        <v>0</v>
      </c>
      <c r="N298" s="664">
        <v>1</v>
      </c>
      <c r="O298" s="747">
        <v>0.5</v>
      </c>
      <c r="P298" s="665"/>
      <c r="Q298" s="680"/>
      <c r="R298" s="664"/>
      <c r="S298" s="680">
        <v>0</v>
      </c>
      <c r="T298" s="747"/>
      <c r="U298" s="703">
        <v>0</v>
      </c>
    </row>
    <row r="299" spans="1:21" ht="14.4" customHeight="1" x14ac:dyDescent="0.3">
      <c r="A299" s="663">
        <v>25</v>
      </c>
      <c r="B299" s="664" t="s">
        <v>1838</v>
      </c>
      <c r="C299" s="664" t="s">
        <v>2047</v>
      </c>
      <c r="D299" s="745" t="s">
        <v>2797</v>
      </c>
      <c r="E299" s="746" t="s">
        <v>2084</v>
      </c>
      <c r="F299" s="664" t="s">
        <v>2043</v>
      </c>
      <c r="G299" s="664" t="s">
        <v>2147</v>
      </c>
      <c r="H299" s="664" t="s">
        <v>525</v>
      </c>
      <c r="I299" s="664" t="s">
        <v>2476</v>
      </c>
      <c r="J299" s="664" t="s">
        <v>2477</v>
      </c>
      <c r="K299" s="664" t="s">
        <v>2105</v>
      </c>
      <c r="L299" s="665">
        <v>0</v>
      </c>
      <c r="M299" s="665">
        <v>0</v>
      </c>
      <c r="N299" s="664">
        <v>2</v>
      </c>
      <c r="O299" s="747">
        <v>0.5</v>
      </c>
      <c r="P299" s="665">
        <v>0</v>
      </c>
      <c r="Q299" s="680"/>
      <c r="R299" s="664">
        <v>2</v>
      </c>
      <c r="S299" s="680">
        <v>1</v>
      </c>
      <c r="T299" s="747">
        <v>0.5</v>
      </c>
      <c r="U299" s="703">
        <v>1</v>
      </c>
    </row>
    <row r="300" spans="1:21" ht="14.4" customHeight="1" x14ac:dyDescent="0.3">
      <c r="A300" s="663">
        <v>25</v>
      </c>
      <c r="B300" s="664" t="s">
        <v>1838</v>
      </c>
      <c r="C300" s="664" t="s">
        <v>2047</v>
      </c>
      <c r="D300" s="745" t="s">
        <v>2797</v>
      </c>
      <c r="E300" s="746" t="s">
        <v>2084</v>
      </c>
      <c r="F300" s="664" t="s">
        <v>2043</v>
      </c>
      <c r="G300" s="664" t="s">
        <v>2447</v>
      </c>
      <c r="H300" s="664" t="s">
        <v>525</v>
      </c>
      <c r="I300" s="664" t="s">
        <v>2478</v>
      </c>
      <c r="J300" s="664" t="s">
        <v>2479</v>
      </c>
      <c r="K300" s="664" t="s">
        <v>2480</v>
      </c>
      <c r="L300" s="665">
        <v>0</v>
      </c>
      <c r="M300" s="665">
        <v>0</v>
      </c>
      <c r="N300" s="664">
        <v>1</v>
      </c>
      <c r="O300" s="747">
        <v>1</v>
      </c>
      <c r="P300" s="665"/>
      <c r="Q300" s="680"/>
      <c r="R300" s="664"/>
      <c r="S300" s="680">
        <v>0</v>
      </c>
      <c r="T300" s="747"/>
      <c r="U300" s="703">
        <v>0</v>
      </c>
    </row>
    <row r="301" spans="1:21" ht="14.4" customHeight="1" x14ac:dyDescent="0.3">
      <c r="A301" s="663">
        <v>25</v>
      </c>
      <c r="B301" s="664" t="s">
        <v>1838</v>
      </c>
      <c r="C301" s="664" t="s">
        <v>2047</v>
      </c>
      <c r="D301" s="745" t="s">
        <v>2797</v>
      </c>
      <c r="E301" s="746" t="s">
        <v>2084</v>
      </c>
      <c r="F301" s="664" t="s">
        <v>2043</v>
      </c>
      <c r="G301" s="664" t="s">
        <v>2447</v>
      </c>
      <c r="H301" s="664" t="s">
        <v>525</v>
      </c>
      <c r="I301" s="664" t="s">
        <v>2481</v>
      </c>
      <c r="J301" s="664" t="s">
        <v>2482</v>
      </c>
      <c r="K301" s="664" t="s">
        <v>2483</v>
      </c>
      <c r="L301" s="665">
        <v>24.35</v>
      </c>
      <c r="M301" s="665">
        <v>73.050000000000011</v>
      </c>
      <c r="N301" s="664">
        <v>3</v>
      </c>
      <c r="O301" s="747">
        <v>1.5</v>
      </c>
      <c r="P301" s="665">
        <v>48.7</v>
      </c>
      <c r="Q301" s="680">
        <v>0.66666666666666663</v>
      </c>
      <c r="R301" s="664">
        <v>2</v>
      </c>
      <c r="S301" s="680">
        <v>0.66666666666666663</v>
      </c>
      <c r="T301" s="747">
        <v>1</v>
      </c>
      <c r="U301" s="703">
        <v>0.66666666666666663</v>
      </c>
    </row>
    <row r="302" spans="1:21" ht="14.4" customHeight="1" x14ac:dyDescent="0.3">
      <c r="A302" s="663">
        <v>25</v>
      </c>
      <c r="B302" s="664" t="s">
        <v>1838</v>
      </c>
      <c r="C302" s="664" t="s">
        <v>2047</v>
      </c>
      <c r="D302" s="745" t="s">
        <v>2797</v>
      </c>
      <c r="E302" s="746" t="s">
        <v>2084</v>
      </c>
      <c r="F302" s="664" t="s">
        <v>2043</v>
      </c>
      <c r="G302" s="664" t="s">
        <v>2447</v>
      </c>
      <c r="H302" s="664" t="s">
        <v>525</v>
      </c>
      <c r="I302" s="664" t="s">
        <v>2484</v>
      </c>
      <c r="J302" s="664" t="s">
        <v>2482</v>
      </c>
      <c r="K302" s="664" t="s">
        <v>2485</v>
      </c>
      <c r="L302" s="665">
        <v>60.9</v>
      </c>
      <c r="M302" s="665">
        <v>60.9</v>
      </c>
      <c r="N302" s="664">
        <v>1</v>
      </c>
      <c r="O302" s="747">
        <v>0.5</v>
      </c>
      <c r="P302" s="665"/>
      <c r="Q302" s="680">
        <v>0</v>
      </c>
      <c r="R302" s="664"/>
      <c r="S302" s="680">
        <v>0</v>
      </c>
      <c r="T302" s="747"/>
      <c r="U302" s="703">
        <v>0</v>
      </c>
    </row>
    <row r="303" spans="1:21" ht="14.4" customHeight="1" x14ac:dyDescent="0.3">
      <c r="A303" s="663">
        <v>25</v>
      </c>
      <c r="B303" s="664" t="s">
        <v>1838</v>
      </c>
      <c r="C303" s="664" t="s">
        <v>2047</v>
      </c>
      <c r="D303" s="745" t="s">
        <v>2797</v>
      </c>
      <c r="E303" s="746" t="s">
        <v>2084</v>
      </c>
      <c r="F303" s="664" t="s">
        <v>2043</v>
      </c>
      <c r="G303" s="664" t="s">
        <v>2376</v>
      </c>
      <c r="H303" s="664" t="s">
        <v>525</v>
      </c>
      <c r="I303" s="664" t="s">
        <v>2380</v>
      </c>
      <c r="J303" s="664" t="s">
        <v>2378</v>
      </c>
      <c r="K303" s="664" t="s">
        <v>2381</v>
      </c>
      <c r="L303" s="665">
        <v>79.58</v>
      </c>
      <c r="M303" s="665">
        <v>79.58</v>
      </c>
      <c r="N303" s="664">
        <v>1</v>
      </c>
      <c r="O303" s="747">
        <v>0.5</v>
      </c>
      <c r="P303" s="665">
        <v>79.58</v>
      </c>
      <c r="Q303" s="680">
        <v>1</v>
      </c>
      <c r="R303" s="664">
        <v>1</v>
      </c>
      <c r="S303" s="680">
        <v>1</v>
      </c>
      <c r="T303" s="747">
        <v>0.5</v>
      </c>
      <c r="U303" s="703">
        <v>1</v>
      </c>
    </row>
    <row r="304" spans="1:21" ht="14.4" customHeight="1" x14ac:dyDescent="0.3">
      <c r="A304" s="663">
        <v>25</v>
      </c>
      <c r="B304" s="664" t="s">
        <v>1838</v>
      </c>
      <c r="C304" s="664" t="s">
        <v>2047</v>
      </c>
      <c r="D304" s="745" t="s">
        <v>2797</v>
      </c>
      <c r="E304" s="746" t="s">
        <v>2084</v>
      </c>
      <c r="F304" s="664" t="s">
        <v>2043</v>
      </c>
      <c r="G304" s="664" t="s">
        <v>2376</v>
      </c>
      <c r="H304" s="664" t="s">
        <v>525</v>
      </c>
      <c r="I304" s="664" t="s">
        <v>2486</v>
      </c>
      <c r="J304" s="664" t="s">
        <v>2378</v>
      </c>
      <c r="K304" s="664" t="s">
        <v>2487</v>
      </c>
      <c r="L304" s="665">
        <v>0</v>
      </c>
      <c r="M304" s="665">
        <v>0</v>
      </c>
      <c r="N304" s="664">
        <v>1</v>
      </c>
      <c r="O304" s="747">
        <v>0.5</v>
      </c>
      <c r="P304" s="665"/>
      <c r="Q304" s="680"/>
      <c r="R304" s="664"/>
      <c r="S304" s="680">
        <v>0</v>
      </c>
      <c r="T304" s="747"/>
      <c r="U304" s="703">
        <v>0</v>
      </c>
    </row>
    <row r="305" spans="1:21" ht="14.4" customHeight="1" x14ac:dyDescent="0.3">
      <c r="A305" s="663">
        <v>25</v>
      </c>
      <c r="B305" s="664" t="s">
        <v>1838</v>
      </c>
      <c r="C305" s="664" t="s">
        <v>2047</v>
      </c>
      <c r="D305" s="745" t="s">
        <v>2797</v>
      </c>
      <c r="E305" s="746" t="s">
        <v>2084</v>
      </c>
      <c r="F305" s="664" t="s">
        <v>2043</v>
      </c>
      <c r="G305" s="664" t="s">
        <v>2131</v>
      </c>
      <c r="H305" s="664" t="s">
        <v>525</v>
      </c>
      <c r="I305" s="664" t="s">
        <v>1159</v>
      </c>
      <c r="J305" s="664" t="s">
        <v>2488</v>
      </c>
      <c r="K305" s="664" t="s">
        <v>2489</v>
      </c>
      <c r="L305" s="665">
        <v>121.07</v>
      </c>
      <c r="M305" s="665">
        <v>121.07</v>
      </c>
      <c r="N305" s="664">
        <v>1</v>
      </c>
      <c r="O305" s="747">
        <v>1</v>
      </c>
      <c r="P305" s="665"/>
      <c r="Q305" s="680">
        <v>0</v>
      </c>
      <c r="R305" s="664"/>
      <c r="S305" s="680">
        <v>0</v>
      </c>
      <c r="T305" s="747"/>
      <c r="U305" s="703">
        <v>0</v>
      </c>
    </row>
    <row r="306" spans="1:21" ht="14.4" customHeight="1" x14ac:dyDescent="0.3">
      <c r="A306" s="663">
        <v>25</v>
      </c>
      <c r="B306" s="664" t="s">
        <v>1838</v>
      </c>
      <c r="C306" s="664" t="s">
        <v>2047</v>
      </c>
      <c r="D306" s="745" t="s">
        <v>2797</v>
      </c>
      <c r="E306" s="746" t="s">
        <v>2084</v>
      </c>
      <c r="F306" s="664" t="s">
        <v>2043</v>
      </c>
      <c r="G306" s="664" t="s">
        <v>2097</v>
      </c>
      <c r="H306" s="664" t="s">
        <v>525</v>
      </c>
      <c r="I306" s="664" t="s">
        <v>1592</v>
      </c>
      <c r="J306" s="664" t="s">
        <v>1593</v>
      </c>
      <c r="K306" s="664" t="s">
        <v>2098</v>
      </c>
      <c r="L306" s="665">
        <v>132.97999999999999</v>
      </c>
      <c r="M306" s="665">
        <v>930.8599999999999</v>
      </c>
      <c r="N306" s="664">
        <v>7</v>
      </c>
      <c r="O306" s="747">
        <v>3.5</v>
      </c>
      <c r="P306" s="665">
        <v>531.91999999999996</v>
      </c>
      <c r="Q306" s="680">
        <v>0.5714285714285714</v>
      </c>
      <c r="R306" s="664">
        <v>4</v>
      </c>
      <c r="S306" s="680">
        <v>0.5714285714285714</v>
      </c>
      <c r="T306" s="747">
        <v>2</v>
      </c>
      <c r="U306" s="703">
        <v>0.5714285714285714</v>
      </c>
    </row>
    <row r="307" spans="1:21" ht="14.4" customHeight="1" x14ac:dyDescent="0.3">
      <c r="A307" s="663">
        <v>25</v>
      </c>
      <c r="B307" s="664" t="s">
        <v>1838</v>
      </c>
      <c r="C307" s="664" t="s">
        <v>2047</v>
      </c>
      <c r="D307" s="745" t="s">
        <v>2797</v>
      </c>
      <c r="E307" s="746" t="s">
        <v>2084</v>
      </c>
      <c r="F307" s="664" t="s">
        <v>2043</v>
      </c>
      <c r="G307" s="664" t="s">
        <v>2097</v>
      </c>
      <c r="H307" s="664" t="s">
        <v>525</v>
      </c>
      <c r="I307" s="664" t="s">
        <v>2120</v>
      </c>
      <c r="J307" s="664" t="s">
        <v>1593</v>
      </c>
      <c r="K307" s="664" t="s">
        <v>2098</v>
      </c>
      <c r="L307" s="665">
        <v>132.97999999999999</v>
      </c>
      <c r="M307" s="665">
        <v>531.91999999999996</v>
      </c>
      <c r="N307" s="664">
        <v>4</v>
      </c>
      <c r="O307" s="747">
        <v>0.5</v>
      </c>
      <c r="P307" s="665"/>
      <c r="Q307" s="680">
        <v>0</v>
      </c>
      <c r="R307" s="664"/>
      <c r="S307" s="680">
        <v>0</v>
      </c>
      <c r="T307" s="747"/>
      <c r="U307" s="703">
        <v>0</v>
      </c>
    </row>
    <row r="308" spans="1:21" ht="14.4" customHeight="1" x14ac:dyDescent="0.3">
      <c r="A308" s="663">
        <v>25</v>
      </c>
      <c r="B308" s="664" t="s">
        <v>1838</v>
      </c>
      <c r="C308" s="664" t="s">
        <v>2047</v>
      </c>
      <c r="D308" s="745" t="s">
        <v>2797</v>
      </c>
      <c r="E308" s="746" t="s">
        <v>2084</v>
      </c>
      <c r="F308" s="664" t="s">
        <v>2043</v>
      </c>
      <c r="G308" s="664" t="s">
        <v>2189</v>
      </c>
      <c r="H308" s="664" t="s">
        <v>525</v>
      </c>
      <c r="I308" s="664" t="s">
        <v>1618</v>
      </c>
      <c r="J308" s="664" t="s">
        <v>1619</v>
      </c>
      <c r="K308" s="664" t="s">
        <v>2190</v>
      </c>
      <c r="L308" s="665">
        <v>115.13</v>
      </c>
      <c r="M308" s="665">
        <v>115.13</v>
      </c>
      <c r="N308" s="664">
        <v>1</v>
      </c>
      <c r="O308" s="747">
        <v>1</v>
      </c>
      <c r="P308" s="665"/>
      <c r="Q308" s="680">
        <v>0</v>
      </c>
      <c r="R308" s="664"/>
      <c r="S308" s="680">
        <v>0</v>
      </c>
      <c r="T308" s="747"/>
      <c r="U308" s="703">
        <v>0</v>
      </c>
    </row>
    <row r="309" spans="1:21" ht="14.4" customHeight="1" x14ac:dyDescent="0.3">
      <c r="A309" s="663">
        <v>25</v>
      </c>
      <c r="B309" s="664" t="s">
        <v>1838</v>
      </c>
      <c r="C309" s="664" t="s">
        <v>2047</v>
      </c>
      <c r="D309" s="745" t="s">
        <v>2797</v>
      </c>
      <c r="E309" s="746" t="s">
        <v>2084</v>
      </c>
      <c r="F309" s="664" t="s">
        <v>2043</v>
      </c>
      <c r="G309" s="664" t="s">
        <v>2229</v>
      </c>
      <c r="H309" s="664" t="s">
        <v>525</v>
      </c>
      <c r="I309" s="664" t="s">
        <v>761</v>
      </c>
      <c r="J309" s="664" t="s">
        <v>2230</v>
      </c>
      <c r="K309" s="664" t="s">
        <v>2231</v>
      </c>
      <c r="L309" s="665">
        <v>38.56</v>
      </c>
      <c r="M309" s="665">
        <v>192.8</v>
      </c>
      <c r="N309" s="664">
        <v>5</v>
      </c>
      <c r="O309" s="747">
        <v>3</v>
      </c>
      <c r="P309" s="665">
        <v>77.12</v>
      </c>
      <c r="Q309" s="680">
        <v>0.4</v>
      </c>
      <c r="R309" s="664">
        <v>2</v>
      </c>
      <c r="S309" s="680">
        <v>0.4</v>
      </c>
      <c r="T309" s="747">
        <v>1</v>
      </c>
      <c r="U309" s="703">
        <v>0.33333333333333331</v>
      </c>
    </row>
    <row r="310" spans="1:21" ht="14.4" customHeight="1" x14ac:dyDescent="0.3">
      <c r="A310" s="663">
        <v>25</v>
      </c>
      <c r="B310" s="664" t="s">
        <v>1838</v>
      </c>
      <c r="C310" s="664" t="s">
        <v>2047</v>
      </c>
      <c r="D310" s="745" t="s">
        <v>2797</v>
      </c>
      <c r="E310" s="746" t="s">
        <v>2084</v>
      </c>
      <c r="F310" s="664" t="s">
        <v>2043</v>
      </c>
      <c r="G310" s="664" t="s">
        <v>2140</v>
      </c>
      <c r="H310" s="664" t="s">
        <v>525</v>
      </c>
      <c r="I310" s="664" t="s">
        <v>1568</v>
      </c>
      <c r="J310" s="664" t="s">
        <v>1569</v>
      </c>
      <c r="K310" s="664" t="s">
        <v>2139</v>
      </c>
      <c r="L310" s="665">
        <v>34.19</v>
      </c>
      <c r="M310" s="665">
        <v>307.70999999999998</v>
      </c>
      <c r="N310" s="664">
        <v>9</v>
      </c>
      <c r="O310" s="747">
        <v>3.5</v>
      </c>
      <c r="P310" s="665">
        <v>68.38</v>
      </c>
      <c r="Q310" s="680">
        <v>0.22222222222222221</v>
      </c>
      <c r="R310" s="664">
        <v>2</v>
      </c>
      <c r="S310" s="680">
        <v>0.22222222222222221</v>
      </c>
      <c r="T310" s="747">
        <v>1</v>
      </c>
      <c r="U310" s="703">
        <v>0.2857142857142857</v>
      </c>
    </row>
    <row r="311" spans="1:21" ht="14.4" customHeight="1" x14ac:dyDescent="0.3">
      <c r="A311" s="663">
        <v>25</v>
      </c>
      <c r="B311" s="664" t="s">
        <v>1838</v>
      </c>
      <c r="C311" s="664" t="s">
        <v>2047</v>
      </c>
      <c r="D311" s="745" t="s">
        <v>2797</v>
      </c>
      <c r="E311" s="746" t="s">
        <v>2084</v>
      </c>
      <c r="F311" s="664" t="s">
        <v>2043</v>
      </c>
      <c r="G311" s="664" t="s">
        <v>2140</v>
      </c>
      <c r="H311" s="664" t="s">
        <v>525</v>
      </c>
      <c r="I311" s="664" t="s">
        <v>2490</v>
      </c>
      <c r="J311" s="664" t="s">
        <v>1569</v>
      </c>
      <c r="K311" s="664" t="s">
        <v>2491</v>
      </c>
      <c r="L311" s="665">
        <v>0</v>
      </c>
      <c r="M311" s="665">
        <v>0</v>
      </c>
      <c r="N311" s="664">
        <v>1</v>
      </c>
      <c r="O311" s="747">
        <v>0.5</v>
      </c>
      <c r="P311" s="665"/>
      <c r="Q311" s="680"/>
      <c r="R311" s="664"/>
      <c r="S311" s="680">
        <v>0</v>
      </c>
      <c r="T311" s="747"/>
      <c r="U311" s="703">
        <v>0</v>
      </c>
    </row>
    <row r="312" spans="1:21" ht="14.4" customHeight="1" x14ac:dyDescent="0.3">
      <c r="A312" s="663">
        <v>25</v>
      </c>
      <c r="B312" s="664" t="s">
        <v>1838</v>
      </c>
      <c r="C312" s="664" t="s">
        <v>2047</v>
      </c>
      <c r="D312" s="745" t="s">
        <v>2797</v>
      </c>
      <c r="E312" s="746" t="s">
        <v>2084</v>
      </c>
      <c r="F312" s="664" t="s">
        <v>2043</v>
      </c>
      <c r="G312" s="664" t="s">
        <v>2492</v>
      </c>
      <c r="H312" s="664" t="s">
        <v>525</v>
      </c>
      <c r="I312" s="664" t="s">
        <v>2493</v>
      </c>
      <c r="J312" s="664" t="s">
        <v>2494</v>
      </c>
      <c r="K312" s="664" t="s">
        <v>2495</v>
      </c>
      <c r="L312" s="665">
        <v>115.13</v>
      </c>
      <c r="M312" s="665">
        <v>115.13</v>
      </c>
      <c r="N312" s="664">
        <v>1</v>
      </c>
      <c r="O312" s="747">
        <v>1</v>
      </c>
      <c r="P312" s="665"/>
      <c r="Q312" s="680">
        <v>0</v>
      </c>
      <c r="R312" s="664"/>
      <c r="S312" s="680">
        <v>0</v>
      </c>
      <c r="T312" s="747"/>
      <c r="U312" s="703">
        <v>0</v>
      </c>
    </row>
    <row r="313" spans="1:21" ht="14.4" customHeight="1" x14ac:dyDescent="0.3">
      <c r="A313" s="663">
        <v>25</v>
      </c>
      <c r="B313" s="664" t="s">
        <v>1838</v>
      </c>
      <c r="C313" s="664" t="s">
        <v>2047</v>
      </c>
      <c r="D313" s="745" t="s">
        <v>2797</v>
      </c>
      <c r="E313" s="746" t="s">
        <v>2084</v>
      </c>
      <c r="F313" s="664" t="s">
        <v>2043</v>
      </c>
      <c r="G313" s="664" t="s">
        <v>2099</v>
      </c>
      <c r="H313" s="664" t="s">
        <v>1302</v>
      </c>
      <c r="I313" s="664" t="s">
        <v>1375</v>
      </c>
      <c r="J313" s="664" t="s">
        <v>555</v>
      </c>
      <c r="K313" s="664" t="s">
        <v>1998</v>
      </c>
      <c r="L313" s="665">
        <v>24.22</v>
      </c>
      <c r="M313" s="665">
        <v>24.22</v>
      </c>
      <c r="N313" s="664">
        <v>1</v>
      </c>
      <c r="O313" s="747">
        <v>0.5</v>
      </c>
      <c r="P313" s="665"/>
      <c r="Q313" s="680">
        <v>0</v>
      </c>
      <c r="R313" s="664"/>
      <c r="S313" s="680">
        <v>0</v>
      </c>
      <c r="T313" s="747"/>
      <c r="U313" s="703">
        <v>0</v>
      </c>
    </row>
    <row r="314" spans="1:21" ht="14.4" customHeight="1" x14ac:dyDescent="0.3">
      <c r="A314" s="663">
        <v>25</v>
      </c>
      <c r="B314" s="664" t="s">
        <v>1838</v>
      </c>
      <c r="C314" s="664" t="s">
        <v>2047</v>
      </c>
      <c r="D314" s="745" t="s">
        <v>2797</v>
      </c>
      <c r="E314" s="746" t="s">
        <v>2084</v>
      </c>
      <c r="F314" s="664" t="s">
        <v>2043</v>
      </c>
      <c r="G314" s="664" t="s">
        <v>2099</v>
      </c>
      <c r="H314" s="664" t="s">
        <v>1302</v>
      </c>
      <c r="I314" s="664" t="s">
        <v>1375</v>
      </c>
      <c r="J314" s="664" t="s">
        <v>555</v>
      </c>
      <c r="K314" s="664" t="s">
        <v>1998</v>
      </c>
      <c r="L314" s="665">
        <v>18.260000000000002</v>
      </c>
      <c r="M314" s="665">
        <v>273.89999999999998</v>
      </c>
      <c r="N314" s="664">
        <v>15</v>
      </c>
      <c r="O314" s="747">
        <v>8</v>
      </c>
      <c r="P314" s="665">
        <v>54.78</v>
      </c>
      <c r="Q314" s="680">
        <v>0.2</v>
      </c>
      <c r="R314" s="664">
        <v>3</v>
      </c>
      <c r="S314" s="680">
        <v>0.2</v>
      </c>
      <c r="T314" s="747">
        <v>2</v>
      </c>
      <c r="U314" s="703">
        <v>0.25</v>
      </c>
    </row>
    <row r="315" spans="1:21" ht="14.4" customHeight="1" x14ac:dyDescent="0.3">
      <c r="A315" s="663">
        <v>25</v>
      </c>
      <c r="B315" s="664" t="s">
        <v>1838</v>
      </c>
      <c r="C315" s="664" t="s">
        <v>2047</v>
      </c>
      <c r="D315" s="745" t="s">
        <v>2797</v>
      </c>
      <c r="E315" s="746" t="s">
        <v>2084</v>
      </c>
      <c r="F315" s="664" t="s">
        <v>2043</v>
      </c>
      <c r="G315" s="664" t="s">
        <v>2099</v>
      </c>
      <c r="H315" s="664" t="s">
        <v>525</v>
      </c>
      <c r="I315" s="664" t="s">
        <v>666</v>
      </c>
      <c r="J315" s="664" t="s">
        <v>555</v>
      </c>
      <c r="K315" s="664" t="s">
        <v>2100</v>
      </c>
      <c r="L315" s="665">
        <v>24.22</v>
      </c>
      <c r="M315" s="665">
        <v>24.22</v>
      </c>
      <c r="N315" s="664">
        <v>1</v>
      </c>
      <c r="O315" s="747">
        <v>0.5</v>
      </c>
      <c r="P315" s="665"/>
      <c r="Q315" s="680">
        <v>0</v>
      </c>
      <c r="R315" s="664"/>
      <c r="S315" s="680">
        <v>0</v>
      </c>
      <c r="T315" s="747"/>
      <c r="U315" s="703">
        <v>0</v>
      </c>
    </row>
    <row r="316" spans="1:21" ht="14.4" customHeight="1" x14ac:dyDescent="0.3">
      <c r="A316" s="663">
        <v>25</v>
      </c>
      <c r="B316" s="664" t="s">
        <v>1838</v>
      </c>
      <c r="C316" s="664" t="s">
        <v>2047</v>
      </c>
      <c r="D316" s="745" t="s">
        <v>2797</v>
      </c>
      <c r="E316" s="746" t="s">
        <v>2084</v>
      </c>
      <c r="F316" s="664" t="s">
        <v>2043</v>
      </c>
      <c r="G316" s="664" t="s">
        <v>2099</v>
      </c>
      <c r="H316" s="664" t="s">
        <v>525</v>
      </c>
      <c r="I316" s="664" t="s">
        <v>666</v>
      </c>
      <c r="J316" s="664" t="s">
        <v>555</v>
      </c>
      <c r="K316" s="664" t="s">
        <v>2100</v>
      </c>
      <c r="L316" s="665">
        <v>18.260000000000002</v>
      </c>
      <c r="M316" s="665">
        <v>109.56000000000002</v>
      </c>
      <c r="N316" s="664">
        <v>6</v>
      </c>
      <c r="O316" s="747">
        <v>3</v>
      </c>
      <c r="P316" s="665">
        <v>91.300000000000011</v>
      </c>
      <c r="Q316" s="680">
        <v>0.83333333333333326</v>
      </c>
      <c r="R316" s="664">
        <v>5</v>
      </c>
      <c r="S316" s="680">
        <v>0.83333333333333337</v>
      </c>
      <c r="T316" s="747">
        <v>2.5</v>
      </c>
      <c r="U316" s="703">
        <v>0.83333333333333337</v>
      </c>
    </row>
    <row r="317" spans="1:21" ht="14.4" customHeight="1" x14ac:dyDescent="0.3">
      <c r="A317" s="663">
        <v>25</v>
      </c>
      <c r="B317" s="664" t="s">
        <v>1838</v>
      </c>
      <c r="C317" s="664" t="s">
        <v>2047</v>
      </c>
      <c r="D317" s="745" t="s">
        <v>2797</v>
      </c>
      <c r="E317" s="746" t="s">
        <v>2084</v>
      </c>
      <c r="F317" s="664" t="s">
        <v>2043</v>
      </c>
      <c r="G317" s="664" t="s">
        <v>2123</v>
      </c>
      <c r="H317" s="664" t="s">
        <v>525</v>
      </c>
      <c r="I317" s="664" t="s">
        <v>2124</v>
      </c>
      <c r="J317" s="664" t="s">
        <v>2125</v>
      </c>
      <c r="K317" s="664" t="s">
        <v>2126</v>
      </c>
      <c r="L317" s="665">
        <v>0</v>
      </c>
      <c r="M317" s="665">
        <v>0</v>
      </c>
      <c r="N317" s="664">
        <v>2</v>
      </c>
      <c r="O317" s="747">
        <v>2</v>
      </c>
      <c r="P317" s="665"/>
      <c r="Q317" s="680"/>
      <c r="R317" s="664"/>
      <c r="S317" s="680">
        <v>0</v>
      </c>
      <c r="T317" s="747"/>
      <c r="U317" s="703">
        <v>0</v>
      </c>
    </row>
    <row r="318" spans="1:21" ht="14.4" customHeight="1" x14ac:dyDescent="0.3">
      <c r="A318" s="663">
        <v>25</v>
      </c>
      <c r="B318" s="664" t="s">
        <v>1838</v>
      </c>
      <c r="C318" s="664" t="s">
        <v>2047</v>
      </c>
      <c r="D318" s="745" t="s">
        <v>2797</v>
      </c>
      <c r="E318" s="746" t="s">
        <v>2084</v>
      </c>
      <c r="F318" s="664" t="s">
        <v>2043</v>
      </c>
      <c r="G318" s="664" t="s">
        <v>2345</v>
      </c>
      <c r="H318" s="664" t="s">
        <v>525</v>
      </c>
      <c r="I318" s="664" t="s">
        <v>1228</v>
      </c>
      <c r="J318" s="664" t="s">
        <v>1229</v>
      </c>
      <c r="K318" s="664" t="s">
        <v>1230</v>
      </c>
      <c r="L318" s="665">
        <v>108.44</v>
      </c>
      <c r="M318" s="665">
        <v>216.88</v>
      </c>
      <c r="N318" s="664">
        <v>2</v>
      </c>
      <c r="O318" s="747">
        <v>0.5</v>
      </c>
      <c r="P318" s="665"/>
      <c r="Q318" s="680">
        <v>0</v>
      </c>
      <c r="R318" s="664"/>
      <c r="S318" s="680">
        <v>0</v>
      </c>
      <c r="T318" s="747"/>
      <c r="U318" s="703">
        <v>0</v>
      </c>
    </row>
    <row r="319" spans="1:21" ht="14.4" customHeight="1" x14ac:dyDescent="0.3">
      <c r="A319" s="663">
        <v>25</v>
      </c>
      <c r="B319" s="664" t="s">
        <v>1838</v>
      </c>
      <c r="C319" s="664" t="s">
        <v>2047</v>
      </c>
      <c r="D319" s="745" t="s">
        <v>2797</v>
      </c>
      <c r="E319" s="746" t="s">
        <v>2084</v>
      </c>
      <c r="F319" s="664" t="s">
        <v>2043</v>
      </c>
      <c r="G319" s="664" t="s">
        <v>2345</v>
      </c>
      <c r="H319" s="664" t="s">
        <v>525</v>
      </c>
      <c r="I319" s="664" t="s">
        <v>2346</v>
      </c>
      <c r="J319" s="664" t="s">
        <v>1229</v>
      </c>
      <c r="K319" s="664" t="s">
        <v>2347</v>
      </c>
      <c r="L319" s="665">
        <v>54.23</v>
      </c>
      <c r="M319" s="665">
        <v>162.69</v>
      </c>
      <c r="N319" s="664">
        <v>3</v>
      </c>
      <c r="O319" s="747">
        <v>2</v>
      </c>
      <c r="P319" s="665">
        <v>54.23</v>
      </c>
      <c r="Q319" s="680">
        <v>0.33333333333333331</v>
      </c>
      <c r="R319" s="664">
        <v>1</v>
      </c>
      <c r="S319" s="680">
        <v>0.33333333333333331</v>
      </c>
      <c r="T319" s="747">
        <v>1</v>
      </c>
      <c r="U319" s="703">
        <v>0.5</v>
      </c>
    </row>
    <row r="320" spans="1:21" ht="14.4" customHeight="1" x14ac:dyDescent="0.3">
      <c r="A320" s="663">
        <v>25</v>
      </c>
      <c r="B320" s="664" t="s">
        <v>1838</v>
      </c>
      <c r="C320" s="664" t="s">
        <v>2047</v>
      </c>
      <c r="D320" s="745" t="s">
        <v>2797</v>
      </c>
      <c r="E320" s="746" t="s">
        <v>2084</v>
      </c>
      <c r="F320" s="664" t="s">
        <v>2043</v>
      </c>
      <c r="G320" s="664" t="s">
        <v>2496</v>
      </c>
      <c r="H320" s="664" t="s">
        <v>525</v>
      </c>
      <c r="I320" s="664" t="s">
        <v>2497</v>
      </c>
      <c r="J320" s="664" t="s">
        <v>2498</v>
      </c>
      <c r="K320" s="664" t="s">
        <v>2499</v>
      </c>
      <c r="L320" s="665">
        <v>0</v>
      </c>
      <c r="M320" s="665">
        <v>0</v>
      </c>
      <c r="N320" s="664">
        <v>2</v>
      </c>
      <c r="O320" s="747">
        <v>1.5</v>
      </c>
      <c r="P320" s="665"/>
      <c r="Q320" s="680"/>
      <c r="R320" s="664"/>
      <c r="S320" s="680">
        <v>0</v>
      </c>
      <c r="T320" s="747"/>
      <c r="U320" s="703">
        <v>0</v>
      </c>
    </row>
    <row r="321" spans="1:21" ht="14.4" customHeight="1" x14ac:dyDescent="0.3">
      <c r="A321" s="663">
        <v>25</v>
      </c>
      <c r="B321" s="664" t="s">
        <v>1838</v>
      </c>
      <c r="C321" s="664" t="s">
        <v>2047</v>
      </c>
      <c r="D321" s="745" t="s">
        <v>2797</v>
      </c>
      <c r="E321" s="746" t="s">
        <v>2084</v>
      </c>
      <c r="F321" s="664" t="s">
        <v>2043</v>
      </c>
      <c r="G321" s="664" t="s">
        <v>2500</v>
      </c>
      <c r="H321" s="664" t="s">
        <v>525</v>
      </c>
      <c r="I321" s="664" t="s">
        <v>2501</v>
      </c>
      <c r="J321" s="664" t="s">
        <v>2502</v>
      </c>
      <c r="K321" s="664" t="s">
        <v>2503</v>
      </c>
      <c r="L321" s="665">
        <v>139.63999999999999</v>
      </c>
      <c r="M321" s="665">
        <v>139.63999999999999</v>
      </c>
      <c r="N321" s="664">
        <v>1</v>
      </c>
      <c r="O321" s="747">
        <v>1</v>
      </c>
      <c r="P321" s="665"/>
      <c r="Q321" s="680">
        <v>0</v>
      </c>
      <c r="R321" s="664"/>
      <c r="S321" s="680">
        <v>0</v>
      </c>
      <c r="T321" s="747"/>
      <c r="U321" s="703">
        <v>0</v>
      </c>
    </row>
    <row r="322" spans="1:21" ht="14.4" customHeight="1" x14ac:dyDescent="0.3">
      <c r="A322" s="663">
        <v>25</v>
      </c>
      <c r="B322" s="664" t="s">
        <v>1838</v>
      </c>
      <c r="C322" s="664" t="s">
        <v>2047</v>
      </c>
      <c r="D322" s="745" t="s">
        <v>2797</v>
      </c>
      <c r="E322" s="746" t="s">
        <v>2084</v>
      </c>
      <c r="F322" s="664" t="s">
        <v>2043</v>
      </c>
      <c r="G322" s="664" t="s">
        <v>2299</v>
      </c>
      <c r="H322" s="664" t="s">
        <v>525</v>
      </c>
      <c r="I322" s="664" t="s">
        <v>2504</v>
      </c>
      <c r="J322" s="664" t="s">
        <v>2505</v>
      </c>
      <c r="K322" s="664" t="s">
        <v>2506</v>
      </c>
      <c r="L322" s="665">
        <v>31.32</v>
      </c>
      <c r="M322" s="665">
        <v>31.32</v>
      </c>
      <c r="N322" s="664">
        <v>1</v>
      </c>
      <c r="O322" s="747">
        <v>0.5</v>
      </c>
      <c r="P322" s="665"/>
      <c r="Q322" s="680">
        <v>0</v>
      </c>
      <c r="R322" s="664"/>
      <c r="S322" s="680">
        <v>0</v>
      </c>
      <c r="T322" s="747"/>
      <c r="U322" s="703">
        <v>0</v>
      </c>
    </row>
    <row r="323" spans="1:21" ht="14.4" customHeight="1" x14ac:dyDescent="0.3">
      <c r="A323" s="663">
        <v>25</v>
      </c>
      <c r="B323" s="664" t="s">
        <v>1838</v>
      </c>
      <c r="C323" s="664" t="s">
        <v>2047</v>
      </c>
      <c r="D323" s="745" t="s">
        <v>2797</v>
      </c>
      <c r="E323" s="746" t="s">
        <v>2084</v>
      </c>
      <c r="F323" s="664" t="s">
        <v>2043</v>
      </c>
      <c r="G323" s="664" t="s">
        <v>2350</v>
      </c>
      <c r="H323" s="664" t="s">
        <v>525</v>
      </c>
      <c r="I323" s="664" t="s">
        <v>2507</v>
      </c>
      <c r="J323" s="664" t="s">
        <v>2352</v>
      </c>
      <c r="K323" s="664" t="s">
        <v>2508</v>
      </c>
      <c r="L323" s="665">
        <v>0</v>
      </c>
      <c r="M323" s="665">
        <v>0</v>
      </c>
      <c r="N323" s="664">
        <v>1</v>
      </c>
      <c r="O323" s="747">
        <v>1</v>
      </c>
      <c r="P323" s="665"/>
      <c r="Q323" s="680"/>
      <c r="R323" s="664"/>
      <c r="S323" s="680">
        <v>0</v>
      </c>
      <c r="T323" s="747"/>
      <c r="U323" s="703">
        <v>0</v>
      </c>
    </row>
    <row r="324" spans="1:21" ht="14.4" customHeight="1" x14ac:dyDescent="0.3">
      <c r="A324" s="663">
        <v>25</v>
      </c>
      <c r="B324" s="664" t="s">
        <v>1838</v>
      </c>
      <c r="C324" s="664" t="s">
        <v>2047</v>
      </c>
      <c r="D324" s="745" t="s">
        <v>2797</v>
      </c>
      <c r="E324" s="746" t="s">
        <v>2084</v>
      </c>
      <c r="F324" s="664" t="s">
        <v>2044</v>
      </c>
      <c r="G324" s="664" t="s">
        <v>2307</v>
      </c>
      <c r="H324" s="664" t="s">
        <v>525</v>
      </c>
      <c r="I324" s="664" t="s">
        <v>601</v>
      </c>
      <c r="J324" s="664" t="s">
        <v>2072</v>
      </c>
      <c r="K324" s="664"/>
      <c r="L324" s="665">
        <v>0</v>
      </c>
      <c r="M324" s="665">
        <v>0</v>
      </c>
      <c r="N324" s="664">
        <v>1</v>
      </c>
      <c r="O324" s="747">
        <v>1</v>
      </c>
      <c r="P324" s="665">
        <v>0</v>
      </c>
      <c r="Q324" s="680"/>
      <c r="R324" s="664">
        <v>1</v>
      </c>
      <c r="S324" s="680">
        <v>1</v>
      </c>
      <c r="T324" s="747">
        <v>1</v>
      </c>
      <c r="U324" s="703">
        <v>1</v>
      </c>
    </row>
    <row r="325" spans="1:21" ht="14.4" customHeight="1" x14ac:dyDescent="0.3">
      <c r="A325" s="663">
        <v>25</v>
      </c>
      <c r="B325" s="664" t="s">
        <v>1838</v>
      </c>
      <c r="C325" s="664" t="s">
        <v>2047</v>
      </c>
      <c r="D325" s="745" t="s">
        <v>2797</v>
      </c>
      <c r="E325" s="746" t="s">
        <v>2085</v>
      </c>
      <c r="F325" s="664" t="s">
        <v>2043</v>
      </c>
      <c r="G325" s="664" t="s">
        <v>2096</v>
      </c>
      <c r="H325" s="664" t="s">
        <v>1302</v>
      </c>
      <c r="I325" s="664" t="s">
        <v>1658</v>
      </c>
      <c r="J325" s="664" t="s">
        <v>1438</v>
      </c>
      <c r="K325" s="664" t="s">
        <v>1965</v>
      </c>
      <c r="L325" s="665">
        <v>154.36000000000001</v>
      </c>
      <c r="M325" s="665">
        <v>6328.7600000000029</v>
      </c>
      <c r="N325" s="664">
        <v>41</v>
      </c>
      <c r="O325" s="747">
        <v>35</v>
      </c>
      <c r="P325" s="665">
        <v>3241.5600000000013</v>
      </c>
      <c r="Q325" s="680">
        <v>0.51219512195121952</v>
      </c>
      <c r="R325" s="664">
        <v>21</v>
      </c>
      <c r="S325" s="680">
        <v>0.51219512195121952</v>
      </c>
      <c r="T325" s="747">
        <v>17</v>
      </c>
      <c r="U325" s="703">
        <v>0.48571428571428571</v>
      </c>
    </row>
    <row r="326" spans="1:21" ht="14.4" customHeight="1" x14ac:dyDescent="0.3">
      <c r="A326" s="663">
        <v>25</v>
      </c>
      <c r="B326" s="664" t="s">
        <v>1838</v>
      </c>
      <c r="C326" s="664" t="s">
        <v>2047</v>
      </c>
      <c r="D326" s="745" t="s">
        <v>2797</v>
      </c>
      <c r="E326" s="746" t="s">
        <v>2085</v>
      </c>
      <c r="F326" s="664" t="s">
        <v>2043</v>
      </c>
      <c r="G326" s="664" t="s">
        <v>2183</v>
      </c>
      <c r="H326" s="664" t="s">
        <v>525</v>
      </c>
      <c r="I326" s="664" t="s">
        <v>765</v>
      </c>
      <c r="J326" s="664" t="s">
        <v>2426</v>
      </c>
      <c r="K326" s="664" t="s">
        <v>2427</v>
      </c>
      <c r="L326" s="665">
        <v>0</v>
      </c>
      <c r="M326" s="665">
        <v>0</v>
      </c>
      <c r="N326" s="664">
        <v>1</v>
      </c>
      <c r="O326" s="747">
        <v>1</v>
      </c>
      <c r="P326" s="665">
        <v>0</v>
      </c>
      <c r="Q326" s="680"/>
      <c r="R326" s="664">
        <v>1</v>
      </c>
      <c r="S326" s="680">
        <v>1</v>
      </c>
      <c r="T326" s="747">
        <v>1</v>
      </c>
      <c r="U326" s="703">
        <v>1</v>
      </c>
    </row>
    <row r="327" spans="1:21" ht="14.4" customHeight="1" x14ac:dyDescent="0.3">
      <c r="A327" s="663">
        <v>25</v>
      </c>
      <c r="B327" s="664" t="s">
        <v>1838</v>
      </c>
      <c r="C327" s="664" t="s">
        <v>2047</v>
      </c>
      <c r="D327" s="745" t="s">
        <v>2797</v>
      </c>
      <c r="E327" s="746" t="s">
        <v>2085</v>
      </c>
      <c r="F327" s="664" t="s">
        <v>2043</v>
      </c>
      <c r="G327" s="664" t="s">
        <v>2243</v>
      </c>
      <c r="H327" s="664" t="s">
        <v>525</v>
      </c>
      <c r="I327" s="664" t="s">
        <v>2244</v>
      </c>
      <c r="J327" s="664" t="s">
        <v>2245</v>
      </c>
      <c r="K327" s="664" t="s">
        <v>2246</v>
      </c>
      <c r="L327" s="665">
        <v>72.5</v>
      </c>
      <c r="M327" s="665">
        <v>290</v>
      </c>
      <c r="N327" s="664">
        <v>4</v>
      </c>
      <c r="O327" s="747">
        <v>1.5</v>
      </c>
      <c r="P327" s="665">
        <v>145</v>
      </c>
      <c r="Q327" s="680">
        <v>0.5</v>
      </c>
      <c r="R327" s="664">
        <v>2</v>
      </c>
      <c r="S327" s="680">
        <v>0.5</v>
      </c>
      <c r="T327" s="747">
        <v>0.5</v>
      </c>
      <c r="U327" s="703">
        <v>0.33333333333333331</v>
      </c>
    </row>
    <row r="328" spans="1:21" ht="14.4" customHeight="1" x14ac:dyDescent="0.3">
      <c r="A328" s="663">
        <v>25</v>
      </c>
      <c r="B328" s="664" t="s">
        <v>1838</v>
      </c>
      <c r="C328" s="664" t="s">
        <v>2047</v>
      </c>
      <c r="D328" s="745" t="s">
        <v>2797</v>
      </c>
      <c r="E328" s="746" t="s">
        <v>2085</v>
      </c>
      <c r="F328" s="664" t="s">
        <v>2043</v>
      </c>
      <c r="G328" s="664" t="s">
        <v>2370</v>
      </c>
      <c r="H328" s="664" t="s">
        <v>525</v>
      </c>
      <c r="I328" s="664" t="s">
        <v>869</v>
      </c>
      <c r="J328" s="664" t="s">
        <v>870</v>
      </c>
      <c r="K328" s="664" t="s">
        <v>2371</v>
      </c>
      <c r="L328" s="665">
        <v>42.05</v>
      </c>
      <c r="M328" s="665">
        <v>42.05</v>
      </c>
      <c r="N328" s="664">
        <v>1</v>
      </c>
      <c r="O328" s="747">
        <v>1</v>
      </c>
      <c r="P328" s="665">
        <v>42.05</v>
      </c>
      <c r="Q328" s="680">
        <v>1</v>
      </c>
      <c r="R328" s="664">
        <v>1</v>
      </c>
      <c r="S328" s="680">
        <v>1</v>
      </c>
      <c r="T328" s="747">
        <v>1</v>
      </c>
      <c r="U328" s="703">
        <v>1</v>
      </c>
    </row>
    <row r="329" spans="1:21" ht="14.4" customHeight="1" x14ac:dyDescent="0.3">
      <c r="A329" s="663">
        <v>25</v>
      </c>
      <c r="B329" s="664" t="s">
        <v>1838</v>
      </c>
      <c r="C329" s="664" t="s">
        <v>2047</v>
      </c>
      <c r="D329" s="745" t="s">
        <v>2797</v>
      </c>
      <c r="E329" s="746" t="s">
        <v>2085</v>
      </c>
      <c r="F329" s="664" t="s">
        <v>2043</v>
      </c>
      <c r="G329" s="664" t="s">
        <v>2372</v>
      </c>
      <c r="H329" s="664" t="s">
        <v>525</v>
      </c>
      <c r="I329" s="664" t="s">
        <v>620</v>
      </c>
      <c r="J329" s="664" t="s">
        <v>2374</v>
      </c>
      <c r="K329" s="664" t="s">
        <v>2509</v>
      </c>
      <c r="L329" s="665">
        <v>37.61</v>
      </c>
      <c r="M329" s="665">
        <v>37.61</v>
      </c>
      <c r="N329" s="664">
        <v>1</v>
      </c>
      <c r="O329" s="747">
        <v>1</v>
      </c>
      <c r="P329" s="665">
        <v>37.61</v>
      </c>
      <c r="Q329" s="680">
        <v>1</v>
      </c>
      <c r="R329" s="664">
        <v>1</v>
      </c>
      <c r="S329" s="680">
        <v>1</v>
      </c>
      <c r="T329" s="747">
        <v>1</v>
      </c>
      <c r="U329" s="703">
        <v>1</v>
      </c>
    </row>
    <row r="330" spans="1:21" ht="14.4" customHeight="1" x14ac:dyDescent="0.3">
      <c r="A330" s="663">
        <v>25</v>
      </c>
      <c r="B330" s="664" t="s">
        <v>1838</v>
      </c>
      <c r="C330" s="664" t="s">
        <v>2047</v>
      </c>
      <c r="D330" s="745" t="s">
        <v>2797</v>
      </c>
      <c r="E330" s="746" t="s">
        <v>2085</v>
      </c>
      <c r="F330" s="664" t="s">
        <v>2043</v>
      </c>
      <c r="G330" s="664" t="s">
        <v>2131</v>
      </c>
      <c r="H330" s="664" t="s">
        <v>525</v>
      </c>
      <c r="I330" s="664" t="s">
        <v>2132</v>
      </c>
      <c r="J330" s="664" t="s">
        <v>2133</v>
      </c>
      <c r="K330" s="664" t="s">
        <v>2134</v>
      </c>
      <c r="L330" s="665">
        <v>0</v>
      </c>
      <c r="M330" s="665">
        <v>0</v>
      </c>
      <c r="N330" s="664">
        <v>1</v>
      </c>
      <c r="O330" s="747">
        <v>0.5</v>
      </c>
      <c r="P330" s="665">
        <v>0</v>
      </c>
      <c r="Q330" s="680"/>
      <c r="R330" s="664">
        <v>1</v>
      </c>
      <c r="S330" s="680">
        <v>1</v>
      </c>
      <c r="T330" s="747">
        <v>0.5</v>
      </c>
      <c r="U330" s="703">
        <v>1</v>
      </c>
    </row>
    <row r="331" spans="1:21" ht="14.4" customHeight="1" x14ac:dyDescent="0.3">
      <c r="A331" s="663">
        <v>25</v>
      </c>
      <c r="B331" s="664" t="s">
        <v>1838</v>
      </c>
      <c r="C331" s="664" t="s">
        <v>2047</v>
      </c>
      <c r="D331" s="745" t="s">
        <v>2797</v>
      </c>
      <c r="E331" s="746" t="s">
        <v>2085</v>
      </c>
      <c r="F331" s="664" t="s">
        <v>2043</v>
      </c>
      <c r="G331" s="664" t="s">
        <v>2204</v>
      </c>
      <c r="H331" s="664" t="s">
        <v>525</v>
      </c>
      <c r="I331" s="664" t="s">
        <v>797</v>
      </c>
      <c r="J331" s="664" t="s">
        <v>2206</v>
      </c>
      <c r="K331" s="664" t="s">
        <v>2510</v>
      </c>
      <c r="L331" s="665">
        <v>63.7</v>
      </c>
      <c r="M331" s="665">
        <v>63.7</v>
      </c>
      <c r="N331" s="664">
        <v>1</v>
      </c>
      <c r="O331" s="747">
        <v>1</v>
      </c>
      <c r="P331" s="665">
        <v>63.7</v>
      </c>
      <c r="Q331" s="680">
        <v>1</v>
      </c>
      <c r="R331" s="664">
        <v>1</v>
      </c>
      <c r="S331" s="680">
        <v>1</v>
      </c>
      <c r="T331" s="747">
        <v>1</v>
      </c>
      <c r="U331" s="703">
        <v>1</v>
      </c>
    </row>
    <row r="332" spans="1:21" ht="14.4" customHeight="1" x14ac:dyDescent="0.3">
      <c r="A332" s="663">
        <v>25</v>
      </c>
      <c r="B332" s="664" t="s">
        <v>1838</v>
      </c>
      <c r="C332" s="664" t="s">
        <v>2047</v>
      </c>
      <c r="D332" s="745" t="s">
        <v>2797</v>
      </c>
      <c r="E332" s="746" t="s">
        <v>2085</v>
      </c>
      <c r="F332" s="664" t="s">
        <v>2043</v>
      </c>
      <c r="G332" s="664" t="s">
        <v>2320</v>
      </c>
      <c r="H332" s="664" t="s">
        <v>525</v>
      </c>
      <c r="I332" s="664" t="s">
        <v>2511</v>
      </c>
      <c r="J332" s="664" t="s">
        <v>746</v>
      </c>
      <c r="K332" s="664" t="s">
        <v>2321</v>
      </c>
      <c r="L332" s="665">
        <v>107.27</v>
      </c>
      <c r="M332" s="665">
        <v>107.27</v>
      </c>
      <c r="N332" s="664">
        <v>1</v>
      </c>
      <c r="O332" s="747">
        <v>1</v>
      </c>
      <c r="P332" s="665"/>
      <c r="Q332" s="680">
        <v>0</v>
      </c>
      <c r="R332" s="664"/>
      <c r="S332" s="680">
        <v>0</v>
      </c>
      <c r="T332" s="747"/>
      <c r="U332" s="703">
        <v>0</v>
      </c>
    </row>
    <row r="333" spans="1:21" ht="14.4" customHeight="1" x14ac:dyDescent="0.3">
      <c r="A333" s="663">
        <v>25</v>
      </c>
      <c r="B333" s="664" t="s">
        <v>1838</v>
      </c>
      <c r="C333" s="664" t="s">
        <v>2047</v>
      </c>
      <c r="D333" s="745" t="s">
        <v>2797</v>
      </c>
      <c r="E333" s="746" t="s">
        <v>2085</v>
      </c>
      <c r="F333" s="664" t="s">
        <v>2043</v>
      </c>
      <c r="G333" s="664" t="s">
        <v>2512</v>
      </c>
      <c r="H333" s="664" t="s">
        <v>525</v>
      </c>
      <c r="I333" s="664" t="s">
        <v>2513</v>
      </c>
      <c r="J333" s="664" t="s">
        <v>2514</v>
      </c>
      <c r="K333" s="664" t="s">
        <v>2515</v>
      </c>
      <c r="L333" s="665">
        <v>0</v>
      </c>
      <c r="M333" s="665">
        <v>0</v>
      </c>
      <c r="N333" s="664">
        <v>1</v>
      </c>
      <c r="O333" s="747">
        <v>1</v>
      </c>
      <c r="P333" s="665">
        <v>0</v>
      </c>
      <c r="Q333" s="680"/>
      <c r="R333" s="664">
        <v>1</v>
      </c>
      <c r="S333" s="680">
        <v>1</v>
      </c>
      <c r="T333" s="747">
        <v>1</v>
      </c>
      <c r="U333" s="703">
        <v>1</v>
      </c>
    </row>
    <row r="334" spans="1:21" ht="14.4" customHeight="1" x14ac:dyDescent="0.3">
      <c r="A334" s="663">
        <v>25</v>
      </c>
      <c r="B334" s="664" t="s">
        <v>1838</v>
      </c>
      <c r="C334" s="664" t="s">
        <v>2047</v>
      </c>
      <c r="D334" s="745" t="s">
        <v>2797</v>
      </c>
      <c r="E334" s="746" t="s">
        <v>2085</v>
      </c>
      <c r="F334" s="664" t="s">
        <v>2043</v>
      </c>
      <c r="G334" s="664" t="s">
        <v>2097</v>
      </c>
      <c r="H334" s="664" t="s">
        <v>525</v>
      </c>
      <c r="I334" s="664" t="s">
        <v>1592</v>
      </c>
      <c r="J334" s="664" t="s">
        <v>1593</v>
      </c>
      <c r="K334" s="664" t="s">
        <v>2098</v>
      </c>
      <c r="L334" s="665">
        <v>132.97999999999999</v>
      </c>
      <c r="M334" s="665">
        <v>398.93999999999994</v>
      </c>
      <c r="N334" s="664">
        <v>3</v>
      </c>
      <c r="O334" s="747">
        <v>3</v>
      </c>
      <c r="P334" s="665"/>
      <c r="Q334" s="680">
        <v>0</v>
      </c>
      <c r="R334" s="664"/>
      <c r="S334" s="680">
        <v>0</v>
      </c>
      <c r="T334" s="747"/>
      <c r="U334" s="703">
        <v>0</v>
      </c>
    </row>
    <row r="335" spans="1:21" ht="14.4" customHeight="1" x14ac:dyDescent="0.3">
      <c r="A335" s="663">
        <v>25</v>
      </c>
      <c r="B335" s="664" t="s">
        <v>1838</v>
      </c>
      <c r="C335" s="664" t="s">
        <v>2047</v>
      </c>
      <c r="D335" s="745" t="s">
        <v>2797</v>
      </c>
      <c r="E335" s="746" t="s">
        <v>2085</v>
      </c>
      <c r="F335" s="664" t="s">
        <v>2043</v>
      </c>
      <c r="G335" s="664" t="s">
        <v>2097</v>
      </c>
      <c r="H335" s="664" t="s">
        <v>525</v>
      </c>
      <c r="I335" s="664" t="s">
        <v>2120</v>
      </c>
      <c r="J335" s="664" t="s">
        <v>1593</v>
      </c>
      <c r="K335" s="664" t="s">
        <v>2098</v>
      </c>
      <c r="L335" s="665">
        <v>132.97999999999999</v>
      </c>
      <c r="M335" s="665">
        <v>132.97999999999999</v>
      </c>
      <c r="N335" s="664">
        <v>1</v>
      </c>
      <c r="O335" s="747">
        <v>1</v>
      </c>
      <c r="P335" s="665">
        <v>132.97999999999999</v>
      </c>
      <c r="Q335" s="680">
        <v>1</v>
      </c>
      <c r="R335" s="664">
        <v>1</v>
      </c>
      <c r="S335" s="680">
        <v>1</v>
      </c>
      <c r="T335" s="747">
        <v>1</v>
      </c>
      <c r="U335" s="703">
        <v>1</v>
      </c>
    </row>
    <row r="336" spans="1:21" ht="14.4" customHeight="1" x14ac:dyDescent="0.3">
      <c r="A336" s="663">
        <v>25</v>
      </c>
      <c r="B336" s="664" t="s">
        <v>1838</v>
      </c>
      <c r="C336" s="664" t="s">
        <v>2047</v>
      </c>
      <c r="D336" s="745" t="s">
        <v>2797</v>
      </c>
      <c r="E336" s="746" t="s">
        <v>2085</v>
      </c>
      <c r="F336" s="664" t="s">
        <v>2043</v>
      </c>
      <c r="G336" s="664" t="s">
        <v>2516</v>
      </c>
      <c r="H336" s="664" t="s">
        <v>1302</v>
      </c>
      <c r="I336" s="664" t="s">
        <v>2517</v>
      </c>
      <c r="J336" s="664" t="s">
        <v>2518</v>
      </c>
      <c r="K336" s="664" t="s">
        <v>2519</v>
      </c>
      <c r="L336" s="665">
        <v>93.43</v>
      </c>
      <c r="M336" s="665">
        <v>93.43</v>
      </c>
      <c r="N336" s="664">
        <v>1</v>
      </c>
      <c r="O336" s="747">
        <v>0.5</v>
      </c>
      <c r="P336" s="665">
        <v>93.43</v>
      </c>
      <c r="Q336" s="680">
        <v>1</v>
      </c>
      <c r="R336" s="664">
        <v>1</v>
      </c>
      <c r="S336" s="680">
        <v>1</v>
      </c>
      <c r="T336" s="747">
        <v>0.5</v>
      </c>
      <c r="U336" s="703">
        <v>1</v>
      </c>
    </row>
    <row r="337" spans="1:21" ht="14.4" customHeight="1" x14ac:dyDescent="0.3">
      <c r="A337" s="663">
        <v>25</v>
      </c>
      <c r="B337" s="664" t="s">
        <v>1838</v>
      </c>
      <c r="C337" s="664" t="s">
        <v>2047</v>
      </c>
      <c r="D337" s="745" t="s">
        <v>2797</v>
      </c>
      <c r="E337" s="746" t="s">
        <v>2085</v>
      </c>
      <c r="F337" s="664" t="s">
        <v>2043</v>
      </c>
      <c r="G337" s="664" t="s">
        <v>2516</v>
      </c>
      <c r="H337" s="664" t="s">
        <v>1302</v>
      </c>
      <c r="I337" s="664" t="s">
        <v>2520</v>
      </c>
      <c r="J337" s="664" t="s">
        <v>2518</v>
      </c>
      <c r="K337" s="664" t="s">
        <v>2521</v>
      </c>
      <c r="L337" s="665">
        <v>186.87</v>
      </c>
      <c r="M337" s="665">
        <v>560.61</v>
      </c>
      <c r="N337" s="664">
        <v>3</v>
      </c>
      <c r="O337" s="747">
        <v>1.5</v>
      </c>
      <c r="P337" s="665">
        <v>560.61</v>
      </c>
      <c r="Q337" s="680">
        <v>1</v>
      </c>
      <c r="R337" s="664">
        <v>3</v>
      </c>
      <c r="S337" s="680">
        <v>1</v>
      </c>
      <c r="T337" s="747">
        <v>1.5</v>
      </c>
      <c r="U337" s="703">
        <v>1</v>
      </c>
    </row>
    <row r="338" spans="1:21" ht="14.4" customHeight="1" x14ac:dyDescent="0.3">
      <c r="A338" s="663">
        <v>25</v>
      </c>
      <c r="B338" s="664" t="s">
        <v>1838</v>
      </c>
      <c r="C338" s="664" t="s">
        <v>2047</v>
      </c>
      <c r="D338" s="745" t="s">
        <v>2797</v>
      </c>
      <c r="E338" s="746" t="s">
        <v>2085</v>
      </c>
      <c r="F338" s="664" t="s">
        <v>2043</v>
      </c>
      <c r="G338" s="664" t="s">
        <v>2331</v>
      </c>
      <c r="H338" s="664" t="s">
        <v>525</v>
      </c>
      <c r="I338" s="664" t="s">
        <v>2522</v>
      </c>
      <c r="J338" s="664" t="s">
        <v>2523</v>
      </c>
      <c r="K338" s="664" t="s">
        <v>2524</v>
      </c>
      <c r="L338" s="665">
        <v>0</v>
      </c>
      <c r="M338" s="665">
        <v>0</v>
      </c>
      <c r="N338" s="664">
        <v>2</v>
      </c>
      <c r="O338" s="747">
        <v>0.5</v>
      </c>
      <c r="P338" s="665">
        <v>0</v>
      </c>
      <c r="Q338" s="680"/>
      <c r="R338" s="664">
        <v>2</v>
      </c>
      <c r="S338" s="680">
        <v>1</v>
      </c>
      <c r="T338" s="747">
        <v>0.5</v>
      </c>
      <c r="U338" s="703">
        <v>1</v>
      </c>
    </row>
    <row r="339" spans="1:21" ht="14.4" customHeight="1" x14ac:dyDescent="0.3">
      <c r="A339" s="663">
        <v>25</v>
      </c>
      <c r="B339" s="664" t="s">
        <v>1838</v>
      </c>
      <c r="C339" s="664" t="s">
        <v>2047</v>
      </c>
      <c r="D339" s="745" t="s">
        <v>2797</v>
      </c>
      <c r="E339" s="746" t="s">
        <v>2085</v>
      </c>
      <c r="F339" s="664" t="s">
        <v>2043</v>
      </c>
      <c r="G339" s="664" t="s">
        <v>2331</v>
      </c>
      <c r="H339" s="664" t="s">
        <v>525</v>
      </c>
      <c r="I339" s="664" t="s">
        <v>2525</v>
      </c>
      <c r="J339" s="664" t="s">
        <v>2523</v>
      </c>
      <c r="K339" s="664" t="s">
        <v>2526</v>
      </c>
      <c r="L339" s="665">
        <v>0</v>
      </c>
      <c r="M339" s="665">
        <v>0</v>
      </c>
      <c r="N339" s="664">
        <v>3</v>
      </c>
      <c r="O339" s="747">
        <v>1.5</v>
      </c>
      <c r="P339" s="665">
        <v>0</v>
      </c>
      <c r="Q339" s="680"/>
      <c r="R339" s="664">
        <v>3</v>
      </c>
      <c r="S339" s="680">
        <v>1</v>
      </c>
      <c r="T339" s="747">
        <v>1.5</v>
      </c>
      <c r="U339" s="703">
        <v>1</v>
      </c>
    </row>
    <row r="340" spans="1:21" ht="14.4" customHeight="1" x14ac:dyDescent="0.3">
      <c r="A340" s="663">
        <v>25</v>
      </c>
      <c r="B340" s="664" t="s">
        <v>1838</v>
      </c>
      <c r="C340" s="664" t="s">
        <v>2047</v>
      </c>
      <c r="D340" s="745" t="s">
        <v>2797</v>
      </c>
      <c r="E340" s="746" t="s">
        <v>2085</v>
      </c>
      <c r="F340" s="664" t="s">
        <v>2043</v>
      </c>
      <c r="G340" s="664" t="s">
        <v>2213</v>
      </c>
      <c r="H340" s="664" t="s">
        <v>525</v>
      </c>
      <c r="I340" s="664" t="s">
        <v>710</v>
      </c>
      <c r="J340" s="664" t="s">
        <v>711</v>
      </c>
      <c r="K340" s="664" t="s">
        <v>2527</v>
      </c>
      <c r="L340" s="665">
        <v>10.65</v>
      </c>
      <c r="M340" s="665">
        <v>21.3</v>
      </c>
      <c r="N340" s="664">
        <v>2</v>
      </c>
      <c r="O340" s="747">
        <v>0.5</v>
      </c>
      <c r="P340" s="665">
        <v>21.3</v>
      </c>
      <c r="Q340" s="680">
        <v>1</v>
      </c>
      <c r="R340" s="664">
        <v>2</v>
      </c>
      <c r="S340" s="680">
        <v>1</v>
      </c>
      <c r="T340" s="747">
        <v>0.5</v>
      </c>
      <c r="U340" s="703">
        <v>1</v>
      </c>
    </row>
    <row r="341" spans="1:21" ht="14.4" customHeight="1" x14ac:dyDescent="0.3">
      <c r="A341" s="663">
        <v>25</v>
      </c>
      <c r="B341" s="664" t="s">
        <v>1838</v>
      </c>
      <c r="C341" s="664" t="s">
        <v>2047</v>
      </c>
      <c r="D341" s="745" t="s">
        <v>2797</v>
      </c>
      <c r="E341" s="746" t="s">
        <v>2085</v>
      </c>
      <c r="F341" s="664" t="s">
        <v>2043</v>
      </c>
      <c r="G341" s="664" t="s">
        <v>2213</v>
      </c>
      <c r="H341" s="664" t="s">
        <v>525</v>
      </c>
      <c r="I341" s="664" t="s">
        <v>2214</v>
      </c>
      <c r="J341" s="664" t="s">
        <v>711</v>
      </c>
      <c r="K341" s="664" t="s">
        <v>2215</v>
      </c>
      <c r="L341" s="665">
        <v>0</v>
      </c>
      <c r="M341" s="665">
        <v>0</v>
      </c>
      <c r="N341" s="664">
        <v>4</v>
      </c>
      <c r="O341" s="747">
        <v>1</v>
      </c>
      <c r="P341" s="665">
        <v>0</v>
      </c>
      <c r="Q341" s="680"/>
      <c r="R341" s="664">
        <v>4</v>
      </c>
      <c r="S341" s="680">
        <v>1</v>
      </c>
      <c r="T341" s="747">
        <v>1</v>
      </c>
      <c r="U341" s="703">
        <v>1</v>
      </c>
    </row>
    <row r="342" spans="1:21" ht="14.4" customHeight="1" x14ac:dyDescent="0.3">
      <c r="A342" s="663">
        <v>25</v>
      </c>
      <c r="B342" s="664" t="s">
        <v>1838</v>
      </c>
      <c r="C342" s="664" t="s">
        <v>2047</v>
      </c>
      <c r="D342" s="745" t="s">
        <v>2797</v>
      </c>
      <c r="E342" s="746" t="s">
        <v>2085</v>
      </c>
      <c r="F342" s="664" t="s">
        <v>2043</v>
      </c>
      <c r="G342" s="664" t="s">
        <v>2099</v>
      </c>
      <c r="H342" s="664" t="s">
        <v>1302</v>
      </c>
      <c r="I342" s="664" t="s">
        <v>1311</v>
      </c>
      <c r="J342" s="664" t="s">
        <v>555</v>
      </c>
      <c r="K342" s="664" t="s">
        <v>1999</v>
      </c>
      <c r="L342" s="665">
        <v>36.54</v>
      </c>
      <c r="M342" s="665">
        <v>109.62</v>
      </c>
      <c r="N342" s="664">
        <v>3</v>
      </c>
      <c r="O342" s="747">
        <v>2</v>
      </c>
      <c r="P342" s="665">
        <v>36.54</v>
      </c>
      <c r="Q342" s="680">
        <v>0.33333333333333331</v>
      </c>
      <c r="R342" s="664">
        <v>1</v>
      </c>
      <c r="S342" s="680">
        <v>0.33333333333333331</v>
      </c>
      <c r="T342" s="747">
        <v>1</v>
      </c>
      <c r="U342" s="703">
        <v>0.5</v>
      </c>
    </row>
    <row r="343" spans="1:21" ht="14.4" customHeight="1" x14ac:dyDescent="0.3">
      <c r="A343" s="663">
        <v>25</v>
      </c>
      <c r="B343" s="664" t="s">
        <v>1838</v>
      </c>
      <c r="C343" s="664" t="s">
        <v>2047</v>
      </c>
      <c r="D343" s="745" t="s">
        <v>2797</v>
      </c>
      <c r="E343" s="746" t="s">
        <v>2085</v>
      </c>
      <c r="F343" s="664" t="s">
        <v>2043</v>
      </c>
      <c r="G343" s="664" t="s">
        <v>2099</v>
      </c>
      <c r="H343" s="664" t="s">
        <v>525</v>
      </c>
      <c r="I343" s="664" t="s">
        <v>1178</v>
      </c>
      <c r="J343" s="664" t="s">
        <v>555</v>
      </c>
      <c r="K343" s="664" t="s">
        <v>2122</v>
      </c>
      <c r="L343" s="665">
        <v>36.54</v>
      </c>
      <c r="M343" s="665">
        <v>438.48</v>
      </c>
      <c r="N343" s="664">
        <v>12</v>
      </c>
      <c r="O343" s="747">
        <v>11.5</v>
      </c>
      <c r="P343" s="665">
        <v>146.16</v>
      </c>
      <c r="Q343" s="680">
        <v>0.33333333333333331</v>
      </c>
      <c r="R343" s="664">
        <v>4</v>
      </c>
      <c r="S343" s="680">
        <v>0.33333333333333331</v>
      </c>
      <c r="T343" s="747">
        <v>4</v>
      </c>
      <c r="U343" s="703">
        <v>0.34782608695652173</v>
      </c>
    </row>
    <row r="344" spans="1:21" ht="14.4" customHeight="1" x14ac:dyDescent="0.3">
      <c r="A344" s="663">
        <v>25</v>
      </c>
      <c r="B344" s="664" t="s">
        <v>1838</v>
      </c>
      <c r="C344" s="664" t="s">
        <v>2047</v>
      </c>
      <c r="D344" s="745" t="s">
        <v>2797</v>
      </c>
      <c r="E344" s="746" t="s">
        <v>2085</v>
      </c>
      <c r="F344" s="664" t="s">
        <v>2043</v>
      </c>
      <c r="G344" s="664" t="s">
        <v>2197</v>
      </c>
      <c r="H344" s="664" t="s">
        <v>1302</v>
      </c>
      <c r="I344" s="664" t="s">
        <v>2528</v>
      </c>
      <c r="J344" s="664" t="s">
        <v>2529</v>
      </c>
      <c r="K344" s="664" t="s">
        <v>2182</v>
      </c>
      <c r="L344" s="665">
        <v>96.53</v>
      </c>
      <c r="M344" s="665">
        <v>96.53</v>
      </c>
      <c r="N344" s="664">
        <v>1</v>
      </c>
      <c r="O344" s="747">
        <v>1</v>
      </c>
      <c r="P344" s="665">
        <v>96.53</v>
      </c>
      <c r="Q344" s="680">
        <v>1</v>
      </c>
      <c r="R344" s="664">
        <v>1</v>
      </c>
      <c r="S344" s="680">
        <v>1</v>
      </c>
      <c r="T344" s="747">
        <v>1</v>
      </c>
      <c r="U344" s="703">
        <v>1</v>
      </c>
    </row>
    <row r="345" spans="1:21" ht="14.4" customHeight="1" x14ac:dyDescent="0.3">
      <c r="A345" s="663">
        <v>25</v>
      </c>
      <c r="B345" s="664" t="s">
        <v>1838</v>
      </c>
      <c r="C345" s="664" t="s">
        <v>2047</v>
      </c>
      <c r="D345" s="745" t="s">
        <v>2797</v>
      </c>
      <c r="E345" s="746" t="s">
        <v>2085</v>
      </c>
      <c r="F345" s="664" t="s">
        <v>2043</v>
      </c>
      <c r="G345" s="664" t="s">
        <v>2197</v>
      </c>
      <c r="H345" s="664" t="s">
        <v>1302</v>
      </c>
      <c r="I345" s="664" t="s">
        <v>2530</v>
      </c>
      <c r="J345" s="664" t="s">
        <v>2531</v>
      </c>
      <c r="K345" s="664" t="s">
        <v>2532</v>
      </c>
      <c r="L345" s="665">
        <v>0</v>
      </c>
      <c r="M345" s="665">
        <v>0</v>
      </c>
      <c r="N345" s="664">
        <v>2</v>
      </c>
      <c r="O345" s="747">
        <v>0.5</v>
      </c>
      <c r="P345" s="665">
        <v>0</v>
      </c>
      <c r="Q345" s="680"/>
      <c r="R345" s="664">
        <v>2</v>
      </c>
      <c r="S345" s="680">
        <v>1</v>
      </c>
      <c r="T345" s="747">
        <v>0.5</v>
      </c>
      <c r="U345" s="703">
        <v>1</v>
      </c>
    </row>
    <row r="346" spans="1:21" ht="14.4" customHeight="1" x14ac:dyDescent="0.3">
      <c r="A346" s="663">
        <v>25</v>
      </c>
      <c r="B346" s="664" t="s">
        <v>1838</v>
      </c>
      <c r="C346" s="664" t="s">
        <v>2047</v>
      </c>
      <c r="D346" s="745" t="s">
        <v>2797</v>
      </c>
      <c r="E346" s="746" t="s">
        <v>2085</v>
      </c>
      <c r="F346" s="664" t="s">
        <v>2043</v>
      </c>
      <c r="G346" s="664" t="s">
        <v>2197</v>
      </c>
      <c r="H346" s="664" t="s">
        <v>1302</v>
      </c>
      <c r="I346" s="664" t="s">
        <v>2533</v>
      </c>
      <c r="J346" s="664" t="s">
        <v>2531</v>
      </c>
      <c r="K346" s="664" t="s">
        <v>2534</v>
      </c>
      <c r="L346" s="665">
        <v>0</v>
      </c>
      <c r="M346" s="665">
        <v>0</v>
      </c>
      <c r="N346" s="664">
        <v>2</v>
      </c>
      <c r="O346" s="747">
        <v>1</v>
      </c>
      <c r="P346" s="665">
        <v>0</v>
      </c>
      <c r="Q346" s="680"/>
      <c r="R346" s="664">
        <v>2</v>
      </c>
      <c r="S346" s="680">
        <v>1</v>
      </c>
      <c r="T346" s="747">
        <v>1</v>
      </c>
      <c r="U346" s="703">
        <v>1</v>
      </c>
    </row>
    <row r="347" spans="1:21" ht="14.4" customHeight="1" x14ac:dyDescent="0.3">
      <c r="A347" s="663">
        <v>25</v>
      </c>
      <c r="B347" s="664" t="s">
        <v>1838</v>
      </c>
      <c r="C347" s="664" t="s">
        <v>2047</v>
      </c>
      <c r="D347" s="745" t="s">
        <v>2797</v>
      </c>
      <c r="E347" s="746" t="s">
        <v>2085</v>
      </c>
      <c r="F347" s="664" t="s">
        <v>2043</v>
      </c>
      <c r="G347" s="664" t="s">
        <v>2535</v>
      </c>
      <c r="H347" s="664" t="s">
        <v>525</v>
      </c>
      <c r="I347" s="664" t="s">
        <v>2536</v>
      </c>
      <c r="J347" s="664" t="s">
        <v>2537</v>
      </c>
      <c r="K347" s="664" t="s">
        <v>2538</v>
      </c>
      <c r="L347" s="665">
        <v>0</v>
      </c>
      <c r="M347" s="665">
        <v>0</v>
      </c>
      <c r="N347" s="664">
        <v>1</v>
      </c>
      <c r="O347" s="747">
        <v>1</v>
      </c>
      <c r="P347" s="665">
        <v>0</v>
      </c>
      <c r="Q347" s="680"/>
      <c r="R347" s="664">
        <v>1</v>
      </c>
      <c r="S347" s="680">
        <v>1</v>
      </c>
      <c r="T347" s="747">
        <v>1</v>
      </c>
      <c r="U347" s="703">
        <v>1</v>
      </c>
    </row>
    <row r="348" spans="1:21" ht="14.4" customHeight="1" x14ac:dyDescent="0.3">
      <c r="A348" s="663">
        <v>25</v>
      </c>
      <c r="B348" s="664" t="s">
        <v>1838</v>
      </c>
      <c r="C348" s="664" t="s">
        <v>2047</v>
      </c>
      <c r="D348" s="745" t="s">
        <v>2797</v>
      </c>
      <c r="E348" s="746" t="s">
        <v>2085</v>
      </c>
      <c r="F348" s="664" t="s">
        <v>2043</v>
      </c>
      <c r="G348" s="664" t="s">
        <v>2539</v>
      </c>
      <c r="H348" s="664" t="s">
        <v>525</v>
      </c>
      <c r="I348" s="664" t="s">
        <v>729</v>
      </c>
      <c r="J348" s="664" t="s">
        <v>2540</v>
      </c>
      <c r="K348" s="664" t="s">
        <v>2541</v>
      </c>
      <c r="L348" s="665">
        <v>77.13</v>
      </c>
      <c r="M348" s="665">
        <v>77.13</v>
      </c>
      <c r="N348" s="664">
        <v>1</v>
      </c>
      <c r="O348" s="747">
        <v>0.5</v>
      </c>
      <c r="P348" s="665"/>
      <c r="Q348" s="680">
        <v>0</v>
      </c>
      <c r="R348" s="664"/>
      <c r="S348" s="680">
        <v>0</v>
      </c>
      <c r="T348" s="747"/>
      <c r="U348" s="703">
        <v>0</v>
      </c>
    </row>
    <row r="349" spans="1:21" ht="14.4" customHeight="1" x14ac:dyDescent="0.3">
      <c r="A349" s="663">
        <v>25</v>
      </c>
      <c r="B349" s="664" t="s">
        <v>1838</v>
      </c>
      <c r="C349" s="664" t="s">
        <v>2047</v>
      </c>
      <c r="D349" s="745" t="s">
        <v>2797</v>
      </c>
      <c r="E349" s="746" t="s">
        <v>2085</v>
      </c>
      <c r="F349" s="664" t="s">
        <v>2043</v>
      </c>
      <c r="G349" s="664" t="s">
        <v>2542</v>
      </c>
      <c r="H349" s="664" t="s">
        <v>1302</v>
      </c>
      <c r="I349" s="664" t="s">
        <v>2543</v>
      </c>
      <c r="J349" s="664" t="s">
        <v>2544</v>
      </c>
      <c r="K349" s="664" t="s">
        <v>2545</v>
      </c>
      <c r="L349" s="665">
        <v>184.74</v>
      </c>
      <c r="M349" s="665">
        <v>184.74</v>
      </c>
      <c r="N349" s="664">
        <v>1</v>
      </c>
      <c r="O349" s="747">
        <v>1</v>
      </c>
      <c r="P349" s="665">
        <v>184.74</v>
      </c>
      <c r="Q349" s="680">
        <v>1</v>
      </c>
      <c r="R349" s="664">
        <v>1</v>
      </c>
      <c r="S349" s="680">
        <v>1</v>
      </c>
      <c r="T349" s="747">
        <v>1</v>
      </c>
      <c r="U349" s="703">
        <v>1</v>
      </c>
    </row>
    <row r="350" spans="1:21" ht="14.4" customHeight="1" x14ac:dyDescent="0.3">
      <c r="A350" s="663">
        <v>25</v>
      </c>
      <c r="B350" s="664" t="s">
        <v>1838</v>
      </c>
      <c r="C350" s="664" t="s">
        <v>2047</v>
      </c>
      <c r="D350" s="745" t="s">
        <v>2797</v>
      </c>
      <c r="E350" s="746" t="s">
        <v>2087</v>
      </c>
      <c r="F350" s="664" t="s">
        <v>2043</v>
      </c>
      <c r="G350" s="664" t="s">
        <v>2096</v>
      </c>
      <c r="H350" s="664" t="s">
        <v>525</v>
      </c>
      <c r="I350" s="664" t="s">
        <v>2112</v>
      </c>
      <c r="J350" s="664" t="s">
        <v>1790</v>
      </c>
      <c r="K350" s="664" t="s">
        <v>2113</v>
      </c>
      <c r="L350" s="665">
        <v>154.36000000000001</v>
      </c>
      <c r="M350" s="665">
        <v>771.80000000000007</v>
      </c>
      <c r="N350" s="664">
        <v>5</v>
      </c>
      <c r="O350" s="747">
        <v>5</v>
      </c>
      <c r="P350" s="665">
        <v>308.72000000000003</v>
      </c>
      <c r="Q350" s="680">
        <v>0.4</v>
      </c>
      <c r="R350" s="664">
        <v>2</v>
      </c>
      <c r="S350" s="680">
        <v>0.4</v>
      </c>
      <c r="T350" s="747">
        <v>2</v>
      </c>
      <c r="U350" s="703">
        <v>0.4</v>
      </c>
    </row>
    <row r="351" spans="1:21" ht="14.4" customHeight="1" x14ac:dyDescent="0.3">
      <c r="A351" s="663">
        <v>25</v>
      </c>
      <c r="B351" s="664" t="s">
        <v>1838</v>
      </c>
      <c r="C351" s="664" t="s">
        <v>2047</v>
      </c>
      <c r="D351" s="745" t="s">
        <v>2797</v>
      </c>
      <c r="E351" s="746" t="s">
        <v>2087</v>
      </c>
      <c r="F351" s="664" t="s">
        <v>2043</v>
      </c>
      <c r="G351" s="664" t="s">
        <v>2096</v>
      </c>
      <c r="H351" s="664" t="s">
        <v>525</v>
      </c>
      <c r="I351" s="664" t="s">
        <v>2546</v>
      </c>
      <c r="J351" s="664" t="s">
        <v>1790</v>
      </c>
      <c r="K351" s="664" t="s">
        <v>1965</v>
      </c>
      <c r="L351" s="665">
        <v>154.36000000000001</v>
      </c>
      <c r="M351" s="665">
        <v>1080.52</v>
      </c>
      <c r="N351" s="664">
        <v>7</v>
      </c>
      <c r="O351" s="747">
        <v>7</v>
      </c>
      <c r="P351" s="665">
        <v>771.80000000000007</v>
      </c>
      <c r="Q351" s="680">
        <v>0.71428571428571441</v>
      </c>
      <c r="R351" s="664">
        <v>5</v>
      </c>
      <c r="S351" s="680">
        <v>0.7142857142857143</v>
      </c>
      <c r="T351" s="747">
        <v>5</v>
      </c>
      <c r="U351" s="703">
        <v>0.7142857142857143</v>
      </c>
    </row>
    <row r="352" spans="1:21" ht="14.4" customHeight="1" x14ac:dyDescent="0.3">
      <c r="A352" s="663">
        <v>25</v>
      </c>
      <c r="B352" s="664" t="s">
        <v>1838</v>
      </c>
      <c r="C352" s="664" t="s">
        <v>2047</v>
      </c>
      <c r="D352" s="745" t="s">
        <v>2797</v>
      </c>
      <c r="E352" s="746" t="s">
        <v>2087</v>
      </c>
      <c r="F352" s="664" t="s">
        <v>2043</v>
      </c>
      <c r="G352" s="664" t="s">
        <v>2096</v>
      </c>
      <c r="H352" s="664" t="s">
        <v>1302</v>
      </c>
      <c r="I352" s="664" t="s">
        <v>1658</v>
      </c>
      <c r="J352" s="664" t="s">
        <v>1438</v>
      </c>
      <c r="K352" s="664" t="s">
        <v>1965</v>
      </c>
      <c r="L352" s="665">
        <v>154.36000000000001</v>
      </c>
      <c r="M352" s="665">
        <v>5402.6000000000022</v>
      </c>
      <c r="N352" s="664">
        <v>35</v>
      </c>
      <c r="O352" s="747">
        <v>33.5</v>
      </c>
      <c r="P352" s="665">
        <v>3395.9200000000019</v>
      </c>
      <c r="Q352" s="680">
        <v>0.62857142857142867</v>
      </c>
      <c r="R352" s="664">
        <v>22</v>
      </c>
      <c r="S352" s="680">
        <v>0.62857142857142856</v>
      </c>
      <c r="T352" s="747">
        <v>21.5</v>
      </c>
      <c r="U352" s="703">
        <v>0.64179104477611937</v>
      </c>
    </row>
    <row r="353" spans="1:21" ht="14.4" customHeight="1" x14ac:dyDescent="0.3">
      <c r="A353" s="663">
        <v>25</v>
      </c>
      <c r="B353" s="664" t="s">
        <v>1838</v>
      </c>
      <c r="C353" s="664" t="s">
        <v>2047</v>
      </c>
      <c r="D353" s="745" t="s">
        <v>2797</v>
      </c>
      <c r="E353" s="746" t="s">
        <v>2087</v>
      </c>
      <c r="F353" s="664" t="s">
        <v>2043</v>
      </c>
      <c r="G353" s="664" t="s">
        <v>2096</v>
      </c>
      <c r="H353" s="664" t="s">
        <v>525</v>
      </c>
      <c r="I353" s="664" t="s">
        <v>1789</v>
      </c>
      <c r="J353" s="664" t="s">
        <v>1790</v>
      </c>
      <c r="K353" s="664" t="s">
        <v>2357</v>
      </c>
      <c r="L353" s="665">
        <v>154.36000000000001</v>
      </c>
      <c r="M353" s="665">
        <v>154.36000000000001</v>
      </c>
      <c r="N353" s="664">
        <v>1</v>
      </c>
      <c r="O353" s="747">
        <v>1</v>
      </c>
      <c r="P353" s="665">
        <v>154.36000000000001</v>
      </c>
      <c r="Q353" s="680">
        <v>1</v>
      </c>
      <c r="R353" s="664">
        <v>1</v>
      </c>
      <c r="S353" s="680">
        <v>1</v>
      </c>
      <c r="T353" s="747">
        <v>1</v>
      </c>
      <c r="U353" s="703">
        <v>1</v>
      </c>
    </row>
    <row r="354" spans="1:21" ht="14.4" customHeight="1" x14ac:dyDescent="0.3">
      <c r="A354" s="663">
        <v>25</v>
      </c>
      <c r="B354" s="664" t="s">
        <v>1838</v>
      </c>
      <c r="C354" s="664" t="s">
        <v>2047</v>
      </c>
      <c r="D354" s="745" t="s">
        <v>2797</v>
      </c>
      <c r="E354" s="746" t="s">
        <v>2087</v>
      </c>
      <c r="F354" s="664" t="s">
        <v>2043</v>
      </c>
      <c r="G354" s="664" t="s">
        <v>2096</v>
      </c>
      <c r="H354" s="664" t="s">
        <v>1302</v>
      </c>
      <c r="I354" s="664" t="s">
        <v>1437</v>
      </c>
      <c r="J354" s="664" t="s">
        <v>1438</v>
      </c>
      <c r="K354" s="664" t="s">
        <v>1966</v>
      </c>
      <c r="L354" s="665">
        <v>225.06</v>
      </c>
      <c r="M354" s="665">
        <v>225.06</v>
      </c>
      <c r="N354" s="664">
        <v>1</v>
      </c>
      <c r="O354" s="747">
        <v>1</v>
      </c>
      <c r="P354" s="665"/>
      <c r="Q354" s="680">
        <v>0</v>
      </c>
      <c r="R354" s="664"/>
      <c r="S354" s="680">
        <v>0</v>
      </c>
      <c r="T354" s="747"/>
      <c r="U354" s="703">
        <v>0</v>
      </c>
    </row>
    <row r="355" spans="1:21" ht="14.4" customHeight="1" x14ac:dyDescent="0.3">
      <c r="A355" s="663">
        <v>25</v>
      </c>
      <c r="B355" s="664" t="s">
        <v>1838</v>
      </c>
      <c r="C355" s="664" t="s">
        <v>2047</v>
      </c>
      <c r="D355" s="745" t="s">
        <v>2797</v>
      </c>
      <c r="E355" s="746" t="s">
        <v>2087</v>
      </c>
      <c r="F355" s="664" t="s">
        <v>2043</v>
      </c>
      <c r="G355" s="664" t="s">
        <v>2096</v>
      </c>
      <c r="H355" s="664" t="s">
        <v>525</v>
      </c>
      <c r="I355" s="664" t="s">
        <v>2358</v>
      </c>
      <c r="J355" s="664" t="s">
        <v>1790</v>
      </c>
      <c r="K355" s="664" t="s">
        <v>1965</v>
      </c>
      <c r="L355" s="665">
        <v>0</v>
      </c>
      <c r="M355" s="665">
        <v>0</v>
      </c>
      <c r="N355" s="664">
        <v>2</v>
      </c>
      <c r="O355" s="747">
        <v>2</v>
      </c>
      <c r="P355" s="665">
        <v>0</v>
      </c>
      <c r="Q355" s="680"/>
      <c r="R355" s="664">
        <v>1</v>
      </c>
      <c r="S355" s="680">
        <v>0.5</v>
      </c>
      <c r="T355" s="747">
        <v>1</v>
      </c>
      <c r="U355" s="703">
        <v>0.5</v>
      </c>
    </row>
    <row r="356" spans="1:21" ht="14.4" customHeight="1" x14ac:dyDescent="0.3">
      <c r="A356" s="663">
        <v>25</v>
      </c>
      <c r="B356" s="664" t="s">
        <v>1838</v>
      </c>
      <c r="C356" s="664" t="s">
        <v>2047</v>
      </c>
      <c r="D356" s="745" t="s">
        <v>2797</v>
      </c>
      <c r="E356" s="746" t="s">
        <v>2087</v>
      </c>
      <c r="F356" s="664" t="s">
        <v>2043</v>
      </c>
      <c r="G356" s="664" t="s">
        <v>2359</v>
      </c>
      <c r="H356" s="664" t="s">
        <v>1302</v>
      </c>
      <c r="I356" s="664" t="s">
        <v>2547</v>
      </c>
      <c r="J356" s="664" t="s">
        <v>1667</v>
      </c>
      <c r="K356" s="664" t="s">
        <v>2548</v>
      </c>
      <c r="L356" s="665">
        <v>141.09</v>
      </c>
      <c r="M356" s="665">
        <v>141.09</v>
      </c>
      <c r="N356" s="664">
        <v>1</v>
      </c>
      <c r="O356" s="747">
        <v>1</v>
      </c>
      <c r="P356" s="665">
        <v>141.09</v>
      </c>
      <c r="Q356" s="680">
        <v>1</v>
      </c>
      <c r="R356" s="664">
        <v>1</v>
      </c>
      <c r="S356" s="680">
        <v>1</v>
      </c>
      <c r="T356" s="747">
        <v>1</v>
      </c>
      <c r="U356" s="703">
        <v>1</v>
      </c>
    </row>
    <row r="357" spans="1:21" ht="14.4" customHeight="1" x14ac:dyDescent="0.3">
      <c r="A357" s="663">
        <v>25</v>
      </c>
      <c r="B357" s="664" t="s">
        <v>1838</v>
      </c>
      <c r="C357" s="664" t="s">
        <v>2047</v>
      </c>
      <c r="D357" s="745" t="s">
        <v>2797</v>
      </c>
      <c r="E357" s="746" t="s">
        <v>2087</v>
      </c>
      <c r="F357" s="664" t="s">
        <v>2043</v>
      </c>
      <c r="G357" s="664" t="s">
        <v>2155</v>
      </c>
      <c r="H357" s="664" t="s">
        <v>525</v>
      </c>
      <c r="I357" s="664" t="s">
        <v>2549</v>
      </c>
      <c r="J357" s="664" t="s">
        <v>1581</v>
      </c>
      <c r="K357" s="664" t="s">
        <v>2150</v>
      </c>
      <c r="L357" s="665">
        <v>170.52</v>
      </c>
      <c r="M357" s="665">
        <v>341.04</v>
      </c>
      <c r="N357" s="664">
        <v>2</v>
      </c>
      <c r="O357" s="747">
        <v>1</v>
      </c>
      <c r="P357" s="665"/>
      <c r="Q357" s="680">
        <v>0</v>
      </c>
      <c r="R357" s="664"/>
      <c r="S357" s="680">
        <v>0</v>
      </c>
      <c r="T357" s="747"/>
      <c r="U357" s="703">
        <v>0</v>
      </c>
    </row>
    <row r="358" spans="1:21" ht="14.4" customHeight="1" x14ac:dyDescent="0.3">
      <c r="A358" s="663">
        <v>25</v>
      </c>
      <c r="B358" s="664" t="s">
        <v>1838</v>
      </c>
      <c r="C358" s="664" t="s">
        <v>2047</v>
      </c>
      <c r="D358" s="745" t="s">
        <v>2797</v>
      </c>
      <c r="E358" s="746" t="s">
        <v>2087</v>
      </c>
      <c r="F358" s="664" t="s">
        <v>2043</v>
      </c>
      <c r="G358" s="664" t="s">
        <v>2155</v>
      </c>
      <c r="H358" s="664" t="s">
        <v>525</v>
      </c>
      <c r="I358" s="664" t="s">
        <v>2239</v>
      </c>
      <c r="J358" s="664" t="s">
        <v>1581</v>
      </c>
      <c r="K358" s="664" t="s">
        <v>2240</v>
      </c>
      <c r="L358" s="665">
        <v>0</v>
      </c>
      <c r="M358" s="665">
        <v>0</v>
      </c>
      <c r="N358" s="664">
        <v>2</v>
      </c>
      <c r="O358" s="747">
        <v>2</v>
      </c>
      <c r="P358" s="665">
        <v>0</v>
      </c>
      <c r="Q358" s="680"/>
      <c r="R358" s="664">
        <v>1</v>
      </c>
      <c r="S358" s="680">
        <v>0.5</v>
      </c>
      <c r="T358" s="747">
        <v>1</v>
      </c>
      <c r="U358" s="703">
        <v>0.5</v>
      </c>
    </row>
    <row r="359" spans="1:21" ht="14.4" customHeight="1" x14ac:dyDescent="0.3">
      <c r="A359" s="663">
        <v>25</v>
      </c>
      <c r="B359" s="664" t="s">
        <v>1838</v>
      </c>
      <c r="C359" s="664" t="s">
        <v>2047</v>
      </c>
      <c r="D359" s="745" t="s">
        <v>2797</v>
      </c>
      <c r="E359" s="746" t="s">
        <v>2087</v>
      </c>
      <c r="F359" s="664" t="s">
        <v>2043</v>
      </c>
      <c r="G359" s="664" t="s">
        <v>2147</v>
      </c>
      <c r="H359" s="664" t="s">
        <v>525</v>
      </c>
      <c r="I359" s="664" t="s">
        <v>2550</v>
      </c>
      <c r="J359" s="664" t="s">
        <v>2551</v>
      </c>
      <c r="K359" s="664" t="s">
        <v>2552</v>
      </c>
      <c r="L359" s="665">
        <v>75.819999999999993</v>
      </c>
      <c r="M359" s="665">
        <v>75.819999999999993</v>
      </c>
      <c r="N359" s="664">
        <v>1</v>
      </c>
      <c r="O359" s="747">
        <v>1</v>
      </c>
      <c r="P359" s="665">
        <v>75.819999999999993</v>
      </c>
      <c r="Q359" s="680">
        <v>1</v>
      </c>
      <c r="R359" s="664">
        <v>1</v>
      </c>
      <c r="S359" s="680">
        <v>1</v>
      </c>
      <c r="T359" s="747">
        <v>1</v>
      </c>
      <c r="U359" s="703">
        <v>1</v>
      </c>
    </row>
    <row r="360" spans="1:21" ht="14.4" customHeight="1" x14ac:dyDescent="0.3">
      <c r="A360" s="663">
        <v>25</v>
      </c>
      <c r="B360" s="664" t="s">
        <v>1838</v>
      </c>
      <c r="C360" s="664" t="s">
        <v>2047</v>
      </c>
      <c r="D360" s="745" t="s">
        <v>2797</v>
      </c>
      <c r="E360" s="746" t="s">
        <v>2087</v>
      </c>
      <c r="F360" s="664" t="s">
        <v>2043</v>
      </c>
      <c r="G360" s="664" t="s">
        <v>2147</v>
      </c>
      <c r="H360" s="664" t="s">
        <v>525</v>
      </c>
      <c r="I360" s="664" t="s">
        <v>2148</v>
      </c>
      <c r="J360" s="664" t="s">
        <v>2149</v>
      </c>
      <c r="K360" s="664" t="s">
        <v>2150</v>
      </c>
      <c r="L360" s="665">
        <v>78.33</v>
      </c>
      <c r="M360" s="665">
        <v>78.33</v>
      </c>
      <c r="N360" s="664">
        <v>1</v>
      </c>
      <c r="O360" s="747">
        <v>1</v>
      </c>
      <c r="P360" s="665"/>
      <c r="Q360" s="680">
        <v>0</v>
      </c>
      <c r="R360" s="664"/>
      <c r="S360" s="680">
        <v>0</v>
      </c>
      <c r="T360" s="747"/>
      <c r="U360" s="703">
        <v>0</v>
      </c>
    </row>
    <row r="361" spans="1:21" ht="14.4" customHeight="1" x14ac:dyDescent="0.3">
      <c r="A361" s="663">
        <v>25</v>
      </c>
      <c r="B361" s="664" t="s">
        <v>1838</v>
      </c>
      <c r="C361" s="664" t="s">
        <v>2047</v>
      </c>
      <c r="D361" s="745" t="s">
        <v>2797</v>
      </c>
      <c r="E361" s="746" t="s">
        <v>2087</v>
      </c>
      <c r="F361" s="664" t="s">
        <v>2043</v>
      </c>
      <c r="G361" s="664" t="s">
        <v>2447</v>
      </c>
      <c r="H361" s="664" t="s">
        <v>525</v>
      </c>
      <c r="I361" s="664" t="s">
        <v>2553</v>
      </c>
      <c r="J361" s="664" t="s">
        <v>2554</v>
      </c>
      <c r="K361" s="664" t="s">
        <v>2555</v>
      </c>
      <c r="L361" s="665">
        <v>0</v>
      </c>
      <c r="M361" s="665">
        <v>0</v>
      </c>
      <c r="N361" s="664">
        <v>2</v>
      </c>
      <c r="O361" s="747">
        <v>2</v>
      </c>
      <c r="P361" s="665">
        <v>0</v>
      </c>
      <c r="Q361" s="680"/>
      <c r="R361" s="664">
        <v>1</v>
      </c>
      <c r="S361" s="680">
        <v>0.5</v>
      </c>
      <c r="T361" s="747">
        <v>1</v>
      </c>
      <c r="U361" s="703">
        <v>0.5</v>
      </c>
    </row>
    <row r="362" spans="1:21" ht="14.4" customHeight="1" x14ac:dyDescent="0.3">
      <c r="A362" s="663">
        <v>25</v>
      </c>
      <c r="B362" s="664" t="s">
        <v>1838</v>
      </c>
      <c r="C362" s="664" t="s">
        <v>2047</v>
      </c>
      <c r="D362" s="745" t="s">
        <v>2797</v>
      </c>
      <c r="E362" s="746" t="s">
        <v>2087</v>
      </c>
      <c r="F362" s="664" t="s">
        <v>2043</v>
      </c>
      <c r="G362" s="664" t="s">
        <v>2447</v>
      </c>
      <c r="H362" s="664" t="s">
        <v>525</v>
      </c>
      <c r="I362" s="664" t="s">
        <v>2556</v>
      </c>
      <c r="J362" s="664" t="s">
        <v>2554</v>
      </c>
      <c r="K362" s="664" t="s">
        <v>2557</v>
      </c>
      <c r="L362" s="665">
        <v>0</v>
      </c>
      <c r="M362" s="665">
        <v>0</v>
      </c>
      <c r="N362" s="664">
        <v>1</v>
      </c>
      <c r="O362" s="747">
        <v>1</v>
      </c>
      <c r="P362" s="665"/>
      <c r="Q362" s="680"/>
      <c r="R362" s="664"/>
      <c r="S362" s="680">
        <v>0</v>
      </c>
      <c r="T362" s="747"/>
      <c r="U362" s="703">
        <v>0</v>
      </c>
    </row>
    <row r="363" spans="1:21" ht="14.4" customHeight="1" x14ac:dyDescent="0.3">
      <c r="A363" s="663">
        <v>25</v>
      </c>
      <c r="B363" s="664" t="s">
        <v>1838</v>
      </c>
      <c r="C363" s="664" t="s">
        <v>2047</v>
      </c>
      <c r="D363" s="745" t="s">
        <v>2797</v>
      </c>
      <c r="E363" s="746" t="s">
        <v>2087</v>
      </c>
      <c r="F363" s="664" t="s">
        <v>2043</v>
      </c>
      <c r="G363" s="664" t="s">
        <v>2447</v>
      </c>
      <c r="H363" s="664" t="s">
        <v>525</v>
      </c>
      <c r="I363" s="664" t="s">
        <v>2558</v>
      </c>
      <c r="J363" s="664" t="s">
        <v>2554</v>
      </c>
      <c r="K363" s="664" t="s">
        <v>2559</v>
      </c>
      <c r="L363" s="665">
        <v>0</v>
      </c>
      <c r="M363" s="665">
        <v>0</v>
      </c>
      <c r="N363" s="664">
        <v>1</v>
      </c>
      <c r="O363" s="747">
        <v>0.5</v>
      </c>
      <c r="P363" s="665"/>
      <c r="Q363" s="680"/>
      <c r="R363" s="664"/>
      <c r="S363" s="680">
        <v>0</v>
      </c>
      <c r="T363" s="747"/>
      <c r="U363" s="703">
        <v>0</v>
      </c>
    </row>
    <row r="364" spans="1:21" ht="14.4" customHeight="1" x14ac:dyDescent="0.3">
      <c r="A364" s="663">
        <v>25</v>
      </c>
      <c r="B364" s="664" t="s">
        <v>1838</v>
      </c>
      <c r="C364" s="664" t="s">
        <v>2047</v>
      </c>
      <c r="D364" s="745" t="s">
        <v>2797</v>
      </c>
      <c r="E364" s="746" t="s">
        <v>2087</v>
      </c>
      <c r="F364" s="664" t="s">
        <v>2043</v>
      </c>
      <c r="G364" s="664" t="s">
        <v>2447</v>
      </c>
      <c r="H364" s="664" t="s">
        <v>525</v>
      </c>
      <c r="I364" s="664" t="s">
        <v>2560</v>
      </c>
      <c r="J364" s="664" t="s">
        <v>2554</v>
      </c>
      <c r="K364" s="664" t="s">
        <v>2561</v>
      </c>
      <c r="L364" s="665">
        <v>0</v>
      </c>
      <c r="M364" s="665">
        <v>0</v>
      </c>
      <c r="N364" s="664">
        <v>1</v>
      </c>
      <c r="O364" s="747">
        <v>1</v>
      </c>
      <c r="P364" s="665"/>
      <c r="Q364" s="680"/>
      <c r="R364" s="664"/>
      <c r="S364" s="680">
        <v>0</v>
      </c>
      <c r="T364" s="747"/>
      <c r="U364" s="703">
        <v>0</v>
      </c>
    </row>
    <row r="365" spans="1:21" ht="14.4" customHeight="1" x14ac:dyDescent="0.3">
      <c r="A365" s="663">
        <v>25</v>
      </c>
      <c r="B365" s="664" t="s">
        <v>1838</v>
      </c>
      <c r="C365" s="664" t="s">
        <v>2047</v>
      </c>
      <c r="D365" s="745" t="s">
        <v>2797</v>
      </c>
      <c r="E365" s="746" t="s">
        <v>2087</v>
      </c>
      <c r="F365" s="664" t="s">
        <v>2043</v>
      </c>
      <c r="G365" s="664" t="s">
        <v>2247</v>
      </c>
      <c r="H365" s="664" t="s">
        <v>525</v>
      </c>
      <c r="I365" s="664" t="s">
        <v>669</v>
      </c>
      <c r="J365" s="664" t="s">
        <v>670</v>
      </c>
      <c r="K365" s="664" t="s">
        <v>2249</v>
      </c>
      <c r="L365" s="665">
        <v>91.11</v>
      </c>
      <c r="M365" s="665">
        <v>91.11</v>
      </c>
      <c r="N365" s="664">
        <v>1</v>
      </c>
      <c r="O365" s="747">
        <v>1</v>
      </c>
      <c r="P365" s="665">
        <v>91.11</v>
      </c>
      <c r="Q365" s="680">
        <v>1</v>
      </c>
      <c r="R365" s="664">
        <v>1</v>
      </c>
      <c r="S365" s="680">
        <v>1</v>
      </c>
      <c r="T365" s="747">
        <v>1</v>
      </c>
      <c r="U365" s="703">
        <v>1</v>
      </c>
    </row>
    <row r="366" spans="1:21" ht="14.4" customHeight="1" x14ac:dyDescent="0.3">
      <c r="A366" s="663">
        <v>25</v>
      </c>
      <c r="B366" s="664" t="s">
        <v>1838</v>
      </c>
      <c r="C366" s="664" t="s">
        <v>2047</v>
      </c>
      <c r="D366" s="745" t="s">
        <v>2797</v>
      </c>
      <c r="E366" s="746" t="s">
        <v>2087</v>
      </c>
      <c r="F366" s="664" t="s">
        <v>2043</v>
      </c>
      <c r="G366" s="664" t="s">
        <v>2247</v>
      </c>
      <c r="H366" s="664" t="s">
        <v>525</v>
      </c>
      <c r="I366" s="664" t="s">
        <v>2562</v>
      </c>
      <c r="J366" s="664" t="s">
        <v>670</v>
      </c>
      <c r="K366" s="664" t="s">
        <v>2563</v>
      </c>
      <c r="L366" s="665">
        <v>0</v>
      </c>
      <c r="M366" s="665">
        <v>0</v>
      </c>
      <c r="N366" s="664">
        <v>1</v>
      </c>
      <c r="O366" s="747">
        <v>0.5</v>
      </c>
      <c r="P366" s="665">
        <v>0</v>
      </c>
      <c r="Q366" s="680"/>
      <c r="R366" s="664">
        <v>1</v>
      </c>
      <c r="S366" s="680">
        <v>1</v>
      </c>
      <c r="T366" s="747">
        <v>0.5</v>
      </c>
      <c r="U366" s="703">
        <v>1</v>
      </c>
    </row>
    <row r="367" spans="1:21" ht="14.4" customHeight="1" x14ac:dyDescent="0.3">
      <c r="A367" s="663">
        <v>25</v>
      </c>
      <c r="B367" s="664" t="s">
        <v>1838</v>
      </c>
      <c r="C367" s="664" t="s">
        <v>2047</v>
      </c>
      <c r="D367" s="745" t="s">
        <v>2797</v>
      </c>
      <c r="E367" s="746" t="s">
        <v>2087</v>
      </c>
      <c r="F367" s="664" t="s">
        <v>2043</v>
      </c>
      <c r="G367" s="664" t="s">
        <v>2116</v>
      </c>
      <c r="H367" s="664" t="s">
        <v>525</v>
      </c>
      <c r="I367" s="664" t="s">
        <v>2564</v>
      </c>
      <c r="J367" s="664" t="s">
        <v>2565</v>
      </c>
      <c r="K367" s="664" t="s">
        <v>2566</v>
      </c>
      <c r="L367" s="665">
        <v>93.49</v>
      </c>
      <c r="M367" s="665">
        <v>280.46999999999997</v>
      </c>
      <c r="N367" s="664">
        <v>3</v>
      </c>
      <c r="O367" s="747">
        <v>3</v>
      </c>
      <c r="P367" s="665">
        <v>93.49</v>
      </c>
      <c r="Q367" s="680">
        <v>0.33333333333333337</v>
      </c>
      <c r="R367" s="664">
        <v>1</v>
      </c>
      <c r="S367" s="680">
        <v>0.33333333333333331</v>
      </c>
      <c r="T367" s="747">
        <v>1</v>
      </c>
      <c r="U367" s="703">
        <v>0.33333333333333331</v>
      </c>
    </row>
    <row r="368" spans="1:21" ht="14.4" customHeight="1" x14ac:dyDescent="0.3">
      <c r="A368" s="663">
        <v>25</v>
      </c>
      <c r="B368" s="664" t="s">
        <v>1838</v>
      </c>
      <c r="C368" s="664" t="s">
        <v>2047</v>
      </c>
      <c r="D368" s="745" t="s">
        <v>2797</v>
      </c>
      <c r="E368" s="746" t="s">
        <v>2087</v>
      </c>
      <c r="F368" s="664" t="s">
        <v>2043</v>
      </c>
      <c r="G368" s="664" t="s">
        <v>2454</v>
      </c>
      <c r="H368" s="664" t="s">
        <v>525</v>
      </c>
      <c r="I368" s="664" t="s">
        <v>2567</v>
      </c>
      <c r="J368" s="664" t="s">
        <v>2568</v>
      </c>
      <c r="K368" s="664" t="s">
        <v>2569</v>
      </c>
      <c r="L368" s="665">
        <v>0</v>
      </c>
      <c r="M368" s="665">
        <v>0</v>
      </c>
      <c r="N368" s="664">
        <v>1</v>
      </c>
      <c r="O368" s="747">
        <v>1</v>
      </c>
      <c r="P368" s="665"/>
      <c r="Q368" s="680"/>
      <c r="R368" s="664"/>
      <c r="S368" s="680">
        <v>0</v>
      </c>
      <c r="T368" s="747"/>
      <c r="U368" s="703">
        <v>0</v>
      </c>
    </row>
    <row r="369" spans="1:21" ht="14.4" customHeight="1" x14ac:dyDescent="0.3">
      <c r="A369" s="663">
        <v>25</v>
      </c>
      <c r="B369" s="664" t="s">
        <v>1838</v>
      </c>
      <c r="C369" s="664" t="s">
        <v>2047</v>
      </c>
      <c r="D369" s="745" t="s">
        <v>2797</v>
      </c>
      <c r="E369" s="746" t="s">
        <v>2087</v>
      </c>
      <c r="F369" s="664" t="s">
        <v>2043</v>
      </c>
      <c r="G369" s="664" t="s">
        <v>2156</v>
      </c>
      <c r="H369" s="664" t="s">
        <v>525</v>
      </c>
      <c r="I369" s="664" t="s">
        <v>2254</v>
      </c>
      <c r="J369" s="664" t="s">
        <v>2255</v>
      </c>
      <c r="K369" s="664" t="s">
        <v>2256</v>
      </c>
      <c r="L369" s="665">
        <v>89.91</v>
      </c>
      <c r="M369" s="665">
        <v>89.91</v>
      </c>
      <c r="N369" s="664">
        <v>1</v>
      </c>
      <c r="O369" s="747">
        <v>1</v>
      </c>
      <c r="P369" s="665">
        <v>89.91</v>
      </c>
      <c r="Q369" s="680">
        <v>1</v>
      </c>
      <c r="R369" s="664">
        <v>1</v>
      </c>
      <c r="S369" s="680">
        <v>1</v>
      </c>
      <c r="T369" s="747">
        <v>1</v>
      </c>
      <c r="U369" s="703">
        <v>1</v>
      </c>
    </row>
    <row r="370" spans="1:21" ht="14.4" customHeight="1" x14ac:dyDescent="0.3">
      <c r="A370" s="663">
        <v>25</v>
      </c>
      <c r="B370" s="664" t="s">
        <v>1838</v>
      </c>
      <c r="C370" s="664" t="s">
        <v>2047</v>
      </c>
      <c r="D370" s="745" t="s">
        <v>2797</v>
      </c>
      <c r="E370" s="746" t="s">
        <v>2087</v>
      </c>
      <c r="F370" s="664" t="s">
        <v>2043</v>
      </c>
      <c r="G370" s="664" t="s">
        <v>2257</v>
      </c>
      <c r="H370" s="664" t="s">
        <v>525</v>
      </c>
      <c r="I370" s="664" t="s">
        <v>2258</v>
      </c>
      <c r="J370" s="664" t="s">
        <v>2259</v>
      </c>
      <c r="K370" s="664" t="s">
        <v>2260</v>
      </c>
      <c r="L370" s="665">
        <v>70.05</v>
      </c>
      <c r="M370" s="665">
        <v>70.05</v>
      </c>
      <c r="N370" s="664">
        <v>1</v>
      </c>
      <c r="O370" s="747">
        <v>1</v>
      </c>
      <c r="P370" s="665"/>
      <c r="Q370" s="680">
        <v>0</v>
      </c>
      <c r="R370" s="664"/>
      <c r="S370" s="680">
        <v>0</v>
      </c>
      <c r="T370" s="747"/>
      <c r="U370" s="703">
        <v>0</v>
      </c>
    </row>
    <row r="371" spans="1:21" ht="14.4" customHeight="1" x14ac:dyDescent="0.3">
      <c r="A371" s="663">
        <v>25</v>
      </c>
      <c r="B371" s="664" t="s">
        <v>1838</v>
      </c>
      <c r="C371" s="664" t="s">
        <v>2047</v>
      </c>
      <c r="D371" s="745" t="s">
        <v>2797</v>
      </c>
      <c r="E371" s="746" t="s">
        <v>2087</v>
      </c>
      <c r="F371" s="664" t="s">
        <v>2043</v>
      </c>
      <c r="G371" s="664" t="s">
        <v>2097</v>
      </c>
      <c r="H371" s="664" t="s">
        <v>525</v>
      </c>
      <c r="I371" s="664" t="s">
        <v>1592</v>
      </c>
      <c r="J371" s="664" t="s">
        <v>1593</v>
      </c>
      <c r="K371" s="664" t="s">
        <v>2098</v>
      </c>
      <c r="L371" s="665">
        <v>132.97999999999999</v>
      </c>
      <c r="M371" s="665">
        <v>2526.62</v>
      </c>
      <c r="N371" s="664">
        <v>19</v>
      </c>
      <c r="O371" s="747">
        <v>9.5</v>
      </c>
      <c r="P371" s="665">
        <v>2526.62</v>
      </c>
      <c r="Q371" s="680">
        <v>1</v>
      </c>
      <c r="R371" s="664">
        <v>19</v>
      </c>
      <c r="S371" s="680">
        <v>1</v>
      </c>
      <c r="T371" s="747">
        <v>9.5</v>
      </c>
      <c r="U371" s="703">
        <v>1</v>
      </c>
    </row>
    <row r="372" spans="1:21" ht="14.4" customHeight="1" x14ac:dyDescent="0.3">
      <c r="A372" s="663">
        <v>25</v>
      </c>
      <c r="B372" s="664" t="s">
        <v>1838</v>
      </c>
      <c r="C372" s="664" t="s">
        <v>2047</v>
      </c>
      <c r="D372" s="745" t="s">
        <v>2797</v>
      </c>
      <c r="E372" s="746" t="s">
        <v>2087</v>
      </c>
      <c r="F372" s="664" t="s">
        <v>2043</v>
      </c>
      <c r="G372" s="664" t="s">
        <v>2097</v>
      </c>
      <c r="H372" s="664" t="s">
        <v>525</v>
      </c>
      <c r="I372" s="664" t="s">
        <v>1622</v>
      </c>
      <c r="J372" s="664" t="s">
        <v>1623</v>
      </c>
      <c r="K372" s="664" t="s">
        <v>2458</v>
      </c>
      <c r="L372" s="665">
        <v>77.52</v>
      </c>
      <c r="M372" s="665">
        <v>155.04</v>
      </c>
      <c r="N372" s="664">
        <v>2</v>
      </c>
      <c r="O372" s="747">
        <v>1</v>
      </c>
      <c r="P372" s="665">
        <v>155.04</v>
      </c>
      <c r="Q372" s="680">
        <v>1</v>
      </c>
      <c r="R372" s="664">
        <v>2</v>
      </c>
      <c r="S372" s="680">
        <v>1</v>
      </c>
      <c r="T372" s="747">
        <v>1</v>
      </c>
      <c r="U372" s="703">
        <v>1</v>
      </c>
    </row>
    <row r="373" spans="1:21" ht="14.4" customHeight="1" x14ac:dyDescent="0.3">
      <c r="A373" s="663">
        <v>25</v>
      </c>
      <c r="B373" s="664" t="s">
        <v>1838</v>
      </c>
      <c r="C373" s="664" t="s">
        <v>2047</v>
      </c>
      <c r="D373" s="745" t="s">
        <v>2797</v>
      </c>
      <c r="E373" s="746" t="s">
        <v>2087</v>
      </c>
      <c r="F373" s="664" t="s">
        <v>2043</v>
      </c>
      <c r="G373" s="664" t="s">
        <v>2097</v>
      </c>
      <c r="H373" s="664" t="s">
        <v>525</v>
      </c>
      <c r="I373" s="664" t="s">
        <v>2167</v>
      </c>
      <c r="J373" s="664" t="s">
        <v>1593</v>
      </c>
      <c r="K373" s="664" t="s">
        <v>2168</v>
      </c>
      <c r="L373" s="665">
        <v>0</v>
      </c>
      <c r="M373" s="665">
        <v>0</v>
      </c>
      <c r="N373" s="664">
        <v>2</v>
      </c>
      <c r="O373" s="747">
        <v>1</v>
      </c>
      <c r="P373" s="665">
        <v>0</v>
      </c>
      <c r="Q373" s="680"/>
      <c r="R373" s="664">
        <v>2</v>
      </c>
      <c r="S373" s="680">
        <v>1</v>
      </c>
      <c r="T373" s="747">
        <v>1</v>
      </c>
      <c r="U373" s="703">
        <v>1</v>
      </c>
    </row>
    <row r="374" spans="1:21" ht="14.4" customHeight="1" x14ac:dyDescent="0.3">
      <c r="A374" s="663">
        <v>25</v>
      </c>
      <c r="B374" s="664" t="s">
        <v>1838</v>
      </c>
      <c r="C374" s="664" t="s">
        <v>2047</v>
      </c>
      <c r="D374" s="745" t="s">
        <v>2797</v>
      </c>
      <c r="E374" s="746" t="s">
        <v>2087</v>
      </c>
      <c r="F374" s="664" t="s">
        <v>2043</v>
      </c>
      <c r="G374" s="664" t="s">
        <v>2097</v>
      </c>
      <c r="H374" s="664" t="s">
        <v>525</v>
      </c>
      <c r="I374" s="664" t="s">
        <v>2120</v>
      </c>
      <c r="J374" s="664" t="s">
        <v>1593</v>
      </c>
      <c r="K374" s="664" t="s">
        <v>2098</v>
      </c>
      <c r="L374" s="665">
        <v>132.97999999999999</v>
      </c>
      <c r="M374" s="665">
        <v>1329.7999999999997</v>
      </c>
      <c r="N374" s="664">
        <v>10</v>
      </c>
      <c r="O374" s="747">
        <v>5</v>
      </c>
      <c r="P374" s="665">
        <v>1329.7999999999997</v>
      </c>
      <c r="Q374" s="680">
        <v>1</v>
      </c>
      <c r="R374" s="664">
        <v>10</v>
      </c>
      <c r="S374" s="680">
        <v>1</v>
      </c>
      <c r="T374" s="747">
        <v>5</v>
      </c>
      <c r="U374" s="703">
        <v>1</v>
      </c>
    </row>
    <row r="375" spans="1:21" ht="14.4" customHeight="1" x14ac:dyDescent="0.3">
      <c r="A375" s="663">
        <v>25</v>
      </c>
      <c r="B375" s="664" t="s">
        <v>1838</v>
      </c>
      <c r="C375" s="664" t="s">
        <v>2047</v>
      </c>
      <c r="D375" s="745" t="s">
        <v>2797</v>
      </c>
      <c r="E375" s="746" t="s">
        <v>2087</v>
      </c>
      <c r="F375" s="664" t="s">
        <v>2043</v>
      </c>
      <c r="G375" s="664" t="s">
        <v>2140</v>
      </c>
      <c r="H375" s="664" t="s">
        <v>525</v>
      </c>
      <c r="I375" s="664" t="s">
        <v>1568</v>
      </c>
      <c r="J375" s="664" t="s">
        <v>1569</v>
      </c>
      <c r="K375" s="664" t="s">
        <v>2139</v>
      </c>
      <c r="L375" s="665">
        <v>34.19</v>
      </c>
      <c r="M375" s="665">
        <v>68.38</v>
      </c>
      <c r="N375" s="664">
        <v>2</v>
      </c>
      <c r="O375" s="747">
        <v>1</v>
      </c>
      <c r="P375" s="665">
        <v>68.38</v>
      </c>
      <c r="Q375" s="680">
        <v>1</v>
      </c>
      <c r="R375" s="664">
        <v>2</v>
      </c>
      <c r="S375" s="680">
        <v>1</v>
      </c>
      <c r="T375" s="747">
        <v>1</v>
      </c>
      <c r="U375" s="703">
        <v>1</v>
      </c>
    </row>
    <row r="376" spans="1:21" ht="14.4" customHeight="1" x14ac:dyDescent="0.3">
      <c r="A376" s="663">
        <v>25</v>
      </c>
      <c r="B376" s="664" t="s">
        <v>1838</v>
      </c>
      <c r="C376" s="664" t="s">
        <v>2047</v>
      </c>
      <c r="D376" s="745" t="s">
        <v>2797</v>
      </c>
      <c r="E376" s="746" t="s">
        <v>2087</v>
      </c>
      <c r="F376" s="664" t="s">
        <v>2043</v>
      </c>
      <c r="G376" s="664" t="s">
        <v>2140</v>
      </c>
      <c r="H376" s="664" t="s">
        <v>525</v>
      </c>
      <c r="I376" s="664" t="s">
        <v>2158</v>
      </c>
      <c r="J376" s="664" t="s">
        <v>1569</v>
      </c>
      <c r="K376" s="664" t="s">
        <v>2159</v>
      </c>
      <c r="L376" s="665">
        <v>34.19</v>
      </c>
      <c r="M376" s="665">
        <v>68.38</v>
      </c>
      <c r="N376" s="664">
        <v>2</v>
      </c>
      <c r="O376" s="747">
        <v>0.5</v>
      </c>
      <c r="P376" s="665">
        <v>68.38</v>
      </c>
      <c r="Q376" s="680">
        <v>1</v>
      </c>
      <c r="R376" s="664">
        <v>2</v>
      </c>
      <c r="S376" s="680">
        <v>1</v>
      </c>
      <c r="T376" s="747">
        <v>0.5</v>
      </c>
      <c r="U376" s="703">
        <v>1</v>
      </c>
    </row>
    <row r="377" spans="1:21" ht="14.4" customHeight="1" x14ac:dyDescent="0.3">
      <c r="A377" s="663">
        <v>25</v>
      </c>
      <c r="B377" s="664" t="s">
        <v>1838</v>
      </c>
      <c r="C377" s="664" t="s">
        <v>2047</v>
      </c>
      <c r="D377" s="745" t="s">
        <v>2797</v>
      </c>
      <c r="E377" s="746" t="s">
        <v>2087</v>
      </c>
      <c r="F377" s="664" t="s">
        <v>2043</v>
      </c>
      <c r="G377" s="664" t="s">
        <v>2099</v>
      </c>
      <c r="H377" s="664" t="s">
        <v>1302</v>
      </c>
      <c r="I377" s="664" t="s">
        <v>1375</v>
      </c>
      <c r="J377" s="664" t="s">
        <v>555</v>
      </c>
      <c r="K377" s="664" t="s">
        <v>1998</v>
      </c>
      <c r="L377" s="665">
        <v>18.260000000000002</v>
      </c>
      <c r="M377" s="665">
        <v>18.260000000000002</v>
      </c>
      <c r="N377" s="664">
        <v>1</v>
      </c>
      <c r="O377" s="747">
        <v>1</v>
      </c>
      <c r="P377" s="665"/>
      <c r="Q377" s="680">
        <v>0</v>
      </c>
      <c r="R377" s="664"/>
      <c r="S377" s="680">
        <v>0</v>
      </c>
      <c r="T377" s="747"/>
      <c r="U377" s="703">
        <v>0</v>
      </c>
    </row>
    <row r="378" spans="1:21" ht="14.4" customHeight="1" x14ac:dyDescent="0.3">
      <c r="A378" s="663">
        <v>25</v>
      </c>
      <c r="B378" s="664" t="s">
        <v>1838</v>
      </c>
      <c r="C378" s="664" t="s">
        <v>2047</v>
      </c>
      <c r="D378" s="745" t="s">
        <v>2797</v>
      </c>
      <c r="E378" s="746" t="s">
        <v>2087</v>
      </c>
      <c r="F378" s="664" t="s">
        <v>2043</v>
      </c>
      <c r="G378" s="664" t="s">
        <v>2099</v>
      </c>
      <c r="H378" s="664" t="s">
        <v>1302</v>
      </c>
      <c r="I378" s="664" t="s">
        <v>1311</v>
      </c>
      <c r="J378" s="664" t="s">
        <v>555</v>
      </c>
      <c r="K378" s="664" t="s">
        <v>1999</v>
      </c>
      <c r="L378" s="665">
        <v>36.54</v>
      </c>
      <c r="M378" s="665">
        <v>73.08</v>
      </c>
      <c r="N378" s="664">
        <v>2</v>
      </c>
      <c r="O378" s="747">
        <v>2</v>
      </c>
      <c r="P378" s="665"/>
      <c r="Q378" s="680">
        <v>0</v>
      </c>
      <c r="R378" s="664"/>
      <c r="S378" s="680">
        <v>0</v>
      </c>
      <c r="T378" s="747"/>
      <c r="U378" s="703">
        <v>0</v>
      </c>
    </row>
    <row r="379" spans="1:21" ht="14.4" customHeight="1" x14ac:dyDescent="0.3">
      <c r="A379" s="663">
        <v>25</v>
      </c>
      <c r="B379" s="664" t="s">
        <v>1838</v>
      </c>
      <c r="C379" s="664" t="s">
        <v>2047</v>
      </c>
      <c r="D379" s="745" t="s">
        <v>2797</v>
      </c>
      <c r="E379" s="746" t="s">
        <v>2087</v>
      </c>
      <c r="F379" s="664" t="s">
        <v>2043</v>
      </c>
      <c r="G379" s="664" t="s">
        <v>2099</v>
      </c>
      <c r="H379" s="664" t="s">
        <v>1302</v>
      </c>
      <c r="I379" s="664" t="s">
        <v>2465</v>
      </c>
      <c r="J379" s="664" t="s">
        <v>555</v>
      </c>
      <c r="K379" s="664" t="s">
        <v>2466</v>
      </c>
      <c r="L379" s="665">
        <v>0</v>
      </c>
      <c r="M379" s="665">
        <v>0</v>
      </c>
      <c r="N379" s="664">
        <v>2</v>
      </c>
      <c r="O379" s="747">
        <v>1.5</v>
      </c>
      <c r="P379" s="665"/>
      <c r="Q379" s="680"/>
      <c r="R379" s="664"/>
      <c r="S379" s="680">
        <v>0</v>
      </c>
      <c r="T379" s="747"/>
      <c r="U379" s="703">
        <v>0</v>
      </c>
    </row>
    <row r="380" spans="1:21" ht="14.4" customHeight="1" x14ac:dyDescent="0.3">
      <c r="A380" s="663">
        <v>25</v>
      </c>
      <c r="B380" s="664" t="s">
        <v>1838</v>
      </c>
      <c r="C380" s="664" t="s">
        <v>2047</v>
      </c>
      <c r="D380" s="745" t="s">
        <v>2797</v>
      </c>
      <c r="E380" s="746" t="s">
        <v>2087</v>
      </c>
      <c r="F380" s="664" t="s">
        <v>2043</v>
      </c>
      <c r="G380" s="664" t="s">
        <v>2392</v>
      </c>
      <c r="H380" s="664" t="s">
        <v>525</v>
      </c>
      <c r="I380" s="664" t="s">
        <v>2570</v>
      </c>
      <c r="J380" s="664" t="s">
        <v>1585</v>
      </c>
      <c r="K380" s="664" t="s">
        <v>2571</v>
      </c>
      <c r="L380" s="665">
        <v>0</v>
      </c>
      <c r="M380" s="665">
        <v>0</v>
      </c>
      <c r="N380" s="664">
        <v>1</v>
      </c>
      <c r="O380" s="747">
        <v>1</v>
      </c>
      <c r="P380" s="665">
        <v>0</v>
      </c>
      <c r="Q380" s="680"/>
      <c r="R380" s="664">
        <v>1</v>
      </c>
      <c r="S380" s="680">
        <v>1</v>
      </c>
      <c r="T380" s="747">
        <v>1</v>
      </c>
      <c r="U380" s="703">
        <v>1</v>
      </c>
    </row>
    <row r="381" spans="1:21" ht="14.4" customHeight="1" x14ac:dyDescent="0.3">
      <c r="A381" s="663">
        <v>25</v>
      </c>
      <c r="B381" s="664" t="s">
        <v>1838</v>
      </c>
      <c r="C381" s="664" t="s">
        <v>2047</v>
      </c>
      <c r="D381" s="745" t="s">
        <v>2797</v>
      </c>
      <c r="E381" s="746" t="s">
        <v>2087</v>
      </c>
      <c r="F381" s="664" t="s">
        <v>2043</v>
      </c>
      <c r="G381" s="664" t="s">
        <v>2123</v>
      </c>
      <c r="H381" s="664" t="s">
        <v>525</v>
      </c>
      <c r="I381" s="664" t="s">
        <v>2195</v>
      </c>
      <c r="J381" s="664" t="s">
        <v>689</v>
      </c>
      <c r="K381" s="664" t="s">
        <v>2196</v>
      </c>
      <c r="L381" s="665">
        <v>185.26</v>
      </c>
      <c r="M381" s="665">
        <v>185.26</v>
      </c>
      <c r="N381" s="664">
        <v>1</v>
      </c>
      <c r="O381" s="747">
        <v>0.5</v>
      </c>
      <c r="P381" s="665">
        <v>185.26</v>
      </c>
      <c r="Q381" s="680">
        <v>1</v>
      </c>
      <c r="R381" s="664">
        <v>1</v>
      </c>
      <c r="S381" s="680">
        <v>1</v>
      </c>
      <c r="T381" s="747">
        <v>0.5</v>
      </c>
      <c r="U381" s="703">
        <v>1</v>
      </c>
    </row>
    <row r="382" spans="1:21" ht="14.4" customHeight="1" x14ac:dyDescent="0.3">
      <c r="A382" s="663">
        <v>25</v>
      </c>
      <c r="B382" s="664" t="s">
        <v>1838</v>
      </c>
      <c r="C382" s="664" t="s">
        <v>2047</v>
      </c>
      <c r="D382" s="745" t="s">
        <v>2797</v>
      </c>
      <c r="E382" s="746" t="s">
        <v>2087</v>
      </c>
      <c r="F382" s="664" t="s">
        <v>2043</v>
      </c>
      <c r="G382" s="664" t="s">
        <v>2572</v>
      </c>
      <c r="H382" s="664" t="s">
        <v>525</v>
      </c>
      <c r="I382" s="664" t="s">
        <v>647</v>
      </c>
      <c r="J382" s="664" t="s">
        <v>2573</v>
      </c>
      <c r="K382" s="664" t="s">
        <v>2574</v>
      </c>
      <c r="L382" s="665">
        <v>0</v>
      </c>
      <c r="M382" s="665">
        <v>0</v>
      </c>
      <c r="N382" s="664">
        <v>1</v>
      </c>
      <c r="O382" s="747">
        <v>1</v>
      </c>
      <c r="P382" s="665"/>
      <c r="Q382" s="680"/>
      <c r="R382" s="664"/>
      <c r="S382" s="680">
        <v>0</v>
      </c>
      <c r="T382" s="747"/>
      <c r="U382" s="703">
        <v>0</v>
      </c>
    </row>
    <row r="383" spans="1:21" ht="14.4" customHeight="1" x14ac:dyDescent="0.3">
      <c r="A383" s="663">
        <v>25</v>
      </c>
      <c r="B383" s="664" t="s">
        <v>1838</v>
      </c>
      <c r="C383" s="664" t="s">
        <v>2047</v>
      </c>
      <c r="D383" s="745" t="s">
        <v>2797</v>
      </c>
      <c r="E383" s="746" t="s">
        <v>2087</v>
      </c>
      <c r="F383" s="664" t="s">
        <v>2043</v>
      </c>
      <c r="G383" s="664" t="s">
        <v>2106</v>
      </c>
      <c r="H383" s="664" t="s">
        <v>525</v>
      </c>
      <c r="I383" s="664" t="s">
        <v>726</v>
      </c>
      <c r="J383" s="664" t="s">
        <v>2107</v>
      </c>
      <c r="K383" s="664" t="s">
        <v>2105</v>
      </c>
      <c r="L383" s="665">
        <v>0</v>
      </c>
      <c r="M383" s="665">
        <v>0</v>
      </c>
      <c r="N383" s="664">
        <v>1</v>
      </c>
      <c r="O383" s="747">
        <v>0.5</v>
      </c>
      <c r="P383" s="665">
        <v>0</v>
      </c>
      <c r="Q383" s="680"/>
      <c r="R383" s="664">
        <v>1</v>
      </c>
      <c r="S383" s="680">
        <v>1</v>
      </c>
      <c r="T383" s="747">
        <v>0.5</v>
      </c>
      <c r="U383" s="703">
        <v>1</v>
      </c>
    </row>
    <row r="384" spans="1:21" ht="14.4" customHeight="1" x14ac:dyDescent="0.3">
      <c r="A384" s="663">
        <v>25</v>
      </c>
      <c r="B384" s="664" t="s">
        <v>1838</v>
      </c>
      <c r="C384" s="664" t="s">
        <v>2047</v>
      </c>
      <c r="D384" s="745" t="s">
        <v>2797</v>
      </c>
      <c r="E384" s="746" t="s">
        <v>2088</v>
      </c>
      <c r="F384" s="664" t="s">
        <v>2043</v>
      </c>
      <c r="G384" s="664" t="s">
        <v>2096</v>
      </c>
      <c r="H384" s="664" t="s">
        <v>1302</v>
      </c>
      <c r="I384" s="664" t="s">
        <v>1658</v>
      </c>
      <c r="J384" s="664" t="s">
        <v>1438</v>
      </c>
      <c r="K384" s="664" t="s">
        <v>1965</v>
      </c>
      <c r="L384" s="665">
        <v>154.36000000000001</v>
      </c>
      <c r="M384" s="665">
        <v>2932.8400000000006</v>
      </c>
      <c r="N384" s="664">
        <v>19</v>
      </c>
      <c r="O384" s="747">
        <v>15</v>
      </c>
      <c r="P384" s="665">
        <v>1234.8800000000001</v>
      </c>
      <c r="Q384" s="680">
        <v>0.42105263157894735</v>
      </c>
      <c r="R384" s="664">
        <v>8</v>
      </c>
      <c r="S384" s="680">
        <v>0.42105263157894735</v>
      </c>
      <c r="T384" s="747">
        <v>5.5</v>
      </c>
      <c r="U384" s="703">
        <v>0.36666666666666664</v>
      </c>
    </row>
    <row r="385" spans="1:21" ht="14.4" customHeight="1" x14ac:dyDescent="0.3">
      <c r="A385" s="663">
        <v>25</v>
      </c>
      <c r="B385" s="664" t="s">
        <v>1838</v>
      </c>
      <c r="C385" s="664" t="s">
        <v>2047</v>
      </c>
      <c r="D385" s="745" t="s">
        <v>2797</v>
      </c>
      <c r="E385" s="746" t="s">
        <v>2088</v>
      </c>
      <c r="F385" s="664" t="s">
        <v>2043</v>
      </c>
      <c r="G385" s="664" t="s">
        <v>2575</v>
      </c>
      <c r="H385" s="664" t="s">
        <v>525</v>
      </c>
      <c r="I385" s="664" t="s">
        <v>1604</v>
      </c>
      <c r="J385" s="664" t="s">
        <v>1605</v>
      </c>
      <c r="K385" s="664" t="s">
        <v>2576</v>
      </c>
      <c r="L385" s="665">
        <v>86.02</v>
      </c>
      <c r="M385" s="665">
        <v>258.06</v>
      </c>
      <c r="N385" s="664">
        <v>3</v>
      </c>
      <c r="O385" s="747">
        <v>3</v>
      </c>
      <c r="P385" s="665">
        <v>172.04</v>
      </c>
      <c r="Q385" s="680">
        <v>0.66666666666666663</v>
      </c>
      <c r="R385" s="664">
        <v>2</v>
      </c>
      <c r="S385" s="680">
        <v>0.66666666666666663</v>
      </c>
      <c r="T385" s="747">
        <v>2</v>
      </c>
      <c r="U385" s="703">
        <v>0.66666666666666663</v>
      </c>
    </row>
    <row r="386" spans="1:21" ht="14.4" customHeight="1" x14ac:dyDescent="0.3">
      <c r="A386" s="663">
        <v>25</v>
      </c>
      <c r="B386" s="664" t="s">
        <v>1838</v>
      </c>
      <c r="C386" s="664" t="s">
        <v>2047</v>
      </c>
      <c r="D386" s="745" t="s">
        <v>2797</v>
      </c>
      <c r="E386" s="746" t="s">
        <v>2088</v>
      </c>
      <c r="F386" s="664" t="s">
        <v>2043</v>
      </c>
      <c r="G386" s="664" t="s">
        <v>2183</v>
      </c>
      <c r="H386" s="664" t="s">
        <v>525</v>
      </c>
      <c r="I386" s="664" t="s">
        <v>765</v>
      </c>
      <c r="J386" s="664" t="s">
        <v>2426</v>
      </c>
      <c r="K386" s="664" t="s">
        <v>2427</v>
      </c>
      <c r="L386" s="665">
        <v>0</v>
      </c>
      <c r="M386" s="665">
        <v>0</v>
      </c>
      <c r="N386" s="664">
        <v>1</v>
      </c>
      <c r="O386" s="747">
        <v>1</v>
      </c>
      <c r="P386" s="665"/>
      <c r="Q386" s="680"/>
      <c r="R386" s="664"/>
      <c r="S386" s="680">
        <v>0</v>
      </c>
      <c r="T386" s="747"/>
      <c r="U386" s="703">
        <v>0</v>
      </c>
    </row>
    <row r="387" spans="1:21" ht="14.4" customHeight="1" x14ac:dyDescent="0.3">
      <c r="A387" s="663">
        <v>25</v>
      </c>
      <c r="B387" s="664" t="s">
        <v>1838</v>
      </c>
      <c r="C387" s="664" t="s">
        <v>2047</v>
      </c>
      <c r="D387" s="745" t="s">
        <v>2797</v>
      </c>
      <c r="E387" s="746" t="s">
        <v>2088</v>
      </c>
      <c r="F387" s="664" t="s">
        <v>2043</v>
      </c>
      <c r="G387" s="664" t="s">
        <v>2155</v>
      </c>
      <c r="H387" s="664" t="s">
        <v>525</v>
      </c>
      <c r="I387" s="664" t="s">
        <v>2239</v>
      </c>
      <c r="J387" s="664" t="s">
        <v>1581</v>
      </c>
      <c r="K387" s="664" t="s">
        <v>2240</v>
      </c>
      <c r="L387" s="665">
        <v>0</v>
      </c>
      <c r="M387" s="665">
        <v>0</v>
      </c>
      <c r="N387" s="664">
        <v>5</v>
      </c>
      <c r="O387" s="747">
        <v>2.5</v>
      </c>
      <c r="P387" s="665">
        <v>0</v>
      </c>
      <c r="Q387" s="680"/>
      <c r="R387" s="664">
        <v>2</v>
      </c>
      <c r="S387" s="680">
        <v>0.4</v>
      </c>
      <c r="T387" s="747">
        <v>0.5</v>
      </c>
      <c r="U387" s="703">
        <v>0.2</v>
      </c>
    </row>
    <row r="388" spans="1:21" ht="14.4" customHeight="1" x14ac:dyDescent="0.3">
      <c r="A388" s="663">
        <v>25</v>
      </c>
      <c r="B388" s="664" t="s">
        <v>1838</v>
      </c>
      <c r="C388" s="664" t="s">
        <v>2047</v>
      </c>
      <c r="D388" s="745" t="s">
        <v>2797</v>
      </c>
      <c r="E388" s="746" t="s">
        <v>2088</v>
      </c>
      <c r="F388" s="664" t="s">
        <v>2043</v>
      </c>
      <c r="G388" s="664" t="s">
        <v>2155</v>
      </c>
      <c r="H388" s="664" t="s">
        <v>525</v>
      </c>
      <c r="I388" s="664" t="s">
        <v>2239</v>
      </c>
      <c r="J388" s="664" t="s">
        <v>1581</v>
      </c>
      <c r="K388" s="664" t="s">
        <v>2240</v>
      </c>
      <c r="L388" s="665">
        <v>238.72</v>
      </c>
      <c r="M388" s="665">
        <v>238.72</v>
      </c>
      <c r="N388" s="664">
        <v>1</v>
      </c>
      <c r="O388" s="747">
        <v>1</v>
      </c>
      <c r="P388" s="665">
        <v>238.72</v>
      </c>
      <c r="Q388" s="680">
        <v>1</v>
      </c>
      <c r="R388" s="664">
        <v>1</v>
      </c>
      <c r="S388" s="680">
        <v>1</v>
      </c>
      <c r="T388" s="747">
        <v>1</v>
      </c>
      <c r="U388" s="703">
        <v>1</v>
      </c>
    </row>
    <row r="389" spans="1:21" ht="14.4" customHeight="1" x14ac:dyDescent="0.3">
      <c r="A389" s="663">
        <v>25</v>
      </c>
      <c r="B389" s="664" t="s">
        <v>1838</v>
      </c>
      <c r="C389" s="664" t="s">
        <v>2047</v>
      </c>
      <c r="D389" s="745" t="s">
        <v>2797</v>
      </c>
      <c r="E389" s="746" t="s">
        <v>2088</v>
      </c>
      <c r="F389" s="664" t="s">
        <v>2043</v>
      </c>
      <c r="G389" s="664" t="s">
        <v>2147</v>
      </c>
      <c r="H389" s="664" t="s">
        <v>525</v>
      </c>
      <c r="I389" s="664" t="s">
        <v>2185</v>
      </c>
      <c r="J389" s="664" t="s">
        <v>2149</v>
      </c>
      <c r="K389" s="664" t="s">
        <v>2186</v>
      </c>
      <c r="L389" s="665">
        <v>391.67</v>
      </c>
      <c r="M389" s="665">
        <v>391.67</v>
      </c>
      <c r="N389" s="664">
        <v>1</v>
      </c>
      <c r="O389" s="747">
        <v>0.5</v>
      </c>
      <c r="P389" s="665">
        <v>391.67</v>
      </c>
      <c r="Q389" s="680">
        <v>1</v>
      </c>
      <c r="R389" s="664">
        <v>1</v>
      </c>
      <c r="S389" s="680">
        <v>1</v>
      </c>
      <c r="T389" s="747">
        <v>0.5</v>
      </c>
      <c r="U389" s="703">
        <v>1</v>
      </c>
    </row>
    <row r="390" spans="1:21" ht="14.4" customHeight="1" x14ac:dyDescent="0.3">
      <c r="A390" s="663">
        <v>25</v>
      </c>
      <c r="B390" s="664" t="s">
        <v>1838</v>
      </c>
      <c r="C390" s="664" t="s">
        <v>2047</v>
      </c>
      <c r="D390" s="745" t="s">
        <v>2797</v>
      </c>
      <c r="E390" s="746" t="s">
        <v>2088</v>
      </c>
      <c r="F390" s="664" t="s">
        <v>2043</v>
      </c>
      <c r="G390" s="664" t="s">
        <v>2372</v>
      </c>
      <c r="H390" s="664" t="s">
        <v>525</v>
      </c>
      <c r="I390" s="664" t="s">
        <v>620</v>
      </c>
      <c r="J390" s="664" t="s">
        <v>2374</v>
      </c>
      <c r="K390" s="664" t="s">
        <v>2509</v>
      </c>
      <c r="L390" s="665">
        <v>37.61</v>
      </c>
      <c r="M390" s="665">
        <v>37.61</v>
      </c>
      <c r="N390" s="664">
        <v>1</v>
      </c>
      <c r="O390" s="747">
        <v>0.5</v>
      </c>
      <c r="P390" s="665">
        <v>37.61</v>
      </c>
      <c r="Q390" s="680">
        <v>1</v>
      </c>
      <c r="R390" s="664">
        <v>1</v>
      </c>
      <c r="S390" s="680">
        <v>1</v>
      </c>
      <c r="T390" s="747">
        <v>0.5</v>
      </c>
      <c r="U390" s="703">
        <v>1</v>
      </c>
    </row>
    <row r="391" spans="1:21" ht="14.4" customHeight="1" x14ac:dyDescent="0.3">
      <c r="A391" s="663">
        <v>25</v>
      </c>
      <c r="B391" s="664" t="s">
        <v>1838</v>
      </c>
      <c r="C391" s="664" t="s">
        <v>2047</v>
      </c>
      <c r="D391" s="745" t="s">
        <v>2797</v>
      </c>
      <c r="E391" s="746" t="s">
        <v>2088</v>
      </c>
      <c r="F391" s="664" t="s">
        <v>2043</v>
      </c>
      <c r="G391" s="664" t="s">
        <v>2577</v>
      </c>
      <c r="H391" s="664" t="s">
        <v>525</v>
      </c>
      <c r="I391" s="664" t="s">
        <v>2578</v>
      </c>
      <c r="J391" s="664" t="s">
        <v>2579</v>
      </c>
      <c r="K391" s="664" t="s">
        <v>2580</v>
      </c>
      <c r="L391" s="665">
        <v>0</v>
      </c>
      <c r="M391" s="665">
        <v>0</v>
      </c>
      <c r="N391" s="664">
        <v>1</v>
      </c>
      <c r="O391" s="747">
        <v>1</v>
      </c>
      <c r="P391" s="665">
        <v>0</v>
      </c>
      <c r="Q391" s="680"/>
      <c r="R391" s="664">
        <v>1</v>
      </c>
      <c r="S391" s="680">
        <v>1</v>
      </c>
      <c r="T391" s="747">
        <v>1</v>
      </c>
      <c r="U391" s="703">
        <v>1</v>
      </c>
    </row>
    <row r="392" spans="1:21" ht="14.4" customHeight="1" x14ac:dyDescent="0.3">
      <c r="A392" s="663">
        <v>25</v>
      </c>
      <c r="B392" s="664" t="s">
        <v>1838</v>
      </c>
      <c r="C392" s="664" t="s">
        <v>2047</v>
      </c>
      <c r="D392" s="745" t="s">
        <v>2797</v>
      </c>
      <c r="E392" s="746" t="s">
        <v>2088</v>
      </c>
      <c r="F392" s="664" t="s">
        <v>2043</v>
      </c>
      <c r="G392" s="664" t="s">
        <v>2101</v>
      </c>
      <c r="H392" s="664" t="s">
        <v>525</v>
      </c>
      <c r="I392" s="664" t="s">
        <v>2581</v>
      </c>
      <c r="J392" s="664" t="s">
        <v>1678</v>
      </c>
      <c r="K392" s="664" t="s">
        <v>2582</v>
      </c>
      <c r="L392" s="665">
        <v>0</v>
      </c>
      <c r="M392" s="665">
        <v>0</v>
      </c>
      <c r="N392" s="664">
        <v>2</v>
      </c>
      <c r="O392" s="747">
        <v>1</v>
      </c>
      <c r="P392" s="665">
        <v>0</v>
      </c>
      <c r="Q392" s="680"/>
      <c r="R392" s="664">
        <v>2</v>
      </c>
      <c r="S392" s="680">
        <v>1</v>
      </c>
      <c r="T392" s="747">
        <v>1</v>
      </c>
      <c r="U392" s="703">
        <v>1</v>
      </c>
    </row>
    <row r="393" spans="1:21" ht="14.4" customHeight="1" x14ac:dyDescent="0.3">
      <c r="A393" s="663">
        <v>25</v>
      </c>
      <c r="B393" s="664" t="s">
        <v>1838</v>
      </c>
      <c r="C393" s="664" t="s">
        <v>2047</v>
      </c>
      <c r="D393" s="745" t="s">
        <v>2797</v>
      </c>
      <c r="E393" s="746" t="s">
        <v>2088</v>
      </c>
      <c r="F393" s="664" t="s">
        <v>2043</v>
      </c>
      <c r="G393" s="664" t="s">
        <v>2101</v>
      </c>
      <c r="H393" s="664" t="s">
        <v>525</v>
      </c>
      <c r="I393" s="664" t="s">
        <v>1677</v>
      </c>
      <c r="J393" s="664" t="s">
        <v>1678</v>
      </c>
      <c r="K393" s="664" t="s">
        <v>1996</v>
      </c>
      <c r="L393" s="665">
        <v>2991.23</v>
      </c>
      <c r="M393" s="665">
        <v>2991.23</v>
      </c>
      <c r="N393" s="664">
        <v>1</v>
      </c>
      <c r="O393" s="747">
        <v>1</v>
      </c>
      <c r="P393" s="665"/>
      <c r="Q393" s="680">
        <v>0</v>
      </c>
      <c r="R393" s="664"/>
      <c r="S393" s="680">
        <v>0</v>
      </c>
      <c r="T393" s="747"/>
      <c r="U393" s="703">
        <v>0</v>
      </c>
    </row>
    <row r="394" spans="1:21" ht="14.4" customHeight="1" x14ac:dyDescent="0.3">
      <c r="A394" s="663">
        <v>25</v>
      </c>
      <c r="B394" s="664" t="s">
        <v>1838</v>
      </c>
      <c r="C394" s="664" t="s">
        <v>2047</v>
      </c>
      <c r="D394" s="745" t="s">
        <v>2797</v>
      </c>
      <c r="E394" s="746" t="s">
        <v>2088</v>
      </c>
      <c r="F394" s="664" t="s">
        <v>2043</v>
      </c>
      <c r="G394" s="664" t="s">
        <v>2101</v>
      </c>
      <c r="H394" s="664" t="s">
        <v>525</v>
      </c>
      <c r="I394" s="664" t="s">
        <v>2583</v>
      </c>
      <c r="J394" s="664" t="s">
        <v>1678</v>
      </c>
      <c r="K394" s="664" t="s">
        <v>2584</v>
      </c>
      <c r="L394" s="665">
        <v>748.21</v>
      </c>
      <c r="M394" s="665">
        <v>2244.63</v>
      </c>
      <c r="N394" s="664">
        <v>3</v>
      </c>
      <c r="O394" s="747">
        <v>2</v>
      </c>
      <c r="P394" s="665">
        <v>2244.63</v>
      </c>
      <c r="Q394" s="680">
        <v>1</v>
      </c>
      <c r="R394" s="664">
        <v>3</v>
      </c>
      <c r="S394" s="680">
        <v>1</v>
      </c>
      <c r="T394" s="747">
        <v>2</v>
      </c>
      <c r="U394" s="703">
        <v>1</v>
      </c>
    </row>
    <row r="395" spans="1:21" ht="14.4" customHeight="1" x14ac:dyDescent="0.3">
      <c r="A395" s="663">
        <v>25</v>
      </c>
      <c r="B395" s="664" t="s">
        <v>1838</v>
      </c>
      <c r="C395" s="664" t="s">
        <v>2047</v>
      </c>
      <c r="D395" s="745" t="s">
        <v>2797</v>
      </c>
      <c r="E395" s="746" t="s">
        <v>2088</v>
      </c>
      <c r="F395" s="664" t="s">
        <v>2043</v>
      </c>
      <c r="G395" s="664" t="s">
        <v>2585</v>
      </c>
      <c r="H395" s="664" t="s">
        <v>525</v>
      </c>
      <c r="I395" s="664" t="s">
        <v>2586</v>
      </c>
      <c r="J395" s="664" t="s">
        <v>2587</v>
      </c>
      <c r="K395" s="664" t="s">
        <v>2588</v>
      </c>
      <c r="L395" s="665">
        <v>477.92</v>
      </c>
      <c r="M395" s="665">
        <v>477.92</v>
      </c>
      <c r="N395" s="664">
        <v>1</v>
      </c>
      <c r="O395" s="747">
        <v>1</v>
      </c>
      <c r="P395" s="665">
        <v>477.92</v>
      </c>
      <c r="Q395" s="680">
        <v>1</v>
      </c>
      <c r="R395" s="664">
        <v>1</v>
      </c>
      <c r="S395" s="680">
        <v>1</v>
      </c>
      <c r="T395" s="747">
        <v>1</v>
      </c>
      <c r="U395" s="703">
        <v>1</v>
      </c>
    </row>
    <row r="396" spans="1:21" ht="14.4" customHeight="1" x14ac:dyDescent="0.3">
      <c r="A396" s="663">
        <v>25</v>
      </c>
      <c r="B396" s="664" t="s">
        <v>1838</v>
      </c>
      <c r="C396" s="664" t="s">
        <v>2047</v>
      </c>
      <c r="D396" s="745" t="s">
        <v>2797</v>
      </c>
      <c r="E396" s="746" t="s">
        <v>2088</v>
      </c>
      <c r="F396" s="664" t="s">
        <v>2043</v>
      </c>
      <c r="G396" s="664" t="s">
        <v>2156</v>
      </c>
      <c r="H396" s="664" t="s">
        <v>525</v>
      </c>
      <c r="I396" s="664" t="s">
        <v>1561</v>
      </c>
      <c r="J396" s="664" t="s">
        <v>1562</v>
      </c>
      <c r="K396" s="664" t="s">
        <v>2157</v>
      </c>
      <c r="L396" s="665">
        <v>48.09</v>
      </c>
      <c r="M396" s="665">
        <v>48.09</v>
      </c>
      <c r="N396" s="664">
        <v>1</v>
      </c>
      <c r="O396" s="747">
        <v>1</v>
      </c>
      <c r="P396" s="665">
        <v>48.09</v>
      </c>
      <c r="Q396" s="680">
        <v>1</v>
      </c>
      <c r="R396" s="664">
        <v>1</v>
      </c>
      <c r="S396" s="680">
        <v>1</v>
      </c>
      <c r="T396" s="747">
        <v>1</v>
      </c>
      <c r="U396" s="703">
        <v>1</v>
      </c>
    </row>
    <row r="397" spans="1:21" ht="14.4" customHeight="1" x14ac:dyDescent="0.3">
      <c r="A397" s="663">
        <v>25</v>
      </c>
      <c r="B397" s="664" t="s">
        <v>1838</v>
      </c>
      <c r="C397" s="664" t="s">
        <v>2047</v>
      </c>
      <c r="D397" s="745" t="s">
        <v>2797</v>
      </c>
      <c r="E397" s="746" t="s">
        <v>2088</v>
      </c>
      <c r="F397" s="664" t="s">
        <v>2043</v>
      </c>
      <c r="G397" s="664" t="s">
        <v>2589</v>
      </c>
      <c r="H397" s="664" t="s">
        <v>525</v>
      </c>
      <c r="I397" s="664" t="s">
        <v>2590</v>
      </c>
      <c r="J397" s="664" t="s">
        <v>2591</v>
      </c>
      <c r="K397" s="664" t="s">
        <v>2592</v>
      </c>
      <c r="L397" s="665">
        <v>253.41</v>
      </c>
      <c r="M397" s="665">
        <v>506.82</v>
      </c>
      <c r="N397" s="664">
        <v>2</v>
      </c>
      <c r="O397" s="747">
        <v>1</v>
      </c>
      <c r="P397" s="665"/>
      <c r="Q397" s="680">
        <v>0</v>
      </c>
      <c r="R397" s="664"/>
      <c r="S397" s="680">
        <v>0</v>
      </c>
      <c r="T397" s="747"/>
      <c r="U397" s="703">
        <v>0</v>
      </c>
    </row>
    <row r="398" spans="1:21" ht="14.4" customHeight="1" x14ac:dyDescent="0.3">
      <c r="A398" s="663">
        <v>25</v>
      </c>
      <c r="B398" s="664" t="s">
        <v>1838</v>
      </c>
      <c r="C398" s="664" t="s">
        <v>2047</v>
      </c>
      <c r="D398" s="745" t="s">
        <v>2797</v>
      </c>
      <c r="E398" s="746" t="s">
        <v>2088</v>
      </c>
      <c r="F398" s="664" t="s">
        <v>2043</v>
      </c>
      <c r="G398" s="664" t="s">
        <v>2135</v>
      </c>
      <c r="H398" s="664" t="s">
        <v>525</v>
      </c>
      <c r="I398" s="664" t="s">
        <v>816</v>
      </c>
      <c r="J398" s="664" t="s">
        <v>817</v>
      </c>
      <c r="K398" s="664" t="s">
        <v>2136</v>
      </c>
      <c r="L398" s="665">
        <v>0</v>
      </c>
      <c r="M398" s="665">
        <v>0</v>
      </c>
      <c r="N398" s="664">
        <v>1</v>
      </c>
      <c r="O398" s="747">
        <v>0.5</v>
      </c>
      <c r="P398" s="665">
        <v>0</v>
      </c>
      <c r="Q398" s="680"/>
      <c r="R398" s="664">
        <v>1</v>
      </c>
      <c r="S398" s="680">
        <v>1</v>
      </c>
      <c r="T398" s="747">
        <v>0.5</v>
      </c>
      <c r="U398" s="703">
        <v>1</v>
      </c>
    </row>
    <row r="399" spans="1:21" ht="14.4" customHeight="1" x14ac:dyDescent="0.3">
      <c r="A399" s="663">
        <v>25</v>
      </c>
      <c r="B399" s="664" t="s">
        <v>1838</v>
      </c>
      <c r="C399" s="664" t="s">
        <v>2047</v>
      </c>
      <c r="D399" s="745" t="s">
        <v>2797</v>
      </c>
      <c r="E399" s="746" t="s">
        <v>2088</v>
      </c>
      <c r="F399" s="664" t="s">
        <v>2043</v>
      </c>
      <c r="G399" s="664" t="s">
        <v>2097</v>
      </c>
      <c r="H399" s="664" t="s">
        <v>525</v>
      </c>
      <c r="I399" s="664" t="s">
        <v>1592</v>
      </c>
      <c r="J399" s="664" t="s">
        <v>1593</v>
      </c>
      <c r="K399" s="664" t="s">
        <v>2098</v>
      </c>
      <c r="L399" s="665">
        <v>132.97999999999999</v>
      </c>
      <c r="M399" s="665">
        <v>930.8599999999999</v>
      </c>
      <c r="N399" s="664">
        <v>7</v>
      </c>
      <c r="O399" s="747">
        <v>3.5</v>
      </c>
      <c r="P399" s="665">
        <v>531.91999999999996</v>
      </c>
      <c r="Q399" s="680">
        <v>0.5714285714285714</v>
      </c>
      <c r="R399" s="664">
        <v>4</v>
      </c>
      <c r="S399" s="680">
        <v>0.5714285714285714</v>
      </c>
      <c r="T399" s="747">
        <v>1.5</v>
      </c>
      <c r="U399" s="703">
        <v>0.42857142857142855</v>
      </c>
    </row>
    <row r="400" spans="1:21" ht="14.4" customHeight="1" x14ac:dyDescent="0.3">
      <c r="A400" s="663">
        <v>25</v>
      </c>
      <c r="B400" s="664" t="s">
        <v>1838</v>
      </c>
      <c r="C400" s="664" t="s">
        <v>2047</v>
      </c>
      <c r="D400" s="745" t="s">
        <v>2797</v>
      </c>
      <c r="E400" s="746" t="s">
        <v>2088</v>
      </c>
      <c r="F400" s="664" t="s">
        <v>2043</v>
      </c>
      <c r="G400" s="664" t="s">
        <v>2097</v>
      </c>
      <c r="H400" s="664" t="s">
        <v>525</v>
      </c>
      <c r="I400" s="664" t="s">
        <v>2120</v>
      </c>
      <c r="J400" s="664" t="s">
        <v>1593</v>
      </c>
      <c r="K400" s="664" t="s">
        <v>2098</v>
      </c>
      <c r="L400" s="665">
        <v>132.97999999999999</v>
      </c>
      <c r="M400" s="665">
        <v>398.93999999999994</v>
      </c>
      <c r="N400" s="664">
        <v>3</v>
      </c>
      <c r="O400" s="747">
        <v>2.5</v>
      </c>
      <c r="P400" s="665">
        <v>265.95999999999998</v>
      </c>
      <c r="Q400" s="680">
        <v>0.66666666666666674</v>
      </c>
      <c r="R400" s="664">
        <v>2</v>
      </c>
      <c r="S400" s="680">
        <v>0.66666666666666663</v>
      </c>
      <c r="T400" s="747">
        <v>1.5</v>
      </c>
      <c r="U400" s="703">
        <v>0.6</v>
      </c>
    </row>
    <row r="401" spans="1:21" ht="14.4" customHeight="1" x14ac:dyDescent="0.3">
      <c r="A401" s="663">
        <v>25</v>
      </c>
      <c r="B401" s="664" t="s">
        <v>1838</v>
      </c>
      <c r="C401" s="664" t="s">
        <v>2047</v>
      </c>
      <c r="D401" s="745" t="s">
        <v>2797</v>
      </c>
      <c r="E401" s="746" t="s">
        <v>2088</v>
      </c>
      <c r="F401" s="664" t="s">
        <v>2043</v>
      </c>
      <c r="G401" s="664" t="s">
        <v>2140</v>
      </c>
      <c r="H401" s="664" t="s">
        <v>525</v>
      </c>
      <c r="I401" s="664" t="s">
        <v>1568</v>
      </c>
      <c r="J401" s="664" t="s">
        <v>1569</v>
      </c>
      <c r="K401" s="664" t="s">
        <v>2139</v>
      </c>
      <c r="L401" s="665">
        <v>34.19</v>
      </c>
      <c r="M401" s="665">
        <v>68.38</v>
      </c>
      <c r="N401" s="664">
        <v>2</v>
      </c>
      <c r="O401" s="747">
        <v>0.5</v>
      </c>
      <c r="P401" s="665">
        <v>68.38</v>
      </c>
      <c r="Q401" s="680">
        <v>1</v>
      </c>
      <c r="R401" s="664">
        <v>2</v>
      </c>
      <c r="S401" s="680">
        <v>1</v>
      </c>
      <c r="T401" s="747">
        <v>0.5</v>
      </c>
      <c r="U401" s="703">
        <v>1</v>
      </c>
    </row>
    <row r="402" spans="1:21" ht="14.4" customHeight="1" x14ac:dyDescent="0.3">
      <c r="A402" s="663">
        <v>25</v>
      </c>
      <c r="B402" s="664" t="s">
        <v>1838</v>
      </c>
      <c r="C402" s="664" t="s">
        <v>2047</v>
      </c>
      <c r="D402" s="745" t="s">
        <v>2797</v>
      </c>
      <c r="E402" s="746" t="s">
        <v>2088</v>
      </c>
      <c r="F402" s="664" t="s">
        <v>2043</v>
      </c>
      <c r="G402" s="664" t="s">
        <v>2492</v>
      </c>
      <c r="H402" s="664" t="s">
        <v>525</v>
      </c>
      <c r="I402" s="664" t="s">
        <v>2493</v>
      </c>
      <c r="J402" s="664" t="s">
        <v>2494</v>
      </c>
      <c r="K402" s="664" t="s">
        <v>2495</v>
      </c>
      <c r="L402" s="665">
        <v>115.13</v>
      </c>
      <c r="M402" s="665">
        <v>230.26</v>
      </c>
      <c r="N402" s="664">
        <v>2</v>
      </c>
      <c r="O402" s="747">
        <v>2</v>
      </c>
      <c r="P402" s="665">
        <v>115.13</v>
      </c>
      <c r="Q402" s="680">
        <v>0.5</v>
      </c>
      <c r="R402" s="664">
        <v>1</v>
      </c>
      <c r="S402" s="680">
        <v>0.5</v>
      </c>
      <c r="T402" s="747">
        <v>1</v>
      </c>
      <c r="U402" s="703">
        <v>0.5</v>
      </c>
    </row>
    <row r="403" spans="1:21" ht="14.4" customHeight="1" x14ac:dyDescent="0.3">
      <c r="A403" s="663">
        <v>25</v>
      </c>
      <c r="B403" s="664" t="s">
        <v>1838</v>
      </c>
      <c r="C403" s="664" t="s">
        <v>2047</v>
      </c>
      <c r="D403" s="745" t="s">
        <v>2797</v>
      </c>
      <c r="E403" s="746" t="s">
        <v>2088</v>
      </c>
      <c r="F403" s="664" t="s">
        <v>2043</v>
      </c>
      <c r="G403" s="664" t="s">
        <v>2099</v>
      </c>
      <c r="H403" s="664" t="s">
        <v>1302</v>
      </c>
      <c r="I403" s="664" t="s">
        <v>1311</v>
      </c>
      <c r="J403" s="664" t="s">
        <v>555</v>
      </c>
      <c r="K403" s="664" t="s">
        <v>1999</v>
      </c>
      <c r="L403" s="665">
        <v>36.54</v>
      </c>
      <c r="M403" s="665">
        <v>109.62</v>
      </c>
      <c r="N403" s="664">
        <v>3</v>
      </c>
      <c r="O403" s="747">
        <v>2.5</v>
      </c>
      <c r="P403" s="665">
        <v>36.54</v>
      </c>
      <c r="Q403" s="680">
        <v>0.33333333333333331</v>
      </c>
      <c r="R403" s="664">
        <v>1</v>
      </c>
      <c r="S403" s="680">
        <v>0.33333333333333331</v>
      </c>
      <c r="T403" s="747">
        <v>1</v>
      </c>
      <c r="U403" s="703">
        <v>0.4</v>
      </c>
    </row>
    <row r="404" spans="1:21" ht="14.4" customHeight="1" x14ac:dyDescent="0.3">
      <c r="A404" s="663">
        <v>25</v>
      </c>
      <c r="B404" s="664" t="s">
        <v>1838</v>
      </c>
      <c r="C404" s="664" t="s">
        <v>2047</v>
      </c>
      <c r="D404" s="745" t="s">
        <v>2797</v>
      </c>
      <c r="E404" s="746" t="s">
        <v>2088</v>
      </c>
      <c r="F404" s="664" t="s">
        <v>2043</v>
      </c>
      <c r="G404" s="664" t="s">
        <v>2099</v>
      </c>
      <c r="H404" s="664" t="s">
        <v>525</v>
      </c>
      <c r="I404" s="664" t="s">
        <v>1178</v>
      </c>
      <c r="J404" s="664" t="s">
        <v>555</v>
      </c>
      <c r="K404" s="664" t="s">
        <v>2122</v>
      </c>
      <c r="L404" s="665">
        <v>36.54</v>
      </c>
      <c r="M404" s="665">
        <v>36.54</v>
      </c>
      <c r="N404" s="664">
        <v>1</v>
      </c>
      <c r="O404" s="747">
        <v>1</v>
      </c>
      <c r="P404" s="665">
        <v>36.54</v>
      </c>
      <c r="Q404" s="680">
        <v>1</v>
      </c>
      <c r="R404" s="664">
        <v>1</v>
      </c>
      <c r="S404" s="680">
        <v>1</v>
      </c>
      <c r="T404" s="747">
        <v>1</v>
      </c>
      <c r="U404" s="703">
        <v>1</v>
      </c>
    </row>
    <row r="405" spans="1:21" ht="14.4" customHeight="1" x14ac:dyDescent="0.3">
      <c r="A405" s="663">
        <v>25</v>
      </c>
      <c r="B405" s="664" t="s">
        <v>1838</v>
      </c>
      <c r="C405" s="664" t="s">
        <v>2047</v>
      </c>
      <c r="D405" s="745" t="s">
        <v>2797</v>
      </c>
      <c r="E405" s="746" t="s">
        <v>2088</v>
      </c>
      <c r="F405" s="664" t="s">
        <v>2043</v>
      </c>
      <c r="G405" s="664" t="s">
        <v>2099</v>
      </c>
      <c r="H405" s="664" t="s">
        <v>525</v>
      </c>
      <c r="I405" s="664" t="s">
        <v>2593</v>
      </c>
      <c r="J405" s="664" t="s">
        <v>555</v>
      </c>
      <c r="K405" s="664" t="s">
        <v>2594</v>
      </c>
      <c r="L405" s="665">
        <v>48.42</v>
      </c>
      <c r="M405" s="665">
        <v>48.42</v>
      </c>
      <c r="N405" s="664">
        <v>1</v>
      </c>
      <c r="O405" s="747">
        <v>1</v>
      </c>
      <c r="P405" s="665"/>
      <c r="Q405" s="680">
        <v>0</v>
      </c>
      <c r="R405" s="664"/>
      <c r="S405" s="680">
        <v>0</v>
      </c>
      <c r="T405" s="747"/>
      <c r="U405" s="703">
        <v>0</v>
      </c>
    </row>
    <row r="406" spans="1:21" ht="14.4" customHeight="1" x14ac:dyDescent="0.3">
      <c r="A406" s="663">
        <v>25</v>
      </c>
      <c r="B406" s="664" t="s">
        <v>1838</v>
      </c>
      <c r="C406" s="664" t="s">
        <v>2047</v>
      </c>
      <c r="D406" s="745" t="s">
        <v>2797</v>
      </c>
      <c r="E406" s="746" t="s">
        <v>2088</v>
      </c>
      <c r="F406" s="664" t="s">
        <v>2043</v>
      </c>
      <c r="G406" s="664" t="s">
        <v>2350</v>
      </c>
      <c r="H406" s="664" t="s">
        <v>525</v>
      </c>
      <c r="I406" s="664" t="s">
        <v>2595</v>
      </c>
      <c r="J406" s="664" t="s">
        <v>1054</v>
      </c>
      <c r="K406" s="664" t="s">
        <v>2596</v>
      </c>
      <c r="L406" s="665">
        <v>0</v>
      </c>
      <c r="M406" s="665">
        <v>0</v>
      </c>
      <c r="N406" s="664">
        <v>2</v>
      </c>
      <c r="O406" s="747">
        <v>1</v>
      </c>
      <c r="P406" s="665"/>
      <c r="Q406" s="680"/>
      <c r="R406" s="664"/>
      <c r="S406" s="680">
        <v>0</v>
      </c>
      <c r="T406" s="747"/>
      <c r="U406" s="703">
        <v>0</v>
      </c>
    </row>
    <row r="407" spans="1:21" ht="14.4" customHeight="1" x14ac:dyDescent="0.3">
      <c r="A407" s="663">
        <v>25</v>
      </c>
      <c r="B407" s="664" t="s">
        <v>1838</v>
      </c>
      <c r="C407" s="664" t="s">
        <v>2047</v>
      </c>
      <c r="D407" s="745" t="s">
        <v>2797</v>
      </c>
      <c r="E407" s="746" t="s">
        <v>2088</v>
      </c>
      <c r="F407" s="664" t="s">
        <v>2043</v>
      </c>
      <c r="G407" s="664" t="s">
        <v>2542</v>
      </c>
      <c r="H407" s="664" t="s">
        <v>1302</v>
      </c>
      <c r="I407" s="664" t="s">
        <v>2543</v>
      </c>
      <c r="J407" s="664" t="s">
        <v>2544</v>
      </c>
      <c r="K407" s="664" t="s">
        <v>2545</v>
      </c>
      <c r="L407" s="665">
        <v>184.74</v>
      </c>
      <c r="M407" s="665">
        <v>184.74</v>
      </c>
      <c r="N407" s="664">
        <v>1</v>
      </c>
      <c r="O407" s="747">
        <v>1</v>
      </c>
      <c r="P407" s="665">
        <v>184.74</v>
      </c>
      <c r="Q407" s="680">
        <v>1</v>
      </c>
      <c r="R407" s="664">
        <v>1</v>
      </c>
      <c r="S407" s="680">
        <v>1</v>
      </c>
      <c r="T407" s="747">
        <v>1</v>
      </c>
      <c r="U407" s="703">
        <v>1</v>
      </c>
    </row>
    <row r="408" spans="1:21" ht="14.4" customHeight="1" x14ac:dyDescent="0.3">
      <c r="A408" s="663">
        <v>25</v>
      </c>
      <c r="B408" s="664" t="s">
        <v>1838</v>
      </c>
      <c r="C408" s="664" t="s">
        <v>2047</v>
      </c>
      <c r="D408" s="745" t="s">
        <v>2797</v>
      </c>
      <c r="E408" s="746" t="s">
        <v>2090</v>
      </c>
      <c r="F408" s="664" t="s">
        <v>2043</v>
      </c>
      <c r="G408" s="664" t="s">
        <v>2151</v>
      </c>
      <c r="H408" s="664" t="s">
        <v>525</v>
      </c>
      <c r="I408" s="664" t="s">
        <v>1023</v>
      </c>
      <c r="J408" s="664" t="s">
        <v>1024</v>
      </c>
      <c r="K408" s="664" t="s">
        <v>2597</v>
      </c>
      <c r="L408" s="665">
        <v>462.73</v>
      </c>
      <c r="M408" s="665">
        <v>462.73</v>
      </c>
      <c r="N408" s="664">
        <v>1</v>
      </c>
      <c r="O408" s="747">
        <v>0.5</v>
      </c>
      <c r="P408" s="665"/>
      <c r="Q408" s="680">
        <v>0</v>
      </c>
      <c r="R408" s="664"/>
      <c r="S408" s="680">
        <v>0</v>
      </c>
      <c r="T408" s="747"/>
      <c r="U408" s="703">
        <v>0</v>
      </c>
    </row>
    <row r="409" spans="1:21" ht="14.4" customHeight="1" x14ac:dyDescent="0.3">
      <c r="A409" s="663">
        <v>25</v>
      </c>
      <c r="B409" s="664" t="s">
        <v>1838</v>
      </c>
      <c r="C409" s="664" t="s">
        <v>2047</v>
      </c>
      <c r="D409" s="745" t="s">
        <v>2797</v>
      </c>
      <c r="E409" s="746" t="s">
        <v>2090</v>
      </c>
      <c r="F409" s="664" t="s">
        <v>2043</v>
      </c>
      <c r="G409" s="664" t="s">
        <v>2175</v>
      </c>
      <c r="H409" s="664" t="s">
        <v>1302</v>
      </c>
      <c r="I409" s="664" t="s">
        <v>1419</v>
      </c>
      <c r="J409" s="664" t="s">
        <v>2008</v>
      </c>
      <c r="K409" s="664" t="s">
        <v>2009</v>
      </c>
      <c r="L409" s="665">
        <v>9.4</v>
      </c>
      <c r="M409" s="665">
        <v>65.8</v>
      </c>
      <c r="N409" s="664">
        <v>7</v>
      </c>
      <c r="O409" s="747">
        <v>4.5</v>
      </c>
      <c r="P409" s="665">
        <v>47</v>
      </c>
      <c r="Q409" s="680">
        <v>0.7142857142857143</v>
      </c>
      <c r="R409" s="664">
        <v>5</v>
      </c>
      <c r="S409" s="680">
        <v>0.7142857142857143</v>
      </c>
      <c r="T409" s="747">
        <v>2.5</v>
      </c>
      <c r="U409" s="703">
        <v>0.55555555555555558</v>
      </c>
    </row>
    <row r="410" spans="1:21" ht="14.4" customHeight="1" x14ac:dyDescent="0.3">
      <c r="A410" s="663">
        <v>25</v>
      </c>
      <c r="B410" s="664" t="s">
        <v>1838</v>
      </c>
      <c r="C410" s="664" t="s">
        <v>2047</v>
      </c>
      <c r="D410" s="745" t="s">
        <v>2797</v>
      </c>
      <c r="E410" s="746" t="s">
        <v>2090</v>
      </c>
      <c r="F410" s="664" t="s">
        <v>2043</v>
      </c>
      <c r="G410" s="664" t="s">
        <v>2096</v>
      </c>
      <c r="H410" s="664" t="s">
        <v>525</v>
      </c>
      <c r="I410" s="664" t="s">
        <v>2112</v>
      </c>
      <c r="J410" s="664" t="s">
        <v>1790</v>
      </c>
      <c r="K410" s="664" t="s">
        <v>2113</v>
      </c>
      <c r="L410" s="665">
        <v>154.36000000000001</v>
      </c>
      <c r="M410" s="665">
        <v>154.36000000000001</v>
      </c>
      <c r="N410" s="664">
        <v>1</v>
      </c>
      <c r="O410" s="747">
        <v>1</v>
      </c>
      <c r="P410" s="665">
        <v>154.36000000000001</v>
      </c>
      <c r="Q410" s="680">
        <v>1</v>
      </c>
      <c r="R410" s="664">
        <v>1</v>
      </c>
      <c r="S410" s="680">
        <v>1</v>
      </c>
      <c r="T410" s="747">
        <v>1</v>
      </c>
      <c r="U410" s="703">
        <v>1</v>
      </c>
    </row>
    <row r="411" spans="1:21" ht="14.4" customHeight="1" x14ac:dyDescent="0.3">
      <c r="A411" s="663">
        <v>25</v>
      </c>
      <c r="B411" s="664" t="s">
        <v>1838</v>
      </c>
      <c r="C411" s="664" t="s">
        <v>2047</v>
      </c>
      <c r="D411" s="745" t="s">
        <v>2797</v>
      </c>
      <c r="E411" s="746" t="s">
        <v>2090</v>
      </c>
      <c r="F411" s="664" t="s">
        <v>2043</v>
      </c>
      <c r="G411" s="664" t="s">
        <v>2096</v>
      </c>
      <c r="H411" s="664" t="s">
        <v>525</v>
      </c>
      <c r="I411" s="664" t="s">
        <v>2114</v>
      </c>
      <c r="J411" s="664" t="s">
        <v>1438</v>
      </c>
      <c r="K411" s="664" t="s">
        <v>2115</v>
      </c>
      <c r="L411" s="665">
        <v>0</v>
      </c>
      <c r="M411" s="665">
        <v>0</v>
      </c>
      <c r="N411" s="664">
        <v>2</v>
      </c>
      <c r="O411" s="747">
        <v>2</v>
      </c>
      <c r="P411" s="665"/>
      <c r="Q411" s="680"/>
      <c r="R411" s="664"/>
      <c r="S411" s="680">
        <v>0</v>
      </c>
      <c r="T411" s="747"/>
      <c r="U411" s="703">
        <v>0</v>
      </c>
    </row>
    <row r="412" spans="1:21" ht="14.4" customHeight="1" x14ac:dyDescent="0.3">
      <c r="A412" s="663">
        <v>25</v>
      </c>
      <c r="B412" s="664" t="s">
        <v>1838</v>
      </c>
      <c r="C412" s="664" t="s">
        <v>2047</v>
      </c>
      <c r="D412" s="745" t="s">
        <v>2797</v>
      </c>
      <c r="E412" s="746" t="s">
        <v>2090</v>
      </c>
      <c r="F412" s="664" t="s">
        <v>2043</v>
      </c>
      <c r="G412" s="664" t="s">
        <v>2096</v>
      </c>
      <c r="H412" s="664" t="s">
        <v>1302</v>
      </c>
      <c r="I412" s="664" t="s">
        <v>1658</v>
      </c>
      <c r="J412" s="664" t="s">
        <v>1438</v>
      </c>
      <c r="K412" s="664" t="s">
        <v>1965</v>
      </c>
      <c r="L412" s="665">
        <v>154.36000000000001</v>
      </c>
      <c r="M412" s="665">
        <v>154.36000000000001</v>
      </c>
      <c r="N412" s="664">
        <v>1</v>
      </c>
      <c r="O412" s="747">
        <v>0.5</v>
      </c>
      <c r="P412" s="665"/>
      <c r="Q412" s="680">
        <v>0</v>
      </c>
      <c r="R412" s="664"/>
      <c r="S412" s="680">
        <v>0</v>
      </c>
      <c r="T412" s="747"/>
      <c r="U412" s="703">
        <v>0</v>
      </c>
    </row>
    <row r="413" spans="1:21" ht="14.4" customHeight="1" x14ac:dyDescent="0.3">
      <c r="A413" s="663">
        <v>25</v>
      </c>
      <c r="B413" s="664" t="s">
        <v>1838</v>
      </c>
      <c r="C413" s="664" t="s">
        <v>2047</v>
      </c>
      <c r="D413" s="745" t="s">
        <v>2797</v>
      </c>
      <c r="E413" s="746" t="s">
        <v>2090</v>
      </c>
      <c r="F413" s="664" t="s">
        <v>2043</v>
      </c>
      <c r="G413" s="664" t="s">
        <v>2598</v>
      </c>
      <c r="H413" s="664" t="s">
        <v>525</v>
      </c>
      <c r="I413" s="664" t="s">
        <v>2599</v>
      </c>
      <c r="J413" s="664" t="s">
        <v>2600</v>
      </c>
      <c r="K413" s="664" t="s">
        <v>2601</v>
      </c>
      <c r="L413" s="665">
        <v>0</v>
      </c>
      <c r="M413" s="665">
        <v>0</v>
      </c>
      <c r="N413" s="664">
        <v>5</v>
      </c>
      <c r="O413" s="747">
        <v>3</v>
      </c>
      <c r="P413" s="665">
        <v>0</v>
      </c>
      <c r="Q413" s="680"/>
      <c r="R413" s="664">
        <v>2</v>
      </c>
      <c r="S413" s="680">
        <v>0.4</v>
      </c>
      <c r="T413" s="747">
        <v>1</v>
      </c>
      <c r="U413" s="703">
        <v>0.33333333333333331</v>
      </c>
    </row>
    <row r="414" spans="1:21" ht="14.4" customHeight="1" x14ac:dyDescent="0.3">
      <c r="A414" s="663">
        <v>25</v>
      </c>
      <c r="B414" s="664" t="s">
        <v>1838</v>
      </c>
      <c r="C414" s="664" t="s">
        <v>2047</v>
      </c>
      <c r="D414" s="745" t="s">
        <v>2797</v>
      </c>
      <c r="E414" s="746" t="s">
        <v>2090</v>
      </c>
      <c r="F414" s="664" t="s">
        <v>2043</v>
      </c>
      <c r="G414" s="664" t="s">
        <v>2382</v>
      </c>
      <c r="H414" s="664" t="s">
        <v>525</v>
      </c>
      <c r="I414" s="664" t="s">
        <v>2602</v>
      </c>
      <c r="J414" s="664" t="s">
        <v>2603</v>
      </c>
      <c r="K414" s="664" t="s">
        <v>2604</v>
      </c>
      <c r="L414" s="665">
        <v>1696.97</v>
      </c>
      <c r="M414" s="665">
        <v>3393.94</v>
      </c>
      <c r="N414" s="664">
        <v>2</v>
      </c>
      <c r="O414" s="747">
        <v>2</v>
      </c>
      <c r="P414" s="665"/>
      <c r="Q414" s="680">
        <v>0</v>
      </c>
      <c r="R414" s="664"/>
      <c r="S414" s="680">
        <v>0</v>
      </c>
      <c r="T414" s="747"/>
      <c r="U414" s="703">
        <v>0</v>
      </c>
    </row>
    <row r="415" spans="1:21" ht="14.4" customHeight="1" x14ac:dyDescent="0.3">
      <c r="A415" s="663">
        <v>25</v>
      </c>
      <c r="B415" s="664" t="s">
        <v>1838</v>
      </c>
      <c r="C415" s="664" t="s">
        <v>2047</v>
      </c>
      <c r="D415" s="745" t="s">
        <v>2797</v>
      </c>
      <c r="E415" s="746" t="s">
        <v>2090</v>
      </c>
      <c r="F415" s="664" t="s">
        <v>2043</v>
      </c>
      <c r="G415" s="664" t="s">
        <v>2261</v>
      </c>
      <c r="H415" s="664" t="s">
        <v>525</v>
      </c>
      <c r="I415" s="664" t="s">
        <v>2605</v>
      </c>
      <c r="J415" s="664" t="s">
        <v>2606</v>
      </c>
      <c r="K415" s="664" t="s">
        <v>2607</v>
      </c>
      <c r="L415" s="665">
        <v>32.479999999999997</v>
      </c>
      <c r="M415" s="665">
        <v>97.44</v>
      </c>
      <c r="N415" s="664">
        <v>3</v>
      </c>
      <c r="O415" s="747">
        <v>3</v>
      </c>
      <c r="P415" s="665">
        <v>32.479999999999997</v>
      </c>
      <c r="Q415" s="680">
        <v>0.33333333333333331</v>
      </c>
      <c r="R415" s="664">
        <v>1</v>
      </c>
      <c r="S415" s="680">
        <v>0.33333333333333331</v>
      </c>
      <c r="T415" s="747">
        <v>1</v>
      </c>
      <c r="U415" s="703">
        <v>0.33333333333333331</v>
      </c>
    </row>
    <row r="416" spans="1:21" ht="14.4" customHeight="1" x14ac:dyDescent="0.3">
      <c r="A416" s="663">
        <v>25</v>
      </c>
      <c r="B416" s="664" t="s">
        <v>1838</v>
      </c>
      <c r="C416" s="664" t="s">
        <v>2047</v>
      </c>
      <c r="D416" s="745" t="s">
        <v>2797</v>
      </c>
      <c r="E416" s="746" t="s">
        <v>2090</v>
      </c>
      <c r="F416" s="664" t="s">
        <v>2043</v>
      </c>
      <c r="G416" s="664" t="s">
        <v>2261</v>
      </c>
      <c r="H416" s="664" t="s">
        <v>525</v>
      </c>
      <c r="I416" s="664" t="s">
        <v>2262</v>
      </c>
      <c r="J416" s="664" t="s">
        <v>2263</v>
      </c>
      <c r="K416" s="664" t="s">
        <v>2264</v>
      </c>
      <c r="L416" s="665">
        <v>20.3</v>
      </c>
      <c r="M416" s="665">
        <v>60.900000000000006</v>
      </c>
      <c r="N416" s="664">
        <v>3</v>
      </c>
      <c r="O416" s="747">
        <v>3</v>
      </c>
      <c r="P416" s="665">
        <v>20.3</v>
      </c>
      <c r="Q416" s="680">
        <v>0.33333333333333331</v>
      </c>
      <c r="R416" s="664">
        <v>1</v>
      </c>
      <c r="S416" s="680">
        <v>0.33333333333333331</v>
      </c>
      <c r="T416" s="747">
        <v>1</v>
      </c>
      <c r="U416" s="703">
        <v>0.33333333333333331</v>
      </c>
    </row>
    <row r="417" spans="1:21" ht="14.4" customHeight="1" x14ac:dyDescent="0.3">
      <c r="A417" s="663">
        <v>25</v>
      </c>
      <c r="B417" s="664" t="s">
        <v>1838</v>
      </c>
      <c r="C417" s="664" t="s">
        <v>2047</v>
      </c>
      <c r="D417" s="745" t="s">
        <v>2797</v>
      </c>
      <c r="E417" s="746" t="s">
        <v>2090</v>
      </c>
      <c r="F417" s="664" t="s">
        <v>2043</v>
      </c>
      <c r="G417" s="664" t="s">
        <v>2099</v>
      </c>
      <c r="H417" s="664" t="s">
        <v>1302</v>
      </c>
      <c r="I417" s="664" t="s">
        <v>1375</v>
      </c>
      <c r="J417" s="664" t="s">
        <v>555</v>
      </c>
      <c r="K417" s="664" t="s">
        <v>1998</v>
      </c>
      <c r="L417" s="665">
        <v>18.260000000000002</v>
      </c>
      <c r="M417" s="665">
        <v>36.520000000000003</v>
      </c>
      <c r="N417" s="664">
        <v>2</v>
      </c>
      <c r="O417" s="747">
        <v>1.5</v>
      </c>
      <c r="P417" s="665"/>
      <c r="Q417" s="680">
        <v>0</v>
      </c>
      <c r="R417" s="664"/>
      <c r="S417" s="680">
        <v>0</v>
      </c>
      <c r="T417" s="747"/>
      <c r="U417" s="703">
        <v>0</v>
      </c>
    </row>
    <row r="418" spans="1:21" ht="14.4" customHeight="1" x14ac:dyDescent="0.3">
      <c r="A418" s="663">
        <v>25</v>
      </c>
      <c r="B418" s="664" t="s">
        <v>1838</v>
      </c>
      <c r="C418" s="664" t="s">
        <v>2047</v>
      </c>
      <c r="D418" s="745" t="s">
        <v>2797</v>
      </c>
      <c r="E418" s="746" t="s">
        <v>2090</v>
      </c>
      <c r="F418" s="664" t="s">
        <v>2043</v>
      </c>
      <c r="G418" s="664" t="s">
        <v>2496</v>
      </c>
      <c r="H418" s="664" t="s">
        <v>525</v>
      </c>
      <c r="I418" s="664" t="s">
        <v>2608</v>
      </c>
      <c r="J418" s="664" t="s">
        <v>2498</v>
      </c>
      <c r="K418" s="664" t="s">
        <v>2609</v>
      </c>
      <c r="L418" s="665">
        <v>0</v>
      </c>
      <c r="M418" s="665">
        <v>0</v>
      </c>
      <c r="N418" s="664">
        <v>1</v>
      </c>
      <c r="O418" s="747">
        <v>1</v>
      </c>
      <c r="P418" s="665">
        <v>0</v>
      </c>
      <c r="Q418" s="680"/>
      <c r="R418" s="664">
        <v>1</v>
      </c>
      <c r="S418" s="680">
        <v>1</v>
      </c>
      <c r="T418" s="747">
        <v>1</v>
      </c>
      <c r="U418" s="703">
        <v>1</v>
      </c>
    </row>
    <row r="419" spans="1:21" ht="14.4" customHeight="1" x14ac:dyDescent="0.3">
      <c r="A419" s="663">
        <v>25</v>
      </c>
      <c r="B419" s="664" t="s">
        <v>1838</v>
      </c>
      <c r="C419" s="664" t="s">
        <v>2047</v>
      </c>
      <c r="D419" s="745" t="s">
        <v>2797</v>
      </c>
      <c r="E419" s="746" t="s">
        <v>2090</v>
      </c>
      <c r="F419" s="664" t="s">
        <v>2043</v>
      </c>
      <c r="G419" s="664" t="s">
        <v>2496</v>
      </c>
      <c r="H419" s="664" t="s">
        <v>525</v>
      </c>
      <c r="I419" s="664" t="s">
        <v>2610</v>
      </c>
      <c r="J419" s="664" t="s">
        <v>2498</v>
      </c>
      <c r="K419" s="664" t="s">
        <v>2611</v>
      </c>
      <c r="L419" s="665">
        <v>0</v>
      </c>
      <c r="M419" s="665">
        <v>0</v>
      </c>
      <c r="N419" s="664">
        <v>4</v>
      </c>
      <c r="O419" s="747">
        <v>2</v>
      </c>
      <c r="P419" s="665">
        <v>0</v>
      </c>
      <c r="Q419" s="680"/>
      <c r="R419" s="664">
        <v>1</v>
      </c>
      <c r="S419" s="680">
        <v>0.25</v>
      </c>
      <c r="T419" s="747">
        <v>0.5</v>
      </c>
      <c r="U419" s="703">
        <v>0.25</v>
      </c>
    </row>
    <row r="420" spans="1:21" ht="14.4" customHeight="1" x14ac:dyDescent="0.3">
      <c r="A420" s="663">
        <v>25</v>
      </c>
      <c r="B420" s="664" t="s">
        <v>1838</v>
      </c>
      <c r="C420" s="664" t="s">
        <v>2047</v>
      </c>
      <c r="D420" s="745" t="s">
        <v>2797</v>
      </c>
      <c r="E420" s="746" t="s">
        <v>2092</v>
      </c>
      <c r="F420" s="664" t="s">
        <v>2043</v>
      </c>
      <c r="G420" s="664" t="s">
        <v>2096</v>
      </c>
      <c r="H420" s="664" t="s">
        <v>1302</v>
      </c>
      <c r="I420" s="664" t="s">
        <v>1658</v>
      </c>
      <c r="J420" s="664" t="s">
        <v>1438</v>
      </c>
      <c r="K420" s="664" t="s">
        <v>1965</v>
      </c>
      <c r="L420" s="665">
        <v>154.36000000000001</v>
      </c>
      <c r="M420" s="665">
        <v>771.80000000000007</v>
      </c>
      <c r="N420" s="664">
        <v>5</v>
      </c>
      <c r="O420" s="747">
        <v>5</v>
      </c>
      <c r="P420" s="665">
        <v>463.08000000000004</v>
      </c>
      <c r="Q420" s="680">
        <v>0.6</v>
      </c>
      <c r="R420" s="664">
        <v>3</v>
      </c>
      <c r="S420" s="680">
        <v>0.6</v>
      </c>
      <c r="T420" s="747">
        <v>3</v>
      </c>
      <c r="U420" s="703">
        <v>0.6</v>
      </c>
    </row>
    <row r="421" spans="1:21" ht="14.4" customHeight="1" x14ac:dyDescent="0.3">
      <c r="A421" s="663">
        <v>25</v>
      </c>
      <c r="B421" s="664" t="s">
        <v>1838</v>
      </c>
      <c r="C421" s="664" t="s">
        <v>2047</v>
      </c>
      <c r="D421" s="745" t="s">
        <v>2797</v>
      </c>
      <c r="E421" s="746" t="s">
        <v>2092</v>
      </c>
      <c r="F421" s="664" t="s">
        <v>2043</v>
      </c>
      <c r="G421" s="664" t="s">
        <v>2447</v>
      </c>
      <c r="H421" s="664" t="s">
        <v>525</v>
      </c>
      <c r="I421" s="664" t="s">
        <v>2612</v>
      </c>
      <c r="J421" s="664" t="s">
        <v>2482</v>
      </c>
      <c r="K421" s="664" t="s">
        <v>2613</v>
      </c>
      <c r="L421" s="665">
        <v>0</v>
      </c>
      <c r="M421" s="665">
        <v>0</v>
      </c>
      <c r="N421" s="664">
        <v>11</v>
      </c>
      <c r="O421" s="747">
        <v>8.5</v>
      </c>
      <c r="P421" s="665">
        <v>0</v>
      </c>
      <c r="Q421" s="680"/>
      <c r="R421" s="664">
        <v>1</v>
      </c>
      <c r="S421" s="680">
        <v>9.0909090909090912E-2</v>
      </c>
      <c r="T421" s="747">
        <v>0.5</v>
      </c>
      <c r="U421" s="703">
        <v>5.8823529411764705E-2</v>
      </c>
    </row>
    <row r="422" spans="1:21" ht="14.4" customHeight="1" x14ac:dyDescent="0.3">
      <c r="A422" s="663">
        <v>25</v>
      </c>
      <c r="B422" s="664" t="s">
        <v>1838</v>
      </c>
      <c r="C422" s="664" t="s">
        <v>2047</v>
      </c>
      <c r="D422" s="745" t="s">
        <v>2797</v>
      </c>
      <c r="E422" s="746" t="s">
        <v>2092</v>
      </c>
      <c r="F422" s="664" t="s">
        <v>2043</v>
      </c>
      <c r="G422" s="664" t="s">
        <v>2447</v>
      </c>
      <c r="H422" s="664" t="s">
        <v>525</v>
      </c>
      <c r="I422" s="664" t="s">
        <v>2481</v>
      </c>
      <c r="J422" s="664" t="s">
        <v>2482</v>
      </c>
      <c r="K422" s="664" t="s">
        <v>2483</v>
      </c>
      <c r="L422" s="665">
        <v>24.35</v>
      </c>
      <c r="M422" s="665">
        <v>24.35</v>
      </c>
      <c r="N422" s="664">
        <v>1</v>
      </c>
      <c r="O422" s="747">
        <v>1</v>
      </c>
      <c r="P422" s="665"/>
      <c r="Q422" s="680">
        <v>0</v>
      </c>
      <c r="R422" s="664"/>
      <c r="S422" s="680">
        <v>0</v>
      </c>
      <c r="T422" s="747"/>
      <c r="U422" s="703">
        <v>0</v>
      </c>
    </row>
    <row r="423" spans="1:21" ht="14.4" customHeight="1" x14ac:dyDescent="0.3">
      <c r="A423" s="663">
        <v>25</v>
      </c>
      <c r="B423" s="664" t="s">
        <v>1838</v>
      </c>
      <c r="C423" s="664" t="s">
        <v>2047</v>
      </c>
      <c r="D423" s="745" t="s">
        <v>2797</v>
      </c>
      <c r="E423" s="746" t="s">
        <v>2092</v>
      </c>
      <c r="F423" s="664" t="s">
        <v>2043</v>
      </c>
      <c r="G423" s="664" t="s">
        <v>2101</v>
      </c>
      <c r="H423" s="664" t="s">
        <v>525</v>
      </c>
      <c r="I423" s="664" t="s">
        <v>1677</v>
      </c>
      <c r="J423" s="664" t="s">
        <v>1678</v>
      </c>
      <c r="K423" s="664" t="s">
        <v>1996</v>
      </c>
      <c r="L423" s="665">
        <v>2991.23</v>
      </c>
      <c r="M423" s="665">
        <v>2991.23</v>
      </c>
      <c r="N423" s="664">
        <v>1</v>
      </c>
      <c r="O423" s="747">
        <v>0.5</v>
      </c>
      <c r="P423" s="665">
        <v>2991.23</v>
      </c>
      <c r="Q423" s="680">
        <v>1</v>
      </c>
      <c r="R423" s="664">
        <v>1</v>
      </c>
      <c r="S423" s="680">
        <v>1</v>
      </c>
      <c r="T423" s="747">
        <v>0.5</v>
      </c>
      <c r="U423" s="703">
        <v>1</v>
      </c>
    </row>
    <row r="424" spans="1:21" ht="14.4" customHeight="1" x14ac:dyDescent="0.3">
      <c r="A424" s="663">
        <v>25</v>
      </c>
      <c r="B424" s="664" t="s">
        <v>1838</v>
      </c>
      <c r="C424" s="664" t="s">
        <v>2047</v>
      </c>
      <c r="D424" s="745" t="s">
        <v>2797</v>
      </c>
      <c r="E424" s="746" t="s">
        <v>2092</v>
      </c>
      <c r="F424" s="664" t="s">
        <v>2043</v>
      </c>
      <c r="G424" s="664" t="s">
        <v>2614</v>
      </c>
      <c r="H424" s="664" t="s">
        <v>525</v>
      </c>
      <c r="I424" s="664" t="s">
        <v>972</v>
      </c>
      <c r="J424" s="664" t="s">
        <v>973</v>
      </c>
      <c r="K424" s="664" t="s">
        <v>2615</v>
      </c>
      <c r="L424" s="665">
        <v>0</v>
      </c>
      <c r="M424" s="665">
        <v>0</v>
      </c>
      <c r="N424" s="664">
        <v>2</v>
      </c>
      <c r="O424" s="747">
        <v>1</v>
      </c>
      <c r="P424" s="665"/>
      <c r="Q424" s="680"/>
      <c r="R424" s="664"/>
      <c r="S424" s="680">
        <v>0</v>
      </c>
      <c r="T424" s="747"/>
      <c r="U424" s="703">
        <v>0</v>
      </c>
    </row>
    <row r="425" spans="1:21" ht="14.4" customHeight="1" x14ac:dyDescent="0.3">
      <c r="A425" s="663">
        <v>25</v>
      </c>
      <c r="B425" s="664" t="s">
        <v>1838</v>
      </c>
      <c r="C425" s="664" t="s">
        <v>2047</v>
      </c>
      <c r="D425" s="745" t="s">
        <v>2797</v>
      </c>
      <c r="E425" s="746" t="s">
        <v>2092</v>
      </c>
      <c r="F425" s="664" t="s">
        <v>2043</v>
      </c>
      <c r="G425" s="664" t="s">
        <v>2261</v>
      </c>
      <c r="H425" s="664" t="s">
        <v>525</v>
      </c>
      <c r="I425" s="664" t="s">
        <v>2616</v>
      </c>
      <c r="J425" s="664" t="s">
        <v>2617</v>
      </c>
      <c r="K425" s="664" t="s">
        <v>2618</v>
      </c>
      <c r="L425" s="665">
        <v>76.180000000000007</v>
      </c>
      <c r="M425" s="665">
        <v>76.180000000000007</v>
      </c>
      <c r="N425" s="664">
        <v>1</v>
      </c>
      <c r="O425" s="747">
        <v>0.5</v>
      </c>
      <c r="P425" s="665">
        <v>76.180000000000007</v>
      </c>
      <c r="Q425" s="680">
        <v>1</v>
      </c>
      <c r="R425" s="664">
        <v>1</v>
      </c>
      <c r="S425" s="680">
        <v>1</v>
      </c>
      <c r="T425" s="747">
        <v>0.5</v>
      </c>
      <c r="U425" s="703">
        <v>1</v>
      </c>
    </row>
    <row r="426" spans="1:21" ht="14.4" customHeight="1" x14ac:dyDescent="0.3">
      <c r="A426" s="663">
        <v>25</v>
      </c>
      <c r="B426" s="664" t="s">
        <v>1838</v>
      </c>
      <c r="C426" s="664" t="s">
        <v>2047</v>
      </c>
      <c r="D426" s="745" t="s">
        <v>2797</v>
      </c>
      <c r="E426" s="746" t="s">
        <v>2092</v>
      </c>
      <c r="F426" s="664" t="s">
        <v>2043</v>
      </c>
      <c r="G426" s="664" t="s">
        <v>2102</v>
      </c>
      <c r="H426" s="664" t="s">
        <v>525</v>
      </c>
      <c r="I426" s="664" t="s">
        <v>2619</v>
      </c>
      <c r="J426" s="664" t="s">
        <v>2620</v>
      </c>
      <c r="K426" s="664" t="s">
        <v>2621</v>
      </c>
      <c r="L426" s="665">
        <v>49.38</v>
      </c>
      <c r="M426" s="665">
        <v>49.38</v>
      </c>
      <c r="N426" s="664">
        <v>1</v>
      </c>
      <c r="O426" s="747">
        <v>1</v>
      </c>
      <c r="P426" s="665"/>
      <c r="Q426" s="680">
        <v>0</v>
      </c>
      <c r="R426" s="664"/>
      <c r="S426" s="680">
        <v>0</v>
      </c>
      <c r="T426" s="747"/>
      <c r="U426" s="703">
        <v>0</v>
      </c>
    </row>
    <row r="427" spans="1:21" ht="14.4" customHeight="1" x14ac:dyDescent="0.3">
      <c r="A427" s="663">
        <v>25</v>
      </c>
      <c r="B427" s="664" t="s">
        <v>1838</v>
      </c>
      <c r="C427" s="664" t="s">
        <v>2047</v>
      </c>
      <c r="D427" s="745" t="s">
        <v>2797</v>
      </c>
      <c r="E427" s="746" t="s">
        <v>2092</v>
      </c>
      <c r="F427" s="664" t="s">
        <v>2043</v>
      </c>
      <c r="G427" s="664" t="s">
        <v>2097</v>
      </c>
      <c r="H427" s="664" t="s">
        <v>525</v>
      </c>
      <c r="I427" s="664" t="s">
        <v>1592</v>
      </c>
      <c r="J427" s="664" t="s">
        <v>1593</v>
      </c>
      <c r="K427" s="664" t="s">
        <v>2098</v>
      </c>
      <c r="L427" s="665">
        <v>132.97999999999999</v>
      </c>
      <c r="M427" s="665">
        <v>265.95999999999998</v>
      </c>
      <c r="N427" s="664">
        <v>2</v>
      </c>
      <c r="O427" s="747">
        <v>0.5</v>
      </c>
      <c r="P427" s="665">
        <v>265.95999999999998</v>
      </c>
      <c r="Q427" s="680">
        <v>1</v>
      </c>
      <c r="R427" s="664">
        <v>2</v>
      </c>
      <c r="S427" s="680">
        <v>1</v>
      </c>
      <c r="T427" s="747">
        <v>0.5</v>
      </c>
      <c r="U427" s="703">
        <v>1</v>
      </c>
    </row>
    <row r="428" spans="1:21" ht="14.4" customHeight="1" x14ac:dyDescent="0.3">
      <c r="A428" s="663">
        <v>25</v>
      </c>
      <c r="B428" s="664" t="s">
        <v>1838</v>
      </c>
      <c r="C428" s="664" t="s">
        <v>2047</v>
      </c>
      <c r="D428" s="745" t="s">
        <v>2797</v>
      </c>
      <c r="E428" s="746" t="s">
        <v>2092</v>
      </c>
      <c r="F428" s="664" t="s">
        <v>2043</v>
      </c>
      <c r="G428" s="664" t="s">
        <v>2097</v>
      </c>
      <c r="H428" s="664" t="s">
        <v>525</v>
      </c>
      <c r="I428" s="664" t="s">
        <v>2120</v>
      </c>
      <c r="J428" s="664" t="s">
        <v>1593</v>
      </c>
      <c r="K428" s="664" t="s">
        <v>2098</v>
      </c>
      <c r="L428" s="665">
        <v>132.97999999999999</v>
      </c>
      <c r="M428" s="665">
        <v>398.93999999999994</v>
      </c>
      <c r="N428" s="664">
        <v>3</v>
      </c>
      <c r="O428" s="747">
        <v>1</v>
      </c>
      <c r="P428" s="665">
        <v>398.93999999999994</v>
      </c>
      <c r="Q428" s="680">
        <v>1</v>
      </c>
      <c r="R428" s="664">
        <v>3</v>
      </c>
      <c r="S428" s="680">
        <v>1</v>
      </c>
      <c r="T428" s="747">
        <v>1</v>
      </c>
      <c r="U428" s="703">
        <v>1</v>
      </c>
    </row>
    <row r="429" spans="1:21" ht="14.4" customHeight="1" x14ac:dyDescent="0.3">
      <c r="A429" s="663">
        <v>25</v>
      </c>
      <c r="B429" s="664" t="s">
        <v>1838</v>
      </c>
      <c r="C429" s="664" t="s">
        <v>2047</v>
      </c>
      <c r="D429" s="745" t="s">
        <v>2797</v>
      </c>
      <c r="E429" s="746" t="s">
        <v>2092</v>
      </c>
      <c r="F429" s="664" t="s">
        <v>2043</v>
      </c>
      <c r="G429" s="664" t="s">
        <v>2334</v>
      </c>
      <c r="H429" s="664" t="s">
        <v>525</v>
      </c>
      <c r="I429" s="664" t="s">
        <v>2335</v>
      </c>
      <c r="J429" s="664" t="s">
        <v>2336</v>
      </c>
      <c r="K429" s="664" t="s">
        <v>2337</v>
      </c>
      <c r="L429" s="665">
        <v>816.97</v>
      </c>
      <c r="M429" s="665">
        <v>816.97</v>
      </c>
      <c r="N429" s="664">
        <v>1</v>
      </c>
      <c r="O429" s="747">
        <v>1</v>
      </c>
      <c r="P429" s="665"/>
      <c r="Q429" s="680">
        <v>0</v>
      </c>
      <c r="R429" s="664"/>
      <c r="S429" s="680">
        <v>0</v>
      </c>
      <c r="T429" s="747"/>
      <c r="U429" s="703">
        <v>0</v>
      </c>
    </row>
    <row r="430" spans="1:21" ht="14.4" customHeight="1" x14ac:dyDescent="0.3">
      <c r="A430" s="663">
        <v>25</v>
      </c>
      <c r="B430" s="664" t="s">
        <v>1838</v>
      </c>
      <c r="C430" s="664" t="s">
        <v>2047</v>
      </c>
      <c r="D430" s="745" t="s">
        <v>2797</v>
      </c>
      <c r="E430" s="746" t="s">
        <v>2092</v>
      </c>
      <c r="F430" s="664" t="s">
        <v>2043</v>
      </c>
      <c r="G430" s="664" t="s">
        <v>2392</v>
      </c>
      <c r="H430" s="664" t="s">
        <v>525</v>
      </c>
      <c r="I430" s="664" t="s">
        <v>2393</v>
      </c>
      <c r="J430" s="664" t="s">
        <v>1585</v>
      </c>
      <c r="K430" s="664" t="s">
        <v>2394</v>
      </c>
      <c r="L430" s="665">
        <v>0</v>
      </c>
      <c r="M430" s="665">
        <v>0</v>
      </c>
      <c r="N430" s="664">
        <v>1</v>
      </c>
      <c r="O430" s="747">
        <v>1</v>
      </c>
      <c r="P430" s="665">
        <v>0</v>
      </c>
      <c r="Q430" s="680"/>
      <c r="R430" s="664">
        <v>1</v>
      </c>
      <c r="S430" s="680">
        <v>1</v>
      </c>
      <c r="T430" s="747">
        <v>1</v>
      </c>
      <c r="U430" s="703">
        <v>1</v>
      </c>
    </row>
    <row r="431" spans="1:21" ht="14.4" customHeight="1" x14ac:dyDescent="0.3">
      <c r="A431" s="663">
        <v>25</v>
      </c>
      <c r="B431" s="664" t="s">
        <v>1838</v>
      </c>
      <c r="C431" s="664" t="s">
        <v>2047</v>
      </c>
      <c r="D431" s="745" t="s">
        <v>2797</v>
      </c>
      <c r="E431" s="746" t="s">
        <v>2092</v>
      </c>
      <c r="F431" s="664" t="s">
        <v>2043</v>
      </c>
      <c r="G431" s="664" t="s">
        <v>2350</v>
      </c>
      <c r="H431" s="664" t="s">
        <v>525</v>
      </c>
      <c r="I431" s="664" t="s">
        <v>2351</v>
      </c>
      <c r="J431" s="664" t="s">
        <v>2352</v>
      </c>
      <c r="K431" s="664" t="s">
        <v>2353</v>
      </c>
      <c r="L431" s="665">
        <v>0</v>
      </c>
      <c r="M431" s="665">
        <v>0</v>
      </c>
      <c r="N431" s="664">
        <v>4</v>
      </c>
      <c r="O431" s="747">
        <v>2</v>
      </c>
      <c r="P431" s="665"/>
      <c r="Q431" s="680"/>
      <c r="R431" s="664"/>
      <c r="S431" s="680">
        <v>0</v>
      </c>
      <c r="T431" s="747"/>
      <c r="U431" s="703">
        <v>0</v>
      </c>
    </row>
    <row r="432" spans="1:21" ht="14.4" customHeight="1" x14ac:dyDescent="0.3">
      <c r="A432" s="663">
        <v>25</v>
      </c>
      <c r="B432" s="664" t="s">
        <v>1838</v>
      </c>
      <c r="C432" s="664" t="s">
        <v>2047</v>
      </c>
      <c r="D432" s="745" t="s">
        <v>2797</v>
      </c>
      <c r="E432" s="746" t="s">
        <v>2095</v>
      </c>
      <c r="F432" s="664" t="s">
        <v>2043</v>
      </c>
      <c r="G432" s="664" t="s">
        <v>2225</v>
      </c>
      <c r="H432" s="664" t="s">
        <v>525</v>
      </c>
      <c r="I432" s="664" t="s">
        <v>2622</v>
      </c>
      <c r="J432" s="664" t="s">
        <v>2623</v>
      </c>
      <c r="K432" s="664" t="s">
        <v>2624</v>
      </c>
      <c r="L432" s="665">
        <v>72.55</v>
      </c>
      <c r="M432" s="665">
        <v>145.1</v>
      </c>
      <c r="N432" s="664">
        <v>2</v>
      </c>
      <c r="O432" s="747">
        <v>0.5</v>
      </c>
      <c r="P432" s="665">
        <v>145.1</v>
      </c>
      <c r="Q432" s="680">
        <v>1</v>
      </c>
      <c r="R432" s="664">
        <v>2</v>
      </c>
      <c r="S432" s="680">
        <v>1</v>
      </c>
      <c r="T432" s="747">
        <v>0.5</v>
      </c>
      <c r="U432" s="703">
        <v>1</v>
      </c>
    </row>
    <row r="433" spans="1:21" ht="14.4" customHeight="1" x14ac:dyDescent="0.3">
      <c r="A433" s="663">
        <v>25</v>
      </c>
      <c r="B433" s="664" t="s">
        <v>1838</v>
      </c>
      <c r="C433" s="664" t="s">
        <v>2047</v>
      </c>
      <c r="D433" s="745" t="s">
        <v>2797</v>
      </c>
      <c r="E433" s="746" t="s">
        <v>2095</v>
      </c>
      <c r="F433" s="664" t="s">
        <v>2043</v>
      </c>
      <c r="G433" s="664" t="s">
        <v>2225</v>
      </c>
      <c r="H433" s="664" t="s">
        <v>525</v>
      </c>
      <c r="I433" s="664" t="s">
        <v>2625</v>
      </c>
      <c r="J433" s="664" t="s">
        <v>636</v>
      </c>
      <c r="K433" s="664" t="s">
        <v>2624</v>
      </c>
      <c r="L433" s="665">
        <v>0</v>
      </c>
      <c r="M433" s="665">
        <v>0</v>
      </c>
      <c r="N433" s="664">
        <v>1</v>
      </c>
      <c r="O433" s="747">
        <v>1</v>
      </c>
      <c r="P433" s="665"/>
      <c r="Q433" s="680"/>
      <c r="R433" s="664"/>
      <c r="S433" s="680">
        <v>0</v>
      </c>
      <c r="T433" s="747"/>
      <c r="U433" s="703">
        <v>0</v>
      </c>
    </row>
    <row r="434" spans="1:21" ht="14.4" customHeight="1" x14ac:dyDescent="0.3">
      <c r="A434" s="663">
        <v>25</v>
      </c>
      <c r="B434" s="664" t="s">
        <v>1838</v>
      </c>
      <c r="C434" s="664" t="s">
        <v>2047</v>
      </c>
      <c r="D434" s="745" t="s">
        <v>2797</v>
      </c>
      <c r="E434" s="746" t="s">
        <v>2095</v>
      </c>
      <c r="F434" s="664" t="s">
        <v>2043</v>
      </c>
      <c r="G434" s="664" t="s">
        <v>2225</v>
      </c>
      <c r="H434" s="664" t="s">
        <v>525</v>
      </c>
      <c r="I434" s="664" t="s">
        <v>2626</v>
      </c>
      <c r="J434" s="664" t="s">
        <v>636</v>
      </c>
      <c r="K434" s="664" t="s">
        <v>2627</v>
      </c>
      <c r="L434" s="665">
        <v>0</v>
      </c>
      <c r="M434" s="665">
        <v>0</v>
      </c>
      <c r="N434" s="664">
        <v>2</v>
      </c>
      <c r="O434" s="747">
        <v>1</v>
      </c>
      <c r="P434" s="665">
        <v>0</v>
      </c>
      <c r="Q434" s="680"/>
      <c r="R434" s="664">
        <v>2</v>
      </c>
      <c r="S434" s="680">
        <v>1</v>
      </c>
      <c r="T434" s="747">
        <v>1</v>
      </c>
      <c r="U434" s="703">
        <v>1</v>
      </c>
    </row>
    <row r="435" spans="1:21" ht="14.4" customHeight="1" x14ac:dyDescent="0.3">
      <c r="A435" s="663">
        <v>25</v>
      </c>
      <c r="B435" s="664" t="s">
        <v>1838</v>
      </c>
      <c r="C435" s="664" t="s">
        <v>2047</v>
      </c>
      <c r="D435" s="745" t="s">
        <v>2797</v>
      </c>
      <c r="E435" s="746" t="s">
        <v>2095</v>
      </c>
      <c r="F435" s="664" t="s">
        <v>2043</v>
      </c>
      <c r="G435" s="664" t="s">
        <v>2179</v>
      </c>
      <c r="H435" s="664" t="s">
        <v>525</v>
      </c>
      <c r="I435" s="664" t="s">
        <v>2628</v>
      </c>
      <c r="J435" s="664" t="s">
        <v>2629</v>
      </c>
      <c r="K435" s="664" t="s">
        <v>2545</v>
      </c>
      <c r="L435" s="665">
        <v>103.64</v>
      </c>
      <c r="M435" s="665">
        <v>310.92</v>
      </c>
      <c r="N435" s="664">
        <v>3</v>
      </c>
      <c r="O435" s="747">
        <v>1</v>
      </c>
      <c r="P435" s="665">
        <v>310.92</v>
      </c>
      <c r="Q435" s="680">
        <v>1</v>
      </c>
      <c r="R435" s="664">
        <v>3</v>
      </c>
      <c r="S435" s="680">
        <v>1</v>
      </c>
      <c r="T435" s="747">
        <v>1</v>
      </c>
      <c r="U435" s="703">
        <v>1</v>
      </c>
    </row>
    <row r="436" spans="1:21" ht="14.4" customHeight="1" x14ac:dyDescent="0.3">
      <c r="A436" s="663">
        <v>25</v>
      </c>
      <c r="B436" s="664" t="s">
        <v>1838</v>
      </c>
      <c r="C436" s="664" t="s">
        <v>2047</v>
      </c>
      <c r="D436" s="745" t="s">
        <v>2797</v>
      </c>
      <c r="E436" s="746" t="s">
        <v>2095</v>
      </c>
      <c r="F436" s="664" t="s">
        <v>2043</v>
      </c>
      <c r="G436" s="664" t="s">
        <v>2096</v>
      </c>
      <c r="H436" s="664" t="s">
        <v>1302</v>
      </c>
      <c r="I436" s="664" t="s">
        <v>1658</v>
      </c>
      <c r="J436" s="664" t="s">
        <v>1438</v>
      </c>
      <c r="K436" s="664" t="s">
        <v>1965</v>
      </c>
      <c r="L436" s="665">
        <v>154.36000000000001</v>
      </c>
      <c r="M436" s="665">
        <v>926.16000000000008</v>
      </c>
      <c r="N436" s="664">
        <v>6</v>
      </c>
      <c r="O436" s="747">
        <v>3.5</v>
      </c>
      <c r="P436" s="665">
        <v>926.16000000000008</v>
      </c>
      <c r="Q436" s="680">
        <v>1</v>
      </c>
      <c r="R436" s="664">
        <v>6</v>
      </c>
      <c r="S436" s="680">
        <v>1</v>
      </c>
      <c r="T436" s="747">
        <v>3.5</v>
      </c>
      <c r="U436" s="703">
        <v>1</v>
      </c>
    </row>
    <row r="437" spans="1:21" ht="14.4" customHeight="1" x14ac:dyDescent="0.3">
      <c r="A437" s="663">
        <v>25</v>
      </c>
      <c r="B437" s="664" t="s">
        <v>1838</v>
      </c>
      <c r="C437" s="664" t="s">
        <v>2047</v>
      </c>
      <c r="D437" s="745" t="s">
        <v>2797</v>
      </c>
      <c r="E437" s="746" t="s">
        <v>2095</v>
      </c>
      <c r="F437" s="664" t="s">
        <v>2043</v>
      </c>
      <c r="G437" s="664" t="s">
        <v>2096</v>
      </c>
      <c r="H437" s="664" t="s">
        <v>1302</v>
      </c>
      <c r="I437" s="664" t="s">
        <v>1437</v>
      </c>
      <c r="J437" s="664" t="s">
        <v>1438</v>
      </c>
      <c r="K437" s="664" t="s">
        <v>1966</v>
      </c>
      <c r="L437" s="665">
        <v>225.06</v>
      </c>
      <c r="M437" s="665">
        <v>900.24</v>
      </c>
      <c r="N437" s="664">
        <v>4</v>
      </c>
      <c r="O437" s="747">
        <v>1</v>
      </c>
      <c r="P437" s="665"/>
      <c r="Q437" s="680">
        <v>0</v>
      </c>
      <c r="R437" s="664"/>
      <c r="S437" s="680">
        <v>0</v>
      </c>
      <c r="T437" s="747"/>
      <c r="U437" s="703">
        <v>0</v>
      </c>
    </row>
    <row r="438" spans="1:21" ht="14.4" customHeight="1" x14ac:dyDescent="0.3">
      <c r="A438" s="663">
        <v>25</v>
      </c>
      <c r="B438" s="664" t="s">
        <v>1838</v>
      </c>
      <c r="C438" s="664" t="s">
        <v>2047</v>
      </c>
      <c r="D438" s="745" t="s">
        <v>2797</v>
      </c>
      <c r="E438" s="746" t="s">
        <v>2095</v>
      </c>
      <c r="F438" s="664" t="s">
        <v>2043</v>
      </c>
      <c r="G438" s="664" t="s">
        <v>2183</v>
      </c>
      <c r="H438" s="664" t="s">
        <v>525</v>
      </c>
      <c r="I438" s="664" t="s">
        <v>2630</v>
      </c>
      <c r="J438" s="664" t="s">
        <v>2426</v>
      </c>
      <c r="K438" s="664" t="s">
        <v>2631</v>
      </c>
      <c r="L438" s="665">
        <v>0</v>
      </c>
      <c r="M438" s="665">
        <v>0</v>
      </c>
      <c r="N438" s="664">
        <v>2</v>
      </c>
      <c r="O438" s="747">
        <v>1</v>
      </c>
      <c r="P438" s="665"/>
      <c r="Q438" s="680"/>
      <c r="R438" s="664"/>
      <c r="S438" s="680">
        <v>0</v>
      </c>
      <c r="T438" s="747"/>
      <c r="U438" s="703">
        <v>0</v>
      </c>
    </row>
    <row r="439" spans="1:21" ht="14.4" customHeight="1" x14ac:dyDescent="0.3">
      <c r="A439" s="663">
        <v>25</v>
      </c>
      <c r="B439" s="664" t="s">
        <v>1838</v>
      </c>
      <c r="C439" s="664" t="s">
        <v>2047</v>
      </c>
      <c r="D439" s="745" t="s">
        <v>2797</v>
      </c>
      <c r="E439" s="746" t="s">
        <v>2095</v>
      </c>
      <c r="F439" s="664" t="s">
        <v>2043</v>
      </c>
      <c r="G439" s="664" t="s">
        <v>2164</v>
      </c>
      <c r="H439" s="664" t="s">
        <v>1302</v>
      </c>
      <c r="I439" s="664" t="s">
        <v>1382</v>
      </c>
      <c r="J439" s="664" t="s">
        <v>1383</v>
      </c>
      <c r="K439" s="664" t="s">
        <v>1951</v>
      </c>
      <c r="L439" s="665">
        <v>65.989999999999995</v>
      </c>
      <c r="M439" s="665">
        <v>197.96999999999997</v>
      </c>
      <c r="N439" s="664">
        <v>3</v>
      </c>
      <c r="O439" s="747">
        <v>2</v>
      </c>
      <c r="P439" s="665">
        <v>197.96999999999997</v>
      </c>
      <c r="Q439" s="680">
        <v>1</v>
      </c>
      <c r="R439" s="664">
        <v>3</v>
      </c>
      <c r="S439" s="680">
        <v>1</v>
      </c>
      <c r="T439" s="747">
        <v>2</v>
      </c>
      <c r="U439" s="703">
        <v>1</v>
      </c>
    </row>
    <row r="440" spans="1:21" ht="14.4" customHeight="1" x14ac:dyDescent="0.3">
      <c r="A440" s="663">
        <v>25</v>
      </c>
      <c r="B440" s="664" t="s">
        <v>1838</v>
      </c>
      <c r="C440" s="664" t="s">
        <v>2047</v>
      </c>
      <c r="D440" s="745" t="s">
        <v>2797</v>
      </c>
      <c r="E440" s="746" t="s">
        <v>2095</v>
      </c>
      <c r="F440" s="664" t="s">
        <v>2043</v>
      </c>
      <c r="G440" s="664" t="s">
        <v>2131</v>
      </c>
      <c r="H440" s="664" t="s">
        <v>525</v>
      </c>
      <c r="I440" s="664" t="s">
        <v>1159</v>
      </c>
      <c r="J440" s="664" t="s">
        <v>2488</v>
      </c>
      <c r="K440" s="664" t="s">
        <v>2489</v>
      </c>
      <c r="L440" s="665">
        <v>120.89</v>
      </c>
      <c r="M440" s="665">
        <v>120.89</v>
      </c>
      <c r="N440" s="664">
        <v>1</v>
      </c>
      <c r="O440" s="747">
        <v>0.5</v>
      </c>
      <c r="P440" s="665">
        <v>120.89</v>
      </c>
      <c r="Q440" s="680">
        <v>1</v>
      </c>
      <c r="R440" s="664">
        <v>1</v>
      </c>
      <c r="S440" s="680">
        <v>1</v>
      </c>
      <c r="T440" s="747">
        <v>0.5</v>
      </c>
      <c r="U440" s="703">
        <v>1</v>
      </c>
    </row>
    <row r="441" spans="1:21" ht="14.4" customHeight="1" x14ac:dyDescent="0.3">
      <c r="A441" s="663">
        <v>25</v>
      </c>
      <c r="B441" s="664" t="s">
        <v>1838</v>
      </c>
      <c r="C441" s="664" t="s">
        <v>2047</v>
      </c>
      <c r="D441" s="745" t="s">
        <v>2797</v>
      </c>
      <c r="E441" s="746" t="s">
        <v>2095</v>
      </c>
      <c r="F441" s="664" t="s">
        <v>2043</v>
      </c>
      <c r="G441" s="664" t="s">
        <v>2632</v>
      </c>
      <c r="H441" s="664" t="s">
        <v>525</v>
      </c>
      <c r="I441" s="664" t="s">
        <v>1042</v>
      </c>
      <c r="J441" s="664" t="s">
        <v>2633</v>
      </c>
      <c r="K441" s="664" t="s">
        <v>2634</v>
      </c>
      <c r="L441" s="665">
        <v>38.47</v>
      </c>
      <c r="M441" s="665">
        <v>38.47</v>
      </c>
      <c r="N441" s="664">
        <v>1</v>
      </c>
      <c r="O441" s="747">
        <v>0.5</v>
      </c>
      <c r="P441" s="665">
        <v>38.47</v>
      </c>
      <c r="Q441" s="680">
        <v>1</v>
      </c>
      <c r="R441" s="664">
        <v>1</v>
      </c>
      <c r="S441" s="680">
        <v>1</v>
      </c>
      <c r="T441" s="747">
        <v>0.5</v>
      </c>
      <c r="U441" s="703">
        <v>1</v>
      </c>
    </row>
    <row r="442" spans="1:21" ht="14.4" customHeight="1" x14ac:dyDescent="0.3">
      <c r="A442" s="663">
        <v>25</v>
      </c>
      <c r="B442" s="664" t="s">
        <v>1838</v>
      </c>
      <c r="C442" s="664" t="s">
        <v>2047</v>
      </c>
      <c r="D442" s="745" t="s">
        <v>2797</v>
      </c>
      <c r="E442" s="746" t="s">
        <v>2095</v>
      </c>
      <c r="F442" s="664" t="s">
        <v>2043</v>
      </c>
      <c r="G442" s="664" t="s">
        <v>2635</v>
      </c>
      <c r="H442" s="664" t="s">
        <v>525</v>
      </c>
      <c r="I442" s="664" t="s">
        <v>2636</v>
      </c>
      <c r="J442" s="664" t="s">
        <v>2637</v>
      </c>
      <c r="K442" s="664" t="s">
        <v>2638</v>
      </c>
      <c r="L442" s="665">
        <v>0</v>
      </c>
      <c r="M442" s="665">
        <v>0</v>
      </c>
      <c r="N442" s="664">
        <v>2</v>
      </c>
      <c r="O442" s="747">
        <v>1</v>
      </c>
      <c r="P442" s="665">
        <v>0</v>
      </c>
      <c r="Q442" s="680"/>
      <c r="R442" s="664">
        <v>2</v>
      </c>
      <c r="S442" s="680">
        <v>1</v>
      </c>
      <c r="T442" s="747">
        <v>1</v>
      </c>
      <c r="U442" s="703">
        <v>1</v>
      </c>
    </row>
    <row r="443" spans="1:21" ht="14.4" customHeight="1" x14ac:dyDescent="0.3">
      <c r="A443" s="663">
        <v>25</v>
      </c>
      <c r="B443" s="664" t="s">
        <v>1838</v>
      </c>
      <c r="C443" s="664" t="s">
        <v>2047</v>
      </c>
      <c r="D443" s="745" t="s">
        <v>2797</v>
      </c>
      <c r="E443" s="746" t="s">
        <v>2095</v>
      </c>
      <c r="F443" s="664" t="s">
        <v>2043</v>
      </c>
      <c r="G443" s="664" t="s">
        <v>2639</v>
      </c>
      <c r="H443" s="664" t="s">
        <v>525</v>
      </c>
      <c r="I443" s="664" t="s">
        <v>2640</v>
      </c>
      <c r="J443" s="664" t="s">
        <v>610</v>
      </c>
      <c r="K443" s="664" t="s">
        <v>2641</v>
      </c>
      <c r="L443" s="665">
        <v>0</v>
      </c>
      <c r="M443" s="665">
        <v>0</v>
      </c>
      <c r="N443" s="664">
        <v>1</v>
      </c>
      <c r="O443" s="747">
        <v>0.5</v>
      </c>
      <c r="P443" s="665"/>
      <c r="Q443" s="680"/>
      <c r="R443" s="664"/>
      <c r="S443" s="680">
        <v>0</v>
      </c>
      <c r="T443" s="747"/>
      <c r="U443" s="703">
        <v>0</v>
      </c>
    </row>
    <row r="444" spans="1:21" ht="14.4" customHeight="1" x14ac:dyDescent="0.3">
      <c r="A444" s="663">
        <v>25</v>
      </c>
      <c r="B444" s="664" t="s">
        <v>1838</v>
      </c>
      <c r="C444" s="664" t="s">
        <v>2047</v>
      </c>
      <c r="D444" s="745" t="s">
        <v>2797</v>
      </c>
      <c r="E444" s="746" t="s">
        <v>2095</v>
      </c>
      <c r="F444" s="664" t="s">
        <v>2043</v>
      </c>
      <c r="G444" s="664" t="s">
        <v>2097</v>
      </c>
      <c r="H444" s="664" t="s">
        <v>525</v>
      </c>
      <c r="I444" s="664" t="s">
        <v>1592</v>
      </c>
      <c r="J444" s="664" t="s">
        <v>1593</v>
      </c>
      <c r="K444" s="664" t="s">
        <v>2098</v>
      </c>
      <c r="L444" s="665">
        <v>132.97999999999999</v>
      </c>
      <c r="M444" s="665">
        <v>531.91999999999996</v>
      </c>
      <c r="N444" s="664">
        <v>4</v>
      </c>
      <c r="O444" s="747">
        <v>2</v>
      </c>
      <c r="P444" s="665">
        <v>265.95999999999998</v>
      </c>
      <c r="Q444" s="680">
        <v>0.5</v>
      </c>
      <c r="R444" s="664">
        <v>2</v>
      </c>
      <c r="S444" s="680">
        <v>0.5</v>
      </c>
      <c r="T444" s="747">
        <v>1</v>
      </c>
      <c r="U444" s="703">
        <v>0.5</v>
      </c>
    </row>
    <row r="445" spans="1:21" ht="14.4" customHeight="1" x14ac:dyDescent="0.3">
      <c r="A445" s="663">
        <v>25</v>
      </c>
      <c r="B445" s="664" t="s">
        <v>1838</v>
      </c>
      <c r="C445" s="664" t="s">
        <v>2047</v>
      </c>
      <c r="D445" s="745" t="s">
        <v>2797</v>
      </c>
      <c r="E445" s="746" t="s">
        <v>2095</v>
      </c>
      <c r="F445" s="664" t="s">
        <v>2043</v>
      </c>
      <c r="G445" s="664" t="s">
        <v>2097</v>
      </c>
      <c r="H445" s="664" t="s">
        <v>525</v>
      </c>
      <c r="I445" s="664" t="s">
        <v>2167</v>
      </c>
      <c r="J445" s="664" t="s">
        <v>1593</v>
      </c>
      <c r="K445" s="664" t="s">
        <v>2168</v>
      </c>
      <c r="L445" s="665">
        <v>0</v>
      </c>
      <c r="M445" s="665">
        <v>0</v>
      </c>
      <c r="N445" s="664">
        <v>3</v>
      </c>
      <c r="O445" s="747">
        <v>2</v>
      </c>
      <c r="P445" s="665"/>
      <c r="Q445" s="680"/>
      <c r="R445" s="664"/>
      <c r="S445" s="680">
        <v>0</v>
      </c>
      <c r="T445" s="747"/>
      <c r="U445" s="703">
        <v>0</v>
      </c>
    </row>
    <row r="446" spans="1:21" ht="14.4" customHeight="1" x14ac:dyDescent="0.3">
      <c r="A446" s="663">
        <v>25</v>
      </c>
      <c r="B446" s="664" t="s">
        <v>1838</v>
      </c>
      <c r="C446" s="664" t="s">
        <v>2047</v>
      </c>
      <c r="D446" s="745" t="s">
        <v>2797</v>
      </c>
      <c r="E446" s="746" t="s">
        <v>2095</v>
      </c>
      <c r="F446" s="664" t="s">
        <v>2043</v>
      </c>
      <c r="G446" s="664" t="s">
        <v>2097</v>
      </c>
      <c r="H446" s="664" t="s">
        <v>525</v>
      </c>
      <c r="I446" s="664" t="s">
        <v>2120</v>
      </c>
      <c r="J446" s="664" t="s">
        <v>1593</v>
      </c>
      <c r="K446" s="664" t="s">
        <v>2098</v>
      </c>
      <c r="L446" s="665">
        <v>132.97999999999999</v>
      </c>
      <c r="M446" s="665">
        <v>2659.6</v>
      </c>
      <c r="N446" s="664">
        <v>20</v>
      </c>
      <c r="O446" s="747">
        <v>6</v>
      </c>
      <c r="P446" s="665">
        <v>265.95999999999998</v>
      </c>
      <c r="Q446" s="680">
        <v>9.9999999999999992E-2</v>
      </c>
      <c r="R446" s="664">
        <v>2</v>
      </c>
      <c r="S446" s="680">
        <v>0.1</v>
      </c>
      <c r="T446" s="747">
        <v>1</v>
      </c>
      <c r="U446" s="703">
        <v>0.16666666666666666</v>
      </c>
    </row>
    <row r="447" spans="1:21" ht="14.4" customHeight="1" x14ac:dyDescent="0.3">
      <c r="A447" s="663">
        <v>25</v>
      </c>
      <c r="B447" s="664" t="s">
        <v>1838</v>
      </c>
      <c r="C447" s="664" t="s">
        <v>2047</v>
      </c>
      <c r="D447" s="745" t="s">
        <v>2797</v>
      </c>
      <c r="E447" s="746" t="s">
        <v>2095</v>
      </c>
      <c r="F447" s="664" t="s">
        <v>2043</v>
      </c>
      <c r="G447" s="664" t="s">
        <v>2269</v>
      </c>
      <c r="H447" s="664" t="s">
        <v>525</v>
      </c>
      <c r="I447" s="664" t="s">
        <v>1565</v>
      </c>
      <c r="J447" s="664" t="s">
        <v>1566</v>
      </c>
      <c r="K447" s="664" t="s">
        <v>2270</v>
      </c>
      <c r="L447" s="665">
        <v>61.97</v>
      </c>
      <c r="M447" s="665">
        <v>61.97</v>
      </c>
      <c r="N447" s="664">
        <v>1</v>
      </c>
      <c r="O447" s="747">
        <v>0.5</v>
      </c>
      <c r="P447" s="665"/>
      <c r="Q447" s="680">
        <v>0</v>
      </c>
      <c r="R447" s="664"/>
      <c r="S447" s="680">
        <v>0</v>
      </c>
      <c r="T447" s="747"/>
      <c r="U447" s="703">
        <v>0</v>
      </c>
    </row>
    <row r="448" spans="1:21" ht="14.4" customHeight="1" x14ac:dyDescent="0.3">
      <c r="A448" s="663">
        <v>25</v>
      </c>
      <c r="B448" s="664" t="s">
        <v>1838</v>
      </c>
      <c r="C448" s="664" t="s">
        <v>2047</v>
      </c>
      <c r="D448" s="745" t="s">
        <v>2797</v>
      </c>
      <c r="E448" s="746" t="s">
        <v>2095</v>
      </c>
      <c r="F448" s="664" t="s">
        <v>2043</v>
      </c>
      <c r="G448" s="664" t="s">
        <v>2137</v>
      </c>
      <c r="H448" s="664" t="s">
        <v>525</v>
      </c>
      <c r="I448" s="664" t="s">
        <v>2138</v>
      </c>
      <c r="J448" s="664" t="s">
        <v>1058</v>
      </c>
      <c r="K448" s="664" t="s">
        <v>2139</v>
      </c>
      <c r="L448" s="665">
        <v>0</v>
      </c>
      <c r="M448" s="665">
        <v>0</v>
      </c>
      <c r="N448" s="664">
        <v>1</v>
      </c>
      <c r="O448" s="747">
        <v>1</v>
      </c>
      <c r="P448" s="665">
        <v>0</v>
      </c>
      <c r="Q448" s="680"/>
      <c r="R448" s="664">
        <v>1</v>
      </c>
      <c r="S448" s="680">
        <v>1</v>
      </c>
      <c r="T448" s="747">
        <v>1</v>
      </c>
      <c r="U448" s="703">
        <v>1</v>
      </c>
    </row>
    <row r="449" spans="1:21" ht="14.4" customHeight="1" x14ac:dyDescent="0.3">
      <c r="A449" s="663">
        <v>25</v>
      </c>
      <c r="B449" s="664" t="s">
        <v>1838</v>
      </c>
      <c r="C449" s="664" t="s">
        <v>2047</v>
      </c>
      <c r="D449" s="745" t="s">
        <v>2797</v>
      </c>
      <c r="E449" s="746" t="s">
        <v>2095</v>
      </c>
      <c r="F449" s="664" t="s">
        <v>2043</v>
      </c>
      <c r="G449" s="664" t="s">
        <v>2334</v>
      </c>
      <c r="H449" s="664" t="s">
        <v>525</v>
      </c>
      <c r="I449" s="664" t="s">
        <v>2642</v>
      </c>
      <c r="J449" s="664" t="s">
        <v>2336</v>
      </c>
      <c r="K449" s="664" t="s">
        <v>2337</v>
      </c>
      <c r="L449" s="665">
        <v>816.97</v>
      </c>
      <c r="M449" s="665">
        <v>2450.91</v>
      </c>
      <c r="N449" s="664">
        <v>3</v>
      </c>
      <c r="O449" s="747">
        <v>1</v>
      </c>
      <c r="P449" s="665">
        <v>2450.91</v>
      </c>
      <c r="Q449" s="680">
        <v>1</v>
      </c>
      <c r="R449" s="664">
        <v>3</v>
      </c>
      <c r="S449" s="680">
        <v>1</v>
      </c>
      <c r="T449" s="747">
        <v>1</v>
      </c>
      <c r="U449" s="703">
        <v>1</v>
      </c>
    </row>
    <row r="450" spans="1:21" ht="14.4" customHeight="1" x14ac:dyDescent="0.3">
      <c r="A450" s="663">
        <v>25</v>
      </c>
      <c r="B450" s="664" t="s">
        <v>1838</v>
      </c>
      <c r="C450" s="664" t="s">
        <v>2047</v>
      </c>
      <c r="D450" s="745" t="s">
        <v>2797</v>
      </c>
      <c r="E450" s="746" t="s">
        <v>2095</v>
      </c>
      <c r="F450" s="664" t="s">
        <v>2043</v>
      </c>
      <c r="G450" s="664" t="s">
        <v>2492</v>
      </c>
      <c r="H450" s="664" t="s">
        <v>525</v>
      </c>
      <c r="I450" s="664" t="s">
        <v>2493</v>
      </c>
      <c r="J450" s="664" t="s">
        <v>2494</v>
      </c>
      <c r="K450" s="664" t="s">
        <v>2495</v>
      </c>
      <c r="L450" s="665">
        <v>115.13</v>
      </c>
      <c r="M450" s="665">
        <v>115.13</v>
      </c>
      <c r="N450" s="664">
        <v>1</v>
      </c>
      <c r="O450" s="747">
        <v>0.5</v>
      </c>
      <c r="P450" s="665">
        <v>115.13</v>
      </c>
      <c r="Q450" s="680">
        <v>1</v>
      </c>
      <c r="R450" s="664">
        <v>1</v>
      </c>
      <c r="S450" s="680">
        <v>1</v>
      </c>
      <c r="T450" s="747">
        <v>0.5</v>
      </c>
      <c r="U450" s="703">
        <v>1</v>
      </c>
    </row>
    <row r="451" spans="1:21" ht="14.4" customHeight="1" x14ac:dyDescent="0.3">
      <c r="A451" s="663">
        <v>25</v>
      </c>
      <c r="B451" s="664" t="s">
        <v>1838</v>
      </c>
      <c r="C451" s="664" t="s">
        <v>2047</v>
      </c>
      <c r="D451" s="745" t="s">
        <v>2797</v>
      </c>
      <c r="E451" s="746" t="s">
        <v>2095</v>
      </c>
      <c r="F451" s="664" t="s">
        <v>2043</v>
      </c>
      <c r="G451" s="664" t="s">
        <v>2099</v>
      </c>
      <c r="H451" s="664" t="s">
        <v>1302</v>
      </c>
      <c r="I451" s="664" t="s">
        <v>2465</v>
      </c>
      <c r="J451" s="664" t="s">
        <v>555</v>
      </c>
      <c r="K451" s="664" t="s">
        <v>2466</v>
      </c>
      <c r="L451" s="665">
        <v>0</v>
      </c>
      <c r="M451" s="665">
        <v>0</v>
      </c>
      <c r="N451" s="664">
        <v>1</v>
      </c>
      <c r="O451" s="747">
        <v>1</v>
      </c>
      <c r="P451" s="665"/>
      <c r="Q451" s="680"/>
      <c r="R451" s="664"/>
      <c r="S451" s="680">
        <v>0</v>
      </c>
      <c r="T451" s="747"/>
      <c r="U451" s="703">
        <v>0</v>
      </c>
    </row>
    <row r="452" spans="1:21" ht="14.4" customHeight="1" x14ac:dyDescent="0.3">
      <c r="A452" s="663">
        <v>25</v>
      </c>
      <c r="B452" s="664" t="s">
        <v>1838</v>
      </c>
      <c r="C452" s="664" t="s">
        <v>2047</v>
      </c>
      <c r="D452" s="745" t="s">
        <v>2797</v>
      </c>
      <c r="E452" s="746" t="s">
        <v>2095</v>
      </c>
      <c r="F452" s="664" t="s">
        <v>2043</v>
      </c>
      <c r="G452" s="664" t="s">
        <v>2643</v>
      </c>
      <c r="H452" s="664" t="s">
        <v>525</v>
      </c>
      <c r="I452" s="664" t="s">
        <v>2644</v>
      </c>
      <c r="J452" s="664" t="s">
        <v>2645</v>
      </c>
      <c r="K452" s="664" t="s">
        <v>2646</v>
      </c>
      <c r="L452" s="665">
        <v>18.809999999999999</v>
      </c>
      <c r="M452" s="665">
        <v>75.239999999999995</v>
      </c>
      <c r="N452" s="664">
        <v>4</v>
      </c>
      <c r="O452" s="747">
        <v>1.5</v>
      </c>
      <c r="P452" s="665">
        <v>37.619999999999997</v>
      </c>
      <c r="Q452" s="680">
        <v>0.5</v>
      </c>
      <c r="R452" s="664">
        <v>2</v>
      </c>
      <c r="S452" s="680">
        <v>0.5</v>
      </c>
      <c r="T452" s="747">
        <v>0.5</v>
      </c>
      <c r="U452" s="703">
        <v>0.33333333333333331</v>
      </c>
    </row>
    <row r="453" spans="1:21" ht="14.4" customHeight="1" x14ac:dyDescent="0.3">
      <c r="A453" s="663">
        <v>25</v>
      </c>
      <c r="B453" s="664" t="s">
        <v>1838</v>
      </c>
      <c r="C453" s="664" t="s">
        <v>2047</v>
      </c>
      <c r="D453" s="745" t="s">
        <v>2797</v>
      </c>
      <c r="E453" s="746" t="s">
        <v>2095</v>
      </c>
      <c r="F453" s="664" t="s">
        <v>2043</v>
      </c>
      <c r="G453" s="664" t="s">
        <v>2397</v>
      </c>
      <c r="H453" s="664" t="s">
        <v>1302</v>
      </c>
      <c r="I453" s="664" t="s">
        <v>2647</v>
      </c>
      <c r="J453" s="664" t="s">
        <v>1459</v>
      </c>
      <c r="K453" s="664" t="s">
        <v>2648</v>
      </c>
      <c r="L453" s="665">
        <v>205.84</v>
      </c>
      <c r="M453" s="665">
        <v>823.36</v>
      </c>
      <c r="N453" s="664">
        <v>4</v>
      </c>
      <c r="O453" s="747">
        <v>1.5</v>
      </c>
      <c r="P453" s="665">
        <v>823.36</v>
      </c>
      <c r="Q453" s="680">
        <v>1</v>
      </c>
      <c r="R453" s="664">
        <v>4</v>
      </c>
      <c r="S453" s="680">
        <v>1</v>
      </c>
      <c r="T453" s="747">
        <v>1.5</v>
      </c>
      <c r="U453" s="703">
        <v>1</v>
      </c>
    </row>
    <row r="454" spans="1:21" ht="14.4" customHeight="1" x14ac:dyDescent="0.3">
      <c r="A454" s="663">
        <v>25</v>
      </c>
      <c r="B454" s="664" t="s">
        <v>1838</v>
      </c>
      <c r="C454" s="664" t="s">
        <v>2047</v>
      </c>
      <c r="D454" s="745" t="s">
        <v>2797</v>
      </c>
      <c r="E454" s="746" t="s">
        <v>2095</v>
      </c>
      <c r="F454" s="664" t="s">
        <v>2043</v>
      </c>
      <c r="G454" s="664" t="s">
        <v>2649</v>
      </c>
      <c r="H454" s="664" t="s">
        <v>525</v>
      </c>
      <c r="I454" s="664" t="s">
        <v>2650</v>
      </c>
      <c r="J454" s="664" t="s">
        <v>2651</v>
      </c>
      <c r="K454" s="664" t="s">
        <v>2652</v>
      </c>
      <c r="L454" s="665">
        <v>160.1</v>
      </c>
      <c r="M454" s="665">
        <v>640.4</v>
      </c>
      <c r="N454" s="664">
        <v>4</v>
      </c>
      <c r="O454" s="747">
        <v>2</v>
      </c>
      <c r="P454" s="665">
        <v>320.2</v>
      </c>
      <c r="Q454" s="680">
        <v>0.5</v>
      </c>
      <c r="R454" s="664">
        <v>2</v>
      </c>
      <c r="S454" s="680">
        <v>0.5</v>
      </c>
      <c r="T454" s="747">
        <v>1</v>
      </c>
      <c r="U454" s="703">
        <v>0.5</v>
      </c>
    </row>
    <row r="455" spans="1:21" ht="14.4" customHeight="1" x14ac:dyDescent="0.3">
      <c r="A455" s="663">
        <v>25</v>
      </c>
      <c r="B455" s="664" t="s">
        <v>1838</v>
      </c>
      <c r="C455" s="664" t="s">
        <v>2047</v>
      </c>
      <c r="D455" s="745" t="s">
        <v>2797</v>
      </c>
      <c r="E455" s="746" t="s">
        <v>2095</v>
      </c>
      <c r="F455" s="664" t="s">
        <v>2043</v>
      </c>
      <c r="G455" s="664" t="s">
        <v>2108</v>
      </c>
      <c r="H455" s="664" t="s">
        <v>525</v>
      </c>
      <c r="I455" s="664" t="s">
        <v>2653</v>
      </c>
      <c r="J455" s="664" t="s">
        <v>2654</v>
      </c>
      <c r="K455" s="664" t="s">
        <v>2655</v>
      </c>
      <c r="L455" s="665">
        <v>17.13</v>
      </c>
      <c r="M455" s="665">
        <v>17.13</v>
      </c>
      <c r="N455" s="664">
        <v>1</v>
      </c>
      <c r="O455" s="747">
        <v>1</v>
      </c>
      <c r="P455" s="665">
        <v>17.13</v>
      </c>
      <c r="Q455" s="680">
        <v>1</v>
      </c>
      <c r="R455" s="664">
        <v>1</v>
      </c>
      <c r="S455" s="680">
        <v>1</v>
      </c>
      <c r="T455" s="747">
        <v>1</v>
      </c>
      <c r="U455" s="703">
        <v>1</v>
      </c>
    </row>
    <row r="456" spans="1:21" ht="14.4" customHeight="1" x14ac:dyDescent="0.3">
      <c r="A456" s="663">
        <v>25</v>
      </c>
      <c r="B456" s="664" t="s">
        <v>1838</v>
      </c>
      <c r="C456" s="664" t="s">
        <v>2047</v>
      </c>
      <c r="D456" s="745" t="s">
        <v>2797</v>
      </c>
      <c r="E456" s="746" t="s">
        <v>2095</v>
      </c>
      <c r="F456" s="664" t="s">
        <v>2043</v>
      </c>
      <c r="G456" s="664" t="s">
        <v>2542</v>
      </c>
      <c r="H456" s="664" t="s">
        <v>1302</v>
      </c>
      <c r="I456" s="664" t="s">
        <v>2656</v>
      </c>
      <c r="J456" s="664" t="s">
        <v>2657</v>
      </c>
      <c r="K456" s="664" t="s">
        <v>2658</v>
      </c>
      <c r="L456" s="665">
        <v>184.74</v>
      </c>
      <c r="M456" s="665">
        <v>369.48</v>
      </c>
      <c r="N456" s="664">
        <v>2</v>
      </c>
      <c r="O456" s="747">
        <v>0.5</v>
      </c>
      <c r="P456" s="665">
        <v>369.48</v>
      </c>
      <c r="Q456" s="680">
        <v>1</v>
      </c>
      <c r="R456" s="664">
        <v>2</v>
      </c>
      <c r="S456" s="680">
        <v>1</v>
      </c>
      <c r="T456" s="747">
        <v>0.5</v>
      </c>
      <c r="U456" s="703">
        <v>1</v>
      </c>
    </row>
    <row r="457" spans="1:21" ht="14.4" customHeight="1" x14ac:dyDescent="0.3">
      <c r="A457" s="663">
        <v>25</v>
      </c>
      <c r="B457" s="664" t="s">
        <v>1838</v>
      </c>
      <c r="C457" s="664" t="s">
        <v>2047</v>
      </c>
      <c r="D457" s="745" t="s">
        <v>2797</v>
      </c>
      <c r="E457" s="746" t="s">
        <v>2060</v>
      </c>
      <c r="F457" s="664" t="s">
        <v>2043</v>
      </c>
      <c r="G457" s="664" t="s">
        <v>2096</v>
      </c>
      <c r="H457" s="664" t="s">
        <v>525</v>
      </c>
      <c r="I457" s="664" t="s">
        <v>2112</v>
      </c>
      <c r="J457" s="664" t="s">
        <v>1790</v>
      </c>
      <c r="K457" s="664" t="s">
        <v>2113</v>
      </c>
      <c r="L457" s="665">
        <v>154.36000000000001</v>
      </c>
      <c r="M457" s="665">
        <v>154.36000000000001</v>
      </c>
      <c r="N457" s="664">
        <v>1</v>
      </c>
      <c r="O457" s="747">
        <v>1</v>
      </c>
      <c r="P457" s="665"/>
      <c r="Q457" s="680">
        <v>0</v>
      </c>
      <c r="R457" s="664"/>
      <c r="S457" s="680">
        <v>0</v>
      </c>
      <c r="T457" s="747"/>
      <c r="U457" s="703">
        <v>0</v>
      </c>
    </row>
    <row r="458" spans="1:21" ht="14.4" customHeight="1" x14ac:dyDescent="0.3">
      <c r="A458" s="663">
        <v>25</v>
      </c>
      <c r="B458" s="664" t="s">
        <v>1838</v>
      </c>
      <c r="C458" s="664" t="s">
        <v>2047</v>
      </c>
      <c r="D458" s="745" t="s">
        <v>2797</v>
      </c>
      <c r="E458" s="746" t="s">
        <v>2060</v>
      </c>
      <c r="F458" s="664" t="s">
        <v>2043</v>
      </c>
      <c r="G458" s="664" t="s">
        <v>2096</v>
      </c>
      <c r="H458" s="664" t="s">
        <v>1302</v>
      </c>
      <c r="I458" s="664" t="s">
        <v>1658</v>
      </c>
      <c r="J458" s="664" t="s">
        <v>1438</v>
      </c>
      <c r="K458" s="664" t="s">
        <v>1965</v>
      </c>
      <c r="L458" s="665">
        <v>154.36000000000001</v>
      </c>
      <c r="M458" s="665">
        <v>11422.639999999998</v>
      </c>
      <c r="N458" s="664">
        <v>74</v>
      </c>
      <c r="O458" s="747">
        <v>70</v>
      </c>
      <c r="P458" s="665">
        <v>4785.1600000000008</v>
      </c>
      <c r="Q458" s="680">
        <v>0.41891891891891908</v>
      </c>
      <c r="R458" s="664">
        <v>31</v>
      </c>
      <c r="S458" s="680">
        <v>0.41891891891891891</v>
      </c>
      <c r="T458" s="747">
        <v>30.5</v>
      </c>
      <c r="U458" s="703">
        <v>0.43571428571428572</v>
      </c>
    </row>
    <row r="459" spans="1:21" ht="14.4" customHeight="1" x14ac:dyDescent="0.3">
      <c r="A459" s="663">
        <v>25</v>
      </c>
      <c r="B459" s="664" t="s">
        <v>1838</v>
      </c>
      <c r="C459" s="664" t="s">
        <v>2047</v>
      </c>
      <c r="D459" s="745" t="s">
        <v>2797</v>
      </c>
      <c r="E459" s="746" t="s">
        <v>2060</v>
      </c>
      <c r="F459" s="664" t="s">
        <v>2043</v>
      </c>
      <c r="G459" s="664" t="s">
        <v>2096</v>
      </c>
      <c r="H459" s="664" t="s">
        <v>1302</v>
      </c>
      <c r="I459" s="664" t="s">
        <v>1796</v>
      </c>
      <c r="J459" s="664" t="s">
        <v>2034</v>
      </c>
      <c r="K459" s="664" t="s">
        <v>2035</v>
      </c>
      <c r="L459" s="665">
        <v>111.22</v>
      </c>
      <c r="M459" s="665">
        <v>222.44</v>
      </c>
      <c r="N459" s="664">
        <v>2</v>
      </c>
      <c r="O459" s="747">
        <v>2</v>
      </c>
      <c r="P459" s="665"/>
      <c r="Q459" s="680">
        <v>0</v>
      </c>
      <c r="R459" s="664"/>
      <c r="S459" s="680">
        <v>0</v>
      </c>
      <c r="T459" s="747"/>
      <c r="U459" s="703">
        <v>0</v>
      </c>
    </row>
    <row r="460" spans="1:21" ht="14.4" customHeight="1" x14ac:dyDescent="0.3">
      <c r="A460" s="663">
        <v>25</v>
      </c>
      <c r="B460" s="664" t="s">
        <v>1838</v>
      </c>
      <c r="C460" s="664" t="s">
        <v>2047</v>
      </c>
      <c r="D460" s="745" t="s">
        <v>2797</v>
      </c>
      <c r="E460" s="746" t="s">
        <v>2060</v>
      </c>
      <c r="F460" s="664" t="s">
        <v>2043</v>
      </c>
      <c r="G460" s="664" t="s">
        <v>2096</v>
      </c>
      <c r="H460" s="664" t="s">
        <v>1302</v>
      </c>
      <c r="I460" s="664" t="s">
        <v>2200</v>
      </c>
      <c r="J460" s="664" t="s">
        <v>2201</v>
      </c>
      <c r="K460" s="664" t="s">
        <v>2202</v>
      </c>
      <c r="L460" s="665">
        <v>149.52000000000001</v>
      </c>
      <c r="M460" s="665">
        <v>149.52000000000001</v>
      </c>
      <c r="N460" s="664">
        <v>1</v>
      </c>
      <c r="O460" s="747">
        <v>1</v>
      </c>
      <c r="P460" s="665">
        <v>149.52000000000001</v>
      </c>
      <c r="Q460" s="680">
        <v>1</v>
      </c>
      <c r="R460" s="664">
        <v>1</v>
      </c>
      <c r="S460" s="680">
        <v>1</v>
      </c>
      <c r="T460" s="747">
        <v>1</v>
      </c>
      <c r="U460" s="703">
        <v>1</v>
      </c>
    </row>
    <row r="461" spans="1:21" ht="14.4" customHeight="1" x14ac:dyDescent="0.3">
      <c r="A461" s="663">
        <v>25</v>
      </c>
      <c r="B461" s="664" t="s">
        <v>1838</v>
      </c>
      <c r="C461" s="664" t="s">
        <v>2047</v>
      </c>
      <c r="D461" s="745" t="s">
        <v>2797</v>
      </c>
      <c r="E461" s="746" t="s">
        <v>2060</v>
      </c>
      <c r="F461" s="664" t="s">
        <v>2043</v>
      </c>
      <c r="G461" s="664" t="s">
        <v>2096</v>
      </c>
      <c r="H461" s="664" t="s">
        <v>1302</v>
      </c>
      <c r="I461" s="664" t="s">
        <v>2659</v>
      </c>
      <c r="J461" s="664" t="s">
        <v>2660</v>
      </c>
      <c r="K461" s="664" t="s">
        <v>2661</v>
      </c>
      <c r="L461" s="665">
        <v>75.73</v>
      </c>
      <c r="M461" s="665">
        <v>75.73</v>
      </c>
      <c r="N461" s="664">
        <v>1</v>
      </c>
      <c r="O461" s="747">
        <v>1</v>
      </c>
      <c r="P461" s="665"/>
      <c r="Q461" s="680">
        <v>0</v>
      </c>
      <c r="R461" s="664"/>
      <c r="S461" s="680">
        <v>0</v>
      </c>
      <c r="T461" s="747"/>
      <c r="U461" s="703">
        <v>0</v>
      </c>
    </row>
    <row r="462" spans="1:21" ht="14.4" customHeight="1" x14ac:dyDescent="0.3">
      <c r="A462" s="663">
        <v>25</v>
      </c>
      <c r="B462" s="664" t="s">
        <v>1838</v>
      </c>
      <c r="C462" s="664" t="s">
        <v>2047</v>
      </c>
      <c r="D462" s="745" t="s">
        <v>2797</v>
      </c>
      <c r="E462" s="746" t="s">
        <v>2060</v>
      </c>
      <c r="F462" s="664" t="s">
        <v>2043</v>
      </c>
      <c r="G462" s="664" t="s">
        <v>2575</v>
      </c>
      <c r="H462" s="664" t="s">
        <v>525</v>
      </c>
      <c r="I462" s="664" t="s">
        <v>1600</v>
      </c>
      <c r="J462" s="664" t="s">
        <v>1601</v>
      </c>
      <c r="K462" s="664" t="s">
        <v>2662</v>
      </c>
      <c r="L462" s="665">
        <v>86.02</v>
      </c>
      <c r="M462" s="665">
        <v>258.06</v>
      </c>
      <c r="N462" s="664">
        <v>3</v>
      </c>
      <c r="O462" s="747">
        <v>2.5</v>
      </c>
      <c r="P462" s="665">
        <v>172.04</v>
      </c>
      <c r="Q462" s="680">
        <v>0.66666666666666663</v>
      </c>
      <c r="R462" s="664">
        <v>2</v>
      </c>
      <c r="S462" s="680">
        <v>0.66666666666666663</v>
      </c>
      <c r="T462" s="747">
        <v>1.5</v>
      </c>
      <c r="U462" s="703">
        <v>0.6</v>
      </c>
    </row>
    <row r="463" spans="1:21" ht="14.4" customHeight="1" x14ac:dyDescent="0.3">
      <c r="A463" s="663">
        <v>25</v>
      </c>
      <c r="B463" s="664" t="s">
        <v>1838</v>
      </c>
      <c r="C463" s="664" t="s">
        <v>2047</v>
      </c>
      <c r="D463" s="745" t="s">
        <v>2797</v>
      </c>
      <c r="E463" s="746" t="s">
        <v>2060</v>
      </c>
      <c r="F463" s="664" t="s">
        <v>2043</v>
      </c>
      <c r="G463" s="664" t="s">
        <v>2155</v>
      </c>
      <c r="H463" s="664" t="s">
        <v>525</v>
      </c>
      <c r="I463" s="664" t="s">
        <v>2663</v>
      </c>
      <c r="J463" s="664" t="s">
        <v>2366</v>
      </c>
      <c r="K463" s="664" t="s">
        <v>2621</v>
      </c>
      <c r="L463" s="665">
        <v>0</v>
      </c>
      <c r="M463" s="665">
        <v>0</v>
      </c>
      <c r="N463" s="664">
        <v>1</v>
      </c>
      <c r="O463" s="747">
        <v>0.5</v>
      </c>
      <c r="P463" s="665">
        <v>0</v>
      </c>
      <c r="Q463" s="680"/>
      <c r="R463" s="664">
        <v>1</v>
      </c>
      <c r="S463" s="680">
        <v>1</v>
      </c>
      <c r="T463" s="747">
        <v>0.5</v>
      </c>
      <c r="U463" s="703">
        <v>1</v>
      </c>
    </row>
    <row r="464" spans="1:21" ht="14.4" customHeight="1" x14ac:dyDescent="0.3">
      <c r="A464" s="663">
        <v>25</v>
      </c>
      <c r="B464" s="664" t="s">
        <v>1838</v>
      </c>
      <c r="C464" s="664" t="s">
        <v>2047</v>
      </c>
      <c r="D464" s="745" t="s">
        <v>2797</v>
      </c>
      <c r="E464" s="746" t="s">
        <v>2060</v>
      </c>
      <c r="F464" s="664" t="s">
        <v>2043</v>
      </c>
      <c r="G464" s="664" t="s">
        <v>2155</v>
      </c>
      <c r="H464" s="664" t="s">
        <v>525</v>
      </c>
      <c r="I464" s="664" t="s">
        <v>2239</v>
      </c>
      <c r="J464" s="664" t="s">
        <v>1581</v>
      </c>
      <c r="K464" s="664" t="s">
        <v>2240</v>
      </c>
      <c r="L464" s="665">
        <v>0</v>
      </c>
      <c r="M464" s="665">
        <v>0</v>
      </c>
      <c r="N464" s="664">
        <v>6</v>
      </c>
      <c r="O464" s="747">
        <v>5</v>
      </c>
      <c r="P464" s="665">
        <v>0</v>
      </c>
      <c r="Q464" s="680"/>
      <c r="R464" s="664">
        <v>3</v>
      </c>
      <c r="S464" s="680">
        <v>0.5</v>
      </c>
      <c r="T464" s="747">
        <v>2.5</v>
      </c>
      <c r="U464" s="703">
        <v>0.5</v>
      </c>
    </row>
    <row r="465" spans="1:21" ht="14.4" customHeight="1" x14ac:dyDescent="0.3">
      <c r="A465" s="663">
        <v>25</v>
      </c>
      <c r="B465" s="664" t="s">
        <v>1838</v>
      </c>
      <c r="C465" s="664" t="s">
        <v>2047</v>
      </c>
      <c r="D465" s="745" t="s">
        <v>2797</v>
      </c>
      <c r="E465" s="746" t="s">
        <v>2060</v>
      </c>
      <c r="F465" s="664" t="s">
        <v>2043</v>
      </c>
      <c r="G465" s="664" t="s">
        <v>2155</v>
      </c>
      <c r="H465" s="664" t="s">
        <v>525</v>
      </c>
      <c r="I465" s="664" t="s">
        <v>2203</v>
      </c>
      <c r="J465" s="664" t="s">
        <v>1581</v>
      </c>
      <c r="K465" s="664" t="s">
        <v>2150</v>
      </c>
      <c r="L465" s="665">
        <v>0</v>
      </c>
      <c r="M465" s="665">
        <v>0</v>
      </c>
      <c r="N465" s="664">
        <v>4</v>
      </c>
      <c r="O465" s="747">
        <v>2</v>
      </c>
      <c r="P465" s="665">
        <v>0</v>
      </c>
      <c r="Q465" s="680"/>
      <c r="R465" s="664">
        <v>4</v>
      </c>
      <c r="S465" s="680">
        <v>1</v>
      </c>
      <c r="T465" s="747">
        <v>2</v>
      </c>
      <c r="U465" s="703">
        <v>1</v>
      </c>
    </row>
    <row r="466" spans="1:21" ht="14.4" customHeight="1" x14ac:dyDescent="0.3">
      <c r="A466" s="663">
        <v>25</v>
      </c>
      <c r="B466" s="664" t="s">
        <v>1838</v>
      </c>
      <c r="C466" s="664" t="s">
        <v>2047</v>
      </c>
      <c r="D466" s="745" t="s">
        <v>2797</v>
      </c>
      <c r="E466" s="746" t="s">
        <v>2060</v>
      </c>
      <c r="F466" s="664" t="s">
        <v>2043</v>
      </c>
      <c r="G466" s="664" t="s">
        <v>2164</v>
      </c>
      <c r="H466" s="664" t="s">
        <v>1302</v>
      </c>
      <c r="I466" s="664" t="s">
        <v>1382</v>
      </c>
      <c r="J466" s="664" t="s">
        <v>1383</v>
      </c>
      <c r="K466" s="664" t="s">
        <v>1951</v>
      </c>
      <c r="L466" s="665">
        <v>65.989999999999995</v>
      </c>
      <c r="M466" s="665">
        <v>65.989999999999995</v>
      </c>
      <c r="N466" s="664">
        <v>1</v>
      </c>
      <c r="O466" s="747">
        <v>1</v>
      </c>
      <c r="P466" s="665"/>
      <c r="Q466" s="680">
        <v>0</v>
      </c>
      <c r="R466" s="664"/>
      <c r="S466" s="680">
        <v>0</v>
      </c>
      <c r="T466" s="747"/>
      <c r="U466" s="703">
        <v>0</v>
      </c>
    </row>
    <row r="467" spans="1:21" ht="14.4" customHeight="1" x14ac:dyDescent="0.3">
      <c r="A467" s="663">
        <v>25</v>
      </c>
      <c r="B467" s="664" t="s">
        <v>1838</v>
      </c>
      <c r="C467" s="664" t="s">
        <v>2047</v>
      </c>
      <c r="D467" s="745" t="s">
        <v>2797</v>
      </c>
      <c r="E467" s="746" t="s">
        <v>2060</v>
      </c>
      <c r="F467" s="664" t="s">
        <v>2043</v>
      </c>
      <c r="G467" s="664" t="s">
        <v>2368</v>
      </c>
      <c r="H467" s="664" t="s">
        <v>1302</v>
      </c>
      <c r="I467" s="664" t="s">
        <v>2664</v>
      </c>
      <c r="J467" s="664" t="s">
        <v>2665</v>
      </c>
      <c r="K467" s="664" t="s">
        <v>2666</v>
      </c>
      <c r="L467" s="665">
        <v>207.45</v>
      </c>
      <c r="M467" s="665">
        <v>622.34999999999991</v>
      </c>
      <c r="N467" s="664">
        <v>3</v>
      </c>
      <c r="O467" s="747">
        <v>2</v>
      </c>
      <c r="P467" s="665">
        <v>414.9</v>
      </c>
      <c r="Q467" s="680">
        <v>0.66666666666666674</v>
      </c>
      <c r="R467" s="664">
        <v>2</v>
      </c>
      <c r="S467" s="680">
        <v>0.66666666666666663</v>
      </c>
      <c r="T467" s="747">
        <v>1.5</v>
      </c>
      <c r="U467" s="703">
        <v>0.75</v>
      </c>
    </row>
    <row r="468" spans="1:21" ht="14.4" customHeight="1" x14ac:dyDescent="0.3">
      <c r="A468" s="663">
        <v>25</v>
      </c>
      <c r="B468" s="664" t="s">
        <v>1838</v>
      </c>
      <c r="C468" s="664" t="s">
        <v>2047</v>
      </c>
      <c r="D468" s="745" t="s">
        <v>2797</v>
      </c>
      <c r="E468" s="746" t="s">
        <v>2060</v>
      </c>
      <c r="F468" s="664" t="s">
        <v>2043</v>
      </c>
      <c r="G468" s="664" t="s">
        <v>2598</v>
      </c>
      <c r="H468" s="664" t="s">
        <v>525</v>
      </c>
      <c r="I468" s="664" t="s">
        <v>2667</v>
      </c>
      <c r="J468" s="664" t="s">
        <v>2668</v>
      </c>
      <c r="K468" s="664" t="s">
        <v>2669</v>
      </c>
      <c r="L468" s="665">
        <v>0</v>
      </c>
      <c r="M468" s="665">
        <v>0</v>
      </c>
      <c r="N468" s="664">
        <v>2</v>
      </c>
      <c r="O468" s="747">
        <v>1.5</v>
      </c>
      <c r="P468" s="665">
        <v>0</v>
      </c>
      <c r="Q468" s="680"/>
      <c r="R468" s="664">
        <v>2</v>
      </c>
      <c r="S468" s="680">
        <v>1</v>
      </c>
      <c r="T468" s="747">
        <v>1.5</v>
      </c>
      <c r="U468" s="703">
        <v>1</v>
      </c>
    </row>
    <row r="469" spans="1:21" ht="14.4" customHeight="1" x14ac:dyDescent="0.3">
      <c r="A469" s="663">
        <v>25</v>
      </c>
      <c r="B469" s="664" t="s">
        <v>1838</v>
      </c>
      <c r="C469" s="664" t="s">
        <v>2047</v>
      </c>
      <c r="D469" s="745" t="s">
        <v>2797</v>
      </c>
      <c r="E469" s="746" t="s">
        <v>2060</v>
      </c>
      <c r="F469" s="664" t="s">
        <v>2043</v>
      </c>
      <c r="G469" s="664" t="s">
        <v>2131</v>
      </c>
      <c r="H469" s="664" t="s">
        <v>525</v>
      </c>
      <c r="I469" s="664" t="s">
        <v>2132</v>
      </c>
      <c r="J469" s="664" t="s">
        <v>2133</v>
      </c>
      <c r="K469" s="664" t="s">
        <v>2134</v>
      </c>
      <c r="L469" s="665">
        <v>0</v>
      </c>
      <c r="M469" s="665">
        <v>0</v>
      </c>
      <c r="N469" s="664">
        <v>6</v>
      </c>
      <c r="O469" s="747">
        <v>5.5</v>
      </c>
      <c r="P469" s="665">
        <v>0</v>
      </c>
      <c r="Q469" s="680"/>
      <c r="R469" s="664">
        <v>4</v>
      </c>
      <c r="S469" s="680">
        <v>0.66666666666666663</v>
      </c>
      <c r="T469" s="747">
        <v>4</v>
      </c>
      <c r="U469" s="703">
        <v>0.72727272727272729</v>
      </c>
    </row>
    <row r="470" spans="1:21" ht="14.4" customHeight="1" x14ac:dyDescent="0.3">
      <c r="A470" s="663">
        <v>25</v>
      </c>
      <c r="B470" s="664" t="s">
        <v>1838</v>
      </c>
      <c r="C470" s="664" t="s">
        <v>2047</v>
      </c>
      <c r="D470" s="745" t="s">
        <v>2797</v>
      </c>
      <c r="E470" s="746" t="s">
        <v>2060</v>
      </c>
      <c r="F470" s="664" t="s">
        <v>2043</v>
      </c>
      <c r="G470" s="664" t="s">
        <v>2131</v>
      </c>
      <c r="H470" s="664" t="s">
        <v>525</v>
      </c>
      <c r="I470" s="664" t="s">
        <v>1159</v>
      </c>
      <c r="J470" s="664" t="s">
        <v>2488</v>
      </c>
      <c r="K470" s="664" t="s">
        <v>2489</v>
      </c>
      <c r="L470" s="665">
        <v>120.89</v>
      </c>
      <c r="M470" s="665">
        <v>241.78</v>
      </c>
      <c r="N470" s="664">
        <v>2</v>
      </c>
      <c r="O470" s="747">
        <v>2</v>
      </c>
      <c r="P470" s="665">
        <v>120.89</v>
      </c>
      <c r="Q470" s="680">
        <v>0.5</v>
      </c>
      <c r="R470" s="664">
        <v>1</v>
      </c>
      <c r="S470" s="680">
        <v>0.5</v>
      </c>
      <c r="T470" s="747">
        <v>1</v>
      </c>
      <c r="U470" s="703">
        <v>0.5</v>
      </c>
    </row>
    <row r="471" spans="1:21" ht="14.4" customHeight="1" x14ac:dyDescent="0.3">
      <c r="A471" s="663">
        <v>25</v>
      </c>
      <c r="B471" s="664" t="s">
        <v>1838</v>
      </c>
      <c r="C471" s="664" t="s">
        <v>2047</v>
      </c>
      <c r="D471" s="745" t="s">
        <v>2797</v>
      </c>
      <c r="E471" s="746" t="s">
        <v>2060</v>
      </c>
      <c r="F471" s="664" t="s">
        <v>2043</v>
      </c>
      <c r="G471" s="664" t="s">
        <v>2204</v>
      </c>
      <c r="H471" s="664" t="s">
        <v>525</v>
      </c>
      <c r="I471" s="664" t="s">
        <v>797</v>
      </c>
      <c r="J471" s="664" t="s">
        <v>2206</v>
      </c>
      <c r="K471" s="664" t="s">
        <v>2510</v>
      </c>
      <c r="L471" s="665">
        <v>42.51</v>
      </c>
      <c r="M471" s="665">
        <v>42.51</v>
      </c>
      <c r="N471" s="664">
        <v>1</v>
      </c>
      <c r="O471" s="747">
        <v>1</v>
      </c>
      <c r="P471" s="665"/>
      <c r="Q471" s="680">
        <v>0</v>
      </c>
      <c r="R471" s="664"/>
      <c r="S471" s="680">
        <v>0</v>
      </c>
      <c r="T471" s="747"/>
      <c r="U471" s="703">
        <v>0</v>
      </c>
    </row>
    <row r="472" spans="1:21" ht="14.4" customHeight="1" x14ac:dyDescent="0.3">
      <c r="A472" s="663">
        <v>25</v>
      </c>
      <c r="B472" s="664" t="s">
        <v>1838</v>
      </c>
      <c r="C472" s="664" t="s">
        <v>2047</v>
      </c>
      <c r="D472" s="745" t="s">
        <v>2797</v>
      </c>
      <c r="E472" s="746" t="s">
        <v>2060</v>
      </c>
      <c r="F472" s="664" t="s">
        <v>2043</v>
      </c>
      <c r="G472" s="664" t="s">
        <v>2320</v>
      </c>
      <c r="H472" s="664" t="s">
        <v>525</v>
      </c>
      <c r="I472" s="664" t="s">
        <v>745</v>
      </c>
      <c r="J472" s="664" t="s">
        <v>746</v>
      </c>
      <c r="K472" s="664" t="s">
        <v>2321</v>
      </c>
      <c r="L472" s="665">
        <v>107.27</v>
      </c>
      <c r="M472" s="665">
        <v>1287.24</v>
      </c>
      <c r="N472" s="664">
        <v>12</v>
      </c>
      <c r="O472" s="747">
        <v>3.5</v>
      </c>
      <c r="P472" s="665">
        <v>965.43000000000006</v>
      </c>
      <c r="Q472" s="680">
        <v>0.75</v>
      </c>
      <c r="R472" s="664">
        <v>9</v>
      </c>
      <c r="S472" s="680">
        <v>0.75</v>
      </c>
      <c r="T472" s="747">
        <v>2</v>
      </c>
      <c r="U472" s="703">
        <v>0.5714285714285714</v>
      </c>
    </row>
    <row r="473" spans="1:21" ht="14.4" customHeight="1" x14ac:dyDescent="0.3">
      <c r="A473" s="663">
        <v>25</v>
      </c>
      <c r="B473" s="664" t="s">
        <v>1838</v>
      </c>
      <c r="C473" s="664" t="s">
        <v>2047</v>
      </c>
      <c r="D473" s="745" t="s">
        <v>2797</v>
      </c>
      <c r="E473" s="746" t="s">
        <v>2060</v>
      </c>
      <c r="F473" s="664" t="s">
        <v>2043</v>
      </c>
      <c r="G473" s="664" t="s">
        <v>2156</v>
      </c>
      <c r="H473" s="664" t="s">
        <v>525</v>
      </c>
      <c r="I473" s="664" t="s">
        <v>1561</v>
      </c>
      <c r="J473" s="664" t="s">
        <v>1562</v>
      </c>
      <c r="K473" s="664" t="s">
        <v>2157</v>
      </c>
      <c r="L473" s="665">
        <v>48.09</v>
      </c>
      <c r="M473" s="665">
        <v>144.27000000000001</v>
      </c>
      <c r="N473" s="664">
        <v>3</v>
      </c>
      <c r="O473" s="747">
        <v>2.5</v>
      </c>
      <c r="P473" s="665"/>
      <c r="Q473" s="680">
        <v>0</v>
      </c>
      <c r="R473" s="664"/>
      <c r="S473" s="680">
        <v>0</v>
      </c>
      <c r="T473" s="747"/>
      <c r="U473" s="703">
        <v>0</v>
      </c>
    </row>
    <row r="474" spans="1:21" ht="14.4" customHeight="1" x14ac:dyDescent="0.3">
      <c r="A474" s="663">
        <v>25</v>
      </c>
      <c r="B474" s="664" t="s">
        <v>1838</v>
      </c>
      <c r="C474" s="664" t="s">
        <v>2047</v>
      </c>
      <c r="D474" s="745" t="s">
        <v>2797</v>
      </c>
      <c r="E474" s="746" t="s">
        <v>2060</v>
      </c>
      <c r="F474" s="664" t="s">
        <v>2043</v>
      </c>
      <c r="G474" s="664" t="s">
        <v>2670</v>
      </c>
      <c r="H474" s="664" t="s">
        <v>525</v>
      </c>
      <c r="I474" s="664" t="s">
        <v>2671</v>
      </c>
      <c r="J474" s="664" t="s">
        <v>2672</v>
      </c>
      <c r="K474" s="664" t="s">
        <v>2673</v>
      </c>
      <c r="L474" s="665">
        <v>0</v>
      </c>
      <c r="M474" s="665">
        <v>0</v>
      </c>
      <c r="N474" s="664">
        <v>1</v>
      </c>
      <c r="O474" s="747">
        <v>1</v>
      </c>
      <c r="P474" s="665"/>
      <c r="Q474" s="680"/>
      <c r="R474" s="664"/>
      <c r="S474" s="680">
        <v>0</v>
      </c>
      <c r="T474" s="747"/>
      <c r="U474" s="703">
        <v>0</v>
      </c>
    </row>
    <row r="475" spans="1:21" ht="14.4" customHeight="1" x14ac:dyDescent="0.3">
      <c r="A475" s="663">
        <v>25</v>
      </c>
      <c r="B475" s="664" t="s">
        <v>1838</v>
      </c>
      <c r="C475" s="664" t="s">
        <v>2047</v>
      </c>
      <c r="D475" s="745" t="s">
        <v>2797</v>
      </c>
      <c r="E475" s="746" t="s">
        <v>2060</v>
      </c>
      <c r="F475" s="664" t="s">
        <v>2043</v>
      </c>
      <c r="G475" s="664" t="s">
        <v>2674</v>
      </c>
      <c r="H475" s="664" t="s">
        <v>525</v>
      </c>
      <c r="I475" s="664" t="s">
        <v>741</v>
      </c>
      <c r="J475" s="664" t="s">
        <v>742</v>
      </c>
      <c r="K475" s="664" t="s">
        <v>2675</v>
      </c>
      <c r="L475" s="665">
        <v>0</v>
      </c>
      <c r="M475" s="665">
        <v>0</v>
      </c>
      <c r="N475" s="664">
        <v>2</v>
      </c>
      <c r="O475" s="747">
        <v>1.5</v>
      </c>
      <c r="P475" s="665">
        <v>0</v>
      </c>
      <c r="Q475" s="680"/>
      <c r="R475" s="664">
        <v>2</v>
      </c>
      <c r="S475" s="680">
        <v>1</v>
      </c>
      <c r="T475" s="747">
        <v>1.5</v>
      </c>
      <c r="U475" s="703">
        <v>1</v>
      </c>
    </row>
    <row r="476" spans="1:21" ht="14.4" customHeight="1" x14ac:dyDescent="0.3">
      <c r="A476" s="663">
        <v>25</v>
      </c>
      <c r="B476" s="664" t="s">
        <v>1838</v>
      </c>
      <c r="C476" s="664" t="s">
        <v>2047</v>
      </c>
      <c r="D476" s="745" t="s">
        <v>2797</v>
      </c>
      <c r="E476" s="746" t="s">
        <v>2060</v>
      </c>
      <c r="F476" s="664" t="s">
        <v>2043</v>
      </c>
      <c r="G476" s="664" t="s">
        <v>2097</v>
      </c>
      <c r="H476" s="664" t="s">
        <v>525</v>
      </c>
      <c r="I476" s="664" t="s">
        <v>1592</v>
      </c>
      <c r="J476" s="664" t="s">
        <v>1593</v>
      </c>
      <c r="K476" s="664" t="s">
        <v>2098</v>
      </c>
      <c r="L476" s="665">
        <v>132.97999999999999</v>
      </c>
      <c r="M476" s="665">
        <v>2127.6799999999998</v>
      </c>
      <c r="N476" s="664">
        <v>16</v>
      </c>
      <c r="O476" s="747">
        <v>12.5</v>
      </c>
      <c r="P476" s="665">
        <v>132.97999999999999</v>
      </c>
      <c r="Q476" s="680">
        <v>6.25E-2</v>
      </c>
      <c r="R476" s="664">
        <v>1</v>
      </c>
      <c r="S476" s="680">
        <v>6.25E-2</v>
      </c>
      <c r="T476" s="747">
        <v>1</v>
      </c>
      <c r="U476" s="703">
        <v>0.08</v>
      </c>
    </row>
    <row r="477" spans="1:21" ht="14.4" customHeight="1" x14ac:dyDescent="0.3">
      <c r="A477" s="663">
        <v>25</v>
      </c>
      <c r="B477" s="664" t="s">
        <v>1838</v>
      </c>
      <c r="C477" s="664" t="s">
        <v>2047</v>
      </c>
      <c r="D477" s="745" t="s">
        <v>2797</v>
      </c>
      <c r="E477" s="746" t="s">
        <v>2060</v>
      </c>
      <c r="F477" s="664" t="s">
        <v>2043</v>
      </c>
      <c r="G477" s="664" t="s">
        <v>2097</v>
      </c>
      <c r="H477" s="664" t="s">
        <v>525</v>
      </c>
      <c r="I477" s="664" t="s">
        <v>2120</v>
      </c>
      <c r="J477" s="664" t="s">
        <v>1593</v>
      </c>
      <c r="K477" s="664" t="s">
        <v>2098</v>
      </c>
      <c r="L477" s="665">
        <v>132.97999999999999</v>
      </c>
      <c r="M477" s="665">
        <v>531.91999999999996</v>
      </c>
      <c r="N477" s="664">
        <v>4</v>
      </c>
      <c r="O477" s="747">
        <v>3</v>
      </c>
      <c r="P477" s="665">
        <v>265.95999999999998</v>
      </c>
      <c r="Q477" s="680">
        <v>0.5</v>
      </c>
      <c r="R477" s="664">
        <v>2</v>
      </c>
      <c r="S477" s="680">
        <v>0.5</v>
      </c>
      <c r="T477" s="747">
        <v>2</v>
      </c>
      <c r="U477" s="703">
        <v>0.66666666666666663</v>
      </c>
    </row>
    <row r="478" spans="1:21" ht="14.4" customHeight="1" x14ac:dyDescent="0.3">
      <c r="A478" s="663">
        <v>25</v>
      </c>
      <c r="B478" s="664" t="s">
        <v>1838</v>
      </c>
      <c r="C478" s="664" t="s">
        <v>2047</v>
      </c>
      <c r="D478" s="745" t="s">
        <v>2797</v>
      </c>
      <c r="E478" s="746" t="s">
        <v>2060</v>
      </c>
      <c r="F478" s="664" t="s">
        <v>2043</v>
      </c>
      <c r="G478" s="664" t="s">
        <v>2189</v>
      </c>
      <c r="H478" s="664" t="s">
        <v>525</v>
      </c>
      <c r="I478" s="664" t="s">
        <v>1618</v>
      </c>
      <c r="J478" s="664" t="s">
        <v>1619</v>
      </c>
      <c r="K478" s="664" t="s">
        <v>2190</v>
      </c>
      <c r="L478" s="665">
        <v>115.13</v>
      </c>
      <c r="M478" s="665">
        <v>230.26</v>
      </c>
      <c r="N478" s="664">
        <v>2</v>
      </c>
      <c r="O478" s="747">
        <v>2</v>
      </c>
      <c r="P478" s="665"/>
      <c r="Q478" s="680">
        <v>0</v>
      </c>
      <c r="R478" s="664"/>
      <c r="S478" s="680">
        <v>0</v>
      </c>
      <c r="T478" s="747"/>
      <c r="U478" s="703">
        <v>0</v>
      </c>
    </row>
    <row r="479" spans="1:21" ht="14.4" customHeight="1" x14ac:dyDescent="0.3">
      <c r="A479" s="663">
        <v>25</v>
      </c>
      <c r="B479" s="664" t="s">
        <v>1838</v>
      </c>
      <c r="C479" s="664" t="s">
        <v>2047</v>
      </c>
      <c r="D479" s="745" t="s">
        <v>2797</v>
      </c>
      <c r="E479" s="746" t="s">
        <v>2060</v>
      </c>
      <c r="F479" s="664" t="s">
        <v>2043</v>
      </c>
      <c r="G479" s="664" t="s">
        <v>2271</v>
      </c>
      <c r="H479" s="664" t="s">
        <v>525</v>
      </c>
      <c r="I479" s="664" t="s">
        <v>2676</v>
      </c>
      <c r="J479" s="664" t="s">
        <v>2273</v>
      </c>
      <c r="K479" s="664" t="s">
        <v>2274</v>
      </c>
      <c r="L479" s="665">
        <v>257.52</v>
      </c>
      <c r="M479" s="665">
        <v>257.52</v>
      </c>
      <c r="N479" s="664">
        <v>1</v>
      </c>
      <c r="O479" s="747">
        <v>1</v>
      </c>
      <c r="P479" s="665">
        <v>257.52</v>
      </c>
      <c r="Q479" s="680">
        <v>1</v>
      </c>
      <c r="R479" s="664">
        <v>1</v>
      </c>
      <c r="S479" s="680">
        <v>1</v>
      </c>
      <c r="T479" s="747">
        <v>1</v>
      </c>
      <c r="U479" s="703">
        <v>1</v>
      </c>
    </row>
    <row r="480" spans="1:21" ht="14.4" customHeight="1" x14ac:dyDescent="0.3">
      <c r="A480" s="663">
        <v>25</v>
      </c>
      <c r="B480" s="664" t="s">
        <v>1838</v>
      </c>
      <c r="C480" s="664" t="s">
        <v>2047</v>
      </c>
      <c r="D480" s="745" t="s">
        <v>2797</v>
      </c>
      <c r="E480" s="746" t="s">
        <v>2060</v>
      </c>
      <c r="F480" s="664" t="s">
        <v>2043</v>
      </c>
      <c r="G480" s="664" t="s">
        <v>2229</v>
      </c>
      <c r="H480" s="664" t="s">
        <v>525</v>
      </c>
      <c r="I480" s="664" t="s">
        <v>761</v>
      </c>
      <c r="J480" s="664" t="s">
        <v>2230</v>
      </c>
      <c r="K480" s="664" t="s">
        <v>2231</v>
      </c>
      <c r="L480" s="665">
        <v>38.56</v>
      </c>
      <c r="M480" s="665">
        <v>192.8</v>
      </c>
      <c r="N480" s="664">
        <v>5</v>
      </c>
      <c r="O480" s="747">
        <v>4</v>
      </c>
      <c r="P480" s="665"/>
      <c r="Q480" s="680">
        <v>0</v>
      </c>
      <c r="R480" s="664"/>
      <c r="S480" s="680">
        <v>0</v>
      </c>
      <c r="T480" s="747"/>
      <c r="U480" s="703">
        <v>0</v>
      </c>
    </row>
    <row r="481" spans="1:21" ht="14.4" customHeight="1" x14ac:dyDescent="0.3">
      <c r="A481" s="663">
        <v>25</v>
      </c>
      <c r="B481" s="664" t="s">
        <v>1838</v>
      </c>
      <c r="C481" s="664" t="s">
        <v>2047</v>
      </c>
      <c r="D481" s="745" t="s">
        <v>2797</v>
      </c>
      <c r="E481" s="746" t="s">
        <v>2060</v>
      </c>
      <c r="F481" s="664" t="s">
        <v>2043</v>
      </c>
      <c r="G481" s="664" t="s">
        <v>2140</v>
      </c>
      <c r="H481" s="664" t="s">
        <v>525</v>
      </c>
      <c r="I481" s="664" t="s">
        <v>1568</v>
      </c>
      <c r="J481" s="664" t="s">
        <v>1569</v>
      </c>
      <c r="K481" s="664" t="s">
        <v>2139</v>
      </c>
      <c r="L481" s="665">
        <v>34.19</v>
      </c>
      <c r="M481" s="665">
        <v>307.70999999999998</v>
      </c>
      <c r="N481" s="664">
        <v>9</v>
      </c>
      <c r="O481" s="747">
        <v>3.5</v>
      </c>
      <c r="P481" s="665">
        <v>205.14</v>
      </c>
      <c r="Q481" s="680">
        <v>0.66666666666666663</v>
      </c>
      <c r="R481" s="664">
        <v>6</v>
      </c>
      <c r="S481" s="680">
        <v>0.66666666666666663</v>
      </c>
      <c r="T481" s="747">
        <v>2</v>
      </c>
      <c r="U481" s="703">
        <v>0.5714285714285714</v>
      </c>
    </row>
    <row r="482" spans="1:21" ht="14.4" customHeight="1" x14ac:dyDescent="0.3">
      <c r="A482" s="663">
        <v>25</v>
      </c>
      <c r="B482" s="664" t="s">
        <v>1838</v>
      </c>
      <c r="C482" s="664" t="s">
        <v>2047</v>
      </c>
      <c r="D482" s="745" t="s">
        <v>2797</v>
      </c>
      <c r="E482" s="746" t="s">
        <v>2060</v>
      </c>
      <c r="F482" s="664" t="s">
        <v>2043</v>
      </c>
      <c r="G482" s="664" t="s">
        <v>2281</v>
      </c>
      <c r="H482" s="664" t="s">
        <v>1302</v>
      </c>
      <c r="I482" s="664" t="s">
        <v>1469</v>
      </c>
      <c r="J482" s="664" t="s">
        <v>1470</v>
      </c>
      <c r="K482" s="664" t="s">
        <v>2020</v>
      </c>
      <c r="L482" s="665">
        <v>141.04</v>
      </c>
      <c r="M482" s="665">
        <v>705.2</v>
      </c>
      <c r="N482" s="664">
        <v>5</v>
      </c>
      <c r="O482" s="747">
        <v>3</v>
      </c>
      <c r="P482" s="665">
        <v>282.08</v>
      </c>
      <c r="Q482" s="680">
        <v>0.39999999999999997</v>
      </c>
      <c r="R482" s="664">
        <v>2</v>
      </c>
      <c r="S482" s="680">
        <v>0.4</v>
      </c>
      <c r="T482" s="747">
        <v>1.5</v>
      </c>
      <c r="U482" s="703">
        <v>0.5</v>
      </c>
    </row>
    <row r="483" spans="1:21" ht="14.4" customHeight="1" x14ac:dyDescent="0.3">
      <c r="A483" s="663">
        <v>25</v>
      </c>
      <c r="B483" s="664" t="s">
        <v>1838</v>
      </c>
      <c r="C483" s="664" t="s">
        <v>2047</v>
      </c>
      <c r="D483" s="745" t="s">
        <v>2797</v>
      </c>
      <c r="E483" s="746" t="s">
        <v>2060</v>
      </c>
      <c r="F483" s="664" t="s">
        <v>2043</v>
      </c>
      <c r="G483" s="664" t="s">
        <v>2099</v>
      </c>
      <c r="H483" s="664" t="s">
        <v>1302</v>
      </c>
      <c r="I483" s="664" t="s">
        <v>1311</v>
      </c>
      <c r="J483" s="664" t="s">
        <v>555</v>
      </c>
      <c r="K483" s="664" t="s">
        <v>1999</v>
      </c>
      <c r="L483" s="665">
        <v>36.54</v>
      </c>
      <c r="M483" s="665">
        <v>109.62</v>
      </c>
      <c r="N483" s="664">
        <v>3</v>
      </c>
      <c r="O483" s="747">
        <v>2</v>
      </c>
      <c r="P483" s="665">
        <v>36.54</v>
      </c>
      <c r="Q483" s="680">
        <v>0.33333333333333331</v>
      </c>
      <c r="R483" s="664">
        <v>1</v>
      </c>
      <c r="S483" s="680">
        <v>0.33333333333333331</v>
      </c>
      <c r="T483" s="747">
        <v>0.5</v>
      </c>
      <c r="U483" s="703">
        <v>0.25</v>
      </c>
    </row>
    <row r="484" spans="1:21" ht="14.4" customHeight="1" x14ac:dyDescent="0.3">
      <c r="A484" s="663">
        <v>25</v>
      </c>
      <c r="B484" s="664" t="s">
        <v>1838</v>
      </c>
      <c r="C484" s="664" t="s">
        <v>2047</v>
      </c>
      <c r="D484" s="745" t="s">
        <v>2797</v>
      </c>
      <c r="E484" s="746" t="s">
        <v>2060</v>
      </c>
      <c r="F484" s="664" t="s">
        <v>2043</v>
      </c>
      <c r="G484" s="664" t="s">
        <v>2099</v>
      </c>
      <c r="H484" s="664" t="s">
        <v>525</v>
      </c>
      <c r="I484" s="664" t="s">
        <v>1178</v>
      </c>
      <c r="J484" s="664" t="s">
        <v>555</v>
      </c>
      <c r="K484" s="664" t="s">
        <v>2122</v>
      </c>
      <c r="L484" s="665">
        <v>48.42</v>
      </c>
      <c r="M484" s="665">
        <v>48.42</v>
      </c>
      <c r="N484" s="664">
        <v>1</v>
      </c>
      <c r="O484" s="747">
        <v>0.5</v>
      </c>
      <c r="P484" s="665"/>
      <c r="Q484" s="680">
        <v>0</v>
      </c>
      <c r="R484" s="664"/>
      <c r="S484" s="680">
        <v>0</v>
      </c>
      <c r="T484" s="747"/>
      <c r="U484" s="703">
        <v>0</v>
      </c>
    </row>
    <row r="485" spans="1:21" ht="14.4" customHeight="1" x14ac:dyDescent="0.3">
      <c r="A485" s="663">
        <v>25</v>
      </c>
      <c r="B485" s="664" t="s">
        <v>1838</v>
      </c>
      <c r="C485" s="664" t="s">
        <v>2047</v>
      </c>
      <c r="D485" s="745" t="s">
        <v>2797</v>
      </c>
      <c r="E485" s="746" t="s">
        <v>2060</v>
      </c>
      <c r="F485" s="664" t="s">
        <v>2043</v>
      </c>
      <c r="G485" s="664" t="s">
        <v>2099</v>
      </c>
      <c r="H485" s="664" t="s">
        <v>525</v>
      </c>
      <c r="I485" s="664" t="s">
        <v>1178</v>
      </c>
      <c r="J485" s="664" t="s">
        <v>555</v>
      </c>
      <c r="K485" s="664" t="s">
        <v>2122</v>
      </c>
      <c r="L485" s="665">
        <v>36.54</v>
      </c>
      <c r="M485" s="665">
        <v>255.77999999999997</v>
      </c>
      <c r="N485" s="664">
        <v>7</v>
      </c>
      <c r="O485" s="747">
        <v>4.5</v>
      </c>
      <c r="P485" s="665">
        <v>36.54</v>
      </c>
      <c r="Q485" s="680">
        <v>0.14285714285714288</v>
      </c>
      <c r="R485" s="664">
        <v>1</v>
      </c>
      <c r="S485" s="680">
        <v>0.14285714285714285</v>
      </c>
      <c r="T485" s="747">
        <v>1</v>
      </c>
      <c r="U485" s="703">
        <v>0.22222222222222221</v>
      </c>
    </row>
    <row r="486" spans="1:21" ht="14.4" customHeight="1" x14ac:dyDescent="0.3">
      <c r="A486" s="663">
        <v>25</v>
      </c>
      <c r="B486" s="664" t="s">
        <v>1838</v>
      </c>
      <c r="C486" s="664" t="s">
        <v>2047</v>
      </c>
      <c r="D486" s="745" t="s">
        <v>2797</v>
      </c>
      <c r="E486" s="746" t="s">
        <v>2060</v>
      </c>
      <c r="F486" s="664" t="s">
        <v>2043</v>
      </c>
      <c r="G486" s="664" t="s">
        <v>2572</v>
      </c>
      <c r="H486" s="664" t="s">
        <v>525</v>
      </c>
      <c r="I486" s="664" t="s">
        <v>647</v>
      </c>
      <c r="J486" s="664" t="s">
        <v>2573</v>
      </c>
      <c r="K486" s="664" t="s">
        <v>2574</v>
      </c>
      <c r="L486" s="665">
        <v>0</v>
      </c>
      <c r="M486" s="665">
        <v>0</v>
      </c>
      <c r="N486" s="664">
        <v>1</v>
      </c>
      <c r="O486" s="747">
        <v>1</v>
      </c>
      <c r="P486" s="665">
        <v>0</v>
      </c>
      <c r="Q486" s="680"/>
      <c r="R486" s="664">
        <v>1</v>
      </c>
      <c r="S486" s="680">
        <v>1</v>
      </c>
      <c r="T486" s="747">
        <v>1</v>
      </c>
      <c r="U486" s="703">
        <v>1</v>
      </c>
    </row>
    <row r="487" spans="1:21" ht="14.4" customHeight="1" x14ac:dyDescent="0.3">
      <c r="A487" s="663">
        <v>25</v>
      </c>
      <c r="B487" s="664" t="s">
        <v>1838</v>
      </c>
      <c r="C487" s="664" t="s">
        <v>2047</v>
      </c>
      <c r="D487" s="745" t="s">
        <v>2797</v>
      </c>
      <c r="E487" s="746" t="s">
        <v>2060</v>
      </c>
      <c r="F487" s="664" t="s">
        <v>2043</v>
      </c>
      <c r="G487" s="664" t="s">
        <v>2444</v>
      </c>
      <c r="H487" s="664" t="s">
        <v>525</v>
      </c>
      <c r="I487" s="664" t="s">
        <v>1005</v>
      </c>
      <c r="J487" s="664" t="s">
        <v>2677</v>
      </c>
      <c r="K487" s="664" t="s">
        <v>2678</v>
      </c>
      <c r="L487" s="665">
        <v>99.11</v>
      </c>
      <c r="M487" s="665">
        <v>99.11</v>
      </c>
      <c r="N487" s="664">
        <v>1</v>
      </c>
      <c r="O487" s="747">
        <v>1</v>
      </c>
      <c r="P487" s="665">
        <v>99.11</v>
      </c>
      <c r="Q487" s="680">
        <v>1</v>
      </c>
      <c r="R487" s="664">
        <v>1</v>
      </c>
      <c r="S487" s="680">
        <v>1</v>
      </c>
      <c r="T487" s="747">
        <v>1</v>
      </c>
      <c r="U487" s="703">
        <v>1</v>
      </c>
    </row>
    <row r="488" spans="1:21" ht="14.4" customHeight="1" x14ac:dyDescent="0.3">
      <c r="A488" s="663">
        <v>25</v>
      </c>
      <c r="B488" s="664" t="s">
        <v>1838</v>
      </c>
      <c r="C488" s="664" t="s">
        <v>2047</v>
      </c>
      <c r="D488" s="745" t="s">
        <v>2797</v>
      </c>
      <c r="E488" s="746" t="s">
        <v>2060</v>
      </c>
      <c r="F488" s="664" t="s">
        <v>2043</v>
      </c>
      <c r="G488" s="664" t="s">
        <v>2679</v>
      </c>
      <c r="H488" s="664" t="s">
        <v>1302</v>
      </c>
      <c r="I488" s="664" t="s">
        <v>1390</v>
      </c>
      <c r="J488" s="664" t="s">
        <v>1391</v>
      </c>
      <c r="K488" s="664" t="s">
        <v>2022</v>
      </c>
      <c r="L488" s="665">
        <v>63.75</v>
      </c>
      <c r="M488" s="665">
        <v>63.75</v>
      </c>
      <c r="N488" s="664">
        <v>1</v>
      </c>
      <c r="O488" s="747">
        <v>0.5</v>
      </c>
      <c r="P488" s="665">
        <v>63.75</v>
      </c>
      <c r="Q488" s="680">
        <v>1</v>
      </c>
      <c r="R488" s="664">
        <v>1</v>
      </c>
      <c r="S488" s="680">
        <v>1</v>
      </c>
      <c r="T488" s="747">
        <v>0.5</v>
      </c>
      <c r="U488" s="703">
        <v>1</v>
      </c>
    </row>
    <row r="489" spans="1:21" ht="14.4" customHeight="1" x14ac:dyDescent="0.3">
      <c r="A489" s="663">
        <v>25</v>
      </c>
      <c r="B489" s="664" t="s">
        <v>1838</v>
      </c>
      <c r="C489" s="664" t="s">
        <v>2047</v>
      </c>
      <c r="D489" s="745" t="s">
        <v>2797</v>
      </c>
      <c r="E489" s="746" t="s">
        <v>2060</v>
      </c>
      <c r="F489" s="664" t="s">
        <v>2043</v>
      </c>
      <c r="G489" s="664" t="s">
        <v>2106</v>
      </c>
      <c r="H489" s="664" t="s">
        <v>525</v>
      </c>
      <c r="I489" s="664" t="s">
        <v>726</v>
      </c>
      <c r="J489" s="664" t="s">
        <v>2107</v>
      </c>
      <c r="K489" s="664" t="s">
        <v>2105</v>
      </c>
      <c r="L489" s="665">
        <v>0</v>
      </c>
      <c r="M489" s="665">
        <v>0</v>
      </c>
      <c r="N489" s="664">
        <v>6</v>
      </c>
      <c r="O489" s="747">
        <v>3.5</v>
      </c>
      <c r="P489" s="665"/>
      <c r="Q489" s="680"/>
      <c r="R489" s="664"/>
      <c r="S489" s="680">
        <v>0</v>
      </c>
      <c r="T489" s="747"/>
      <c r="U489" s="703">
        <v>0</v>
      </c>
    </row>
    <row r="490" spans="1:21" ht="14.4" customHeight="1" x14ac:dyDescent="0.3">
      <c r="A490" s="663">
        <v>25</v>
      </c>
      <c r="B490" s="664" t="s">
        <v>1838</v>
      </c>
      <c r="C490" s="664" t="s">
        <v>2047</v>
      </c>
      <c r="D490" s="745" t="s">
        <v>2797</v>
      </c>
      <c r="E490" s="746" t="s">
        <v>2060</v>
      </c>
      <c r="F490" s="664" t="s">
        <v>2043</v>
      </c>
      <c r="G490" s="664" t="s">
        <v>2299</v>
      </c>
      <c r="H490" s="664" t="s">
        <v>525</v>
      </c>
      <c r="I490" s="664" t="s">
        <v>2300</v>
      </c>
      <c r="J490" s="664" t="s">
        <v>2301</v>
      </c>
      <c r="K490" s="664" t="s">
        <v>2302</v>
      </c>
      <c r="L490" s="665">
        <v>31.32</v>
      </c>
      <c r="M490" s="665">
        <v>31.32</v>
      </c>
      <c r="N490" s="664">
        <v>1</v>
      </c>
      <c r="O490" s="747">
        <v>1</v>
      </c>
      <c r="P490" s="665"/>
      <c r="Q490" s="680">
        <v>0</v>
      </c>
      <c r="R490" s="664"/>
      <c r="S490" s="680">
        <v>0</v>
      </c>
      <c r="T490" s="747"/>
      <c r="U490" s="703">
        <v>0</v>
      </c>
    </row>
    <row r="491" spans="1:21" ht="14.4" customHeight="1" x14ac:dyDescent="0.3">
      <c r="A491" s="663">
        <v>25</v>
      </c>
      <c r="B491" s="664" t="s">
        <v>1838</v>
      </c>
      <c r="C491" s="664" t="s">
        <v>2047</v>
      </c>
      <c r="D491" s="745" t="s">
        <v>2797</v>
      </c>
      <c r="E491" s="746" t="s">
        <v>2060</v>
      </c>
      <c r="F491" s="664" t="s">
        <v>2043</v>
      </c>
      <c r="G491" s="664" t="s">
        <v>2303</v>
      </c>
      <c r="H491" s="664" t="s">
        <v>525</v>
      </c>
      <c r="I491" s="664" t="s">
        <v>2680</v>
      </c>
      <c r="J491" s="664" t="s">
        <v>2305</v>
      </c>
      <c r="K491" s="664" t="s">
        <v>2681</v>
      </c>
      <c r="L491" s="665">
        <v>0</v>
      </c>
      <c r="M491" s="665">
        <v>0</v>
      </c>
      <c r="N491" s="664">
        <v>1</v>
      </c>
      <c r="O491" s="747">
        <v>0.5</v>
      </c>
      <c r="P491" s="665"/>
      <c r="Q491" s="680"/>
      <c r="R491" s="664"/>
      <c r="S491" s="680">
        <v>0</v>
      </c>
      <c r="T491" s="747"/>
      <c r="U491" s="703">
        <v>0</v>
      </c>
    </row>
    <row r="492" spans="1:21" ht="14.4" customHeight="1" x14ac:dyDescent="0.3">
      <c r="A492" s="663">
        <v>25</v>
      </c>
      <c r="B492" s="664" t="s">
        <v>1838</v>
      </c>
      <c r="C492" s="664" t="s">
        <v>2047</v>
      </c>
      <c r="D492" s="745" t="s">
        <v>2797</v>
      </c>
      <c r="E492" s="746" t="s">
        <v>2060</v>
      </c>
      <c r="F492" s="664" t="s">
        <v>2043</v>
      </c>
      <c r="G492" s="664" t="s">
        <v>2682</v>
      </c>
      <c r="H492" s="664" t="s">
        <v>525</v>
      </c>
      <c r="I492" s="664" t="s">
        <v>2683</v>
      </c>
      <c r="J492" s="664" t="s">
        <v>2684</v>
      </c>
      <c r="K492" s="664" t="s">
        <v>2685</v>
      </c>
      <c r="L492" s="665">
        <v>678.13</v>
      </c>
      <c r="M492" s="665">
        <v>1356.26</v>
      </c>
      <c r="N492" s="664">
        <v>2</v>
      </c>
      <c r="O492" s="747">
        <v>1</v>
      </c>
      <c r="P492" s="665"/>
      <c r="Q492" s="680">
        <v>0</v>
      </c>
      <c r="R492" s="664"/>
      <c r="S492" s="680">
        <v>0</v>
      </c>
      <c r="T492" s="747"/>
      <c r="U492" s="703">
        <v>0</v>
      </c>
    </row>
    <row r="493" spans="1:21" ht="14.4" customHeight="1" x14ac:dyDescent="0.3">
      <c r="A493" s="663">
        <v>25</v>
      </c>
      <c r="B493" s="664" t="s">
        <v>1838</v>
      </c>
      <c r="C493" s="664" t="s">
        <v>2047</v>
      </c>
      <c r="D493" s="745" t="s">
        <v>2797</v>
      </c>
      <c r="E493" s="746" t="s">
        <v>2060</v>
      </c>
      <c r="F493" s="664" t="s">
        <v>2043</v>
      </c>
      <c r="G493" s="664" t="s">
        <v>2686</v>
      </c>
      <c r="H493" s="664" t="s">
        <v>525</v>
      </c>
      <c r="I493" s="664" t="s">
        <v>2687</v>
      </c>
      <c r="J493" s="664" t="s">
        <v>2688</v>
      </c>
      <c r="K493" s="664" t="s">
        <v>2689</v>
      </c>
      <c r="L493" s="665">
        <v>0</v>
      </c>
      <c r="M493" s="665">
        <v>0</v>
      </c>
      <c r="N493" s="664">
        <v>1</v>
      </c>
      <c r="O493" s="747">
        <v>1</v>
      </c>
      <c r="P493" s="665"/>
      <c r="Q493" s="680"/>
      <c r="R493" s="664"/>
      <c r="S493" s="680">
        <v>0</v>
      </c>
      <c r="T493" s="747"/>
      <c r="U493" s="703">
        <v>0</v>
      </c>
    </row>
    <row r="494" spans="1:21" ht="14.4" customHeight="1" x14ac:dyDescent="0.3">
      <c r="A494" s="663">
        <v>25</v>
      </c>
      <c r="B494" s="664" t="s">
        <v>1838</v>
      </c>
      <c r="C494" s="664" t="s">
        <v>2047</v>
      </c>
      <c r="D494" s="745" t="s">
        <v>2797</v>
      </c>
      <c r="E494" s="746" t="s">
        <v>2065</v>
      </c>
      <c r="F494" s="664" t="s">
        <v>2043</v>
      </c>
      <c r="G494" s="664" t="s">
        <v>2096</v>
      </c>
      <c r="H494" s="664" t="s">
        <v>525</v>
      </c>
      <c r="I494" s="664" t="s">
        <v>2112</v>
      </c>
      <c r="J494" s="664" t="s">
        <v>1790</v>
      </c>
      <c r="K494" s="664" t="s">
        <v>2113</v>
      </c>
      <c r="L494" s="665">
        <v>154.36000000000001</v>
      </c>
      <c r="M494" s="665">
        <v>308.72000000000003</v>
      </c>
      <c r="N494" s="664">
        <v>2</v>
      </c>
      <c r="O494" s="747">
        <v>2</v>
      </c>
      <c r="P494" s="665">
        <v>154.36000000000001</v>
      </c>
      <c r="Q494" s="680">
        <v>0.5</v>
      </c>
      <c r="R494" s="664">
        <v>1</v>
      </c>
      <c r="S494" s="680">
        <v>0.5</v>
      </c>
      <c r="T494" s="747">
        <v>1</v>
      </c>
      <c r="U494" s="703">
        <v>0.5</v>
      </c>
    </row>
    <row r="495" spans="1:21" ht="14.4" customHeight="1" x14ac:dyDescent="0.3">
      <c r="A495" s="663">
        <v>25</v>
      </c>
      <c r="B495" s="664" t="s">
        <v>1838</v>
      </c>
      <c r="C495" s="664" t="s">
        <v>2047</v>
      </c>
      <c r="D495" s="745" t="s">
        <v>2797</v>
      </c>
      <c r="E495" s="746" t="s">
        <v>2065</v>
      </c>
      <c r="F495" s="664" t="s">
        <v>2043</v>
      </c>
      <c r="G495" s="664" t="s">
        <v>2096</v>
      </c>
      <c r="H495" s="664" t="s">
        <v>525</v>
      </c>
      <c r="I495" s="664" t="s">
        <v>2114</v>
      </c>
      <c r="J495" s="664" t="s">
        <v>1438</v>
      </c>
      <c r="K495" s="664" t="s">
        <v>2115</v>
      </c>
      <c r="L495" s="665">
        <v>0</v>
      </c>
      <c r="M495" s="665">
        <v>0</v>
      </c>
      <c r="N495" s="664">
        <v>2</v>
      </c>
      <c r="O495" s="747">
        <v>2</v>
      </c>
      <c r="P495" s="665">
        <v>0</v>
      </c>
      <c r="Q495" s="680"/>
      <c r="R495" s="664">
        <v>2</v>
      </c>
      <c r="S495" s="680">
        <v>1</v>
      </c>
      <c r="T495" s="747">
        <v>2</v>
      </c>
      <c r="U495" s="703">
        <v>1</v>
      </c>
    </row>
    <row r="496" spans="1:21" ht="14.4" customHeight="1" x14ac:dyDescent="0.3">
      <c r="A496" s="663">
        <v>25</v>
      </c>
      <c r="B496" s="664" t="s">
        <v>1838</v>
      </c>
      <c r="C496" s="664" t="s">
        <v>2047</v>
      </c>
      <c r="D496" s="745" t="s">
        <v>2797</v>
      </c>
      <c r="E496" s="746" t="s">
        <v>2065</v>
      </c>
      <c r="F496" s="664" t="s">
        <v>2043</v>
      </c>
      <c r="G496" s="664" t="s">
        <v>2096</v>
      </c>
      <c r="H496" s="664" t="s">
        <v>1302</v>
      </c>
      <c r="I496" s="664" t="s">
        <v>1658</v>
      </c>
      <c r="J496" s="664" t="s">
        <v>1438</v>
      </c>
      <c r="K496" s="664" t="s">
        <v>1965</v>
      </c>
      <c r="L496" s="665">
        <v>154.36000000000001</v>
      </c>
      <c r="M496" s="665">
        <v>4322.0800000000017</v>
      </c>
      <c r="N496" s="664">
        <v>28</v>
      </c>
      <c r="O496" s="747">
        <v>24.5</v>
      </c>
      <c r="P496" s="665">
        <v>2315.400000000001</v>
      </c>
      <c r="Q496" s="680">
        <v>0.5357142857142857</v>
      </c>
      <c r="R496" s="664">
        <v>15</v>
      </c>
      <c r="S496" s="680">
        <v>0.5357142857142857</v>
      </c>
      <c r="T496" s="747">
        <v>14</v>
      </c>
      <c r="U496" s="703">
        <v>0.5714285714285714</v>
      </c>
    </row>
    <row r="497" spans="1:21" ht="14.4" customHeight="1" x14ac:dyDescent="0.3">
      <c r="A497" s="663">
        <v>25</v>
      </c>
      <c r="B497" s="664" t="s">
        <v>1838</v>
      </c>
      <c r="C497" s="664" t="s">
        <v>2047</v>
      </c>
      <c r="D497" s="745" t="s">
        <v>2797</v>
      </c>
      <c r="E497" s="746" t="s">
        <v>2065</v>
      </c>
      <c r="F497" s="664" t="s">
        <v>2043</v>
      </c>
      <c r="G497" s="664" t="s">
        <v>2096</v>
      </c>
      <c r="H497" s="664" t="s">
        <v>1302</v>
      </c>
      <c r="I497" s="664" t="s">
        <v>2200</v>
      </c>
      <c r="J497" s="664" t="s">
        <v>2201</v>
      </c>
      <c r="K497" s="664" t="s">
        <v>2202</v>
      </c>
      <c r="L497" s="665">
        <v>149.52000000000001</v>
      </c>
      <c r="M497" s="665">
        <v>1345.68</v>
      </c>
      <c r="N497" s="664">
        <v>9</v>
      </c>
      <c r="O497" s="747">
        <v>8</v>
      </c>
      <c r="P497" s="665">
        <v>598.08000000000004</v>
      </c>
      <c r="Q497" s="680">
        <v>0.44444444444444448</v>
      </c>
      <c r="R497" s="664">
        <v>4</v>
      </c>
      <c r="S497" s="680">
        <v>0.44444444444444442</v>
      </c>
      <c r="T497" s="747">
        <v>3.5</v>
      </c>
      <c r="U497" s="703">
        <v>0.4375</v>
      </c>
    </row>
    <row r="498" spans="1:21" ht="14.4" customHeight="1" x14ac:dyDescent="0.3">
      <c r="A498" s="663">
        <v>25</v>
      </c>
      <c r="B498" s="664" t="s">
        <v>1838</v>
      </c>
      <c r="C498" s="664" t="s">
        <v>2047</v>
      </c>
      <c r="D498" s="745" t="s">
        <v>2797</v>
      </c>
      <c r="E498" s="746" t="s">
        <v>2065</v>
      </c>
      <c r="F498" s="664" t="s">
        <v>2043</v>
      </c>
      <c r="G498" s="664" t="s">
        <v>2096</v>
      </c>
      <c r="H498" s="664" t="s">
        <v>525</v>
      </c>
      <c r="I498" s="664" t="s">
        <v>2163</v>
      </c>
      <c r="J498" s="664" t="s">
        <v>1438</v>
      </c>
      <c r="K498" s="664" t="s">
        <v>1965</v>
      </c>
      <c r="L498" s="665">
        <v>154.36000000000001</v>
      </c>
      <c r="M498" s="665">
        <v>1080.52</v>
      </c>
      <c r="N498" s="664">
        <v>7</v>
      </c>
      <c r="O498" s="747">
        <v>7</v>
      </c>
      <c r="P498" s="665">
        <v>771.80000000000007</v>
      </c>
      <c r="Q498" s="680">
        <v>0.71428571428571441</v>
      </c>
      <c r="R498" s="664">
        <v>5</v>
      </c>
      <c r="S498" s="680">
        <v>0.7142857142857143</v>
      </c>
      <c r="T498" s="747">
        <v>5</v>
      </c>
      <c r="U498" s="703">
        <v>0.7142857142857143</v>
      </c>
    </row>
    <row r="499" spans="1:21" ht="14.4" customHeight="1" x14ac:dyDescent="0.3">
      <c r="A499" s="663">
        <v>25</v>
      </c>
      <c r="B499" s="664" t="s">
        <v>1838</v>
      </c>
      <c r="C499" s="664" t="s">
        <v>2047</v>
      </c>
      <c r="D499" s="745" t="s">
        <v>2797</v>
      </c>
      <c r="E499" s="746" t="s">
        <v>2065</v>
      </c>
      <c r="F499" s="664" t="s">
        <v>2043</v>
      </c>
      <c r="G499" s="664" t="s">
        <v>2096</v>
      </c>
      <c r="H499" s="664" t="s">
        <v>525</v>
      </c>
      <c r="I499" s="664" t="s">
        <v>2358</v>
      </c>
      <c r="J499" s="664" t="s">
        <v>1790</v>
      </c>
      <c r="K499" s="664" t="s">
        <v>1965</v>
      </c>
      <c r="L499" s="665">
        <v>0</v>
      </c>
      <c r="M499" s="665">
        <v>0</v>
      </c>
      <c r="N499" s="664">
        <v>1</v>
      </c>
      <c r="O499" s="747">
        <v>1</v>
      </c>
      <c r="P499" s="665">
        <v>0</v>
      </c>
      <c r="Q499" s="680"/>
      <c r="R499" s="664">
        <v>1</v>
      </c>
      <c r="S499" s="680">
        <v>1</v>
      </c>
      <c r="T499" s="747">
        <v>1</v>
      </c>
      <c r="U499" s="703">
        <v>1</v>
      </c>
    </row>
    <row r="500" spans="1:21" ht="14.4" customHeight="1" x14ac:dyDescent="0.3">
      <c r="A500" s="663">
        <v>25</v>
      </c>
      <c r="B500" s="664" t="s">
        <v>1838</v>
      </c>
      <c r="C500" s="664" t="s">
        <v>2047</v>
      </c>
      <c r="D500" s="745" t="s">
        <v>2797</v>
      </c>
      <c r="E500" s="746" t="s">
        <v>2065</v>
      </c>
      <c r="F500" s="664" t="s">
        <v>2043</v>
      </c>
      <c r="G500" s="664" t="s">
        <v>2235</v>
      </c>
      <c r="H500" s="664" t="s">
        <v>525</v>
      </c>
      <c r="I500" s="664" t="s">
        <v>2236</v>
      </c>
      <c r="J500" s="664" t="s">
        <v>2237</v>
      </c>
      <c r="K500" s="664" t="s">
        <v>2238</v>
      </c>
      <c r="L500" s="665">
        <v>55.95</v>
      </c>
      <c r="M500" s="665">
        <v>55.95</v>
      </c>
      <c r="N500" s="664">
        <v>1</v>
      </c>
      <c r="O500" s="747">
        <v>1</v>
      </c>
      <c r="P500" s="665"/>
      <c r="Q500" s="680">
        <v>0</v>
      </c>
      <c r="R500" s="664"/>
      <c r="S500" s="680">
        <v>0</v>
      </c>
      <c r="T500" s="747"/>
      <c r="U500" s="703">
        <v>0</v>
      </c>
    </row>
    <row r="501" spans="1:21" ht="14.4" customHeight="1" x14ac:dyDescent="0.3">
      <c r="A501" s="663">
        <v>25</v>
      </c>
      <c r="B501" s="664" t="s">
        <v>1838</v>
      </c>
      <c r="C501" s="664" t="s">
        <v>2047</v>
      </c>
      <c r="D501" s="745" t="s">
        <v>2797</v>
      </c>
      <c r="E501" s="746" t="s">
        <v>2065</v>
      </c>
      <c r="F501" s="664" t="s">
        <v>2043</v>
      </c>
      <c r="G501" s="664" t="s">
        <v>2575</v>
      </c>
      <c r="H501" s="664" t="s">
        <v>525</v>
      </c>
      <c r="I501" s="664" t="s">
        <v>1604</v>
      </c>
      <c r="J501" s="664" t="s">
        <v>1605</v>
      </c>
      <c r="K501" s="664" t="s">
        <v>2576</v>
      </c>
      <c r="L501" s="665">
        <v>86.02</v>
      </c>
      <c r="M501" s="665">
        <v>86.02</v>
      </c>
      <c r="N501" s="664">
        <v>1</v>
      </c>
      <c r="O501" s="747">
        <v>1</v>
      </c>
      <c r="P501" s="665"/>
      <c r="Q501" s="680">
        <v>0</v>
      </c>
      <c r="R501" s="664"/>
      <c r="S501" s="680">
        <v>0</v>
      </c>
      <c r="T501" s="747"/>
      <c r="U501" s="703">
        <v>0</v>
      </c>
    </row>
    <row r="502" spans="1:21" ht="14.4" customHeight="1" x14ac:dyDescent="0.3">
      <c r="A502" s="663">
        <v>25</v>
      </c>
      <c r="B502" s="664" t="s">
        <v>1838</v>
      </c>
      <c r="C502" s="664" t="s">
        <v>2047</v>
      </c>
      <c r="D502" s="745" t="s">
        <v>2797</v>
      </c>
      <c r="E502" s="746" t="s">
        <v>2065</v>
      </c>
      <c r="F502" s="664" t="s">
        <v>2043</v>
      </c>
      <c r="G502" s="664" t="s">
        <v>2155</v>
      </c>
      <c r="H502" s="664" t="s">
        <v>525</v>
      </c>
      <c r="I502" s="664" t="s">
        <v>2239</v>
      </c>
      <c r="J502" s="664" t="s">
        <v>1581</v>
      </c>
      <c r="K502" s="664" t="s">
        <v>2240</v>
      </c>
      <c r="L502" s="665">
        <v>0</v>
      </c>
      <c r="M502" s="665">
        <v>0</v>
      </c>
      <c r="N502" s="664">
        <v>6</v>
      </c>
      <c r="O502" s="747">
        <v>5</v>
      </c>
      <c r="P502" s="665">
        <v>0</v>
      </c>
      <c r="Q502" s="680"/>
      <c r="R502" s="664">
        <v>3</v>
      </c>
      <c r="S502" s="680">
        <v>0.5</v>
      </c>
      <c r="T502" s="747">
        <v>2</v>
      </c>
      <c r="U502" s="703">
        <v>0.4</v>
      </c>
    </row>
    <row r="503" spans="1:21" ht="14.4" customHeight="1" x14ac:dyDescent="0.3">
      <c r="A503" s="663">
        <v>25</v>
      </c>
      <c r="B503" s="664" t="s">
        <v>1838</v>
      </c>
      <c r="C503" s="664" t="s">
        <v>2047</v>
      </c>
      <c r="D503" s="745" t="s">
        <v>2797</v>
      </c>
      <c r="E503" s="746" t="s">
        <v>2065</v>
      </c>
      <c r="F503" s="664" t="s">
        <v>2043</v>
      </c>
      <c r="G503" s="664" t="s">
        <v>2135</v>
      </c>
      <c r="H503" s="664" t="s">
        <v>525</v>
      </c>
      <c r="I503" s="664" t="s">
        <v>816</v>
      </c>
      <c r="J503" s="664" t="s">
        <v>817</v>
      </c>
      <c r="K503" s="664" t="s">
        <v>2136</v>
      </c>
      <c r="L503" s="665">
        <v>0</v>
      </c>
      <c r="M503" s="665">
        <v>0</v>
      </c>
      <c r="N503" s="664">
        <v>8</v>
      </c>
      <c r="O503" s="747">
        <v>6</v>
      </c>
      <c r="P503" s="665">
        <v>0</v>
      </c>
      <c r="Q503" s="680"/>
      <c r="R503" s="664">
        <v>5</v>
      </c>
      <c r="S503" s="680">
        <v>0.625</v>
      </c>
      <c r="T503" s="747">
        <v>3.5</v>
      </c>
      <c r="U503" s="703">
        <v>0.58333333333333337</v>
      </c>
    </row>
    <row r="504" spans="1:21" ht="14.4" customHeight="1" x14ac:dyDescent="0.3">
      <c r="A504" s="663">
        <v>25</v>
      </c>
      <c r="B504" s="664" t="s">
        <v>1838</v>
      </c>
      <c r="C504" s="664" t="s">
        <v>2047</v>
      </c>
      <c r="D504" s="745" t="s">
        <v>2797</v>
      </c>
      <c r="E504" s="746" t="s">
        <v>2065</v>
      </c>
      <c r="F504" s="664" t="s">
        <v>2043</v>
      </c>
      <c r="G504" s="664" t="s">
        <v>2135</v>
      </c>
      <c r="H504" s="664" t="s">
        <v>525</v>
      </c>
      <c r="I504" s="664" t="s">
        <v>2211</v>
      </c>
      <c r="J504" s="664" t="s">
        <v>817</v>
      </c>
      <c r="K504" s="664" t="s">
        <v>2212</v>
      </c>
      <c r="L504" s="665">
        <v>0</v>
      </c>
      <c r="M504" s="665">
        <v>0</v>
      </c>
      <c r="N504" s="664">
        <v>7</v>
      </c>
      <c r="O504" s="747">
        <v>4.5</v>
      </c>
      <c r="P504" s="665">
        <v>0</v>
      </c>
      <c r="Q504" s="680"/>
      <c r="R504" s="664">
        <v>3</v>
      </c>
      <c r="S504" s="680">
        <v>0.42857142857142855</v>
      </c>
      <c r="T504" s="747">
        <v>2</v>
      </c>
      <c r="U504" s="703">
        <v>0.44444444444444442</v>
      </c>
    </row>
    <row r="505" spans="1:21" ht="14.4" customHeight="1" x14ac:dyDescent="0.3">
      <c r="A505" s="663">
        <v>25</v>
      </c>
      <c r="B505" s="664" t="s">
        <v>1838</v>
      </c>
      <c r="C505" s="664" t="s">
        <v>2047</v>
      </c>
      <c r="D505" s="745" t="s">
        <v>2797</v>
      </c>
      <c r="E505" s="746" t="s">
        <v>2065</v>
      </c>
      <c r="F505" s="664" t="s">
        <v>2043</v>
      </c>
      <c r="G505" s="664" t="s">
        <v>2257</v>
      </c>
      <c r="H505" s="664" t="s">
        <v>525</v>
      </c>
      <c r="I505" s="664" t="s">
        <v>2258</v>
      </c>
      <c r="J505" s="664" t="s">
        <v>2259</v>
      </c>
      <c r="K505" s="664" t="s">
        <v>2260</v>
      </c>
      <c r="L505" s="665">
        <v>70.05</v>
      </c>
      <c r="M505" s="665">
        <v>140.1</v>
      </c>
      <c r="N505" s="664">
        <v>2</v>
      </c>
      <c r="O505" s="747">
        <v>0.5</v>
      </c>
      <c r="P505" s="665"/>
      <c r="Q505" s="680">
        <v>0</v>
      </c>
      <c r="R505" s="664"/>
      <c r="S505" s="680">
        <v>0</v>
      </c>
      <c r="T505" s="747"/>
      <c r="U505" s="703">
        <v>0</v>
      </c>
    </row>
    <row r="506" spans="1:21" ht="14.4" customHeight="1" x14ac:dyDescent="0.3">
      <c r="A506" s="663">
        <v>25</v>
      </c>
      <c r="B506" s="664" t="s">
        <v>1838</v>
      </c>
      <c r="C506" s="664" t="s">
        <v>2047</v>
      </c>
      <c r="D506" s="745" t="s">
        <v>2797</v>
      </c>
      <c r="E506" s="746" t="s">
        <v>2065</v>
      </c>
      <c r="F506" s="664" t="s">
        <v>2043</v>
      </c>
      <c r="G506" s="664" t="s">
        <v>2097</v>
      </c>
      <c r="H506" s="664" t="s">
        <v>525</v>
      </c>
      <c r="I506" s="664" t="s">
        <v>1592</v>
      </c>
      <c r="J506" s="664" t="s">
        <v>1593</v>
      </c>
      <c r="K506" s="664" t="s">
        <v>2098</v>
      </c>
      <c r="L506" s="665">
        <v>132.97999999999999</v>
      </c>
      <c r="M506" s="665">
        <v>265.95999999999998</v>
      </c>
      <c r="N506" s="664">
        <v>2</v>
      </c>
      <c r="O506" s="747">
        <v>2</v>
      </c>
      <c r="P506" s="665">
        <v>265.95999999999998</v>
      </c>
      <c r="Q506" s="680">
        <v>1</v>
      </c>
      <c r="R506" s="664">
        <v>2</v>
      </c>
      <c r="S506" s="680">
        <v>1</v>
      </c>
      <c r="T506" s="747">
        <v>2</v>
      </c>
      <c r="U506" s="703">
        <v>1</v>
      </c>
    </row>
    <row r="507" spans="1:21" ht="14.4" customHeight="1" x14ac:dyDescent="0.3">
      <c r="A507" s="663">
        <v>25</v>
      </c>
      <c r="B507" s="664" t="s">
        <v>1838</v>
      </c>
      <c r="C507" s="664" t="s">
        <v>2047</v>
      </c>
      <c r="D507" s="745" t="s">
        <v>2797</v>
      </c>
      <c r="E507" s="746" t="s">
        <v>2065</v>
      </c>
      <c r="F507" s="664" t="s">
        <v>2043</v>
      </c>
      <c r="G507" s="664" t="s">
        <v>2265</v>
      </c>
      <c r="H507" s="664" t="s">
        <v>525</v>
      </c>
      <c r="I507" s="664" t="s">
        <v>2266</v>
      </c>
      <c r="J507" s="664" t="s">
        <v>2267</v>
      </c>
      <c r="K507" s="664" t="s">
        <v>2268</v>
      </c>
      <c r="L507" s="665">
        <v>53.54</v>
      </c>
      <c r="M507" s="665">
        <v>160.62</v>
      </c>
      <c r="N507" s="664">
        <v>3</v>
      </c>
      <c r="O507" s="747">
        <v>0.5</v>
      </c>
      <c r="P507" s="665"/>
      <c r="Q507" s="680">
        <v>0</v>
      </c>
      <c r="R507" s="664"/>
      <c r="S507" s="680">
        <v>0</v>
      </c>
      <c r="T507" s="747"/>
      <c r="U507" s="703">
        <v>0</v>
      </c>
    </row>
    <row r="508" spans="1:21" ht="14.4" customHeight="1" x14ac:dyDescent="0.3">
      <c r="A508" s="663">
        <v>25</v>
      </c>
      <c r="B508" s="664" t="s">
        <v>1838</v>
      </c>
      <c r="C508" s="664" t="s">
        <v>2047</v>
      </c>
      <c r="D508" s="745" t="s">
        <v>2797</v>
      </c>
      <c r="E508" s="746" t="s">
        <v>2065</v>
      </c>
      <c r="F508" s="664" t="s">
        <v>2043</v>
      </c>
      <c r="G508" s="664" t="s">
        <v>2265</v>
      </c>
      <c r="H508" s="664" t="s">
        <v>525</v>
      </c>
      <c r="I508" s="664" t="s">
        <v>2266</v>
      </c>
      <c r="J508" s="664" t="s">
        <v>2267</v>
      </c>
      <c r="K508" s="664" t="s">
        <v>2268</v>
      </c>
      <c r="L508" s="665">
        <v>49.37</v>
      </c>
      <c r="M508" s="665">
        <v>49.37</v>
      </c>
      <c r="N508" s="664">
        <v>1</v>
      </c>
      <c r="O508" s="747">
        <v>1</v>
      </c>
      <c r="P508" s="665"/>
      <c r="Q508" s="680">
        <v>0</v>
      </c>
      <c r="R508" s="664"/>
      <c r="S508" s="680">
        <v>0</v>
      </c>
      <c r="T508" s="747"/>
      <c r="U508" s="703">
        <v>0</v>
      </c>
    </row>
    <row r="509" spans="1:21" ht="14.4" customHeight="1" x14ac:dyDescent="0.3">
      <c r="A509" s="663">
        <v>25</v>
      </c>
      <c r="B509" s="664" t="s">
        <v>1838</v>
      </c>
      <c r="C509" s="664" t="s">
        <v>2047</v>
      </c>
      <c r="D509" s="745" t="s">
        <v>2797</v>
      </c>
      <c r="E509" s="746" t="s">
        <v>2065</v>
      </c>
      <c r="F509" s="664" t="s">
        <v>2043</v>
      </c>
      <c r="G509" s="664" t="s">
        <v>2265</v>
      </c>
      <c r="H509" s="664" t="s">
        <v>525</v>
      </c>
      <c r="I509" s="664" t="s">
        <v>2690</v>
      </c>
      <c r="J509" s="664" t="s">
        <v>2691</v>
      </c>
      <c r="K509" s="664" t="s">
        <v>2692</v>
      </c>
      <c r="L509" s="665">
        <v>29.13</v>
      </c>
      <c r="M509" s="665">
        <v>29.13</v>
      </c>
      <c r="N509" s="664">
        <v>1</v>
      </c>
      <c r="O509" s="747">
        <v>1</v>
      </c>
      <c r="P509" s="665">
        <v>29.13</v>
      </c>
      <c r="Q509" s="680">
        <v>1</v>
      </c>
      <c r="R509" s="664">
        <v>1</v>
      </c>
      <c r="S509" s="680">
        <v>1</v>
      </c>
      <c r="T509" s="747">
        <v>1</v>
      </c>
      <c r="U509" s="703">
        <v>1</v>
      </c>
    </row>
    <row r="510" spans="1:21" ht="14.4" customHeight="1" x14ac:dyDescent="0.3">
      <c r="A510" s="663">
        <v>25</v>
      </c>
      <c r="B510" s="664" t="s">
        <v>1838</v>
      </c>
      <c r="C510" s="664" t="s">
        <v>2047</v>
      </c>
      <c r="D510" s="745" t="s">
        <v>2797</v>
      </c>
      <c r="E510" s="746" t="s">
        <v>2065</v>
      </c>
      <c r="F510" s="664" t="s">
        <v>2043</v>
      </c>
      <c r="G510" s="664" t="s">
        <v>2189</v>
      </c>
      <c r="H510" s="664" t="s">
        <v>525</v>
      </c>
      <c r="I510" s="664" t="s">
        <v>1618</v>
      </c>
      <c r="J510" s="664" t="s">
        <v>1619</v>
      </c>
      <c r="K510" s="664" t="s">
        <v>2190</v>
      </c>
      <c r="L510" s="665">
        <v>115.13</v>
      </c>
      <c r="M510" s="665">
        <v>115.13</v>
      </c>
      <c r="N510" s="664">
        <v>1</v>
      </c>
      <c r="O510" s="747">
        <v>1</v>
      </c>
      <c r="P510" s="665"/>
      <c r="Q510" s="680">
        <v>0</v>
      </c>
      <c r="R510" s="664"/>
      <c r="S510" s="680">
        <v>0</v>
      </c>
      <c r="T510" s="747"/>
      <c r="U510" s="703">
        <v>0</v>
      </c>
    </row>
    <row r="511" spans="1:21" ht="14.4" customHeight="1" x14ac:dyDescent="0.3">
      <c r="A511" s="663">
        <v>25</v>
      </c>
      <c r="B511" s="664" t="s">
        <v>1838</v>
      </c>
      <c r="C511" s="664" t="s">
        <v>2047</v>
      </c>
      <c r="D511" s="745" t="s">
        <v>2797</v>
      </c>
      <c r="E511" s="746" t="s">
        <v>2065</v>
      </c>
      <c r="F511" s="664" t="s">
        <v>2043</v>
      </c>
      <c r="G511" s="664" t="s">
        <v>2281</v>
      </c>
      <c r="H511" s="664" t="s">
        <v>525</v>
      </c>
      <c r="I511" s="664" t="s">
        <v>2693</v>
      </c>
      <c r="J511" s="664" t="s">
        <v>2694</v>
      </c>
      <c r="K511" s="664" t="s">
        <v>2695</v>
      </c>
      <c r="L511" s="665">
        <v>131.37</v>
      </c>
      <c r="M511" s="665">
        <v>131.37</v>
      </c>
      <c r="N511" s="664">
        <v>1</v>
      </c>
      <c r="O511" s="747">
        <v>1</v>
      </c>
      <c r="P511" s="665"/>
      <c r="Q511" s="680">
        <v>0</v>
      </c>
      <c r="R511" s="664"/>
      <c r="S511" s="680">
        <v>0</v>
      </c>
      <c r="T511" s="747"/>
      <c r="U511" s="703">
        <v>0</v>
      </c>
    </row>
    <row r="512" spans="1:21" ht="14.4" customHeight="1" x14ac:dyDescent="0.3">
      <c r="A512" s="663">
        <v>25</v>
      </c>
      <c r="B512" s="664" t="s">
        <v>1838</v>
      </c>
      <c r="C512" s="664" t="s">
        <v>2047</v>
      </c>
      <c r="D512" s="745" t="s">
        <v>2797</v>
      </c>
      <c r="E512" s="746" t="s">
        <v>2065</v>
      </c>
      <c r="F512" s="664" t="s">
        <v>2043</v>
      </c>
      <c r="G512" s="664" t="s">
        <v>2492</v>
      </c>
      <c r="H512" s="664" t="s">
        <v>525</v>
      </c>
      <c r="I512" s="664" t="s">
        <v>2493</v>
      </c>
      <c r="J512" s="664" t="s">
        <v>2494</v>
      </c>
      <c r="K512" s="664" t="s">
        <v>2495</v>
      </c>
      <c r="L512" s="665">
        <v>115.13</v>
      </c>
      <c r="M512" s="665">
        <v>115.13</v>
      </c>
      <c r="N512" s="664">
        <v>1</v>
      </c>
      <c r="O512" s="747">
        <v>1</v>
      </c>
      <c r="P512" s="665"/>
      <c r="Q512" s="680">
        <v>0</v>
      </c>
      <c r="R512" s="664"/>
      <c r="S512" s="680">
        <v>0</v>
      </c>
      <c r="T512" s="747"/>
      <c r="U512" s="703">
        <v>0</v>
      </c>
    </row>
    <row r="513" spans="1:21" ht="14.4" customHeight="1" x14ac:dyDescent="0.3">
      <c r="A513" s="663">
        <v>25</v>
      </c>
      <c r="B513" s="664" t="s">
        <v>1838</v>
      </c>
      <c r="C513" s="664" t="s">
        <v>2047</v>
      </c>
      <c r="D513" s="745" t="s">
        <v>2797</v>
      </c>
      <c r="E513" s="746" t="s">
        <v>2065</v>
      </c>
      <c r="F513" s="664" t="s">
        <v>2043</v>
      </c>
      <c r="G513" s="664" t="s">
        <v>2143</v>
      </c>
      <c r="H513" s="664" t="s">
        <v>525</v>
      </c>
      <c r="I513" s="664" t="s">
        <v>2696</v>
      </c>
      <c r="J513" s="664" t="s">
        <v>2697</v>
      </c>
      <c r="K513" s="664" t="s">
        <v>2698</v>
      </c>
      <c r="L513" s="665">
        <v>0</v>
      </c>
      <c r="M513" s="665">
        <v>0</v>
      </c>
      <c r="N513" s="664">
        <v>1</v>
      </c>
      <c r="O513" s="747">
        <v>1</v>
      </c>
      <c r="P513" s="665"/>
      <c r="Q513" s="680"/>
      <c r="R513" s="664"/>
      <c r="S513" s="680">
        <v>0</v>
      </c>
      <c r="T513" s="747"/>
      <c r="U513" s="703">
        <v>0</v>
      </c>
    </row>
    <row r="514" spans="1:21" ht="14.4" customHeight="1" x14ac:dyDescent="0.3">
      <c r="A514" s="663">
        <v>25</v>
      </c>
      <c r="B514" s="664" t="s">
        <v>1838</v>
      </c>
      <c r="C514" s="664" t="s">
        <v>2047</v>
      </c>
      <c r="D514" s="745" t="s">
        <v>2797</v>
      </c>
      <c r="E514" s="746" t="s">
        <v>2065</v>
      </c>
      <c r="F514" s="664" t="s">
        <v>2043</v>
      </c>
      <c r="G514" s="664" t="s">
        <v>2099</v>
      </c>
      <c r="H514" s="664" t="s">
        <v>1302</v>
      </c>
      <c r="I514" s="664" t="s">
        <v>1375</v>
      </c>
      <c r="J514" s="664" t="s">
        <v>555</v>
      </c>
      <c r="K514" s="664" t="s">
        <v>1998</v>
      </c>
      <c r="L514" s="665">
        <v>24.22</v>
      </c>
      <c r="M514" s="665">
        <v>24.22</v>
      </c>
      <c r="N514" s="664">
        <v>1</v>
      </c>
      <c r="O514" s="747">
        <v>1</v>
      </c>
      <c r="P514" s="665"/>
      <c r="Q514" s="680">
        <v>0</v>
      </c>
      <c r="R514" s="664"/>
      <c r="S514" s="680">
        <v>0</v>
      </c>
      <c r="T514" s="747"/>
      <c r="U514" s="703">
        <v>0</v>
      </c>
    </row>
    <row r="515" spans="1:21" ht="14.4" customHeight="1" x14ac:dyDescent="0.3">
      <c r="A515" s="663">
        <v>25</v>
      </c>
      <c r="B515" s="664" t="s">
        <v>1838</v>
      </c>
      <c r="C515" s="664" t="s">
        <v>2047</v>
      </c>
      <c r="D515" s="745" t="s">
        <v>2797</v>
      </c>
      <c r="E515" s="746" t="s">
        <v>2065</v>
      </c>
      <c r="F515" s="664" t="s">
        <v>2043</v>
      </c>
      <c r="G515" s="664" t="s">
        <v>2099</v>
      </c>
      <c r="H515" s="664" t="s">
        <v>1302</v>
      </c>
      <c r="I515" s="664" t="s">
        <v>1375</v>
      </c>
      <c r="J515" s="664" t="s">
        <v>555</v>
      </c>
      <c r="K515" s="664" t="s">
        <v>1998</v>
      </c>
      <c r="L515" s="665">
        <v>18.260000000000002</v>
      </c>
      <c r="M515" s="665">
        <v>91.300000000000011</v>
      </c>
      <c r="N515" s="664">
        <v>5</v>
      </c>
      <c r="O515" s="747">
        <v>3.5</v>
      </c>
      <c r="P515" s="665">
        <v>54.78</v>
      </c>
      <c r="Q515" s="680">
        <v>0.6</v>
      </c>
      <c r="R515" s="664">
        <v>3</v>
      </c>
      <c r="S515" s="680">
        <v>0.6</v>
      </c>
      <c r="T515" s="747">
        <v>2</v>
      </c>
      <c r="U515" s="703">
        <v>0.5714285714285714</v>
      </c>
    </row>
    <row r="516" spans="1:21" ht="14.4" customHeight="1" x14ac:dyDescent="0.3">
      <c r="A516" s="663">
        <v>25</v>
      </c>
      <c r="B516" s="664" t="s">
        <v>1838</v>
      </c>
      <c r="C516" s="664" t="s">
        <v>2047</v>
      </c>
      <c r="D516" s="745" t="s">
        <v>2797</v>
      </c>
      <c r="E516" s="746" t="s">
        <v>2065</v>
      </c>
      <c r="F516" s="664" t="s">
        <v>2043</v>
      </c>
      <c r="G516" s="664" t="s">
        <v>2099</v>
      </c>
      <c r="H516" s="664" t="s">
        <v>525</v>
      </c>
      <c r="I516" s="664" t="s">
        <v>666</v>
      </c>
      <c r="J516" s="664" t="s">
        <v>555</v>
      </c>
      <c r="K516" s="664" t="s">
        <v>2100</v>
      </c>
      <c r="L516" s="665">
        <v>18.260000000000002</v>
      </c>
      <c r="M516" s="665">
        <v>54.78</v>
      </c>
      <c r="N516" s="664">
        <v>3</v>
      </c>
      <c r="O516" s="747">
        <v>2</v>
      </c>
      <c r="P516" s="665">
        <v>18.260000000000002</v>
      </c>
      <c r="Q516" s="680">
        <v>0.33333333333333337</v>
      </c>
      <c r="R516" s="664">
        <v>1</v>
      </c>
      <c r="S516" s="680">
        <v>0.33333333333333331</v>
      </c>
      <c r="T516" s="747">
        <v>0.5</v>
      </c>
      <c r="U516" s="703">
        <v>0.25</v>
      </c>
    </row>
    <row r="517" spans="1:21" ht="14.4" customHeight="1" x14ac:dyDescent="0.3">
      <c r="A517" s="663">
        <v>25</v>
      </c>
      <c r="B517" s="664" t="s">
        <v>1838</v>
      </c>
      <c r="C517" s="664" t="s">
        <v>2047</v>
      </c>
      <c r="D517" s="745" t="s">
        <v>2797</v>
      </c>
      <c r="E517" s="746" t="s">
        <v>2065</v>
      </c>
      <c r="F517" s="664" t="s">
        <v>2043</v>
      </c>
      <c r="G517" s="664" t="s">
        <v>2099</v>
      </c>
      <c r="H517" s="664" t="s">
        <v>525</v>
      </c>
      <c r="I517" s="664" t="s">
        <v>2442</v>
      </c>
      <c r="J517" s="664" t="s">
        <v>2443</v>
      </c>
      <c r="K517" s="664" t="s">
        <v>2441</v>
      </c>
      <c r="L517" s="665">
        <v>0</v>
      </c>
      <c r="M517" s="665">
        <v>0</v>
      </c>
      <c r="N517" s="664">
        <v>1</v>
      </c>
      <c r="O517" s="747">
        <v>1</v>
      </c>
      <c r="P517" s="665">
        <v>0</v>
      </c>
      <c r="Q517" s="680"/>
      <c r="R517" s="664">
        <v>1</v>
      </c>
      <c r="S517" s="680">
        <v>1</v>
      </c>
      <c r="T517" s="747">
        <v>1</v>
      </c>
      <c r="U517" s="703">
        <v>1</v>
      </c>
    </row>
    <row r="518" spans="1:21" ht="14.4" customHeight="1" x14ac:dyDescent="0.3">
      <c r="A518" s="663">
        <v>25</v>
      </c>
      <c r="B518" s="664" t="s">
        <v>1838</v>
      </c>
      <c r="C518" s="664" t="s">
        <v>2047</v>
      </c>
      <c r="D518" s="745" t="s">
        <v>2797</v>
      </c>
      <c r="E518" s="746" t="s">
        <v>2065</v>
      </c>
      <c r="F518" s="664" t="s">
        <v>2043</v>
      </c>
      <c r="G518" s="664" t="s">
        <v>2106</v>
      </c>
      <c r="H518" s="664" t="s">
        <v>525</v>
      </c>
      <c r="I518" s="664" t="s">
        <v>726</v>
      </c>
      <c r="J518" s="664" t="s">
        <v>2107</v>
      </c>
      <c r="K518" s="664" t="s">
        <v>2105</v>
      </c>
      <c r="L518" s="665">
        <v>0</v>
      </c>
      <c r="M518" s="665">
        <v>0</v>
      </c>
      <c r="N518" s="664">
        <v>3</v>
      </c>
      <c r="O518" s="747">
        <v>3</v>
      </c>
      <c r="P518" s="665"/>
      <c r="Q518" s="680"/>
      <c r="R518" s="664"/>
      <c r="S518" s="680">
        <v>0</v>
      </c>
      <c r="T518" s="747"/>
      <c r="U518" s="703">
        <v>0</v>
      </c>
    </row>
    <row r="519" spans="1:21" ht="14.4" customHeight="1" x14ac:dyDescent="0.3">
      <c r="A519" s="663">
        <v>25</v>
      </c>
      <c r="B519" s="664" t="s">
        <v>1838</v>
      </c>
      <c r="C519" s="664" t="s">
        <v>2047</v>
      </c>
      <c r="D519" s="745" t="s">
        <v>2797</v>
      </c>
      <c r="E519" s="746" t="s">
        <v>2065</v>
      </c>
      <c r="F519" s="664" t="s">
        <v>2043</v>
      </c>
      <c r="G519" s="664" t="s">
        <v>2539</v>
      </c>
      <c r="H519" s="664" t="s">
        <v>525</v>
      </c>
      <c r="I519" s="664" t="s">
        <v>729</v>
      </c>
      <c r="J519" s="664" t="s">
        <v>2540</v>
      </c>
      <c r="K519" s="664" t="s">
        <v>2541</v>
      </c>
      <c r="L519" s="665">
        <v>77.13</v>
      </c>
      <c r="M519" s="665">
        <v>77.13</v>
      </c>
      <c r="N519" s="664">
        <v>1</v>
      </c>
      <c r="O519" s="747">
        <v>1</v>
      </c>
      <c r="P519" s="665">
        <v>77.13</v>
      </c>
      <c r="Q519" s="680">
        <v>1</v>
      </c>
      <c r="R519" s="664">
        <v>1</v>
      </c>
      <c r="S519" s="680">
        <v>1</v>
      </c>
      <c r="T519" s="747">
        <v>1</v>
      </c>
      <c r="U519" s="703">
        <v>1</v>
      </c>
    </row>
    <row r="520" spans="1:21" ht="14.4" customHeight="1" x14ac:dyDescent="0.3">
      <c r="A520" s="663">
        <v>25</v>
      </c>
      <c r="B520" s="664" t="s">
        <v>1838</v>
      </c>
      <c r="C520" s="664" t="s">
        <v>2047</v>
      </c>
      <c r="D520" s="745" t="s">
        <v>2797</v>
      </c>
      <c r="E520" s="746" t="s">
        <v>2065</v>
      </c>
      <c r="F520" s="664" t="s">
        <v>2043</v>
      </c>
      <c r="G520" s="664" t="s">
        <v>2350</v>
      </c>
      <c r="H520" s="664" t="s">
        <v>525</v>
      </c>
      <c r="I520" s="664" t="s">
        <v>2699</v>
      </c>
      <c r="J520" s="664" t="s">
        <v>2352</v>
      </c>
      <c r="K520" s="664" t="s">
        <v>2700</v>
      </c>
      <c r="L520" s="665">
        <v>0</v>
      </c>
      <c r="M520" s="665">
        <v>0</v>
      </c>
      <c r="N520" s="664">
        <v>1</v>
      </c>
      <c r="O520" s="747">
        <v>1</v>
      </c>
      <c r="P520" s="665"/>
      <c r="Q520" s="680"/>
      <c r="R520" s="664"/>
      <c r="S520" s="680">
        <v>0</v>
      </c>
      <c r="T520" s="747"/>
      <c r="U520" s="703">
        <v>0</v>
      </c>
    </row>
    <row r="521" spans="1:21" ht="14.4" customHeight="1" x14ac:dyDescent="0.3">
      <c r="A521" s="663">
        <v>25</v>
      </c>
      <c r="B521" s="664" t="s">
        <v>1838</v>
      </c>
      <c r="C521" s="664" t="s">
        <v>2047</v>
      </c>
      <c r="D521" s="745" t="s">
        <v>2797</v>
      </c>
      <c r="E521" s="746" t="s">
        <v>2065</v>
      </c>
      <c r="F521" s="664" t="s">
        <v>2043</v>
      </c>
      <c r="G521" s="664" t="s">
        <v>2350</v>
      </c>
      <c r="H521" s="664" t="s">
        <v>525</v>
      </c>
      <c r="I521" s="664" t="s">
        <v>2351</v>
      </c>
      <c r="J521" s="664" t="s">
        <v>2352</v>
      </c>
      <c r="K521" s="664" t="s">
        <v>2353</v>
      </c>
      <c r="L521" s="665">
        <v>0</v>
      </c>
      <c r="M521" s="665">
        <v>0</v>
      </c>
      <c r="N521" s="664">
        <v>3</v>
      </c>
      <c r="O521" s="747">
        <v>2.5</v>
      </c>
      <c r="P521" s="665">
        <v>0</v>
      </c>
      <c r="Q521" s="680"/>
      <c r="R521" s="664">
        <v>1</v>
      </c>
      <c r="S521" s="680">
        <v>0.33333333333333331</v>
      </c>
      <c r="T521" s="747">
        <v>0.5</v>
      </c>
      <c r="U521" s="703">
        <v>0.2</v>
      </c>
    </row>
    <row r="522" spans="1:21" ht="14.4" customHeight="1" x14ac:dyDescent="0.3">
      <c r="A522" s="663">
        <v>25</v>
      </c>
      <c r="B522" s="664" t="s">
        <v>1838</v>
      </c>
      <c r="C522" s="664" t="s">
        <v>2047</v>
      </c>
      <c r="D522" s="745" t="s">
        <v>2797</v>
      </c>
      <c r="E522" s="746" t="s">
        <v>2057</v>
      </c>
      <c r="F522" s="664" t="s">
        <v>2043</v>
      </c>
      <c r="G522" s="664" t="s">
        <v>2096</v>
      </c>
      <c r="H522" s="664" t="s">
        <v>1302</v>
      </c>
      <c r="I522" s="664" t="s">
        <v>1658</v>
      </c>
      <c r="J522" s="664" t="s">
        <v>1438</v>
      </c>
      <c r="K522" s="664" t="s">
        <v>1965</v>
      </c>
      <c r="L522" s="665">
        <v>154.36000000000001</v>
      </c>
      <c r="M522" s="665">
        <v>154.36000000000001</v>
      </c>
      <c r="N522" s="664">
        <v>1</v>
      </c>
      <c r="O522" s="747">
        <v>1</v>
      </c>
      <c r="P522" s="665"/>
      <c r="Q522" s="680">
        <v>0</v>
      </c>
      <c r="R522" s="664"/>
      <c r="S522" s="680">
        <v>0</v>
      </c>
      <c r="T522" s="747"/>
      <c r="U522" s="703">
        <v>0</v>
      </c>
    </row>
    <row r="523" spans="1:21" ht="14.4" customHeight="1" x14ac:dyDescent="0.3">
      <c r="A523" s="663">
        <v>25</v>
      </c>
      <c r="B523" s="664" t="s">
        <v>1838</v>
      </c>
      <c r="C523" s="664" t="s">
        <v>2047</v>
      </c>
      <c r="D523" s="745" t="s">
        <v>2797</v>
      </c>
      <c r="E523" s="746" t="s">
        <v>2059</v>
      </c>
      <c r="F523" s="664" t="s">
        <v>2043</v>
      </c>
      <c r="G523" s="664" t="s">
        <v>2096</v>
      </c>
      <c r="H523" s="664" t="s">
        <v>1302</v>
      </c>
      <c r="I523" s="664" t="s">
        <v>1658</v>
      </c>
      <c r="J523" s="664" t="s">
        <v>1438</v>
      </c>
      <c r="K523" s="664" t="s">
        <v>1965</v>
      </c>
      <c r="L523" s="665">
        <v>154.36000000000001</v>
      </c>
      <c r="M523" s="665">
        <v>21764.760000000006</v>
      </c>
      <c r="N523" s="664">
        <v>141</v>
      </c>
      <c r="O523" s="747">
        <v>123</v>
      </c>
      <c r="P523" s="665">
        <v>10805.2</v>
      </c>
      <c r="Q523" s="680">
        <v>0.49645390070921974</v>
      </c>
      <c r="R523" s="664">
        <v>70</v>
      </c>
      <c r="S523" s="680">
        <v>0.49645390070921985</v>
      </c>
      <c r="T523" s="747">
        <v>61</v>
      </c>
      <c r="U523" s="703">
        <v>0.49593495934959347</v>
      </c>
    </row>
    <row r="524" spans="1:21" ht="14.4" customHeight="1" x14ac:dyDescent="0.3">
      <c r="A524" s="663">
        <v>25</v>
      </c>
      <c r="B524" s="664" t="s">
        <v>1838</v>
      </c>
      <c r="C524" s="664" t="s">
        <v>2047</v>
      </c>
      <c r="D524" s="745" t="s">
        <v>2797</v>
      </c>
      <c r="E524" s="746" t="s">
        <v>2059</v>
      </c>
      <c r="F524" s="664" t="s">
        <v>2043</v>
      </c>
      <c r="G524" s="664" t="s">
        <v>2155</v>
      </c>
      <c r="H524" s="664" t="s">
        <v>525</v>
      </c>
      <c r="I524" s="664" t="s">
        <v>2239</v>
      </c>
      <c r="J524" s="664" t="s">
        <v>1581</v>
      </c>
      <c r="K524" s="664" t="s">
        <v>2240</v>
      </c>
      <c r="L524" s="665">
        <v>0</v>
      </c>
      <c r="M524" s="665">
        <v>0</v>
      </c>
      <c r="N524" s="664">
        <v>2</v>
      </c>
      <c r="O524" s="747">
        <v>2</v>
      </c>
      <c r="P524" s="665">
        <v>0</v>
      </c>
      <c r="Q524" s="680"/>
      <c r="R524" s="664">
        <v>2</v>
      </c>
      <c r="S524" s="680">
        <v>1</v>
      </c>
      <c r="T524" s="747">
        <v>2</v>
      </c>
      <c r="U524" s="703">
        <v>1</v>
      </c>
    </row>
    <row r="525" spans="1:21" ht="14.4" customHeight="1" x14ac:dyDescent="0.3">
      <c r="A525" s="663">
        <v>25</v>
      </c>
      <c r="B525" s="664" t="s">
        <v>1838</v>
      </c>
      <c r="C525" s="664" t="s">
        <v>2047</v>
      </c>
      <c r="D525" s="745" t="s">
        <v>2797</v>
      </c>
      <c r="E525" s="746" t="s">
        <v>2059</v>
      </c>
      <c r="F525" s="664" t="s">
        <v>2043</v>
      </c>
      <c r="G525" s="664" t="s">
        <v>2447</v>
      </c>
      <c r="H525" s="664" t="s">
        <v>525</v>
      </c>
      <c r="I525" s="664" t="s">
        <v>2701</v>
      </c>
      <c r="J525" s="664" t="s">
        <v>2702</v>
      </c>
      <c r="K525" s="664" t="s">
        <v>2703</v>
      </c>
      <c r="L525" s="665">
        <v>121.8</v>
      </c>
      <c r="M525" s="665">
        <v>121.8</v>
      </c>
      <c r="N525" s="664">
        <v>1</v>
      </c>
      <c r="O525" s="747">
        <v>1</v>
      </c>
      <c r="P525" s="665"/>
      <c r="Q525" s="680">
        <v>0</v>
      </c>
      <c r="R525" s="664"/>
      <c r="S525" s="680">
        <v>0</v>
      </c>
      <c r="T525" s="747"/>
      <c r="U525" s="703">
        <v>0</v>
      </c>
    </row>
    <row r="526" spans="1:21" ht="14.4" customHeight="1" x14ac:dyDescent="0.3">
      <c r="A526" s="663">
        <v>25</v>
      </c>
      <c r="B526" s="664" t="s">
        <v>1838</v>
      </c>
      <c r="C526" s="664" t="s">
        <v>2047</v>
      </c>
      <c r="D526" s="745" t="s">
        <v>2797</v>
      </c>
      <c r="E526" s="746" t="s">
        <v>2059</v>
      </c>
      <c r="F526" s="664" t="s">
        <v>2043</v>
      </c>
      <c r="G526" s="664" t="s">
        <v>2447</v>
      </c>
      <c r="H526" s="664" t="s">
        <v>525</v>
      </c>
      <c r="I526" s="664" t="s">
        <v>2484</v>
      </c>
      <c r="J526" s="664" t="s">
        <v>2482</v>
      </c>
      <c r="K526" s="664" t="s">
        <v>2485</v>
      </c>
      <c r="L526" s="665">
        <v>60.9</v>
      </c>
      <c r="M526" s="665">
        <v>182.7</v>
      </c>
      <c r="N526" s="664">
        <v>3</v>
      </c>
      <c r="O526" s="747">
        <v>3</v>
      </c>
      <c r="P526" s="665"/>
      <c r="Q526" s="680">
        <v>0</v>
      </c>
      <c r="R526" s="664"/>
      <c r="S526" s="680">
        <v>0</v>
      </c>
      <c r="T526" s="747"/>
      <c r="U526" s="703">
        <v>0</v>
      </c>
    </row>
    <row r="527" spans="1:21" ht="14.4" customHeight="1" x14ac:dyDescent="0.3">
      <c r="A527" s="663">
        <v>25</v>
      </c>
      <c r="B527" s="664" t="s">
        <v>1838</v>
      </c>
      <c r="C527" s="664" t="s">
        <v>2047</v>
      </c>
      <c r="D527" s="745" t="s">
        <v>2797</v>
      </c>
      <c r="E527" s="746" t="s">
        <v>2059</v>
      </c>
      <c r="F527" s="664" t="s">
        <v>2043</v>
      </c>
      <c r="G527" s="664" t="s">
        <v>2135</v>
      </c>
      <c r="H527" s="664" t="s">
        <v>525</v>
      </c>
      <c r="I527" s="664" t="s">
        <v>816</v>
      </c>
      <c r="J527" s="664" t="s">
        <v>817</v>
      </c>
      <c r="K527" s="664" t="s">
        <v>2136</v>
      </c>
      <c r="L527" s="665">
        <v>0</v>
      </c>
      <c r="M527" s="665">
        <v>0</v>
      </c>
      <c r="N527" s="664">
        <v>1</v>
      </c>
      <c r="O527" s="747">
        <v>1</v>
      </c>
      <c r="P527" s="665"/>
      <c r="Q527" s="680"/>
      <c r="R527" s="664"/>
      <c r="S527" s="680">
        <v>0</v>
      </c>
      <c r="T527" s="747"/>
      <c r="U527" s="703">
        <v>0</v>
      </c>
    </row>
    <row r="528" spans="1:21" ht="14.4" customHeight="1" x14ac:dyDescent="0.3">
      <c r="A528" s="663">
        <v>25</v>
      </c>
      <c r="B528" s="664" t="s">
        <v>1838</v>
      </c>
      <c r="C528" s="664" t="s">
        <v>2047</v>
      </c>
      <c r="D528" s="745" t="s">
        <v>2797</v>
      </c>
      <c r="E528" s="746" t="s">
        <v>2059</v>
      </c>
      <c r="F528" s="664" t="s">
        <v>2043</v>
      </c>
      <c r="G528" s="664" t="s">
        <v>2257</v>
      </c>
      <c r="H528" s="664" t="s">
        <v>525</v>
      </c>
      <c r="I528" s="664" t="s">
        <v>2258</v>
      </c>
      <c r="J528" s="664" t="s">
        <v>2259</v>
      </c>
      <c r="K528" s="664" t="s">
        <v>2260</v>
      </c>
      <c r="L528" s="665">
        <v>70.05</v>
      </c>
      <c r="M528" s="665">
        <v>140.1</v>
      </c>
      <c r="N528" s="664">
        <v>2</v>
      </c>
      <c r="O528" s="747">
        <v>2</v>
      </c>
      <c r="P528" s="665"/>
      <c r="Q528" s="680">
        <v>0</v>
      </c>
      <c r="R528" s="664"/>
      <c r="S528" s="680">
        <v>0</v>
      </c>
      <c r="T528" s="747"/>
      <c r="U528" s="703">
        <v>0</v>
      </c>
    </row>
    <row r="529" spans="1:21" ht="14.4" customHeight="1" x14ac:dyDescent="0.3">
      <c r="A529" s="663">
        <v>25</v>
      </c>
      <c r="B529" s="664" t="s">
        <v>1838</v>
      </c>
      <c r="C529" s="664" t="s">
        <v>2047</v>
      </c>
      <c r="D529" s="745" t="s">
        <v>2797</v>
      </c>
      <c r="E529" s="746" t="s">
        <v>2059</v>
      </c>
      <c r="F529" s="664" t="s">
        <v>2043</v>
      </c>
      <c r="G529" s="664" t="s">
        <v>2261</v>
      </c>
      <c r="H529" s="664" t="s">
        <v>525</v>
      </c>
      <c r="I529" s="664" t="s">
        <v>2605</v>
      </c>
      <c r="J529" s="664" t="s">
        <v>2606</v>
      </c>
      <c r="K529" s="664" t="s">
        <v>2607</v>
      </c>
      <c r="L529" s="665">
        <v>32.479999999999997</v>
      </c>
      <c r="M529" s="665">
        <v>64.959999999999994</v>
      </c>
      <c r="N529" s="664">
        <v>2</v>
      </c>
      <c r="O529" s="747">
        <v>1</v>
      </c>
      <c r="P529" s="665"/>
      <c r="Q529" s="680">
        <v>0</v>
      </c>
      <c r="R529" s="664"/>
      <c r="S529" s="680">
        <v>0</v>
      </c>
      <c r="T529" s="747"/>
      <c r="U529" s="703">
        <v>0</v>
      </c>
    </row>
    <row r="530" spans="1:21" ht="14.4" customHeight="1" x14ac:dyDescent="0.3">
      <c r="A530" s="663">
        <v>25</v>
      </c>
      <c r="B530" s="664" t="s">
        <v>1838</v>
      </c>
      <c r="C530" s="664" t="s">
        <v>2047</v>
      </c>
      <c r="D530" s="745" t="s">
        <v>2797</v>
      </c>
      <c r="E530" s="746" t="s">
        <v>2059</v>
      </c>
      <c r="F530" s="664" t="s">
        <v>2043</v>
      </c>
      <c r="G530" s="664" t="s">
        <v>2261</v>
      </c>
      <c r="H530" s="664" t="s">
        <v>525</v>
      </c>
      <c r="I530" s="664" t="s">
        <v>2262</v>
      </c>
      <c r="J530" s="664" t="s">
        <v>2263</v>
      </c>
      <c r="K530" s="664" t="s">
        <v>2264</v>
      </c>
      <c r="L530" s="665">
        <v>20.3</v>
      </c>
      <c r="M530" s="665">
        <v>426.30000000000007</v>
      </c>
      <c r="N530" s="664">
        <v>21</v>
      </c>
      <c r="O530" s="747">
        <v>14</v>
      </c>
      <c r="P530" s="665">
        <v>121.8</v>
      </c>
      <c r="Q530" s="680">
        <v>0.28571428571428564</v>
      </c>
      <c r="R530" s="664">
        <v>6</v>
      </c>
      <c r="S530" s="680">
        <v>0.2857142857142857</v>
      </c>
      <c r="T530" s="747">
        <v>5</v>
      </c>
      <c r="U530" s="703">
        <v>0.35714285714285715</v>
      </c>
    </row>
    <row r="531" spans="1:21" ht="14.4" customHeight="1" x14ac:dyDescent="0.3">
      <c r="A531" s="663">
        <v>25</v>
      </c>
      <c r="B531" s="664" t="s">
        <v>1838</v>
      </c>
      <c r="C531" s="664" t="s">
        <v>2047</v>
      </c>
      <c r="D531" s="745" t="s">
        <v>2797</v>
      </c>
      <c r="E531" s="746" t="s">
        <v>2059</v>
      </c>
      <c r="F531" s="664" t="s">
        <v>2043</v>
      </c>
      <c r="G531" s="664" t="s">
        <v>2097</v>
      </c>
      <c r="H531" s="664" t="s">
        <v>525</v>
      </c>
      <c r="I531" s="664" t="s">
        <v>1592</v>
      </c>
      <c r="J531" s="664" t="s">
        <v>1593</v>
      </c>
      <c r="K531" s="664" t="s">
        <v>2098</v>
      </c>
      <c r="L531" s="665">
        <v>132.97999999999999</v>
      </c>
      <c r="M531" s="665">
        <v>3989.3999999999996</v>
      </c>
      <c r="N531" s="664">
        <v>30</v>
      </c>
      <c r="O531" s="747">
        <v>20</v>
      </c>
      <c r="P531" s="665">
        <v>1861.72</v>
      </c>
      <c r="Q531" s="680">
        <v>0.46666666666666673</v>
      </c>
      <c r="R531" s="664">
        <v>14</v>
      </c>
      <c r="S531" s="680">
        <v>0.46666666666666667</v>
      </c>
      <c r="T531" s="747">
        <v>8.5</v>
      </c>
      <c r="U531" s="703">
        <v>0.42499999999999999</v>
      </c>
    </row>
    <row r="532" spans="1:21" ht="14.4" customHeight="1" x14ac:dyDescent="0.3">
      <c r="A532" s="663">
        <v>25</v>
      </c>
      <c r="B532" s="664" t="s">
        <v>1838</v>
      </c>
      <c r="C532" s="664" t="s">
        <v>2047</v>
      </c>
      <c r="D532" s="745" t="s">
        <v>2797</v>
      </c>
      <c r="E532" s="746" t="s">
        <v>2059</v>
      </c>
      <c r="F532" s="664" t="s">
        <v>2043</v>
      </c>
      <c r="G532" s="664" t="s">
        <v>2704</v>
      </c>
      <c r="H532" s="664" t="s">
        <v>525</v>
      </c>
      <c r="I532" s="664" t="s">
        <v>1752</v>
      </c>
      <c r="J532" s="664" t="s">
        <v>1753</v>
      </c>
      <c r="K532" s="664" t="s">
        <v>2705</v>
      </c>
      <c r="L532" s="665">
        <v>0</v>
      </c>
      <c r="M532" s="665">
        <v>0</v>
      </c>
      <c r="N532" s="664">
        <v>1</v>
      </c>
      <c r="O532" s="747">
        <v>1</v>
      </c>
      <c r="P532" s="665"/>
      <c r="Q532" s="680"/>
      <c r="R532" s="664"/>
      <c r="S532" s="680">
        <v>0</v>
      </c>
      <c r="T532" s="747"/>
      <c r="U532" s="703">
        <v>0</v>
      </c>
    </row>
    <row r="533" spans="1:21" ht="14.4" customHeight="1" x14ac:dyDescent="0.3">
      <c r="A533" s="663">
        <v>25</v>
      </c>
      <c r="B533" s="664" t="s">
        <v>1838</v>
      </c>
      <c r="C533" s="664" t="s">
        <v>2047</v>
      </c>
      <c r="D533" s="745" t="s">
        <v>2797</v>
      </c>
      <c r="E533" s="746" t="s">
        <v>2059</v>
      </c>
      <c r="F533" s="664" t="s">
        <v>2043</v>
      </c>
      <c r="G533" s="664" t="s">
        <v>2189</v>
      </c>
      <c r="H533" s="664" t="s">
        <v>525</v>
      </c>
      <c r="I533" s="664" t="s">
        <v>1618</v>
      </c>
      <c r="J533" s="664" t="s">
        <v>1619</v>
      </c>
      <c r="K533" s="664" t="s">
        <v>2190</v>
      </c>
      <c r="L533" s="665">
        <v>115.13</v>
      </c>
      <c r="M533" s="665">
        <v>115.13</v>
      </c>
      <c r="N533" s="664">
        <v>1</v>
      </c>
      <c r="O533" s="747">
        <v>1</v>
      </c>
      <c r="P533" s="665">
        <v>115.13</v>
      </c>
      <c r="Q533" s="680">
        <v>1</v>
      </c>
      <c r="R533" s="664">
        <v>1</v>
      </c>
      <c r="S533" s="680">
        <v>1</v>
      </c>
      <c r="T533" s="747">
        <v>1</v>
      </c>
      <c r="U533" s="703">
        <v>1</v>
      </c>
    </row>
    <row r="534" spans="1:21" ht="14.4" customHeight="1" x14ac:dyDescent="0.3">
      <c r="A534" s="663">
        <v>25</v>
      </c>
      <c r="B534" s="664" t="s">
        <v>1838</v>
      </c>
      <c r="C534" s="664" t="s">
        <v>2047</v>
      </c>
      <c r="D534" s="745" t="s">
        <v>2797</v>
      </c>
      <c r="E534" s="746" t="s">
        <v>2059</v>
      </c>
      <c r="F534" s="664" t="s">
        <v>2043</v>
      </c>
      <c r="G534" s="664" t="s">
        <v>2229</v>
      </c>
      <c r="H534" s="664" t="s">
        <v>525</v>
      </c>
      <c r="I534" s="664" t="s">
        <v>761</v>
      </c>
      <c r="J534" s="664" t="s">
        <v>2230</v>
      </c>
      <c r="K534" s="664" t="s">
        <v>2231</v>
      </c>
      <c r="L534" s="665">
        <v>38.56</v>
      </c>
      <c r="M534" s="665">
        <v>308.48</v>
      </c>
      <c r="N534" s="664">
        <v>8</v>
      </c>
      <c r="O534" s="747">
        <v>3</v>
      </c>
      <c r="P534" s="665">
        <v>192.8</v>
      </c>
      <c r="Q534" s="680">
        <v>0.625</v>
      </c>
      <c r="R534" s="664">
        <v>5</v>
      </c>
      <c r="S534" s="680">
        <v>0.625</v>
      </c>
      <c r="T534" s="747">
        <v>2</v>
      </c>
      <c r="U534" s="703">
        <v>0.66666666666666663</v>
      </c>
    </row>
    <row r="535" spans="1:21" ht="14.4" customHeight="1" x14ac:dyDescent="0.3">
      <c r="A535" s="663">
        <v>25</v>
      </c>
      <c r="B535" s="664" t="s">
        <v>1838</v>
      </c>
      <c r="C535" s="664" t="s">
        <v>2047</v>
      </c>
      <c r="D535" s="745" t="s">
        <v>2797</v>
      </c>
      <c r="E535" s="746" t="s">
        <v>2059</v>
      </c>
      <c r="F535" s="664" t="s">
        <v>2043</v>
      </c>
      <c r="G535" s="664" t="s">
        <v>2140</v>
      </c>
      <c r="H535" s="664" t="s">
        <v>525</v>
      </c>
      <c r="I535" s="664" t="s">
        <v>1568</v>
      </c>
      <c r="J535" s="664" t="s">
        <v>1569</v>
      </c>
      <c r="K535" s="664" t="s">
        <v>2139</v>
      </c>
      <c r="L535" s="665">
        <v>34.19</v>
      </c>
      <c r="M535" s="665">
        <v>68.38</v>
      </c>
      <c r="N535" s="664">
        <v>2</v>
      </c>
      <c r="O535" s="747">
        <v>2</v>
      </c>
      <c r="P535" s="665"/>
      <c r="Q535" s="680">
        <v>0</v>
      </c>
      <c r="R535" s="664"/>
      <c r="S535" s="680">
        <v>0</v>
      </c>
      <c r="T535" s="747"/>
      <c r="U535" s="703">
        <v>0</v>
      </c>
    </row>
    <row r="536" spans="1:21" ht="14.4" customHeight="1" x14ac:dyDescent="0.3">
      <c r="A536" s="663">
        <v>25</v>
      </c>
      <c r="B536" s="664" t="s">
        <v>1838</v>
      </c>
      <c r="C536" s="664" t="s">
        <v>2047</v>
      </c>
      <c r="D536" s="745" t="s">
        <v>2797</v>
      </c>
      <c r="E536" s="746" t="s">
        <v>2059</v>
      </c>
      <c r="F536" s="664" t="s">
        <v>2043</v>
      </c>
      <c r="G536" s="664" t="s">
        <v>2121</v>
      </c>
      <c r="H536" s="664" t="s">
        <v>1302</v>
      </c>
      <c r="I536" s="664" t="s">
        <v>2141</v>
      </c>
      <c r="J536" s="664" t="s">
        <v>1322</v>
      </c>
      <c r="K536" s="664" t="s">
        <v>1929</v>
      </c>
      <c r="L536" s="665">
        <v>543.39</v>
      </c>
      <c r="M536" s="665">
        <v>543.39</v>
      </c>
      <c r="N536" s="664">
        <v>1</v>
      </c>
      <c r="O536" s="747">
        <v>0.5</v>
      </c>
      <c r="P536" s="665"/>
      <c r="Q536" s="680">
        <v>0</v>
      </c>
      <c r="R536" s="664"/>
      <c r="S536" s="680">
        <v>0</v>
      </c>
      <c r="T536" s="747"/>
      <c r="U536" s="703">
        <v>0</v>
      </c>
    </row>
    <row r="537" spans="1:21" ht="14.4" customHeight="1" x14ac:dyDescent="0.3">
      <c r="A537" s="663">
        <v>25</v>
      </c>
      <c r="B537" s="664" t="s">
        <v>1838</v>
      </c>
      <c r="C537" s="664" t="s">
        <v>2047</v>
      </c>
      <c r="D537" s="745" t="s">
        <v>2797</v>
      </c>
      <c r="E537" s="746" t="s">
        <v>2059</v>
      </c>
      <c r="F537" s="664" t="s">
        <v>2043</v>
      </c>
      <c r="G537" s="664" t="s">
        <v>2121</v>
      </c>
      <c r="H537" s="664" t="s">
        <v>1302</v>
      </c>
      <c r="I537" s="664" t="s">
        <v>2142</v>
      </c>
      <c r="J537" s="664" t="s">
        <v>1322</v>
      </c>
      <c r="K537" s="664" t="s">
        <v>1927</v>
      </c>
      <c r="L537" s="665">
        <v>736.33</v>
      </c>
      <c r="M537" s="665">
        <v>1472.66</v>
      </c>
      <c r="N537" s="664">
        <v>2</v>
      </c>
      <c r="O537" s="747">
        <v>0.5</v>
      </c>
      <c r="P537" s="665">
        <v>1472.66</v>
      </c>
      <c r="Q537" s="680">
        <v>1</v>
      </c>
      <c r="R537" s="664">
        <v>2</v>
      </c>
      <c r="S537" s="680">
        <v>1</v>
      </c>
      <c r="T537" s="747">
        <v>0.5</v>
      </c>
      <c r="U537" s="703">
        <v>1</v>
      </c>
    </row>
    <row r="538" spans="1:21" ht="14.4" customHeight="1" x14ac:dyDescent="0.3">
      <c r="A538" s="663">
        <v>25</v>
      </c>
      <c r="B538" s="664" t="s">
        <v>1838</v>
      </c>
      <c r="C538" s="664" t="s">
        <v>2047</v>
      </c>
      <c r="D538" s="745" t="s">
        <v>2797</v>
      </c>
      <c r="E538" s="746" t="s">
        <v>2059</v>
      </c>
      <c r="F538" s="664" t="s">
        <v>2043</v>
      </c>
      <c r="G538" s="664" t="s">
        <v>2099</v>
      </c>
      <c r="H538" s="664" t="s">
        <v>1302</v>
      </c>
      <c r="I538" s="664" t="s">
        <v>1375</v>
      </c>
      <c r="J538" s="664" t="s">
        <v>555</v>
      </c>
      <c r="K538" s="664" t="s">
        <v>1998</v>
      </c>
      <c r="L538" s="665">
        <v>18.260000000000002</v>
      </c>
      <c r="M538" s="665">
        <v>109.56</v>
      </c>
      <c r="N538" s="664">
        <v>6</v>
      </c>
      <c r="O538" s="747">
        <v>5</v>
      </c>
      <c r="P538" s="665">
        <v>36.520000000000003</v>
      </c>
      <c r="Q538" s="680">
        <v>0.33333333333333337</v>
      </c>
      <c r="R538" s="664">
        <v>2</v>
      </c>
      <c r="S538" s="680">
        <v>0.33333333333333331</v>
      </c>
      <c r="T538" s="747">
        <v>1.5</v>
      </c>
      <c r="U538" s="703">
        <v>0.3</v>
      </c>
    </row>
    <row r="539" spans="1:21" ht="14.4" customHeight="1" x14ac:dyDescent="0.3">
      <c r="A539" s="663">
        <v>25</v>
      </c>
      <c r="B539" s="664" t="s">
        <v>1838</v>
      </c>
      <c r="C539" s="664" t="s">
        <v>2047</v>
      </c>
      <c r="D539" s="745" t="s">
        <v>2797</v>
      </c>
      <c r="E539" s="746" t="s">
        <v>2059</v>
      </c>
      <c r="F539" s="664" t="s">
        <v>2043</v>
      </c>
      <c r="G539" s="664" t="s">
        <v>2099</v>
      </c>
      <c r="H539" s="664" t="s">
        <v>1302</v>
      </c>
      <c r="I539" s="664" t="s">
        <v>1311</v>
      </c>
      <c r="J539" s="664" t="s">
        <v>555</v>
      </c>
      <c r="K539" s="664" t="s">
        <v>1999</v>
      </c>
      <c r="L539" s="665">
        <v>36.54</v>
      </c>
      <c r="M539" s="665">
        <v>328.86</v>
      </c>
      <c r="N539" s="664">
        <v>9</v>
      </c>
      <c r="O539" s="747">
        <v>6</v>
      </c>
      <c r="P539" s="665">
        <v>146.16</v>
      </c>
      <c r="Q539" s="680">
        <v>0.44444444444444442</v>
      </c>
      <c r="R539" s="664">
        <v>4</v>
      </c>
      <c r="S539" s="680">
        <v>0.44444444444444442</v>
      </c>
      <c r="T539" s="747">
        <v>2.5</v>
      </c>
      <c r="U539" s="703">
        <v>0.41666666666666669</v>
      </c>
    </row>
    <row r="540" spans="1:21" ht="14.4" customHeight="1" x14ac:dyDescent="0.3">
      <c r="A540" s="663">
        <v>25</v>
      </c>
      <c r="B540" s="664" t="s">
        <v>1838</v>
      </c>
      <c r="C540" s="664" t="s">
        <v>2047</v>
      </c>
      <c r="D540" s="745" t="s">
        <v>2797</v>
      </c>
      <c r="E540" s="746" t="s">
        <v>2059</v>
      </c>
      <c r="F540" s="664" t="s">
        <v>2043</v>
      </c>
      <c r="G540" s="664" t="s">
        <v>2099</v>
      </c>
      <c r="H540" s="664" t="s">
        <v>525</v>
      </c>
      <c r="I540" s="664" t="s">
        <v>1178</v>
      </c>
      <c r="J540" s="664" t="s">
        <v>555</v>
      </c>
      <c r="K540" s="664" t="s">
        <v>2122</v>
      </c>
      <c r="L540" s="665">
        <v>36.54</v>
      </c>
      <c r="M540" s="665">
        <v>292.32</v>
      </c>
      <c r="N540" s="664">
        <v>8</v>
      </c>
      <c r="O540" s="747">
        <v>6.5</v>
      </c>
      <c r="P540" s="665">
        <v>36.54</v>
      </c>
      <c r="Q540" s="680">
        <v>0.125</v>
      </c>
      <c r="R540" s="664">
        <v>1</v>
      </c>
      <c r="S540" s="680">
        <v>0.125</v>
      </c>
      <c r="T540" s="747">
        <v>0.5</v>
      </c>
      <c r="U540" s="703">
        <v>7.6923076923076927E-2</v>
      </c>
    </row>
    <row r="541" spans="1:21" ht="14.4" customHeight="1" x14ac:dyDescent="0.3">
      <c r="A541" s="663">
        <v>25</v>
      </c>
      <c r="B541" s="664" t="s">
        <v>1838</v>
      </c>
      <c r="C541" s="664" t="s">
        <v>2047</v>
      </c>
      <c r="D541" s="745" t="s">
        <v>2797</v>
      </c>
      <c r="E541" s="746" t="s">
        <v>2059</v>
      </c>
      <c r="F541" s="664" t="s">
        <v>2043</v>
      </c>
      <c r="G541" s="664" t="s">
        <v>2099</v>
      </c>
      <c r="H541" s="664" t="s">
        <v>525</v>
      </c>
      <c r="I541" s="664" t="s">
        <v>666</v>
      </c>
      <c r="J541" s="664" t="s">
        <v>555</v>
      </c>
      <c r="K541" s="664" t="s">
        <v>2100</v>
      </c>
      <c r="L541" s="665">
        <v>18.260000000000002</v>
      </c>
      <c r="M541" s="665">
        <v>219.12000000000003</v>
      </c>
      <c r="N541" s="664">
        <v>12</v>
      </c>
      <c r="O541" s="747">
        <v>9.5</v>
      </c>
      <c r="P541" s="665">
        <v>109.56000000000002</v>
      </c>
      <c r="Q541" s="680">
        <v>0.5</v>
      </c>
      <c r="R541" s="664">
        <v>6</v>
      </c>
      <c r="S541" s="680">
        <v>0.5</v>
      </c>
      <c r="T541" s="747">
        <v>3.5</v>
      </c>
      <c r="U541" s="703">
        <v>0.36842105263157893</v>
      </c>
    </row>
    <row r="542" spans="1:21" ht="14.4" customHeight="1" x14ac:dyDescent="0.3">
      <c r="A542" s="663">
        <v>25</v>
      </c>
      <c r="B542" s="664" t="s">
        <v>1838</v>
      </c>
      <c r="C542" s="664" t="s">
        <v>2047</v>
      </c>
      <c r="D542" s="745" t="s">
        <v>2797</v>
      </c>
      <c r="E542" s="746" t="s">
        <v>2059</v>
      </c>
      <c r="F542" s="664" t="s">
        <v>2043</v>
      </c>
      <c r="G542" s="664" t="s">
        <v>2345</v>
      </c>
      <c r="H542" s="664" t="s">
        <v>525</v>
      </c>
      <c r="I542" s="664" t="s">
        <v>2346</v>
      </c>
      <c r="J542" s="664" t="s">
        <v>1229</v>
      </c>
      <c r="K542" s="664" t="s">
        <v>2347</v>
      </c>
      <c r="L542" s="665">
        <v>54.23</v>
      </c>
      <c r="M542" s="665">
        <v>162.69</v>
      </c>
      <c r="N542" s="664">
        <v>3</v>
      </c>
      <c r="O542" s="747">
        <v>3</v>
      </c>
      <c r="P542" s="665">
        <v>54.23</v>
      </c>
      <c r="Q542" s="680">
        <v>0.33333333333333331</v>
      </c>
      <c r="R542" s="664">
        <v>1</v>
      </c>
      <c r="S542" s="680">
        <v>0.33333333333333331</v>
      </c>
      <c r="T542" s="747">
        <v>1</v>
      </c>
      <c r="U542" s="703">
        <v>0.33333333333333331</v>
      </c>
    </row>
    <row r="543" spans="1:21" ht="14.4" customHeight="1" x14ac:dyDescent="0.3">
      <c r="A543" s="663">
        <v>25</v>
      </c>
      <c r="B543" s="664" t="s">
        <v>1838</v>
      </c>
      <c r="C543" s="664" t="s">
        <v>2047</v>
      </c>
      <c r="D543" s="745" t="s">
        <v>2797</v>
      </c>
      <c r="E543" s="746" t="s">
        <v>2059</v>
      </c>
      <c r="F543" s="664" t="s">
        <v>2043</v>
      </c>
      <c r="G543" s="664" t="s">
        <v>2345</v>
      </c>
      <c r="H543" s="664" t="s">
        <v>525</v>
      </c>
      <c r="I543" s="664" t="s">
        <v>2706</v>
      </c>
      <c r="J543" s="664" t="s">
        <v>1229</v>
      </c>
      <c r="K543" s="664" t="s">
        <v>2707</v>
      </c>
      <c r="L543" s="665">
        <v>0</v>
      </c>
      <c r="M543" s="665">
        <v>0</v>
      </c>
      <c r="N543" s="664">
        <v>1</v>
      </c>
      <c r="O543" s="747">
        <v>1</v>
      </c>
      <c r="P543" s="665"/>
      <c r="Q543" s="680"/>
      <c r="R543" s="664"/>
      <c r="S543" s="680">
        <v>0</v>
      </c>
      <c r="T543" s="747"/>
      <c r="U543" s="703">
        <v>0</v>
      </c>
    </row>
    <row r="544" spans="1:21" ht="14.4" customHeight="1" x14ac:dyDescent="0.3">
      <c r="A544" s="663">
        <v>25</v>
      </c>
      <c r="B544" s="664" t="s">
        <v>1838</v>
      </c>
      <c r="C544" s="664" t="s">
        <v>2047</v>
      </c>
      <c r="D544" s="745" t="s">
        <v>2797</v>
      </c>
      <c r="E544" s="746" t="s">
        <v>2059</v>
      </c>
      <c r="F544" s="664" t="s">
        <v>2043</v>
      </c>
      <c r="G544" s="664" t="s">
        <v>2708</v>
      </c>
      <c r="H544" s="664" t="s">
        <v>525</v>
      </c>
      <c r="I544" s="664" t="s">
        <v>2709</v>
      </c>
      <c r="J544" s="664" t="s">
        <v>2710</v>
      </c>
      <c r="K544" s="664" t="s">
        <v>2711</v>
      </c>
      <c r="L544" s="665">
        <v>0</v>
      </c>
      <c r="M544" s="665">
        <v>0</v>
      </c>
      <c r="N544" s="664">
        <v>1</v>
      </c>
      <c r="O544" s="747">
        <v>0.5</v>
      </c>
      <c r="P544" s="665"/>
      <c r="Q544" s="680"/>
      <c r="R544" s="664"/>
      <c r="S544" s="680">
        <v>0</v>
      </c>
      <c r="T544" s="747"/>
      <c r="U544" s="703">
        <v>0</v>
      </c>
    </row>
    <row r="545" spans="1:21" ht="14.4" customHeight="1" x14ac:dyDescent="0.3">
      <c r="A545" s="663">
        <v>25</v>
      </c>
      <c r="B545" s="664" t="s">
        <v>1838</v>
      </c>
      <c r="C545" s="664" t="s">
        <v>2047</v>
      </c>
      <c r="D545" s="745" t="s">
        <v>2797</v>
      </c>
      <c r="E545" s="746" t="s">
        <v>2059</v>
      </c>
      <c r="F545" s="664" t="s">
        <v>2043</v>
      </c>
      <c r="G545" s="664" t="s">
        <v>2467</v>
      </c>
      <c r="H545" s="664" t="s">
        <v>525</v>
      </c>
      <c r="I545" s="664" t="s">
        <v>2468</v>
      </c>
      <c r="J545" s="664" t="s">
        <v>2469</v>
      </c>
      <c r="K545" s="664" t="s">
        <v>2470</v>
      </c>
      <c r="L545" s="665">
        <v>139.04</v>
      </c>
      <c r="M545" s="665">
        <v>139.04</v>
      </c>
      <c r="N545" s="664">
        <v>1</v>
      </c>
      <c r="O545" s="747">
        <v>0.5</v>
      </c>
      <c r="P545" s="665"/>
      <c r="Q545" s="680">
        <v>0</v>
      </c>
      <c r="R545" s="664"/>
      <c r="S545" s="680">
        <v>0</v>
      </c>
      <c r="T545" s="747"/>
      <c r="U545" s="703">
        <v>0</v>
      </c>
    </row>
    <row r="546" spans="1:21" ht="14.4" customHeight="1" x14ac:dyDescent="0.3">
      <c r="A546" s="663">
        <v>25</v>
      </c>
      <c r="B546" s="664" t="s">
        <v>1838</v>
      </c>
      <c r="C546" s="664" t="s">
        <v>2047</v>
      </c>
      <c r="D546" s="745" t="s">
        <v>2797</v>
      </c>
      <c r="E546" s="746" t="s">
        <v>2086</v>
      </c>
      <c r="F546" s="664" t="s">
        <v>2043</v>
      </c>
      <c r="G546" s="664" t="s">
        <v>2096</v>
      </c>
      <c r="H546" s="664" t="s">
        <v>525</v>
      </c>
      <c r="I546" s="664" t="s">
        <v>2112</v>
      </c>
      <c r="J546" s="664" t="s">
        <v>1790</v>
      </c>
      <c r="K546" s="664" t="s">
        <v>2113</v>
      </c>
      <c r="L546" s="665">
        <v>154.36000000000001</v>
      </c>
      <c r="M546" s="665">
        <v>154.36000000000001</v>
      </c>
      <c r="N546" s="664">
        <v>1</v>
      </c>
      <c r="O546" s="747">
        <v>1</v>
      </c>
      <c r="P546" s="665"/>
      <c r="Q546" s="680">
        <v>0</v>
      </c>
      <c r="R546" s="664"/>
      <c r="S546" s="680">
        <v>0</v>
      </c>
      <c r="T546" s="747"/>
      <c r="U546" s="703">
        <v>0</v>
      </c>
    </row>
    <row r="547" spans="1:21" ht="14.4" customHeight="1" x14ac:dyDescent="0.3">
      <c r="A547" s="663">
        <v>25</v>
      </c>
      <c r="B547" s="664" t="s">
        <v>1838</v>
      </c>
      <c r="C547" s="664" t="s">
        <v>2047</v>
      </c>
      <c r="D547" s="745" t="s">
        <v>2797</v>
      </c>
      <c r="E547" s="746" t="s">
        <v>2086</v>
      </c>
      <c r="F547" s="664" t="s">
        <v>2043</v>
      </c>
      <c r="G547" s="664" t="s">
        <v>2096</v>
      </c>
      <c r="H547" s="664" t="s">
        <v>1302</v>
      </c>
      <c r="I547" s="664" t="s">
        <v>1658</v>
      </c>
      <c r="J547" s="664" t="s">
        <v>1438</v>
      </c>
      <c r="K547" s="664" t="s">
        <v>1965</v>
      </c>
      <c r="L547" s="665">
        <v>154.36000000000001</v>
      </c>
      <c r="M547" s="665">
        <v>21301.68</v>
      </c>
      <c r="N547" s="664">
        <v>138</v>
      </c>
      <c r="O547" s="747">
        <v>117.5</v>
      </c>
      <c r="P547" s="665">
        <v>8489.7999999999938</v>
      </c>
      <c r="Q547" s="680">
        <v>0.39855072463768088</v>
      </c>
      <c r="R547" s="664">
        <v>55</v>
      </c>
      <c r="S547" s="680">
        <v>0.39855072463768115</v>
      </c>
      <c r="T547" s="747">
        <v>51</v>
      </c>
      <c r="U547" s="703">
        <v>0.43404255319148938</v>
      </c>
    </row>
    <row r="548" spans="1:21" ht="14.4" customHeight="1" x14ac:dyDescent="0.3">
      <c r="A548" s="663">
        <v>25</v>
      </c>
      <c r="B548" s="664" t="s">
        <v>1838</v>
      </c>
      <c r="C548" s="664" t="s">
        <v>2047</v>
      </c>
      <c r="D548" s="745" t="s">
        <v>2797</v>
      </c>
      <c r="E548" s="746" t="s">
        <v>2086</v>
      </c>
      <c r="F548" s="664" t="s">
        <v>2043</v>
      </c>
      <c r="G548" s="664" t="s">
        <v>2096</v>
      </c>
      <c r="H548" s="664" t="s">
        <v>1302</v>
      </c>
      <c r="I548" s="664" t="s">
        <v>2200</v>
      </c>
      <c r="J548" s="664" t="s">
        <v>2201</v>
      </c>
      <c r="K548" s="664" t="s">
        <v>2202</v>
      </c>
      <c r="L548" s="665">
        <v>149.52000000000001</v>
      </c>
      <c r="M548" s="665">
        <v>149.52000000000001</v>
      </c>
      <c r="N548" s="664">
        <v>1</v>
      </c>
      <c r="O548" s="747">
        <v>1</v>
      </c>
      <c r="P548" s="665">
        <v>149.52000000000001</v>
      </c>
      <c r="Q548" s="680">
        <v>1</v>
      </c>
      <c r="R548" s="664">
        <v>1</v>
      </c>
      <c r="S548" s="680">
        <v>1</v>
      </c>
      <c r="T548" s="747">
        <v>1</v>
      </c>
      <c r="U548" s="703">
        <v>1</v>
      </c>
    </row>
    <row r="549" spans="1:21" ht="14.4" customHeight="1" x14ac:dyDescent="0.3">
      <c r="A549" s="663">
        <v>25</v>
      </c>
      <c r="B549" s="664" t="s">
        <v>1838</v>
      </c>
      <c r="C549" s="664" t="s">
        <v>2047</v>
      </c>
      <c r="D549" s="745" t="s">
        <v>2797</v>
      </c>
      <c r="E549" s="746" t="s">
        <v>2086</v>
      </c>
      <c r="F549" s="664" t="s">
        <v>2043</v>
      </c>
      <c r="G549" s="664" t="s">
        <v>2096</v>
      </c>
      <c r="H549" s="664" t="s">
        <v>1302</v>
      </c>
      <c r="I549" s="664" t="s">
        <v>1437</v>
      </c>
      <c r="J549" s="664" t="s">
        <v>1438</v>
      </c>
      <c r="K549" s="664" t="s">
        <v>1966</v>
      </c>
      <c r="L549" s="665">
        <v>225.06</v>
      </c>
      <c r="M549" s="665">
        <v>900.24</v>
      </c>
      <c r="N549" s="664">
        <v>4</v>
      </c>
      <c r="O549" s="747">
        <v>4</v>
      </c>
      <c r="P549" s="665">
        <v>450.12</v>
      </c>
      <c r="Q549" s="680">
        <v>0.5</v>
      </c>
      <c r="R549" s="664">
        <v>2</v>
      </c>
      <c r="S549" s="680">
        <v>0.5</v>
      </c>
      <c r="T549" s="747">
        <v>2</v>
      </c>
      <c r="U549" s="703">
        <v>0.5</v>
      </c>
    </row>
    <row r="550" spans="1:21" ht="14.4" customHeight="1" x14ac:dyDescent="0.3">
      <c r="A550" s="663">
        <v>25</v>
      </c>
      <c r="B550" s="664" t="s">
        <v>1838</v>
      </c>
      <c r="C550" s="664" t="s">
        <v>2047</v>
      </c>
      <c r="D550" s="745" t="s">
        <v>2797</v>
      </c>
      <c r="E550" s="746" t="s">
        <v>2086</v>
      </c>
      <c r="F550" s="664" t="s">
        <v>2043</v>
      </c>
      <c r="G550" s="664" t="s">
        <v>2183</v>
      </c>
      <c r="H550" s="664" t="s">
        <v>525</v>
      </c>
      <c r="I550" s="664" t="s">
        <v>765</v>
      </c>
      <c r="J550" s="664" t="s">
        <v>2426</v>
      </c>
      <c r="K550" s="664" t="s">
        <v>2427</v>
      </c>
      <c r="L550" s="665">
        <v>0</v>
      </c>
      <c r="M550" s="665">
        <v>0</v>
      </c>
      <c r="N550" s="664">
        <v>2</v>
      </c>
      <c r="O550" s="747">
        <v>2</v>
      </c>
      <c r="P550" s="665"/>
      <c r="Q550" s="680"/>
      <c r="R550" s="664"/>
      <c r="S550" s="680">
        <v>0</v>
      </c>
      <c r="T550" s="747"/>
      <c r="U550" s="703">
        <v>0</v>
      </c>
    </row>
    <row r="551" spans="1:21" ht="14.4" customHeight="1" x14ac:dyDescent="0.3">
      <c r="A551" s="663">
        <v>25</v>
      </c>
      <c r="B551" s="664" t="s">
        <v>1838</v>
      </c>
      <c r="C551" s="664" t="s">
        <v>2047</v>
      </c>
      <c r="D551" s="745" t="s">
        <v>2797</v>
      </c>
      <c r="E551" s="746" t="s">
        <v>2086</v>
      </c>
      <c r="F551" s="664" t="s">
        <v>2043</v>
      </c>
      <c r="G551" s="664" t="s">
        <v>2183</v>
      </c>
      <c r="H551" s="664" t="s">
        <v>525</v>
      </c>
      <c r="I551" s="664" t="s">
        <v>769</v>
      </c>
      <c r="J551" s="664" t="s">
        <v>770</v>
      </c>
      <c r="K551" s="664" t="s">
        <v>2184</v>
      </c>
      <c r="L551" s="665">
        <v>0</v>
      </c>
      <c r="M551" s="665">
        <v>0</v>
      </c>
      <c r="N551" s="664">
        <v>2</v>
      </c>
      <c r="O551" s="747">
        <v>1</v>
      </c>
      <c r="P551" s="665"/>
      <c r="Q551" s="680"/>
      <c r="R551" s="664"/>
      <c r="S551" s="680">
        <v>0</v>
      </c>
      <c r="T551" s="747"/>
      <c r="U551" s="703">
        <v>0</v>
      </c>
    </row>
    <row r="552" spans="1:21" ht="14.4" customHeight="1" x14ac:dyDescent="0.3">
      <c r="A552" s="663">
        <v>25</v>
      </c>
      <c r="B552" s="664" t="s">
        <v>1838</v>
      </c>
      <c r="C552" s="664" t="s">
        <v>2047</v>
      </c>
      <c r="D552" s="745" t="s">
        <v>2797</v>
      </c>
      <c r="E552" s="746" t="s">
        <v>2086</v>
      </c>
      <c r="F552" s="664" t="s">
        <v>2043</v>
      </c>
      <c r="G552" s="664" t="s">
        <v>2183</v>
      </c>
      <c r="H552" s="664" t="s">
        <v>525</v>
      </c>
      <c r="I552" s="664" t="s">
        <v>2712</v>
      </c>
      <c r="J552" s="664" t="s">
        <v>770</v>
      </c>
      <c r="K552" s="664" t="s">
        <v>2184</v>
      </c>
      <c r="L552" s="665">
        <v>0</v>
      </c>
      <c r="M552" s="665">
        <v>0</v>
      </c>
      <c r="N552" s="664">
        <v>1</v>
      </c>
      <c r="O552" s="747">
        <v>1</v>
      </c>
      <c r="P552" s="665"/>
      <c r="Q552" s="680"/>
      <c r="R552" s="664"/>
      <c r="S552" s="680">
        <v>0</v>
      </c>
      <c r="T552" s="747"/>
      <c r="U552" s="703">
        <v>0</v>
      </c>
    </row>
    <row r="553" spans="1:21" ht="14.4" customHeight="1" x14ac:dyDescent="0.3">
      <c r="A553" s="663">
        <v>25</v>
      </c>
      <c r="B553" s="664" t="s">
        <v>1838</v>
      </c>
      <c r="C553" s="664" t="s">
        <v>2047</v>
      </c>
      <c r="D553" s="745" t="s">
        <v>2797</v>
      </c>
      <c r="E553" s="746" t="s">
        <v>2086</v>
      </c>
      <c r="F553" s="664" t="s">
        <v>2043</v>
      </c>
      <c r="G553" s="664" t="s">
        <v>2155</v>
      </c>
      <c r="H553" s="664" t="s">
        <v>525</v>
      </c>
      <c r="I553" s="664" t="s">
        <v>2365</v>
      </c>
      <c r="J553" s="664" t="s">
        <v>2366</v>
      </c>
      <c r="K553" s="664" t="s">
        <v>2367</v>
      </c>
      <c r="L553" s="665">
        <v>85.27</v>
      </c>
      <c r="M553" s="665">
        <v>85.27</v>
      </c>
      <c r="N553" s="664">
        <v>1</v>
      </c>
      <c r="O553" s="747">
        <v>0.5</v>
      </c>
      <c r="P553" s="665"/>
      <c r="Q553" s="680">
        <v>0</v>
      </c>
      <c r="R553" s="664"/>
      <c r="S553" s="680">
        <v>0</v>
      </c>
      <c r="T553" s="747"/>
      <c r="U553" s="703">
        <v>0</v>
      </c>
    </row>
    <row r="554" spans="1:21" ht="14.4" customHeight="1" x14ac:dyDescent="0.3">
      <c r="A554" s="663">
        <v>25</v>
      </c>
      <c r="B554" s="664" t="s">
        <v>1838</v>
      </c>
      <c r="C554" s="664" t="s">
        <v>2047</v>
      </c>
      <c r="D554" s="745" t="s">
        <v>2797</v>
      </c>
      <c r="E554" s="746" t="s">
        <v>2086</v>
      </c>
      <c r="F554" s="664" t="s">
        <v>2043</v>
      </c>
      <c r="G554" s="664" t="s">
        <v>2155</v>
      </c>
      <c r="H554" s="664" t="s">
        <v>525</v>
      </c>
      <c r="I554" s="664" t="s">
        <v>1580</v>
      </c>
      <c r="J554" s="664" t="s">
        <v>1581</v>
      </c>
      <c r="K554" s="664" t="s">
        <v>2150</v>
      </c>
      <c r="L554" s="665">
        <v>170.52</v>
      </c>
      <c r="M554" s="665">
        <v>170.52</v>
      </c>
      <c r="N554" s="664">
        <v>1</v>
      </c>
      <c r="O554" s="747">
        <v>0.5</v>
      </c>
      <c r="P554" s="665"/>
      <c r="Q554" s="680">
        <v>0</v>
      </c>
      <c r="R554" s="664"/>
      <c r="S554" s="680">
        <v>0</v>
      </c>
      <c r="T554" s="747"/>
      <c r="U554" s="703">
        <v>0</v>
      </c>
    </row>
    <row r="555" spans="1:21" ht="14.4" customHeight="1" x14ac:dyDescent="0.3">
      <c r="A555" s="663">
        <v>25</v>
      </c>
      <c r="B555" s="664" t="s">
        <v>1838</v>
      </c>
      <c r="C555" s="664" t="s">
        <v>2047</v>
      </c>
      <c r="D555" s="745" t="s">
        <v>2797</v>
      </c>
      <c r="E555" s="746" t="s">
        <v>2086</v>
      </c>
      <c r="F555" s="664" t="s">
        <v>2043</v>
      </c>
      <c r="G555" s="664" t="s">
        <v>2314</v>
      </c>
      <c r="H555" s="664" t="s">
        <v>1302</v>
      </c>
      <c r="I555" s="664" t="s">
        <v>2713</v>
      </c>
      <c r="J555" s="664" t="s">
        <v>1337</v>
      </c>
      <c r="K555" s="664" t="s">
        <v>2306</v>
      </c>
      <c r="L555" s="665">
        <v>0</v>
      </c>
      <c r="M555" s="665">
        <v>0</v>
      </c>
      <c r="N555" s="664">
        <v>1</v>
      </c>
      <c r="O555" s="747">
        <v>0.5</v>
      </c>
      <c r="P555" s="665">
        <v>0</v>
      </c>
      <c r="Q555" s="680"/>
      <c r="R555" s="664">
        <v>1</v>
      </c>
      <c r="S555" s="680">
        <v>1</v>
      </c>
      <c r="T555" s="747">
        <v>0.5</v>
      </c>
      <c r="U555" s="703">
        <v>1</v>
      </c>
    </row>
    <row r="556" spans="1:21" ht="14.4" customHeight="1" x14ac:dyDescent="0.3">
      <c r="A556" s="663">
        <v>25</v>
      </c>
      <c r="B556" s="664" t="s">
        <v>1838</v>
      </c>
      <c r="C556" s="664" t="s">
        <v>2047</v>
      </c>
      <c r="D556" s="745" t="s">
        <v>2797</v>
      </c>
      <c r="E556" s="746" t="s">
        <v>2086</v>
      </c>
      <c r="F556" s="664" t="s">
        <v>2043</v>
      </c>
      <c r="G556" s="664" t="s">
        <v>2243</v>
      </c>
      <c r="H556" s="664" t="s">
        <v>525</v>
      </c>
      <c r="I556" s="664" t="s">
        <v>2244</v>
      </c>
      <c r="J556" s="664" t="s">
        <v>2245</v>
      </c>
      <c r="K556" s="664" t="s">
        <v>2246</v>
      </c>
      <c r="L556" s="665">
        <v>58.86</v>
      </c>
      <c r="M556" s="665">
        <v>58.86</v>
      </c>
      <c r="N556" s="664">
        <v>1</v>
      </c>
      <c r="O556" s="747">
        <v>1</v>
      </c>
      <c r="P556" s="665">
        <v>58.86</v>
      </c>
      <c r="Q556" s="680">
        <v>1</v>
      </c>
      <c r="R556" s="664">
        <v>1</v>
      </c>
      <c r="S556" s="680">
        <v>1</v>
      </c>
      <c r="T556" s="747">
        <v>1</v>
      </c>
      <c r="U556" s="703">
        <v>1</v>
      </c>
    </row>
    <row r="557" spans="1:21" ht="14.4" customHeight="1" x14ac:dyDescent="0.3">
      <c r="A557" s="663">
        <v>25</v>
      </c>
      <c r="B557" s="664" t="s">
        <v>1838</v>
      </c>
      <c r="C557" s="664" t="s">
        <v>2047</v>
      </c>
      <c r="D557" s="745" t="s">
        <v>2797</v>
      </c>
      <c r="E557" s="746" t="s">
        <v>2086</v>
      </c>
      <c r="F557" s="664" t="s">
        <v>2043</v>
      </c>
      <c r="G557" s="664" t="s">
        <v>2447</v>
      </c>
      <c r="H557" s="664" t="s">
        <v>525</v>
      </c>
      <c r="I557" s="664" t="s">
        <v>2612</v>
      </c>
      <c r="J557" s="664" t="s">
        <v>2482</v>
      </c>
      <c r="K557" s="664" t="s">
        <v>2613</v>
      </c>
      <c r="L557" s="665">
        <v>0</v>
      </c>
      <c r="M557" s="665">
        <v>0</v>
      </c>
      <c r="N557" s="664">
        <v>3</v>
      </c>
      <c r="O557" s="747">
        <v>2.5</v>
      </c>
      <c r="P557" s="665">
        <v>0</v>
      </c>
      <c r="Q557" s="680"/>
      <c r="R557" s="664">
        <v>2</v>
      </c>
      <c r="S557" s="680">
        <v>0.66666666666666663</v>
      </c>
      <c r="T557" s="747">
        <v>1.5</v>
      </c>
      <c r="U557" s="703">
        <v>0.6</v>
      </c>
    </row>
    <row r="558" spans="1:21" ht="14.4" customHeight="1" x14ac:dyDescent="0.3">
      <c r="A558" s="663">
        <v>25</v>
      </c>
      <c r="B558" s="664" t="s">
        <v>1838</v>
      </c>
      <c r="C558" s="664" t="s">
        <v>2047</v>
      </c>
      <c r="D558" s="745" t="s">
        <v>2797</v>
      </c>
      <c r="E558" s="746" t="s">
        <v>2086</v>
      </c>
      <c r="F558" s="664" t="s">
        <v>2043</v>
      </c>
      <c r="G558" s="664" t="s">
        <v>2447</v>
      </c>
      <c r="H558" s="664" t="s">
        <v>525</v>
      </c>
      <c r="I558" s="664" t="s">
        <v>2478</v>
      </c>
      <c r="J558" s="664" t="s">
        <v>2479</v>
      </c>
      <c r="K558" s="664" t="s">
        <v>2480</v>
      </c>
      <c r="L558" s="665">
        <v>0</v>
      </c>
      <c r="M558" s="665">
        <v>0</v>
      </c>
      <c r="N558" s="664">
        <v>8</v>
      </c>
      <c r="O558" s="747">
        <v>7.5</v>
      </c>
      <c r="P558" s="665">
        <v>0</v>
      </c>
      <c r="Q558" s="680"/>
      <c r="R558" s="664">
        <v>3</v>
      </c>
      <c r="S558" s="680">
        <v>0.375</v>
      </c>
      <c r="T558" s="747">
        <v>3</v>
      </c>
      <c r="U558" s="703">
        <v>0.4</v>
      </c>
    </row>
    <row r="559" spans="1:21" ht="14.4" customHeight="1" x14ac:dyDescent="0.3">
      <c r="A559" s="663">
        <v>25</v>
      </c>
      <c r="B559" s="664" t="s">
        <v>1838</v>
      </c>
      <c r="C559" s="664" t="s">
        <v>2047</v>
      </c>
      <c r="D559" s="745" t="s">
        <v>2797</v>
      </c>
      <c r="E559" s="746" t="s">
        <v>2086</v>
      </c>
      <c r="F559" s="664" t="s">
        <v>2043</v>
      </c>
      <c r="G559" s="664" t="s">
        <v>2447</v>
      </c>
      <c r="H559" s="664" t="s">
        <v>525</v>
      </c>
      <c r="I559" s="664" t="s">
        <v>2714</v>
      </c>
      <c r="J559" s="664" t="s">
        <v>2479</v>
      </c>
      <c r="K559" s="664" t="s">
        <v>2715</v>
      </c>
      <c r="L559" s="665">
        <v>0</v>
      </c>
      <c r="M559" s="665">
        <v>0</v>
      </c>
      <c r="N559" s="664">
        <v>12</v>
      </c>
      <c r="O559" s="747">
        <v>3</v>
      </c>
      <c r="P559" s="665"/>
      <c r="Q559" s="680"/>
      <c r="R559" s="664"/>
      <c r="S559" s="680">
        <v>0</v>
      </c>
      <c r="T559" s="747"/>
      <c r="U559" s="703">
        <v>0</v>
      </c>
    </row>
    <row r="560" spans="1:21" ht="14.4" customHeight="1" x14ac:dyDescent="0.3">
      <c r="A560" s="663">
        <v>25</v>
      </c>
      <c r="B560" s="664" t="s">
        <v>1838</v>
      </c>
      <c r="C560" s="664" t="s">
        <v>2047</v>
      </c>
      <c r="D560" s="745" t="s">
        <v>2797</v>
      </c>
      <c r="E560" s="746" t="s">
        <v>2086</v>
      </c>
      <c r="F560" s="664" t="s">
        <v>2043</v>
      </c>
      <c r="G560" s="664" t="s">
        <v>2447</v>
      </c>
      <c r="H560" s="664" t="s">
        <v>525</v>
      </c>
      <c r="I560" s="664" t="s">
        <v>2481</v>
      </c>
      <c r="J560" s="664" t="s">
        <v>2482</v>
      </c>
      <c r="K560" s="664" t="s">
        <v>2483</v>
      </c>
      <c r="L560" s="665">
        <v>24.35</v>
      </c>
      <c r="M560" s="665">
        <v>48.7</v>
      </c>
      <c r="N560" s="664">
        <v>2</v>
      </c>
      <c r="O560" s="747">
        <v>2</v>
      </c>
      <c r="P560" s="665">
        <v>24.35</v>
      </c>
      <c r="Q560" s="680">
        <v>0.5</v>
      </c>
      <c r="R560" s="664">
        <v>1</v>
      </c>
      <c r="S560" s="680">
        <v>0.5</v>
      </c>
      <c r="T560" s="747">
        <v>1</v>
      </c>
      <c r="U560" s="703">
        <v>0.5</v>
      </c>
    </row>
    <row r="561" spans="1:21" ht="14.4" customHeight="1" x14ac:dyDescent="0.3">
      <c r="A561" s="663">
        <v>25</v>
      </c>
      <c r="B561" s="664" t="s">
        <v>1838</v>
      </c>
      <c r="C561" s="664" t="s">
        <v>2047</v>
      </c>
      <c r="D561" s="745" t="s">
        <v>2797</v>
      </c>
      <c r="E561" s="746" t="s">
        <v>2086</v>
      </c>
      <c r="F561" s="664" t="s">
        <v>2043</v>
      </c>
      <c r="G561" s="664" t="s">
        <v>2376</v>
      </c>
      <c r="H561" s="664" t="s">
        <v>525</v>
      </c>
      <c r="I561" s="664" t="s">
        <v>2716</v>
      </c>
      <c r="J561" s="664" t="s">
        <v>2378</v>
      </c>
      <c r="K561" s="664" t="s">
        <v>2717</v>
      </c>
      <c r="L561" s="665">
        <v>477.5</v>
      </c>
      <c r="M561" s="665">
        <v>477.5</v>
      </c>
      <c r="N561" s="664">
        <v>1</v>
      </c>
      <c r="O561" s="747">
        <v>1</v>
      </c>
      <c r="P561" s="665"/>
      <c r="Q561" s="680">
        <v>0</v>
      </c>
      <c r="R561" s="664"/>
      <c r="S561" s="680">
        <v>0</v>
      </c>
      <c r="T561" s="747"/>
      <c r="U561" s="703">
        <v>0</v>
      </c>
    </row>
    <row r="562" spans="1:21" ht="14.4" customHeight="1" x14ac:dyDescent="0.3">
      <c r="A562" s="663">
        <v>25</v>
      </c>
      <c r="B562" s="664" t="s">
        <v>1838</v>
      </c>
      <c r="C562" s="664" t="s">
        <v>2047</v>
      </c>
      <c r="D562" s="745" t="s">
        <v>2797</v>
      </c>
      <c r="E562" s="746" t="s">
        <v>2086</v>
      </c>
      <c r="F562" s="664" t="s">
        <v>2043</v>
      </c>
      <c r="G562" s="664" t="s">
        <v>2131</v>
      </c>
      <c r="H562" s="664" t="s">
        <v>525</v>
      </c>
      <c r="I562" s="664" t="s">
        <v>2428</v>
      </c>
      <c r="J562" s="664" t="s">
        <v>2133</v>
      </c>
      <c r="K562" s="664" t="s">
        <v>2429</v>
      </c>
      <c r="L562" s="665">
        <v>0</v>
      </c>
      <c r="M562" s="665">
        <v>0</v>
      </c>
      <c r="N562" s="664">
        <v>1</v>
      </c>
      <c r="O562" s="747">
        <v>0.5</v>
      </c>
      <c r="P562" s="665"/>
      <c r="Q562" s="680"/>
      <c r="R562" s="664"/>
      <c r="S562" s="680">
        <v>0</v>
      </c>
      <c r="T562" s="747"/>
      <c r="U562" s="703">
        <v>0</v>
      </c>
    </row>
    <row r="563" spans="1:21" ht="14.4" customHeight="1" x14ac:dyDescent="0.3">
      <c r="A563" s="663">
        <v>25</v>
      </c>
      <c r="B563" s="664" t="s">
        <v>1838</v>
      </c>
      <c r="C563" s="664" t="s">
        <v>2047</v>
      </c>
      <c r="D563" s="745" t="s">
        <v>2797</v>
      </c>
      <c r="E563" s="746" t="s">
        <v>2086</v>
      </c>
      <c r="F563" s="664" t="s">
        <v>2043</v>
      </c>
      <c r="G563" s="664" t="s">
        <v>2131</v>
      </c>
      <c r="H563" s="664" t="s">
        <v>525</v>
      </c>
      <c r="I563" s="664" t="s">
        <v>2132</v>
      </c>
      <c r="J563" s="664" t="s">
        <v>2133</v>
      </c>
      <c r="K563" s="664" t="s">
        <v>2134</v>
      </c>
      <c r="L563" s="665">
        <v>0</v>
      </c>
      <c r="M563" s="665">
        <v>0</v>
      </c>
      <c r="N563" s="664">
        <v>1</v>
      </c>
      <c r="O563" s="747">
        <v>1</v>
      </c>
      <c r="P563" s="665"/>
      <c r="Q563" s="680"/>
      <c r="R563" s="664"/>
      <c r="S563" s="680">
        <v>0</v>
      </c>
      <c r="T563" s="747"/>
      <c r="U563" s="703">
        <v>0</v>
      </c>
    </row>
    <row r="564" spans="1:21" ht="14.4" customHeight="1" x14ac:dyDescent="0.3">
      <c r="A564" s="663">
        <v>25</v>
      </c>
      <c r="B564" s="664" t="s">
        <v>1838</v>
      </c>
      <c r="C564" s="664" t="s">
        <v>2047</v>
      </c>
      <c r="D564" s="745" t="s">
        <v>2797</v>
      </c>
      <c r="E564" s="746" t="s">
        <v>2086</v>
      </c>
      <c r="F564" s="664" t="s">
        <v>2043</v>
      </c>
      <c r="G564" s="664" t="s">
        <v>2718</v>
      </c>
      <c r="H564" s="664" t="s">
        <v>525</v>
      </c>
      <c r="I564" s="664" t="s">
        <v>1225</v>
      </c>
      <c r="J564" s="664" t="s">
        <v>1226</v>
      </c>
      <c r="K564" s="664" t="s">
        <v>2719</v>
      </c>
      <c r="L564" s="665">
        <v>0</v>
      </c>
      <c r="M564" s="665">
        <v>0</v>
      </c>
      <c r="N564" s="664">
        <v>4</v>
      </c>
      <c r="O564" s="747">
        <v>1</v>
      </c>
      <c r="P564" s="665"/>
      <c r="Q564" s="680"/>
      <c r="R564" s="664"/>
      <c r="S564" s="680">
        <v>0</v>
      </c>
      <c r="T564" s="747"/>
      <c r="U564" s="703">
        <v>0</v>
      </c>
    </row>
    <row r="565" spans="1:21" ht="14.4" customHeight="1" x14ac:dyDescent="0.3">
      <c r="A565" s="663">
        <v>25</v>
      </c>
      <c r="B565" s="664" t="s">
        <v>1838</v>
      </c>
      <c r="C565" s="664" t="s">
        <v>2047</v>
      </c>
      <c r="D565" s="745" t="s">
        <v>2797</v>
      </c>
      <c r="E565" s="746" t="s">
        <v>2086</v>
      </c>
      <c r="F565" s="664" t="s">
        <v>2043</v>
      </c>
      <c r="G565" s="664" t="s">
        <v>2454</v>
      </c>
      <c r="H565" s="664" t="s">
        <v>525</v>
      </c>
      <c r="I565" s="664" t="s">
        <v>881</v>
      </c>
      <c r="J565" s="664" t="s">
        <v>2720</v>
      </c>
      <c r="K565" s="664" t="s">
        <v>2721</v>
      </c>
      <c r="L565" s="665">
        <v>36.54</v>
      </c>
      <c r="M565" s="665">
        <v>36.54</v>
      </c>
      <c r="N565" s="664">
        <v>1</v>
      </c>
      <c r="O565" s="747"/>
      <c r="P565" s="665"/>
      <c r="Q565" s="680">
        <v>0</v>
      </c>
      <c r="R565" s="664"/>
      <c r="S565" s="680">
        <v>0</v>
      </c>
      <c r="T565" s="747"/>
      <c r="U565" s="703"/>
    </row>
    <row r="566" spans="1:21" ht="14.4" customHeight="1" x14ac:dyDescent="0.3">
      <c r="A566" s="663">
        <v>25</v>
      </c>
      <c r="B566" s="664" t="s">
        <v>1838</v>
      </c>
      <c r="C566" s="664" t="s">
        <v>2047</v>
      </c>
      <c r="D566" s="745" t="s">
        <v>2797</v>
      </c>
      <c r="E566" s="746" t="s">
        <v>2086</v>
      </c>
      <c r="F566" s="664" t="s">
        <v>2043</v>
      </c>
      <c r="G566" s="664" t="s">
        <v>2156</v>
      </c>
      <c r="H566" s="664" t="s">
        <v>525</v>
      </c>
      <c r="I566" s="664" t="s">
        <v>1561</v>
      </c>
      <c r="J566" s="664" t="s">
        <v>1562</v>
      </c>
      <c r="K566" s="664" t="s">
        <v>2157</v>
      </c>
      <c r="L566" s="665">
        <v>48.09</v>
      </c>
      <c r="M566" s="665">
        <v>96.18</v>
      </c>
      <c r="N566" s="664">
        <v>2</v>
      </c>
      <c r="O566" s="747">
        <v>2</v>
      </c>
      <c r="P566" s="665">
        <v>96.18</v>
      </c>
      <c r="Q566" s="680">
        <v>1</v>
      </c>
      <c r="R566" s="664">
        <v>2</v>
      </c>
      <c r="S566" s="680">
        <v>1</v>
      </c>
      <c r="T566" s="747">
        <v>2</v>
      </c>
      <c r="U566" s="703">
        <v>1</v>
      </c>
    </row>
    <row r="567" spans="1:21" ht="14.4" customHeight="1" x14ac:dyDescent="0.3">
      <c r="A567" s="663">
        <v>25</v>
      </c>
      <c r="B567" s="664" t="s">
        <v>1838</v>
      </c>
      <c r="C567" s="664" t="s">
        <v>2047</v>
      </c>
      <c r="D567" s="745" t="s">
        <v>2797</v>
      </c>
      <c r="E567" s="746" t="s">
        <v>2086</v>
      </c>
      <c r="F567" s="664" t="s">
        <v>2043</v>
      </c>
      <c r="G567" s="664" t="s">
        <v>2257</v>
      </c>
      <c r="H567" s="664" t="s">
        <v>525</v>
      </c>
      <c r="I567" s="664" t="s">
        <v>2258</v>
      </c>
      <c r="J567" s="664" t="s">
        <v>2259</v>
      </c>
      <c r="K567" s="664" t="s">
        <v>2260</v>
      </c>
      <c r="L567" s="665">
        <v>70.05</v>
      </c>
      <c r="M567" s="665">
        <v>70.05</v>
      </c>
      <c r="N567" s="664">
        <v>1</v>
      </c>
      <c r="O567" s="747">
        <v>1</v>
      </c>
      <c r="P567" s="665"/>
      <c r="Q567" s="680">
        <v>0</v>
      </c>
      <c r="R567" s="664"/>
      <c r="S567" s="680">
        <v>0</v>
      </c>
      <c r="T567" s="747"/>
      <c r="U567" s="703">
        <v>0</v>
      </c>
    </row>
    <row r="568" spans="1:21" ht="14.4" customHeight="1" x14ac:dyDescent="0.3">
      <c r="A568" s="663">
        <v>25</v>
      </c>
      <c r="B568" s="664" t="s">
        <v>1838</v>
      </c>
      <c r="C568" s="664" t="s">
        <v>2047</v>
      </c>
      <c r="D568" s="745" t="s">
        <v>2797</v>
      </c>
      <c r="E568" s="746" t="s">
        <v>2086</v>
      </c>
      <c r="F568" s="664" t="s">
        <v>2043</v>
      </c>
      <c r="G568" s="664" t="s">
        <v>2261</v>
      </c>
      <c r="H568" s="664" t="s">
        <v>525</v>
      </c>
      <c r="I568" s="664" t="s">
        <v>2722</v>
      </c>
      <c r="J568" s="664" t="s">
        <v>2617</v>
      </c>
      <c r="K568" s="664" t="s">
        <v>2723</v>
      </c>
      <c r="L568" s="665">
        <v>38.08</v>
      </c>
      <c r="M568" s="665">
        <v>114.24</v>
      </c>
      <c r="N568" s="664">
        <v>3</v>
      </c>
      <c r="O568" s="747">
        <v>2</v>
      </c>
      <c r="P568" s="665">
        <v>38.08</v>
      </c>
      <c r="Q568" s="680">
        <v>0.33333333333333331</v>
      </c>
      <c r="R568" s="664">
        <v>1</v>
      </c>
      <c r="S568" s="680">
        <v>0.33333333333333331</v>
      </c>
      <c r="T568" s="747">
        <v>1</v>
      </c>
      <c r="U568" s="703">
        <v>0.5</v>
      </c>
    </row>
    <row r="569" spans="1:21" ht="14.4" customHeight="1" x14ac:dyDescent="0.3">
      <c r="A569" s="663">
        <v>25</v>
      </c>
      <c r="B569" s="664" t="s">
        <v>1838</v>
      </c>
      <c r="C569" s="664" t="s">
        <v>2047</v>
      </c>
      <c r="D569" s="745" t="s">
        <v>2797</v>
      </c>
      <c r="E569" s="746" t="s">
        <v>2086</v>
      </c>
      <c r="F569" s="664" t="s">
        <v>2043</v>
      </c>
      <c r="G569" s="664" t="s">
        <v>2261</v>
      </c>
      <c r="H569" s="664" t="s">
        <v>525</v>
      </c>
      <c r="I569" s="664" t="s">
        <v>2724</v>
      </c>
      <c r="J569" s="664" t="s">
        <v>2617</v>
      </c>
      <c r="K569" s="664" t="s">
        <v>2725</v>
      </c>
      <c r="L569" s="665">
        <v>0</v>
      </c>
      <c r="M569" s="665">
        <v>0</v>
      </c>
      <c r="N569" s="664">
        <v>2</v>
      </c>
      <c r="O569" s="747">
        <v>0.5</v>
      </c>
      <c r="P569" s="665"/>
      <c r="Q569" s="680"/>
      <c r="R569" s="664"/>
      <c r="S569" s="680">
        <v>0</v>
      </c>
      <c r="T569" s="747"/>
      <c r="U569" s="703">
        <v>0</v>
      </c>
    </row>
    <row r="570" spans="1:21" ht="14.4" customHeight="1" x14ac:dyDescent="0.3">
      <c r="A570" s="663">
        <v>25</v>
      </c>
      <c r="B570" s="664" t="s">
        <v>1838</v>
      </c>
      <c r="C570" s="664" t="s">
        <v>2047</v>
      </c>
      <c r="D570" s="745" t="s">
        <v>2797</v>
      </c>
      <c r="E570" s="746" t="s">
        <v>2086</v>
      </c>
      <c r="F570" s="664" t="s">
        <v>2043</v>
      </c>
      <c r="G570" s="664" t="s">
        <v>2102</v>
      </c>
      <c r="H570" s="664" t="s">
        <v>525</v>
      </c>
      <c r="I570" s="664" t="s">
        <v>2619</v>
      </c>
      <c r="J570" s="664" t="s">
        <v>2620</v>
      </c>
      <c r="K570" s="664" t="s">
        <v>2621</v>
      </c>
      <c r="L570" s="665">
        <v>49.38</v>
      </c>
      <c r="M570" s="665">
        <v>49.38</v>
      </c>
      <c r="N570" s="664">
        <v>1</v>
      </c>
      <c r="O570" s="747">
        <v>1</v>
      </c>
      <c r="P570" s="665"/>
      <c r="Q570" s="680">
        <v>0</v>
      </c>
      <c r="R570" s="664"/>
      <c r="S570" s="680">
        <v>0</v>
      </c>
      <c r="T570" s="747"/>
      <c r="U570" s="703">
        <v>0</v>
      </c>
    </row>
    <row r="571" spans="1:21" ht="14.4" customHeight="1" x14ac:dyDescent="0.3">
      <c r="A571" s="663">
        <v>25</v>
      </c>
      <c r="B571" s="664" t="s">
        <v>1838</v>
      </c>
      <c r="C571" s="664" t="s">
        <v>2047</v>
      </c>
      <c r="D571" s="745" t="s">
        <v>2797</v>
      </c>
      <c r="E571" s="746" t="s">
        <v>2086</v>
      </c>
      <c r="F571" s="664" t="s">
        <v>2043</v>
      </c>
      <c r="G571" s="664" t="s">
        <v>2097</v>
      </c>
      <c r="H571" s="664" t="s">
        <v>525</v>
      </c>
      <c r="I571" s="664" t="s">
        <v>1592</v>
      </c>
      <c r="J571" s="664" t="s">
        <v>1593</v>
      </c>
      <c r="K571" s="664" t="s">
        <v>2098</v>
      </c>
      <c r="L571" s="665">
        <v>132.97999999999999</v>
      </c>
      <c r="M571" s="665">
        <v>4521.32</v>
      </c>
      <c r="N571" s="664">
        <v>34</v>
      </c>
      <c r="O571" s="747">
        <v>22</v>
      </c>
      <c r="P571" s="665">
        <v>1861.7199999999998</v>
      </c>
      <c r="Q571" s="680">
        <v>0.41176470588235292</v>
      </c>
      <c r="R571" s="664">
        <v>14</v>
      </c>
      <c r="S571" s="680">
        <v>0.41176470588235292</v>
      </c>
      <c r="T571" s="747">
        <v>8</v>
      </c>
      <c r="U571" s="703">
        <v>0.36363636363636365</v>
      </c>
    </row>
    <row r="572" spans="1:21" ht="14.4" customHeight="1" x14ac:dyDescent="0.3">
      <c r="A572" s="663">
        <v>25</v>
      </c>
      <c r="B572" s="664" t="s">
        <v>1838</v>
      </c>
      <c r="C572" s="664" t="s">
        <v>2047</v>
      </c>
      <c r="D572" s="745" t="s">
        <v>2797</v>
      </c>
      <c r="E572" s="746" t="s">
        <v>2086</v>
      </c>
      <c r="F572" s="664" t="s">
        <v>2043</v>
      </c>
      <c r="G572" s="664" t="s">
        <v>2097</v>
      </c>
      <c r="H572" s="664" t="s">
        <v>525</v>
      </c>
      <c r="I572" s="664" t="s">
        <v>2167</v>
      </c>
      <c r="J572" s="664" t="s">
        <v>1593</v>
      </c>
      <c r="K572" s="664" t="s">
        <v>2168</v>
      </c>
      <c r="L572" s="665">
        <v>0</v>
      </c>
      <c r="M572" s="665">
        <v>0</v>
      </c>
      <c r="N572" s="664">
        <v>1</v>
      </c>
      <c r="O572" s="747">
        <v>1</v>
      </c>
      <c r="P572" s="665"/>
      <c r="Q572" s="680"/>
      <c r="R572" s="664"/>
      <c r="S572" s="680">
        <v>0</v>
      </c>
      <c r="T572" s="747"/>
      <c r="U572" s="703">
        <v>0</v>
      </c>
    </row>
    <row r="573" spans="1:21" ht="14.4" customHeight="1" x14ac:dyDescent="0.3">
      <c r="A573" s="663">
        <v>25</v>
      </c>
      <c r="B573" s="664" t="s">
        <v>1838</v>
      </c>
      <c r="C573" s="664" t="s">
        <v>2047</v>
      </c>
      <c r="D573" s="745" t="s">
        <v>2797</v>
      </c>
      <c r="E573" s="746" t="s">
        <v>2086</v>
      </c>
      <c r="F573" s="664" t="s">
        <v>2043</v>
      </c>
      <c r="G573" s="664" t="s">
        <v>2726</v>
      </c>
      <c r="H573" s="664" t="s">
        <v>525</v>
      </c>
      <c r="I573" s="664" t="s">
        <v>2727</v>
      </c>
      <c r="J573" s="664" t="s">
        <v>2728</v>
      </c>
      <c r="K573" s="664" t="s">
        <v>2729</v>
      </c>
      <c r="L573" s="665">
        <v>0</v>
      </c>
      <c r="M573" s="665">
        <v>0</v>
      </c>
      <c r="N573" s="664">
        <v>4</v>
      </c>
      <c r="O573" s="747">
        <v>1</v>
      </c>
      <c r="P573" s="665"/>
      <c r="Q573" s="680"/>
      <c r="R573" s="664"/>
      <c r="S573" s="680">
        <v>0</v>
      </c>
      <c r="T573" s="747"/>
      <c r="U573" s="703">
        <v>0</v>
      </c>
    </row>
    <row r="574" spans="1:21" ht="14.4" customHeight="1" x14ac:dyDescent="0.3">
      <c r="A574" s="663">
        <v>25</v>
      </c>
      <c r="B574" s="664" t="s">
        <v>1838</v>
      </c>
      <c r="C574" s="664" t="s">
        <v>2047</v>
      </c>
      <c r="D574" s="745" t="s">
        <v>2797</v>
      </c>
      <c r="E574" s="746" t="s">
        <v>2086</v>
      </c>
      <c r="F574" s="664" t="s">
        <v>2043</v>
      </c>
      <c r="G574" s="664" t="s">
        <v>2704</v>
      </c>
      <c r="H574" s="664" t="s">
        <v>525</v>
      </c>
      <c r="I574" s="664" t="s">
        <v>1752</v>
      </c>
      <c r="J574" s="664" t="s">
        <v>1753</v>
      </c>
      <c r="K574" s="664" t="s">
        <v>2705</v>
      </c>
      <c r="L574" s="665">
        <v>0</v>
      </c>
      <c r="M574" s="665">
        <v>0</v>
      </c>
      <c r="N574" s="664">
        <v>2</v>
      </c>
      <c r="O574" s="747">
        <v>1.5</v>
      </c>
      <c r="P574" s="665">
        <v>0</v>
      </c>
      <c r="Q574" s="680"/>
      <c r="R574" s="664">
        <v>2</v>
      </c>
      <c r="S574" s="680">
        <v>1</v>
      </c>
      <c r="T574" s="747">
        <v>1.5</v>
      </c>
      <c r="U574" s="703">
        <v>1</v>
      </c>
    </row>
    <row r="575" spans="1:21" ht="14.4" customHeight="1" x14ac:dyDescent="0.3">
      <c r="A575" s="663">
        <v>25</v>
      </c>
      <c r="B575" s="664" t="s">
        <v>1838</v>
      </c>
      <c r="C575" s="664" t="s">
        <v>2047</v>
      </c>
      <c r="D575" s="745" t="s">
        <v>2797</v>
      </c>
      <c r="E575" s="746" t="s">
        <v>2086</v>
      </c>
      <c r="F575" s="664" t="s">
        <v>2043</v>
      </c>
      <c r="G575" s="664" t="s">
        <v>2730</v>
      </c>
      <c r="H575" s="664" t="s">
        <v>1302</v>
      </c>
      <c r="I575" s="664" t="s">
        <v>2731</v>
      </c>
      <c r="J575" s="664" t="s">
        <v>2732</v>
      </c>
      <c r="K575" s="664" t="s">
        <v>2733</v>
      </c>
      <c r="L575" s="665">
        <v>69.16</v>
      </c>
      <c r="M575" s="665">
        <v>138.32</v>
      </c>
      <c r="N575" s="664">
        <v>2</v>
      </c>
      <c r="O575" s="747">
        <v>1</v>
      </c>
      <c r="P575" s="665"/>
      <c r="Q575" s="680">
        <v>0</v>
      </c>
      <c r="R575" s="664"/>
      <c r="S575" s="680">
        <v>0</v>
      </c>
      <c r="T575" s="747"/>
      <c r="U575" s="703">
        <v>0</v>
      </c>
    </row>
    <row r="576" spans="1:21" ht="14.4" customHeight="1" x14ac:dyDescent="0.3">
      <c r="A576" s="663">
        <v>25</v>
      </c>
      <c r="B576" s="664" t="s">
        <v>1838</v>
      </c>
      <c r="C576" s="664" t="s">
        <v>2047</v>
      </c>
      <c r="D576" s="745" t="s">
        <v>2797</v>
      </c>
      <c r="E576" s="746" t="s">
        <v>2086</v>
      </c>
      <c r="F576" s="664" t="s">
        <v>2043</v>
      </c>
      <c r="G576" s="664" t="s">
        <v>2229</v>
      </c>
      <c r="H576" s="664" t="s">
        <v>525</v>
      </c>
      <c r="I576" s="664" t="s">
        <v>761</v>
      </c>
      <c r="J576" s="664" t="s">
        <v>2230</v>
      </c>
      <c r="K576" s="664" t="s">
        <v>2231</v>
      </c>
      <c r="L576" s="665">
        <v>38.56</v>
      </c>
      <c r="M576" s="665">
        <v>192.8</v>
      </c>
      <c r="N576" s="664">
        <v>5</v>
      </c>
      <c r="O576" s="747">
        <v>3.5</v>
      </c>
      <c r="P576" s="665">
        <v>38.56</v>
      </c>
      <c r="Q576" s="680">
        <v>0.2</v>
      </c>
      <c r="R576" s="664">
        <v>1</v>
      </c>
      <c r="S576" s="680">
        <v>0.2</v>
      </c>
      <c r="T576" s="747">
        <v>0.5</v>
      </c>
      <c r="U576" s="703">
        <v>0.14285714285714285</v>
      </c>
    </row>
    <row r="577" spans="1:21" ht="14.4" customHeight="1" x14ac:dyDescent="0.3">
      <c r="A577" s="663">
        <v>25</v>
      </c>
      <c r="B577" s="664" t="s">
        <v>1838</v>
      </c>
      <c r="C577" s="664" t="s">
        <v>2047</v>
      </c>
      <c r="D577" s="745" t="s">
        <v>2797</v>
      </c>
      <c r="E577" s="746" t="s">
        <v>2086</v>
      </c>
      <c r="F577" s="664" t="s">
        <v>2043</v>
      </c>
      <c r="G577" s="664" t="s">
        <v>2140</v>
      </c>
      <c r="H577" s="664" t="s">
        <v>525</v>
      </c>
      <c r="I577" s="664" t="s">
        <v>1568</v>
      </c>
      <c r="J577" s="664" t="s">
        <v>1569</v>
      </c>
      <c r="K577" s="664" t="s">
        <v>2139</v>
      </c>
      <c r="L577" s="665">
        <v>34.19</v>
      </c>
      <c r="M577" s="665">
        <v>34.19</v>
      </c>
      <c r="N577" s="664">
        <v>1</v>
      </c>
      <c r="O577" s="747">
        <v>0.5</v>
      </c>
      <c r="P577" s="665"/>
      <c r="Q577" s="680">
        <v>0</v>
      </c>
      <c r="R577" s="664"/>
      <c r="S577" s="680">
        <v>0</v>
      </c>
      <c r="T577" s="747"/>
      <c r="U577" s="703">
        <v>0</v>
      </c>
    </row>
    <row r="578" spans="1:21" ht="14.4" customHeight="1" x14ac:dyDescent="0.3">
      <c r="A578" s="663">
        <v>25</v>
      </c>
      <c r="B578" s="664" t="s">
        <v>1838</v>
      </c>
      <c r="C578" s="664" t="s">
        <v>2047</v>
      </c>
      <c r="D578" s="745" t="s">
        <v>2797</v>
      </c>
      <c r="E578" s="746" t="s">
        <v>2086</v>
      </c>
      <c r="F578" s="664" t="s">
        <v>2043</v>
      </c>
      <c r="G578" s="664" t="s">
        <v>2734</v>
      </c>
      <c r="H578" s="664" t="s">
        <v>1302</v>
      </c>
      <c r="I578" s="664" t="s">
        <v>1313</v>
      </c>
      <c r="J578" s="664" t="s">
        <v>2011</v>
      </c>
      <c r="K578" s="664" t="s">
        <v>2012</v>
      </c>
      <c r="L578" s="665">
        <v>0</v>
      </c>
      <c r="M578" s="665">
        <v>0</v>
      </c>
      <c r="N578" s="664">
        <v>1</v>
      </c>
      <c r="O578" s="747">
        <v>1</v>
      </c>
      <c r="P578" s="665"/>
      <c r="Q578" s="680"/>
      <c r="R578" s="664"/>
      <c r="S578" s="680">
        <v>0</v>
      </c>
      <c r="T578" s="747"/>
      <c r="U578" s="703">
        <v>0</v>
      </c>
    </row>
    <row r="579" spans="1:21" ht="14.4" customHeight="1" x14ac:dyDescent="0.3">
      <c r="A579" s="663">
        <v>25</v>
      </c>
      <c r="B579" s="664" t="s">
        <v>1838</v>
      </c>
      <c r="C579" s="664" t="s">
        <v>2047</v>
      </c>
      <c r="D579" s="745" t="s">
        <v>2797</v>
      </c>
      <c r="E579" s="746" t="s">
        <v>2086</v>
      </c>
      <c r="F579" s="664" t="s">
        <v>2043</v>
      </c>
      <c r="G579" s="664" t="s">
        <v>2281</v>
      </c>
      <c r="H579" s="664" t="s">
        <v>1302</v>
      </c>
      <c r="I579" s="664" t="s">
        <v>1469</v>
      </c>
      <c r="J579" s="664" t="s">
        <v>1470</v>
      </c>
      <c r="K579" s="664" t="s">
        <v>2020</v>
      </c>
      <c r="L579" s="665">
        <v>141.04</v>
      </c>
      <c r="M579" s="665">
        <v>282.08</v>
      </c>
      <c r="N579" s="664">
        <v>2</v>
      </c>
      <c r="O579" s="747">
        <v>2</v>
      </c>
      <c r="P579" s="665">
        <v>141.04</v>
      </c>
      <c r="Q579" s="680">
        <v>0.5</v>
      </c>
      <c r="R579" s="664">
        <v>1</v>
      </c>
      <c r="S579" s="680">
        <v>0.5</v>
      </c>
      <c r="T579" s="747">
        <v>1</v>
      </c>
      <c r="U579" s="703">
        <v>0.5</v>
      </c>
    </row>
    <row r="580" spans="1:21" ht="14.4" customHeight="1" x14ac:dyDescent="0.3">
      <c r="A580" s="663">
        <v>25</v>
      </c>
      <c r="B580" s="664" t="s">
        <v>1838</v>
      </c>
      <c r="C580" s="664" t="s">
        <v>2047</v>
      </c>
      <c r="D580" s="745" t="s">
        <v>2797</v>
      </c>
      <c r="E580" s="746" t="s">
        <v>2086</v>
      </c>
      <c r="F580" s="664" t="s">
        <v>2043</v>
      </c>
      <c r="G580" s="664" t="s">
        <v>2281</v>
      </c>
      <c r="H580" s="664" t="s">
        <v>1302</v>
      </c>
      <c r="I580" s="664" t="s">
        <v>1469</v>
      </c>
      <c r="J580" s="664" t="s">
        <v>1470</v>
      </c>
      <c r="K580" s="664" t="s">
        <v>2020</v>
      </c>
      <c r="L580" s="665">
        <v>141.25</v>
      </c>
      <c r="M580" s="665">
        <v>141.25</v>
      </c>
      <c r="N580" s="664">
        <v>1</v>
      </c>
      <c r="O580" s="747">
        <v>0.5</v>
      </c>
      <c r="P580" s="665"/>
      <c r="Q580" s="680">
        <v>0</v>
      </c>
      <c r="R580" s="664"/>
      <c r="S580" s="680">
        <v>0</v>
      </c>
      <c r="T580" s="747"/>
      <c r="U580" s="703">
        <v>0</v>
      </c>
    </row>
    <row r="581" spans="1:21" ht="14.4" customHeight="1" x14ac:dyDescent="0.3">
      <c r="A581" s="663">
        <v>25</v>
      </c>
      <c r="B581" s="664" t="s">
        <v>1838</v>
      </c>
      <c r="C581" s="664" t="s">
        <v>2047</v>
      </c>
      <c r="D581" s="745" t="s">
        <v>2797</v>
      </c>
      <c r="E581" s="746" t="s">
        <v>2086</v>
      </c>
      <c r="F581" s="664" t="s">
        <v>2043</v>
      </c>
      <c r="G581" s="664" t="s">
        <v>2281</v>
      </c>
      <c r="H581" s="664" t="s">
        <v>525</v>
      </c>
      <c r="I581" s="664" t="s">
        <v>2735</v>
      </c>
      <c r="J581" s="664" t="s">
        <v>2736</v>
      </c>
      <c r="K581" s="664" t="s">
        <v>2737</v>
      </c>
      <c r="L581" s="665">
        <v>141.04</v>
      </c>
      <c r="M581" s="665">
        <v>282.08</v>
      </c>
      <c r="N581" s="664">
        <v>2</v>
      </c>
      <c r="O581" s="747">
        <v>1</v>
      </c>
      <c r="P581" s="665"/>
      <c r="Q581" s="680">
        <v>0</v>
      </c>
      <c r="R581" s="664"/>
      <c r="S581" s="680">
        <v>0</v>
      </c>
      <c r="T581" s="747"/>
      <c r="U581" s="703">
        <v>0</v>
      </c>
    </row>
    <row r="582" spans="1:21" ht="14.4" customHeight="1" x14ac:dyDescent="0.3">
      <c r="A582" s="663">
        <v>25</v>
      </c>
      <c r="B582" s="664" t="s">
        <v>1838</v>
      </c>
      <c r="C582" s="664" t="s">
        <v>2047</v>
      </c>
      <c r="D582" s="745" t="s">
        <v>2797</v>
      </c>
      <c r="E582" s="746" t="s">
        <v>2086</v>
      </c>
      <c r="F582" s="664" t="s">
        <v>2043</v>
      </c>
      <c r="G582" s="664" t="s">
        <v>2121</v>
      </c>
      <c r="H582" s="664" t="s">
        <v>1302</v>
      </c>
      <c r="I582" s="664" t="s">
        <v>2738</v>
      </c>
      <c r="J582" s="664" t="s">
        <v>1447</v>
      </c>
      <c r="K582" s="664" t="s">
        <v>2739</v>
      </c>
      <c r="L582" s="665">
        <v>277.12</v>
      </c>
      <c r="M582" s="665">
        <v>831.36</v>
      </c>
      <c r="N582" s="664">
        <v>3</v>
      </c>
      <c r="O582" s="747">
        <v>0.5</v>
      </c>
      <c r="P582" s="665">
        <v>831.36</v>
      </c>
      <c r="Q582" s="680">
        <v>1</v>
      </c>
      <c r="R582" s="664">
        <v>3</v>
      </c>
      <c r="S582" s="680">
        <v>1</v>
      </c>
      <c r="T582" s="747">
        <v>0.5</v>
      </c>
      <c r="U582" s="703">
        <v>1</v>
      </c>
    </row>
    <row r="583" spans="1:21" ht="14.4" customHeight="1" x14ac:dyDescent="0.3">
      <c r="A583" s="663">
        <v>25</v>
      </c>
      <c r="B583" s="664" t="s">
        <v>1838</v>
      </c>
      <c r="C583" s="664" t="s">
        <v>2047</v>
      </c>
      <c r="D583" s="745" t="s">
        <v>2797</v>
      </c>
      <c r="E583" s="746" t="s">
        <v>2086</v>
      </c>
      <c r="F583" s="664" t="s">
        <v>2043</v>
      </c>
      <c r="G583" s="664" t="s">
        <v>2388</v>
      </c>
      <c r="H583" s="664" t="s">
        <v>525</v>
      </c>
      <c r="I583" s="664" t="s">
        <v>2740</v>
      </c>
      <c r="J583" s="664" t="s">
        <v>2390</v>
      </c>
      <c r="K583" s="664" t="s">
        <v>2391</v>
      </c>
      <c r="L583" s="665">
        <v>0</v>
      </c>
      <c r="M583" s="665">
        <v>0</v>
      </c>
      <c r="N583" s="664">
        <v>2</v>
      </c>
      <c r="O583" s="747">
        <v>1</v>
      </c>
      <c r="P583" s="665">
        <v>0</v>
      </c>
      <c r="Q583" s="680"/>
      <c r="R583" s="664">
        <v>2</v>
      </c>
      <c r="S583" s="680">
        <v>1</v>
      </c>
      <c r="T583" s="747">
        <v>1</v>
      </c>
      <c r="U583" s="703">
        <v>1</v>
      </c>
    </row>
    <row r="584" spans="1:21" ht="14.4" customHeight="1" x14ac:dyDescent="0.3">
      <c r="A584" s="663">
        <v>25</v>
      </c>
      <c r="B584" s="664" t="s">
        <v>1838</v>
      </c>
      <c r="C584" s="664" t="s">
        <v>2047</v>
      </c>
      <c r="D584" s="745" t="s">
        <v>2797</v>
      </c>
      <c r="E584" s="746" t="s">
        <v>2086</v>
      </c>
      <c r="F584" s="664" t="s">
        <v>2043</v>
      </c>
      <c r="G584" s="664" t="s">
        <v>2099</v>
      </c>
      <c r="H584" s="664" t="s">
        <v>1302</v>
      </c>
      <c r="I584" s="664" t="s">
        <v>1375</v>
      </c>
      <c r="J584" s="664" t="s">
        <v>555</v>
      </c>
      <c r="K584" s="664" t="s">
        <v>1998</v>
      </c>
      <c r="L584" s="665">
        <v>18.260000000000002</v>
      </c>
      <c r="M584" s="665">
        <v>36.520000000000003</v>
      </c>
      <c r="N584" s="664">
        <v>2</v>
      </c>
      <c r="O584" s="747">
        <v>1</v>
      </c>
      <c r="P584" s="665"/>
      <c r="Q584" s="680">
        <v>0</v>
      </c>
      <c r="R584" s="664"/>
      <c r="S584" s="680">
        <v>0</v>
      </c>
      <c r="T584" s="747"/>
      <c r="U584" s="703">
        <v>0</v>
      </c>
    </row>
    <row r="585" spans="1:21" ht="14.4" customHeight="1" x14ac:dyDescent="0.3">
      <c r="A585" s="663">
        <v>25</v>
      </c>
      <c r="B585" s="664" t="s">
        <v>1838</v>
      </c>
      <c r="C585" s="664" t="s">
        <v>2047</v>
      </c>
      <c r="D585" s="745" t="s">
        <v>2797</v>
      </c>
      <c r="E585" s="746" t="s">
        <v>2086</v>
      </c>
      <c r="F585" s="664" t="s">
        <v>2043</v>
      </c>
      <c r="G585" s="664" t="s">
        <v>2099</v>
      </c>
      <c r="H585" s="664" t="s">
        <v>1302</v>
      </c>
      <c r="I585" s="664" t="s">
        <v>1311</v>
      </c>
      <c r="J585" s="664" t="s">
        <v>555</v>
      </c>
      <c r="K585" s="664" t="s">
        <v>1999</v>
      </c>
      <c r="L585" s="665">
        <v>48.42</v>
      </c>
      <c r="M585" s="665">
        <v>48.42</v>
      </c>
      <c r="N585" s="664">
        <v>1</v>
      </c>
      <c r="O585" s="747">
        <v>0.5</v>
      </c>
      <c r="P585" s="665"/>
      <c r="Q585" s="680">
        <v>0</v>
      </c>
      <c r="R585" s="664"/>
      <c r="S585" s="680">
        <v>0</v>
      </c>
      <c r="T585" s="747"/>
      <c r="U585" s="703">
        <v>0</v>
      </c>
    </row>
    <row r="586" spans="1:21" ht="14.4" customHeight="1" x14ac:dyDescent="0.3">
      <c r="A586" s="663">
        <v>25</v>
      </c>
      <c r="B586" s="664" t="s">
        <v>1838</v>
      </c>
      <c r="C586" s="664" t="s">
        <v>2047</v>
      </c>
      <c r="D586" s="745" t="s">
        <v>2797</v>
      </c>
      <c r="E586" s="746" t="s">
        <v>2086</v>
      </c>
      <c r="F586" s="664" t="s">
        <v>2043</v>
      </c>
      <c r="G586" s="664" t="s">
        <v>2099</v>
      </c>
      <c r="H586" s="664" t="s">
        <v>1302</v>
      </c>
      <c r="I586" s="664" t="s">
        <v>1311</v>
      </c>
      <c r="J586" s="664" t="s">
        <v>555</v>
      </c>
      <c r="K586" s="664" t="s">
        <v>1999</v>
      </c>
      <c r="L586" s="665">
        <v>36.54</v>
      </c>
      <c r="M586" s="665">
        <v>511.56</v>
      </c>
      <c r="N586" s="664">
        <v>14</v>
      </c>
      <c r="O586" s="747">
        <v>10.5</v>
      </c>
      <c r="P586" s="665">
        <v>328.86</v>
      </c>
      <c r="Q586" s="680">
        <v>0.6428571428571429</v>
      </c>
      <c r="R586" s="664">
        <v>9</v>
      </c>
      <c r="S586" s="680">
        <v>0.6428571428571429</v>
      </c>
      <c r="T586" s="747">
        <v>5.5</v>
      </c>
      <c r="U586" s="703">
        <v>0.52380952380952384</v>
      </c>
    </row>
    <row r="587" spans="1:21" ht="14.4" customHeight="1" x14ac:dyDescent="0.3">
      <c r="A587" s="663">
        <v>25</v>
      </c>
      <c r="B587" s="664" t="s">
        <v>1838</v>
      </c>
      <c r="C587" s="664" t="s">
        <v>2047</v>
      </c>
      <c r="D587" s="745" t="s">
        <v>2797</v>
      </c>
      <c r="E587" s="746" t="s">
        <v>2086</v>
      </c>
      <c r="F587" s="664" t="s">
        <v>2043</v>
      </c>
      <c r="G587" s="664" t="s">
        <v>2099</v>
      </c>
      <c r="H587" s="664" t="s">
        <v>525</v>
      </c>
      <c r="I587" s="664" t="s">
        <v>1178</v>
      </c>
      <c r="J587" s="664" t="s">
        <v>555</v>
      </c>
      <c r="K587" s="664" t="s">
        <v>2122</v>
      </c>
      <c r="L587" s="665">
        <v>48.42</v>
      </c>
      <c r="M587" s="665">
        <v>145.26</v>
      </c>
      <c r="N587" s="664">
        <v>3</v>
      </c>
      <c r="O587" s="747">
        <v>2</v>
      </c>
      <c r="P587" s="665">
        <v>48.42</v>
      </c>
      <c r="Q587" s="680">
        <v>0.33333333333333337</v>
      </c>
      <c r="R587" s="664">
        <v>1</v>
      </c>
      <c r="S587" s="680">
        <v>0.33333333333333331</v>
      </c>
      <c r="T587" s="747">
        <v>0.5</v>
      </c>
      <c r="U587" s="703">
        <v>0.25</v>
      </c>
    </row>
    <row r="588" spans="1:21" ht="14.4" customHeight="1" x14ac:dyDescent="0.3">
      <c r="A588" s="663">
        <v>25</v>
      </c>
      <c r="B588" s="664" t="s">
        <v>1838</v>
      </c>
      <c r="C588" s="664" t="s">
        <v>2047</v>
      </c>
      <c r="D588" s="745" t="s">
        <v>2797</v>
      </c>
      <c r="E588" s="746" t="s">
        <v>2086</v>
      </c>
      <c r="F588" s="664" t="s">
        <v>2043</v>
      </c>
      <c r="G588" s="664" t="s">
        <v>2099</v>
      </c>
      <c r="H588" s="664" t="s">
        <v>525</v>
      </c>
      <c r="I588" s="664" t="s">
        <v>1178</v>
      </c>
      <c r="J588" s="664" t="s">
        <v>555</v>
      </c>
      <c r="K588" s="664" t="s">
        <v>2122</v>
      </c>
      <c r="L588" s="665">
        <v>36.54</v>
      </c>
      <c r="M588" s="665">
        <v>328.86</v>
      </c>
      <c r="N588" s="664">
        <v>9</v>
      </c>
      <c r="O588" s="747">
        <v>7</v>
      </c>
      <c r="P588" s="665">
        <v>182.7</v>
      </c>
      <c r="Q588" s="680">
        <v>0.55555555555555547</v>
      </c>
      <c r="R588" s="664">
        <v>5</v>
      </c>
      <c r="S588" s="680">
        <v>0.55555555555555558</v>
      </c>
      <c r="T588" s="747">
        <v>4</v>
      </c>
      <c r="U588" s="703">
        <v>0.5714285714285714</v>
      </c>
    </row>
    <row r="589" spans="1:21" ht="14.4" customHeight="1" x14ac:dyDescent="0.3">
      <c r="A589" s="663">
        <v>25</v>
      </c>
      <c r="B589" s="664" t="s">
        <v>1838</v>
      </c>
      <c r="C589" s="664" t="s">
        <v>2047</v>
      </c>
      <c r="D589" s="745" t="s">
        <v>2797</v>
      </c>
      <c r="E589" s="746" t="s">
        <v>2086</v>
      </c>
      <c r="F589" s="664" t="s">
        <v>2043</v>
      </c>
      <c r="G589" s="664" t="s">
        <v>2099</v>
      </c>
      <c r="H589" s="664" t="s">
        <v>525</v>
      </c>
      <c r="I589" s="664" t="s">
        <v>666</v>
      </c>
      <c r="J589" s="664" t="s">
        <v>555</v>
      </c>
      <c r="K589" s="664" t="s">
        <v>2100</v>
      </c>
      <c r="L589" s="665">
        <v>24.22</v>
      </c>
      <c r="M589" s="665">
        <v>48.44</v>
      </c>
      <c r="N589" s="664">
        <v>2</v>
      </c>
      <c r="O589" s="747">
        <v>1.5</v>
      </c>
      <c r="P589" s="665">
        <v>24.22</v>
      </c>
      <c r="Q589" s="680">
        <v>0.5</v>
      </c>
      <c r="R589" s="664">
        <v>1</v>
      </c>
      <c r="S589" s="680">
        <v>0.5</v>
      </c>
      <c r="T589" s="747">
        <v>0.5</v>
      </c>
      <c r="U589" s="703">
        <v>0.33333333333333331</v>
      </c>
    </row>
    <row r="590" spans="1:21" ht="14.4" customHeight="1" x14ac:dyDescent="0.3">
      <c r="A590" s="663">
        <v>25</v>
      </c>
      <c r="B590" s="664" t="s">
        <v>1838</v>
      </c>
      <c r="C590" s="664" t="s">
        <v>2047</v>
      </c>
      <c r="D590" s="745" t="s">
        <v>2797</v>
      </c>
      <c r="E590" s="746" t="s">
        <v>2086</v>
      </c>
      <c r="F590" s="664" t="s">
        <v>2043</v>
      </c>
      <c r="G590" s="664" t="s">
        <v>2099</v>
      </c>
      <c r="H590" s="664" t="s">
        <v>525</v>
      </c>
      <c r="I590" s="664" t="s">
        <v>666</v>
      </c>
      <c r="J590" s="664" t="s">
        <v>555</v>
      </c>
      <c r="K590" s="664" t="s">
        <v>2100</v>
      </c>
      <c r="L590" s="665">
        <v>18.260000000000002</v>
      </c>
      <c r="M590" s="665">
        <v>36.520000000000003</v>
      </c>
      <c r="N590" s="664">
        <v>2</v>
      </c>
      <c r="O590" s="747">
        <v>1.5</v>
      </c>
      <c r="P590" s="665">
        <v>18.260000000000002</v>
      </c>
      <c r="Q590" s="680">
        <v>0.5</v>
      </c>
      <c r="R590" s="664">
        <v>1</v>
      </c>
      <c r="S590" s="680">
        <v>0.5</v>
      </c>
      <c r="T590" s="747">
        <v>0.5</v>
      </c>
      <c r="U590" s="703">
        <v>0.33333333333333331</v>
      </c>
    </row>
    <row r="591" spans="1:21" ht="14.4" customHeight="1" x14ac:dyDescent="0.3">
      <c r="A591" s="663">
        <v>25</v>
      </c>
      <c r="B591" s="664" t="s">
        <v>1838</v>
      </c>
      <c r="C591" s="664" t="s">
        <v>2047</v>
      </c>
      <c r="D591" s="745" t="s">
        <v>2797</v>
      </c>
      <c r="E591" s="746" t="s">
        <v>2086</v>
      </c>
      <c r="F591" s="664" t="s">
        <v>2043</v>
      </c>
      <c r="G591" s="664" t="s">
        <v>2741</v>
      </c>
      <c r="H591" s="664" t="s">
        <v>525</v>
      </c>
      <c r="I591" s="664" t="s">
        <v>2742</v>
      </c>
      <c r="J591" s="664" t="s">
        <v>2743</v>
      </c>
      <c r="K591" s="664" t="s">
        <v>2744</v>
      </c>
      <c r="L591" s="665">
        <v>0</v>
      </c>
      <c r="M591" s="665">
        <v>0</v>
      </c>
      <c r="N591" s="664">
        <v>1</v>
      </c>
      <c r="O591" s="747">
        <v>1</v>
      </c>
      <c r="P591" s="665">
        <v>0</v>
      </c>
      <c r="Q591" s="680"/>
      <c r="R591" s="664">
        <v>1</v>
      </c>
      <c r="S591" s="680">
        <v>1</v>
      </c>
      <c r="T591" s="747">
        <v>1</v>
      </c>
      <c r="U591" s="703">
        <v>1</v>
      </c>
    </row>
    <row r="592" spans="1:21" ht="14.4" customHeight="1" x14ac:dyDescent="0.3">
      <c r="A592" s="663">
        <v>25</v>
      </c>
      <c r="B592" s="664" t="s">
        <v>1838</v>
      </c>
      <c r="C592" s="664" t="s">
        <v>2047</v>
      </c>
      <c r="D592" s="745" t="s">
        <v>2797</v>
      </c>
      <c r="E592" s="746" t="s">
        <v>2086</v>
      </c>
      <c r="F592" s="664" t="s">
        <v>2043</v>
      </c>
      <c r="G592" s="664" t="s">
        <v>2345</v>
      </c>
      <c r="H592" s="664" t="s">
        <v>525</v>
      </c>
      <c r="I592" s="664" t="s">
        <v>1228</v>
      </c>
      <c r="J592" s="664" t="s">
        <v>1229</v>
      </c>
      <c r="K592" s="664" t="s">
        <v>1230</v>
      </c>
      <c r="L592" s="665">
        <v>108.44</v>
      </c>
      <c r="M592" s="665">
        <v>108.44</v>
      </c>
      <c r="N592" s="664">
        <v>1</v>
      </c>
      <c r="O592" s="747">
        <v>1</v>
      </c>
      <c r="P592" s="665"/>
      <c r="Q592" s="680">
        <v>0</v>
      </c>
      <c r="R592" s="664"/>
      <c r="S592" s="680">
        <v>0</v>
      </c>
      <c r="T592" s="747"/>
      <c r="U592" s="703">
        <v>0</v>
      </c>
    </row>
    <row r="593" spans="1:21" ht="14.4" customHeight="1" x14ac:dyDescent="0.3">
      <c r="A593" s="663">
        <v>25</v>
      </c>
      <c r="B593" s="664" t="s">
        <v>1838</v>
      </c>
      <c r="C593" s="664" t="s">
        <v>2047</v>
      </c>
      <c r="D593" s="745" t="s">
        <v>2797</v>
      </c>
      <c r="E593" s="746" t="s">
        <v>2086</v>
      </c>
      <c r="F593" s="664" t="s">
        <v>2043</v>
      </c>
      <c r="G593" s="664" t="s">
        <v>2444</v>
      </c>
      <c r="H593" s="664" t="s">
        <v>525</v>
      </c>
      <c r="I593" s="664" t="s">
        <v>1005</v>
      </c>
      <c r="J593" s="664" t="s">
        <v>2677</v>
      </c>
      <c r="K593" s="664" t="s">
        <v>2678</v>
      </c>
      <c r="L593" s="665">
        <v>99.11</v>
      </c>
      <c r="M593" s="665">
        <v>99.11</v>
      </c>
      <c r="N593" s="664">
        <v>1</v>
      </c>
      <c r="O593" s="747">
        <v>1</v>
      </c>
      <c r="P593" s="665"/>
      <c r="Q593" s="680">
        <v>0</v>
      </c>
      <c r="R593" s="664"/>
      <c r="S593" s="680">
        <v>0</v>
      </c>
      <c r="T593" s="747"/>
      <c r="U593" s="703">
        <v>0</v>
      </c>
    </row>
    <row r="594" spans="1:21" ht="14.4" customHeight="1" x14ac:dyDescent="0.3">
      <c r="A594" s="663">
        <v>25</v>
      </c>
      <c r="B594" s="664" t="s">
        <v>1838</v>
      </c>
      <c r="C594" s="664" t="s">
        <v>2047</v>
      </c>
      <c r="D594" s="745" t="s">
        <v>2797</v>
      </c>
      <c r="E594" s="746" t="s">
        <v>2086</v>
      </c>
      <c r="F594" s="664" t="s">
        <v>2043</v>
      </c>
      <c r="G594" s="664" t="s">
        <v>2745</v>
      </c>
      <c r="H594" s="664" t="s">
        <v>525</v>
      </c>
      <c r="I594" s="664" t="s">
        <v>2746</v>
      </c>
      <c r="J594" s="664" t="s">
        <v>2747</v>
      </c>
      <c r="K594" s="664" t="s">
        <v>2748</v>
      </c>
      <c r="L594" s="665">
        <v>0</v>
      </c>
      <c r="M594" s="665">
        <v>0</v>
      </c>
      <c r="N594" s="664">
        <v>1</v>
      </c>
      <c r="O594" s="747">
        <v>1</v>
      </c>
      <c r="P594" s="665"/>
      <c r="Q594" s="680"/>
      <c r="R594" s="664"/>
      <c r="S594" s="680">
        <v>0</v>
      </c>
      <c r="T594" s="747"/>
      <c r="U594" s="703">
        <v>0</v>
      </c>
    </row>
    <row r="595" spans="1:21" ht="14.4" customHeight="1" x14ac:dyDescent="0.3">
      <c r="A595" s="663">
        <v>25</v>
      </c>
      <c r="B595" s="664" t="s">
        <v>1838</v>
      </c>
      <c r="C595" s="664" t="s">
        <v>2047</v>
      </c>
      <c r="D595" s="745" t="s">
        <v>2797</v>
      </c>
      <c r="E595" s="746" t="s">
        <v>2086</v>
      </c>
      <c r="F595" s="664" t="s">
        <v>2043</v>
      </c>
      <c r="G595" s="664" t="s">
        <v>2467</v>
      </c>
      <c r="H595" s="664" t="s">
        <v>525</v>
      </c>
      <c r="I595" s="664" t="s">
        <v>2468</v>
      </c>
      <c r="J595" s="664" t="s">
        <v>2469</v>
      </c>
      <c r="K595" s="664" t="s">
        <v>2470</v>
      </c>
      <c r="L595" s="665">
        <v>139.04</v>
      </c>
      <c r="M595" s="665">
        <v>139.04</v>
      </c>
      <c r="N595" s="664">
        <v>1</v>
      </c>
      <c r="O595" s="747">
        <v>0.5</v>
      </c>
      <c r="P595" s="665"/>
      <c r="Q595" s="680">
        <v>0</v>
      </c>
      <c r="R595" s="664"/>
      <c r="S595" s="680">
        <v>0</v>
      </c>
      <c r="T595" s="747"/>
      <c r="U595" s="703">
        <v>0</v>
      </c>
    </row>
    <row r="596" spans="1:21" ht="14.4" customHeight="1" x14ac:dyDescent="0.3">
      <c r="A596" s="663">
        <v>25</v>
      </c>
      <c r="B596" s="664" t="s">
        <v>1838</v>
      </c>
      <c r="C596" s="664" t="s">
        <v>2047</v>
      </c>
      <c r="D596" s="745" t="s">
        <v>2797</v>
      </c>
      <c r="E596" s="746" t="s">
        <v>2086</v>
      </c>
      <c r="F596" s="664" t="s">
        <v>2043</v>
      </c>
      <c r="G596" s="664" t="s">
        <v>2299</v>
      </c>
      <c r="H596" s="664" t="s">
        <v>525</v>
      </c>
      <c r="I596" s="664" t="s">
        <v>2300</v>
      </c>
      <c r="J596" s="664" t="s">
        <v>2301</v>
      </c>
      <c r="K596" s="664" t="s">
        <v>2302</v>
      </c>
      <c r="L596" s="665">
        <v>31.32</v>
      </c>
      <c r="M596" s="665">
        <v>31.32</v>
      </c>
      <c r="N596" s="664">
        <v>1</v>
      </c>
      <c r="O596" s="747">
        <v>1</v>
      </c>
      <c r="P596" s="665"/>
      <c r="Q596" s="680">
        <v>0</v>
      </c>
      <c r="R596" s="664"/>
      <c r="S596" s="680">
        <v>0</v>
      </c>
      <c r="T596" s="747"/>
      <c r="U596" s="703">
        <v>0</v>
      </c>
    </row>
    <row r="597" spans="1:21" ht="14.4" customHeight="1" x14ac:dyDescent="0.3">
      <c r="A597" s="663">
        <v>25</v>
      </c>
      <c r="B597" s="664" t="s">
        <v>1838</v>
      </c>
      <c r="C597" s="664" t="s">
        <v>2047</v>
      </c>
      <c r="D597" s="745" t="s">
        <v>2797</v>
      </c>
      <c r="E597" s="746" t="s">
        <v>2086</v>
      </c>
      <c r="F597" s="664" t="s">
        <v>2043</v>
      </c>
      <c r="G597" s="664" t="s">
        <v>2299</v>
      </c>
      <c r="H597" s="664" t="s">
        <v>525</v>
      </c>
      <c r="I597" s="664" t="s">
        <v>2749</v>
      </c>
      <c r="J597" s="664" t="s">
        <v>2750</v>
      </c>
      <c r="K597" s="664" t="s">
        <v>2302</v>
      </c>
      <c r="L597" s="665">
        <v>31.32</v>
      </c>
      <c r="M597" s="665">
        <v>62.64</v>
      </c>
      <c r="N597" s="664">
        <v>2</v>
      </c>
      <c r="O597" s="747">
        <v>2</v>
      </c>
      <c r="P597" s="665">
        <v>31.32</v>
      </c>
      <c r="Q597" s="680">
        <v>0.5</v>
      </c>
      <c r="R597" s="664">
        <v>1</v>
      </c>
      <c r="S597" s="680">
        <v>0.5</v>
      </c>
      <c r="T597" s="747">
        <v>1</v>
      </c>
      <c r="U597" s="703">
        <v>0.5</v>
      </c>
    </row>
    <row r="598" spans="1:21" ht="14.4" customHeight="1" x14ac:dyDescent="0.3">
      <c r="A598" s="663">
        <v>25</v>
      </c>
      <c r="B598" s="664" t="s">
        <v>1838</v>
      </c>
      <c r="C598" s="664" t="s">
        <v>2047</v>
      </c>
      <c r="D598" s="745" t="s">
        <v>2797</v>
      </c>
      <c r="E598" s="746" t="s">
        <v>2073</v>
      </c>
      <c r="F598" s="664" t="s">
        <v>2043</v>
      </c>
      <c r="G598" s="664" t="s">
        <v>2096</v>
      </c>
      <c r="H598" s="664" t="s">
        <v>525</v>
      </c>
      <c r="I598" s="664" t="s">
        <v>2112</v>
      </c>
      <c r="J598" s="664" t="s">
        <v>1790</v>
      </c>
      <c r="K598" s="664" t="s">
        <v>2113</v>
      </c>
      <c r="L598" s="665">
        <v>154.36000000000001</v>
      </c>
      <c r="M598" s="665">
        <v>463.08000000000004</v>
      </c>
      <c r="N598" s="664">
        <v>3</v>
      </c>
      <c r="O598" s="747">
        <v>3</v>
      </c>
      <c r="P598" s="665">
        <v>463.08000000000004</v>
      </c>
      <c r="Q598" s="680">
        <v>1</v>
      </c>
      <c r="R598" s="664">
        <v>3</v>
      </c>
      <c r="S598" s="680">
        <v>1</v>
      </c>
      <c r="T598" s="747">
        <v>3</v>
      </c>
      <c r="U598" s="703">
        <v>1</v>
      </c>
    </row>
    <row r="599" spans="1:21" ht="14.4" customHeight="1" x14ac:dyDescent="0.3">
      <c r="A599" s="663">
        <v>25</v>
      </c>
      <c r="B599" s="664" t="s">
        <v>1838</v>
      </c>
      <c r="C599" s="664" t="s">
        <v>2047</v>
      </c>
      <c r="D599" s="745" t="s">
        <v>2797</v>
      </c>
      <c r="E599" s="746" t="s">
        <v>2073</v>
      </c>
      <c r="F599" s="664" t="s">
        <v>2043</v>
      </c>
      <c r="G599" s="664" t="s">
        <v>2096</v>
      </c>
      <c r="H599" s="664" t="s">
        <v>1302</v>
      </c>
      <c r="I599" s="664" t="s">
        <v>1658</v>
      </c>
      <c r="J599" s="664" t="s">
        <v>1438</v>
      </c>
      <c r="K599" s="664" t="s">
        <v>1965</v>
      </c>
      <c r="L599" s="665">
        <v>154.36000000000001</v>
      </c>
      <c r="M599" s="665">
        <v>154.36000000000001</v>
      </c>
      <c r="N599" s="664">
        <v>1</v>
      </c>
      <c r="O599" s="747">
        <v>1</v>
      </c>
      <c r="P599" s="665"/>
      <c r="Q599" s="680">
        <v>0</v>
      </c>
      <c r="R599" s="664"/>
      <c r="S599" s="680">
        <v>0</v>
      </c>
      <c r="T599" s="747"/>
      <c r="U599" s="703">
        <v>0</v>
      </c>
    </row>
    <row r="600" spans="1:21" ht="14.4" customHeight="1" x14ac:dyDescent="0.3">
      <c r="A600" s="663">
        <v>25</v>
      </c>
      <c r="B600" s="664" t="s">
        <v>1838</v>
      </c>
      <c r="C600" s="664" t="s">
        <v>2047</v>
      </c>
      <c r="D600" s="745" t="s">
        <v>2797</v>
      </c>
      <c r="E600" s="746" t="s">
        <v>2073</v>
      </c>
      <c r="F600" s="664" t="s">
        <v>2043</v>
      </c>
      <c r="G600" s="664" t="s">
        <v>2447</v>
      </c>
      <c r="H600" s="664" t="s">
        <v>525</v>
      </c>
      <c r="I600" s="664" t="s">
        <v>2556</v>
      </c>
      <c r="J600" s="664" t="s">
        <v>2554</v>
      </c>
      <c r="K600" s="664" t="s">
        <v>2557</v>
      </c>
      <c r="L600" s="665">
        <v>0</v>
      </c>
      <c r="M600" s="665">
        <v>0</v>
      </c>
      <c r="N600" s="664">
        <v>1</v>
      </c>
      <c r="O600" s="747">
        <v>1</v>
      </c>
      <c r="P600" s="665"/>
      <c r="Q600" s="680"/>
      <c r="R600" s="664"/>
      <c r="S600" s="680">
        <v>0</v>
      </c>
      <c r="T600" s="747"/>
      <c r="U600" s="703">
        <v>0</v>
      </c>
    </row>
    <row r="601" spans="1:21" ht="14.4" customHeight="1" x14ac:dyDescent="0.3">
      <c r="A601" s="663">
        <v>25</v>
      </c>
      <c r="B601" s="664" t="s">
        <v>1838</v>
      </c>
      <c r="C601" s="664" t="s">
        <v>2047</v>
      </c>
      <c r="D601" s="745" t="s">
        <v>2797</v>
      </c>
      <c r="E601" s="746" t="s">
        <v>2073</v>
      </c>
      <c r="F601" s="664" t="s">
        <v>2043</v>
      </c>
      <c r="G601" s="664" t="s">
        <v>2281</v>
      </c>
      <c r="H601" s="664" t="s">
        <v>525</v>
      </c>
      <c r="I601" s="664" t="s">
        <v>2751</v>
      </c>
      <c r="J601" s="664" t="s">
        <v>2752</v>
      </c>
      <c r="K601" s="664" t="s">
        <v>2737</v>
      </c>
      <c r="L601" s="665">
        <v>141.04</v>
      </c>
      <c r="M601" s="665">
        <v>141.04</v>
      </c>
      <c r="N601" s="664">
        <v>1</v>
      </c>
      <c r="O601" s="747">
        <v>0.5</v>
      </c>
      <c r="P601" s="665">
        <v>141.04</v>
      </c>
      <c r="Q601" s="680">
        <v>1</v>
      </c>
      <c r="R601" s="664">
        <v>1</v>
      </c>
      <c r="S601" s="680">
        <v>1</v>
      </c>
      <c r="T601" s="747">
        <v>0.5</v>
      </c>
      <c r="U601" s="703">
        <v>1</v>
      </c>
    </row>
    <row r="602" spans="1:21" ht="14.4" customHeight="1" x14ac:dyDescent="0.3">
      <c r="A602" s="663">
        <v>25</v>
      </c>
      <c r="B602" s="664" t="s">
        <v>1838</v>
      </c>
      <c r="C602" s="664" t="s">
        <v>2047</v>
      </c>
      <c r="D602" s="745" t="s">
        <v>2797</v>
      </c>
      <c r="E602" s="746" t="s">
        <v>2073</v>
      </c>
      <c r="F602" s="664" t="s">
        <v>2043</v>
      </c>
      <c r="G602" s="664" t="s">
        <v>2496</v>
      </c>
      <c r="H602" s="664" t="s">
        <v>525</v>
      </c>
      <c r="I602" s="664" t="s">
        <v>2497</v>
      </c>
      <c r="J602" s="664" t="s">
        <v>2498</v>
      </c>
      <c r="K602" s="664" t="s">
        <v>2499</v>
      </c>
      <c r="L602" s="665">
        <v>0</v>
      </c>
      <c r="M602" s="665">
        <v>0</v>
      </c>
      <c r="N602" s="664">
        <v>1</v>
      </c>
      <c r="O602" s="747">
        <v>0.5</v>
      </c>
      <c r="P602" s="665">
        <v>0</v>
      </c>
      <c r="Q602" s="680"/>
      <c r="R602" s="664">
        <v>1</v>
      </c>
      <c r="S602" s="680">
        <v>1</v>
      </c>
      <c r="T602" s="747">
        <v>0.5</v>
      </c>
      <c r="U602" s="703">
        <v>1</v>
      </c>
    </row>
    <row r="603" spans="1:21" ht="14.4" customHeight="1" x14ac:dyDescent="0.3">
      <c r="A603" s="663">
        <v>25</v>
      </c>
      <c r="B603" s="664" t="s">
        <v>1838</v>
      </c>
      <c r="C603" s="664" t="s">
        <v>2047</v>
      </c>
      <c r="D603" s="745" t="s">
        <v>2797</v>
      </c>
      <c r="E603" s="746" t="s">
        <v>2076</v>
      </c>
      <c r="F603" s="664" t="s">
        <v>2043</v>
      </c>
      <c r="G603" s="664" t="s">
        <v>2096</v>
      </c>
      <c r="H603" s="664" t="s">
        <v>525</v>
      </c>
      <c r="I603" s="664" t="s">
        <v>2114</v>
      </c>
      <c r="J603" s="664" t="s">
        <v>1438</v>
      </c>
      <c r="K603" s="664" t="s">
        <v>2115</v>
      </c>
      <c r="L603" s="665">
        <v>0</v>
      </c>
      <c r="M603" s="665">
        <v>0</v>
      </c>
      <c r="N603" s="664">
        <v>1</v>
      </c>
      <c r="O603" s="747">
        <v>1</v>
      </c>
      <c r="P603" s="665">
        <v>0</v>
      </c>
      <c r="Q603" s="680"/>
      <c r="R603" s="664">
        <v>1</v>
      </c>
      <c r="S603" s="680">
        <v>1</v>
      </c>
      <c r="T603" s="747">
        <v>1</v>
      </c>
      <c r="U603" s="703">
        <v>1</v>
      </c>
    </row>
    <row r="604" spans="1:21" ht="14.4" customHeight="1" x14ac:dyDescent="0.3">
      <c r="A604" s="663">
        <v>25</v>
      </c>
      <c r="B604" s="664" t="s">
        <v>1838</v>
      </c>
      <c r="C604" s="664" t="s">
        <v>2047</v>
      </c>
      <c r="D604" s="745" t="s">
        <v>2797</v>
      </c>
      <c r="E604" s="746" t="s">
        <v>2076</v>
      </c>
      <c r="F604" s="664" t="s">
        <v>2043</v>
      </c>
      <c r="G604" s="664" t="s">
        <v>2096</v>
      </c>
      <c r="H604" s="664" t="s">
        <v>1302</v>
      </c>
      <c r="I604" s="664" t="s">
        <v>1658</v>
      </c>
      <c r="J604" s="664" t="s">
        <v>1438</v>
      </c>
      <c r="K604" s="664" t="s">
        <v>1965</v>
      </c>
      <c r="L604" s="665">
        <v>154.36000000000001</v>
      </c>
      <c r="M604" s="665">
        <v>1080.52</v>
      </c>
      <c r="N604" s="664">
        <v>7</v>
      </c>
      <c r="O604" s="747">
        <v>7</v>
      </c>
      <c r="P604" s="665">
        <v>771.80000000000007</v>
      </c>
      <c r="Q604" s="680">
        <v>0.71428571428571441</v>
      </c>
      <c r="R604" s="664">
        <v>5</v>
      </c>
      <c r="S604" s="680">
        <v>0.7142857142857143</v>
      </c>
      <c r="T604" s="747">
        <v>5</v>
      </c>
      <c r="U604" s="703">
        <v>0.7142857142857143</v>
      </c>
    </row>
    <row r="605" spans="1:21" ht="14.4" customHeight="1" x14ac:dyDescent="0.3">
      <c r="A605" s="663">
        <v>25</v>
      </c>
      <c r="B605" s="664" t="s">
        <v>1838</v>
      </c>
      <c r="C605" s="664" t="s">
        <v>2047</v>
      </c>
      <c r="D605" s="745" t="s">
        <v>2797</v>
      </c>
      <c r="E605" s="746" t="s">
        <v>2076</v>
      </c>
      <c r="F605" s="664" t="s">
        <v>2043</v>
      </c>
      <c r="G605" s="664" t="s">
        <v>2155</v>
      </c>
      <c r="H605" s="664" t="s">
        <v>525</v>
      </c>
      <c r="I605" s="664" t="s">
        <v>2239</v>
      </c>
      <c r="J605" s="664" t="s">
        <v>1581</v>
      </c>
      <c r="K605" s="664" t="s">
        <v>2240</v>
      </c>
      <c r="L605" s="665">
        <v>0</v>
      </c>
      <c r="M605" s="665">
        <v>0</v>
      </c>
      <c r="N605" s="664">
        <v>1</v>
      </c>
      <c r="O605" s="747">
        <v>0.5</v>
      </c>
      <c r="P605" s="665">
        <v>0</v>
      </c>
      <c r="Q605" s="680"/>
      <c r="R605" s="664">
        <v>1</v>
      </c>
      <c r="S605" s="680">
        <v>1</v>
      </c>
      <c r="T605" s="747">
        <v>0.5</v>
      </c>
      <c r="U605" s="703">
        <v>1</v>
      </c>
    </row>
    <row r="606" spans="1:21" ht="14.4" customHeight="1" x14ac:dyDescent="0.3">
      <c r="A606" s="663">
        <v>25</v>
      </c>
      <c r="B606" s="664" t="s">
        <v>1838</v>
      </c>
      <c r="C606" s="664" t="s">
        <v>2047</v>
      </c>
      <c r="D606" s="745" t="s">
        <v>2797</v>
      </c>
      <c r="E606" s="746" t="s">
        <v>2076</v>
      </c>
      <c r="F606" s="664" t="s">
        <v>2043</v>
      </c>
      <c r="G606" s="664" t="s">
        <v>2281</v>
      </c>
      <c r="H606" s="664" t="s">
        <v>525</v>
      </c>
      <c r="I606" s="664" t="s">
        <v>2751</v>
      </c>
      <c r="J606" s="664" t="s">
        <v>2752</v>
      </c>
      <c r="K606" s="664" t="s">
        <v>2737</v>
      </c>
      <c r="L606" s="665">
        <v>141.04</v>
      </c>
      <c r="M606" s="665">
        <v>141.04</v>
      </c>
      <c r="N606" s="664">
        <v>1</v>
      </c>
      <c r="O606" s="747">
        <v>0.5</v>
      </c>
      <c r="P606" s="665">
        <v>141.04</v>
      </c>
      <c r="Q606" s="680">
        <v>1</v>
      </c>
      <c r="R606" s="664">
        <v>1</v>
      </c>
      <c r="S606" s="680">
        <v>1</v>
      </c>
      <c r="T606" s="747">
        <v>0.5</v>
      </c>
      <c r="U606" s="703">
        <v>1</v>
      </c>
    </row>
    <row r="607" spans="1:21" ht="14.4" customHeight="1" x14ac:dyDescent="0.3">
      <c r="A607" s="663">
        <v>25</v>
      </c>
      <c r="B607" s="664" t="s">
        <v>1838</v>
      </c>
      <c r="C607" s="664" t="s">
        <v>2047</v>
      </c>
      <c r="D607" s="745" t="s">
        <v>2797</v>
      </c>
      <c r="E607" s="746" t="s">
        <v>2075</v>
      </c>
      <c r="F607" s="664" t="s">
        <v>2043</v>
      </c>
      <c r="G607" s="664" t="s">
        <v>2096</v>
      </c>
      <c r="H607" s="664" t="s">
        <v>1302</v>
      </c>
      <c r="I607" s="664" t="s">
        <v>1658</v>
      </c>
      <c r="J607" s="664" t="s">
        <v>1438</v>
      </c>
      <c r="K607" s="664" t="s">
        <v>1965</v>
      </c>
      <c r="L607" s="665">
        <v>154.36000000000001</v>
      </c>
      <c r="M607" s="665">
        <v>617.44000000000005</v>
      </c>
      <c r="N607" s="664">
        <v>4</v>
      </c>
      <c r="O607" s="747">
        <v>3.5</v>
      </c>
      <c r="P607" s="665">
        <v>154.36000000000001</v>
      </c>
      <c r="Q607" s="680">
        <v>0.25</v>
      </c>
      <c r="R607" s="664">
        <v>1</v>
      </c>
      <c r="S607" s="680">
        <v>0.25</v>
      </c>
      <c r="T607" s="747">
        <v>0.5</v>
      </c>
      <c r="U607" s="703">
        <v>0.14285714285714285</v>
      </c>
    </row>
    <row r="608" spans="1:21" ht="14.4" customHeight="1" x14ac:dyDescent="0.3">
      <c r="A608" s="663">
        <v>25</v>
      </c>
      <c r="B608" s="664" t="s">
        <v>1838</v>
      </c>
      <c r="C608" s="664" t="s">
        <v>2047</v>
      </c>
      <c r="D608" s="745" t="s">
        <v>2797</v>
      </c>
      <c r="E608" s="746" t="s">
        <v>2075</v>
      </c>
      <c r="F608" s="664" t="s">
        <v>2043</v>
      </c>
      <c r="G608" s="664" t="s">
        <v>2155</v>
      </c>
      <c r="H608" s="664" t="s">
        <v>525</v>
      </c>
      <c r="I608" s="664" t="s">
        <v>2239</v>
      </c>
      <c r="J608" s="664" t="s">
        <v>1581</v>
      </c>
      <c r="K608" s="664" t="s">
        <v>2240</v>
      </c>
      <c r="L608" s="665">
        <v>0</v>
      </c>
      <c r="M608" s="665">
        <v>0</v>
      </c>
      <c r="N608" s="664">
        <v>1</v>
      </c>
      <c r="O608" s="747">
        <v>0.5</v>
      </c>
      <c r="P608" s="665">
        <v>0</v>
      </c>
      <c r="Q608" s="680"/>
      <c r="R608" s="664">
        <v>1</v>
      </c>
      <c r="S608" s="680">
        <v>1</v>
      </c>
      <c r="T608" s="747">
        <v>0.5</v>
      </c>
      <c r="U608" s="703">
        <v>1</v>
      </c>
    </row>
    <row r="609" spans="1:21" ht="14.4" customHeight="1" x14ac:dyDescent="0.3">
      <c r="A609" s="663">
        <v>25</v>
      </c>
      <c r="B609" s="664" t="s">
        <v>1838</v>
      </c>
      <c r="C609" s="664" t="s">
        <v>2047</v>
      </c>
      <c r="D609" s="745" t="s">
        <v>2797</v>
      </c>
      <c r="E609" s="746" t="s">
        <v>2075</v>
      </c>
      <c r="F609" s="664" t="s">
        <v>2043</v>
      </c>
      <c r="G609" s="664" t="s">
        <v>2131</v>
      </c>
      <c r="H609" s="664" t="s">
        <v>525</v>
      </c>
      <c r="I609" s="664" t="s">
        <v>2428</v>
      </c>
      <c r="J609" s="664" t="s">
        <v>2133</v>
      </c>
      <c r="K609" s="664" t="s">
        <v>2429</v>
      </c>
      <c r="L609" s="665">
        <v>0</v>
      </c>
      <c r="M609" s="665">
        <v>0</v>
      </c>
      <c r="N609" s="664">
        <v>1</v>
      </c>
      <c r="O609" s="747">
        <v>0.5</v>
      </c>
      <c r="P609" s="665">
        <v>0</v>
      </c>
      <c r="Q609" s="680"/>
      <c r="R609" s="664">
        <v>1</v>
      </c>
      <c r="S609" s="680">
        <v>1</v>
      </c>
      <c r="T609" s="747">
        <v>0.5</v>
      </c>
      <c r="U609" s="703">
        <v>1</v>
      </c>
    </row>
    <row r="610" spans="1:21" ht="14.4" customHeight="1" x14ac:dyDescent="0.3">
      <c r="A610" s="663">
        <v>25</v>
      </c>
      <c r="B610" s="664" t="s">
        <v>1838</v>
      </c>
      <c r="C610" s="664" t="s">
        <v>2047</v>
      </c>
      <c r="D610" s="745" t="s">
        <v>2797</v>
      </c>
      <c r="E610" s="746" t="s">
        <v>2075</v>
      </c>
      <c r="F610" s="664" t="s">
        <v>2043</v>
      </c>
      <c r="G610" s="664" t="s">
        <v>2099</v>
      </c>
      <c r="H610" s="664" t="s">
        <v>1302</v>
      </c>
      <c r="I610" s="664" t="s">
        <v>1375</v>
      </c>
      <c r="J610" s="664" t="s">
        <v>555</v>
      </c>
      <c r="K610" s="664" t="s">
        <v>1998</v>
      </c>
      <c r="L610" s="665">
        <v>18.260000000000002</v>
      </c>
      <c r="M610" s="665">
        <v>18.260000000000002</v>
      </c>
      <c r="N610" s="664">
        <v>1</v>
      </c>
      <c r="O610" s="747">
        <v>0.5</v>
      </c>
      <c r="P610" s="665">
        <v>18.260000000000002</v>
      </c>
      <c r="Q610" s="680">
        <v>1</v>
      </c>
      <c r="R610" s="664">
        <v>1</v>
      </c>
      <c r="S610" s="680">
        <v>1</v>
      </c>
      <c r="T610" s="747">
        <v>0.5</v>
      </c>
      <c r="U610" s="703">
        <v>1</v>
      </c>
    </row>
    <row r="611" spans="1:21" ht="14.4" customHeight="1" x14ac:dyDescent="0.3">
      <c r="A611" s="663">
        <v>25</v>
      </c>
      <c r="B611" s="664" t="s">
        <v>1838</v>
      </c>
      <c r="C611" s="664" t="s">
        <v>2047</v>
      </c>
      <c r="D611" s="745" t="s">
        <v>2797</v>
      </c>
      <c r="E611" s="746" t="s">
        <v>2089</v>
      </c>
      <c r="F611" s="664" t="s">
        <v>2043</v>
      </c>
      <c r="G611" s="664" t="s">
        <v>2096</v>
      </c>
      <c r="H611" s="664" t="s">
        <v>1302</v>
      </c>
      <c r="I611" s="664" t="s">
        <v>1658</v>
      </c>
      <c r="J611" s="664" t="s">
        <v>1438</v>
      </c>
      <c r="K611" s="664" t="s">
        <v>1965</v>
      </c>
      <c r="L611" s="665">
        <v>154.36000000000001</v>
      </c>
      <c r="M611" s="665">
        <v>1080.52</v>
      </c>
      <c r="N611" s="664">
        <v>7</v>
      </c>
      <c r="O611" s="747">
        <v>6.5</v>
      </c>
      <c r="P611" s="665">
        <v>771.80000000000007</v>
      </c>
      <c r="Q611" s="680">
        <v>0.71428571428571441</v>
      </c>
      <c r="R611" s="664">
        <v>5</v>
      </c>
      <c r="S611" s="680">
        <v>0.7142857142857143</v>
      </c>
      <c r="T611" s="747">
        <v>4.5</v>
      </c>
      <c r="U611" s="703">
        <v>0.69230769230769229</v>
      </c>
    </row>
    <row r="612" spans="1:21" ht="14.4" customHeight="1" x14ac:dyDescent="0.3">
      <c r="A612" s="663">
        <v>25</v>
      </c>
      <c r="B612" s="664" t="s">
        <v>1838</v>
      </c>
      <c r="C612" s="664" t="s">
        <v>2047</v>
      </c>
      <c r="D612" s="745" t="s">
        <v>2797</v>
      </c>
      <c r="E612" s="746" t="s">
        <v>2089</v>
      </c>
      <c r="F612" s="664" t="s">
        <v>2043</v>
      </c>
      <c r="G612" s="664" t="s">
        <v>2099</v>
      </c>
      <c r="H612" s="664" t="s">
        <v>525</v>
      </c>
      <c r="I612" s="664" t="s">
        <v>666</v>
      </c>
      <c r="J612" s="664" t="s">
        <v>555</v>
      </c>
      <c r="K612" s="664" t="s">
        <v>2100</v>
      </c>
      <c r="L612" s="665">
        <v>18.260000000000002</v>
      </c>
      <c r="M612" s="665">
        <v>18.260000000000002</v>
      </c>
      <c r="N612" s="664">
        <v>1</v>
      </c>
      <c r="O612" s="747">
        <v>0.5</v>
      </c>
      <c r="P612" s="665">
        <v>18.260000000000002</v>
      </c>
      <c r="Q612" s="680">
        <v>1</v>
      </c>
      <c r="R612" s="664">
        <v>1</v>
      </c>
      <c r="S612" s="680">
        <v>1</v>
      </c>
      <c r="T612" s="747">
        <v>0.5</v>
      </c>
      <c r="U612" s="703">
        <v>1</v>
      </c>
    </row>
    <row r="613" spans="1:21" ht="14.4" customHeight="1" x14ac:dyDescent="0.3">
      <c r="A613" s="663">
        <v>25</v>
      </c>
      <c r="B613" s="664" t="s">
        <v>1838</v>
      </c>
      <c r="C613" s="664" t="s">
        <v>2047</v>
      </c>
      <c r="D613" s="745" t="s">
        <v>2797</v>
      </c>
      <c r="E613" s="746" t="s">
        <v>2070</v>
      </c>
      <c r="F613" s="664" t="s">
        <v>2043</v>
      </c>
      <c r="G613" s="664" t="s">
        <v>2417</v>
      </c>
      <c r="H613" s="664" t="s">
        <v>525</v>
      </c>
      <c r="I613" s="664" t="s">
        <v>2753</v>
      </c>
      <c r="J613" s="664" t="s">
        <v>2754</v>
      </c>
      <c r="K613" s="664" t="s">
        <v>2755</v>
      </c>
      <c r="L613" s="665">
        <v>41.43</v>
      </c>
      <c r="M613" s="665">
        <v>41.43</v>
      </c>
      <c r="N613" s="664">
        <v>1</v>
      </c>
      <c r="O613" s="747">
        <v>1</v>
      </c>
      <c r="P613" s="665">
        <v>41.43</v>
      </c>
      <c r="Q613" s="680">
        <v>1</v>
      </c>
      <c r="R613" s="664">
        <v>1</v>
      </c>
      <c r="S613" s="680">
        <v>1</v>
      </c>
      <c r="T613" s="747">
        <v>1</v>
      </c>
      <c r="U613" s="703">
        <v>1</v>
      </c>
    </row>
    <row r="614" spans="1:21" ht="14.4" customHeight="1" x14ac:dyDescent="0.3">
      <c r="A614" s="663">
        <v>25</v>
      </c>
      <c r="B614" s="664" t="s">
        <v>1838</v>
      </c>
      <c r="C614" s="664" t="s">
        <v>2047</v>
      </c>
      <c r="D614" s="745" t="s">
        <v>2797</v>
      </c>
      <c r="E614" s="746" t="s">
        <v>2070</v>
      </c>
      <c r="F614" s="664" t="s">
        <v>2043</v>
      </c>
      <c r="G614" s="664" t="s">
        <v>2096</v>
      </c>
      <c r="H614" s="664" t="s">
        <v>1302</v>
      </c>
      <c r="I614" s="664" t="s">
        <v>1658</v>
      </c>
      <c r="J614" s="664" t="s">
        <v>1438</v>
      </c>
      <c r="K614" s="664" t="s">
        <v>1965</v>
      </c>
      <c r="L614" s="665">
        <v>154.36000000000001</v>
      </c>
      <c r="M614" s="665">
        <v>926.16000000000008</v>
      </c>
      <c r="N614" s="664">
        <v>6</v>
      </c>
      <c r="O614" s="747">
        <v>3</v>
      </c>
      <c r="P614" s="665">
        <v>308.72000000000003</v>
      </c>
      <c r="Q614" s="680">
        <v>0.33333333333333331</v>
      </c>
      <c r="R614" s="664">
        <v>2</v>
      </c>
      <c r="S614" s="680">
        <v>0.33333333333333331</v>
      </c>
      <c r="T614" s="747">
        <v>1</v>
      </c>
      <c r="U614" s="703">
        <v>0.33333333333333331</v>
      </c>
    </row>
    <row r="615" spans="1:21" ht="14.4" customHeight="1" x14ac:dyDescent="0.3">
      <c r="A615" s="663">
        <v>25</v>
      </c>
      <c r="B615" s="664" t="s">
        <v>1838</v>
      </c>
      <c r="C615" s="664" t="s">
        <v>2047</v>
      </c>
      <c r="D615" s="745" t="s">
        <v>2797</v>
      </c>
      <c r="E615" s="746" t="s">
        <v>2070</v>
      </c>
      <c r="F615" s="664" t="s">
        <v>2043</v>
      </c>
      <c r="G615" s="664" t="s">
        <v>2097</v>
      </c>
      <c r="H615" s="664" t="s">
        <v>525</v>
      </c>
      <c r="I615" s="664" t="s">
        <v>1592</v>
      </c>
      <c r="J615" s="664" t="s">
        <v>1593</v>
      </c>
      <c r="K615" s="664" t="s">
        <v>2098</v>
      </c>
      <c r="L615" s="665">
        <v>132.97999999999999</v>
      </c>
      <c r="M615" s="665">
        <v>930.8599999999999</v>
      </c>
      <c r="N615" s="664">
        <v>7</v>
      </c>
      <c r="O615" s="747">
        <v>3</v>
      </c>
      <c r="P615" s="665">
        <v>265.95999999999998</v>
      </c>
      <c r="Q615" s="680">
        <v>0.2857142857142857</v>
      </c>
      <c r="R615" s="664">
        <v>2</v>
      </c>
      <c r="S615" s="680">
        <v>0.2857142857142857</v>
      </c>
      <c r="T615" s="747">
        <v>1</v>
      </c>
      <c r="U615" s="703">
        <v>0.33333333333333331</v>
      </c>
    </row>
    <row r="616" spans="1:21" ht="14.4" customHeight="1" x14ac:dyDescent="0.3">
      <c r="A616" s="663">
        <v>25</v>
      </c>
      <c r="B616" s="664" t="s">
        <v>1838</v>
      </c>
      <c r="C616" s="664" t="s">
        <v>2047</v>
      </c>
      <c r="D616" s="745" t="s">
        <v>2797</v>
      </c>
      <c r="E616" s="746" t="s">
        <v>2063</v>
      </c>
      <c r="F616" s="664" t="s">
        <v>2043</v>
      </c>
      <c r="G616" s="664" t="s">
        <v>2096</v>
      </c>
      <c r="H616" s="664" t="s">
        <v>1302</v>
      </c>
      <c r="I616" s="664" t="s">
        <v>1658</v>
      </c>
      <c r="J616" s="664" t="s">
        <v>1438</v>
      </c>
      <c r="K616" s="664" t="s">
        <v>1965</v>
      </c>
      <c r="L616" s="665">
        <v>154.36000000000001</v>
      </c>
      <c r="M616" s="665">
        <v>4322.0800000000017</v>
      </c>
      <c r="N616" s="664">
        <v>28</v>
      </c>
      <c r="O616" s="747">
        <v>23</v>
      </c>
      <c r="P616" s="665">
        <v>1543.6000000000004</v>
      </c>
      <c r="Q616" s="680">
        <v>0.3571428571428571</v>
      </c>
      <c r="R616" s="664">
        <v>10</v>
      </c>
      <c r="S616" s="680">
        <v>0.35714285714285715</v>
      </c>
      <c r="T616" s="747">
        <v>10</v>
      </c>
      <c r="U616" s="703">
        <v>0.43478260869565216</v>
      </c>
    </row>
    <row r="617" spans="1:21" ht="14.4" customHeight="1" x14ac:dyDescent="0.3">
      <c r="A617" s="663">
        <v>25</v>
      </c>
      <c r="B617" s="664" t="s">
        <v>1838</v>
      </c>
      <c r="C617" s="664" t="s">
        <v>2047</v>
      </c>
      <c r="D617" s="745" t="s">
        <v>2797</v>
      </c>
      <c r="E617" s="746" t="s">
        <v>2063</v>
      </c>
      <c r="F617" s="664" t="s">
        <v>2043</v>
      </c>
      <c r="G617" s="664" t="s">
        <v>2096</v>
      </c>
      <c r="H617" s="664" t="s">
        <v>1302</v>
      </c>
      <c r="I617" s="664" t="s">
        <v>2200</v>
      </c>
      <c r="J617" s="664" t="s">
        <v>2201</v>
      </c>
      <c r="K617" s="664" t="s">
        <v>2202</v>
      </c>
      <c r="L617" s="665">
        <v>149.52000000000001</v>
      </c>
      <c r="M617" s="665">
        <v>598.08000000000004</v>
      </c>
      <c r="N617" s="664">
        <v>4</v>
      </c>
      <c r="O617" s="747">
        <v>3</v>
      </c>
      <c r="P617" s="665">
        <v>149.52000000000001</v>
      </c>
      <c r="Q617" s="680">
        <v>0.25</v>
      </c>
      <c r="R617" s="664">
        <v>1</v>
      </c>
      <c r="S617" s="680">
        <v>0.25</v>
      </c>
      <c r="T617" s="747">
        <v>1</v>
      </c>
      <c r="U617" s="703">
        <v>0.33333333333333331</v>
      </c>
    </row>
    <row r="618" spans="1:21" ht="14.4" customHeight="1" x14ac:dyDescent="0.3">
      <c r="A618" s="663">
        <v>25</v>
      </c>
      <c r="B618" s="664" t="s">
        <v>1838</v>
      </c>
      <c r="C618" s="664" t="s">
        <v>2047</v>
      </c>
      <c r="D618" s="745" t="s">
        <v>2797</v>
      </c>
      <c r="E618" s="746" t="s">
        <v>2063</v>
      </c>
      <c r="F618" s="664" t="s">
        <v>2043</v>
      </c>
      <c r="G618" s="664" t="s">
        <v>2447</v>
      </c>
      <c r="H618" s="664" t="s">
        <v>525</v>
      </c>
      <c r="I618" s="664" t="s">
        <v>2484</v>
      </c>
      <c r="J618" s="664" t="s">
        <v>2482</v>
      </c>
      <c r="K618" s="664" t="s">
        <v>2485</v>
      </c>
      <c r="L618" s="665">
        <v>80.7</v>
      </c>
      <c r="M618" s="665">
        <v>80.7</v>
      </c>
      <c r="N618" s="664">
        <v>1</v>
      </c>
      <c r="O618" s="747">
        <v>1</v>
      </c>
      <c r="P618" s="665"/>
      <c r="Q618" s="680">
        <v>0</v>
      </c>
      <c r="R618" s="664"/>
      <c r="S618" s="680">
        <v>0</v>
      </c>
      <c r="T618" s="747"/>
      <c r="U618" s="703">
        <v>0</v>
      </c>
    </row>
    <row r="619" spans="1:21" ht="14.4" customHeight="1" x14ac:dyDescent="0.3">
      <c r="A619" s="663">
        <v>25</v>
      </c>
      <c r="B619" s="664" t="s">
        <v>1838</v>
      </c>
      <c r="C619" s="664" t="s">
        <v>2047</v>
      </c>
      <c r="D619" s="745" t="s">
        <v>2797</v>
      </c>
      <c r="E619" s="746" t="s">
        <v>2063</v>
      </c>
      <c r="F619" s="664" t="s">
        <v>2043</v>
      </c>
      <c r="G619" s="664" t="s">
        <v>2131</v>
      </c>
      <c r="H619" s="664" t="s">
        <v>525</v>
      </c>
      <c r="I619" s="664" t="s">
        <v>1159</v>
      </c>
      <c r="J619" s="664" t="s">
        <v>2488</v>
      </c>
      <c r="K619" s="664" t="s">
        <v>2489</v>
      </c>
      <c r="L619" s="665">
        <v>121.07</v>
      </c>
      <c r="M619" s="665">
        <v>121.07</v>
      </c>
      <c r="N619" s="664">
        <v>1</v>
      </c>
      <c r="O619" s="747">
        <v>0.5</v>
      </c>
      <c r="P619" s="665"/>
      <c r="Q619" s="680">
        <v>0</v>
      </c>
      <c r="R619" s="664"/>
      <c r="S619" s="680">
        <v>0</v>
      </c>
      <c r="T619" s="747"/>
      <c r="U619" s="703">
        <v>0</v>
      </c>
    </row>
    <row r="620" spans="1:21" ht="14.4" customHeight="1" x14ac:dyDescent="0.3">
      <c r="A620" s="663">
        <v>25</v>
      </c>
      <c r="B620" s="664" t="s">
        <v>1838</v>
      </c>
      <c r="C620" s="664" t="s">
        <v>2047</v>
      </c>
      <c r="D620" s="745" t="s">
        <v>2797</v>
      </c>
      <c r="E620" s="746" t="s">
        <v>2063</v>
      </c>
      <c r="F620" s="664" t="s">
        <v>2043</v>
      </c>
      <c r="G620" s="664" t="s">
        <v>2261</v>
      </c>
      <c r="H620" s="664" t="s">
        <v>525</v>
      </c>
      <c r="I620" s="664" t="s">
        <v>2262</v>
      </c>
      <c r="J620" s="664" t="s">
        <v>2263</v>
      </c>
      <c r="K620" s="664" t="s">
        <v>2264</v>
      </c>
      <c r="L620" s="665">
        <v>20.3</v>
      </c>
      <c r="M620" s="665">
        <v>20.3</v>
      </c>
      <c r="N620" s="664">
        <v>1</v>
      </c>
      <c r="O620" s="747">
        <v>1</v>
      </c>
      <c r="P620" s="665">
        <v>20.3</v>
      </c>
      <c r="Q620" s="680">
        <v>1</v>
      </c>
      <c r="R620" s="664">
        <v>1</v>
      </c>
      <c r="S620" s="680">
        <v>1</v>
      </c>
      <c r="T620" s="747">
        <v>1</v>
      </c>
      <c r="U620" s="703">
        <v>1</v>
      </c>
    </row>
    <row r="621" spans="1:21" ht="14.4" customHeight="1" x14ac:dyDescent="0.3">
      <c r="A621" s="663">
        <v>25</v>
      </c>
      <c r="B621" s="664" t="s">
        <v>1838</v>
      </c>
      <c r="C621" s="664" t="s">
        <v>2047</v>
      </c>
      <c r="D621" s="745" t="s">
        <v>2797</v>
      </c>
      <c r="E621" s="746" t="s">
        <v>2063</v>
      </c>
      <c r="F621" s="664" t="s">
        <v>2043</v>
      </c>
      <c r="G621" s="664" t="s">
        <v>2097</v>
      </c>
      <c r="H621" s="664" t="s">
        <v>525</v>
      </c>
      <c r="I621" s="664" t="s">
        <v>1592</v>
      </c>
      <c r="J621" s="664" t="s">
        <v>1593</v>
      </c>
      <c r="K621" s="664" t="s">
        <v>2098</v>
      </c>
      <c r="L621" s="665">
        <v>132.97999999999999</v>
      </c>
      <c r="M621" s="665">
        <v>3058.54</v>
      </c>
      <c r="N621" s="664">
        <v>23</v>
      </c>
      <c r="O621" s="747">
        <v>11</v>
      </c>
      <c r="P621" s="665">
        <v>1329.8</v>
      </c>
      <c r="Q621" s="680">
        <v>0.43478260869565216</v>
      </c>
      <c r="R621" s="664">
        <v>10</v>
      </c>
      <c r="S621" s="680">
        <v>0.43478260869565216</v>
      </c>
      <c r="T621" s="747">
        <v>5</v>
      </c>
      <c r="U621" s="703">
        <v>0.45454545454545453</v>
      </c>
    </row>
    <row r="622" spans="1:21" ht="14.4" customHeight="1" x14ac:dyDescent="0.3">
      <c r="A622" s="663">
        <v>25</v>
      </c>
      <c r="B622" s="664" t="s">
        <v>1838</v>
      </c>
      <c r="C622" s="664" t="s">
        <v>2047</v>
      </c>
      <c r="D622" s="745" t="s">
        <v>2797</v>
      </c>
      <c r="E622" s="746" t="s">
        <v>2063</v>
      </c>
      <c r="F622" s="664" t="s">
        <v>2043</v>
      </c>
      <c r="G622" s="664" t="s">
        <v>2097</v>
      </c>
      <c r="H622" s="664" t="s">
        <v>525</v>
      </c>
      <c r="I622" s="664" t="s">
        <v>2120</v>
      </c>
      <c r="J622" s="664" t="s">
        <v>1593</v>
      </c>
      <c r="K622" s="664" t="s">
        <v>2098</v>
      </c>
      <c r="L622" s="665">
        <v>132.97999999999999</v>
      </c>
      <c r="M622" s="665">
        <v>265.95999999999998</v>
      </c>
      <c r="N622" s="664">
        <v>2</v>
      </c>
      <c r="O622" s="747">
        <v>0.5</v>
      </c>
      <c r="P622" s="665"/>
      <c r="Q622" s="680">
        <v>0</v>
      </c>
      <c r="R622" s="664"/>
      <c r="S622" s="680">
        <v>0</v>
      </c>
      <c r="T622" s="747"/>
      <c r="U622" s="703">
        <v>0</v>
      </c>
    </row>
    <row r="623" spans="1:21" ht="14.4" customHeight="1" x14ac:dyDescent="0.3">
      <c r="A623" s="663">
        <v>25</v>
      </c>
      <c r="B623" s="664" t="s">
        <v>1838</v>
      </c>
      <c r="C623" s="664" t="s">
        <v>2047</v>
      </c>
      <c r="D623" s="745" t="s">
        <v>2797</v>
      </c>
      <c r="E623" s="746" t="s">
        <v>2063</v>
      </c>
      <c r="F623" s="664" t="s">
        <v>2043</v>
      </c>
      <c r="G623" s="664" t="s">
        <v>2140</v>
      </c>
      <c r="H623" s="664" t="s">
        <v>525</v>
      </c>
      <c r="I623" s="664" t="s">
        <v>1568</v>
      </c>
      <c r="J623" s="664" t="s">
        <v>1569</v>
      </c>
      <c r="K623" s="664" t="s">
        <v>2139</v>
      </c>
      <c r="L623" s="665">
        <v>34.19</v>
      </c>
      <c r="M623" s="665">
        <v>68.38</v>
      </c>
      <c r="N623" s="664">
        <v>2</v>
      </c>
      <c r="O623" s="747">
        <v>1</v>
      </c>
      <c r="P623" s="665"/>
      <c r="Q623" s="680">
        <v>0</v>
      </c>
      <c r="R623" s="664"/>
      <c r="S623" s="680">
        <v>0</v>
      </c>
      <c r="T623" s="747"/>
      <c r="U623" s="703">
        <v>0</v>
      </c>
    </row>
    <row r="624" spans="1:21" ht="14.4" customHeight="1" x14ac:dyDescent="0.3">
      <c r="A624" s="663">
        <v>25</v>
      </c>
      <c r="B624" s="664" t="s">
        <v>1838</v>
      </c>
      <c r="C624" s="664" t="s">
        <v>2047</v>
      </c>
      <c r="D624" s="745" t="s">
        <v>2797</v>
      </c>
      <c r="E624" s="746" t="s">
        <v>2063</v>
      </c>
      <c r="F624" s="664" t="s">
        <v>2043</v>
      </c>
      <c r="G624" s="664" t="s">
        <v>2099</v>
      </c>
      <c r="H624" s="664" t="s">
        <v>1302</v>
      </c>
      <c r="I624" s="664" t="s">
        <v>1375</v>
      </c>
      <c r="J624" s="664" t="s">
        <v>555</v>
      </c>
      <c r="K624" s="664" t="s">
        <v>1998</v>
      </c>
      <c r="L624" s="665">
        <v>18.260000000000002</v>
      </c>
      <c r="M624" s="665">
        <v>36.520000000000003</v>
      </c>
      <c r="N624" s="664">
        <v>2</v>
      </c>
      <c r="O624" s="747">
        <v>1</v>
      </c>
      <c r="P624" s="665"/>
      <c r="Q624" s="680">
        <v>0</v>
      </c>
      <c r="R624" s="664"/>
      <c r="S624" s="680">
        <v>0</v>
      </c>
      <c r="T624" s="747"/>
      <c r="U624" s="703">
        <v>0</v>
      </c>
    </row>
    <row r="625" spans="1:21" ht="14.4" customHeight="1" x14ac:dyDescent="0.3">
      <c r="A625" s="663">
        <v>25</v>
      </c>
      <c r="B625" s="664" t="s">
        <v>1838</v>
      </c>
      <c r="C625" s="664" t="s">
        <v>2047</v>
      </c>
      <c r="D625" s="745" t="s">
        <v>2797</v>
      </c>
      <c r="E625" s="746" t="s">
        <v>2063</v>
      </c>
      <c r="F625" s="664" t="s">
        <v>2043</v>
      </c>
      <c r="G625" s="664" t="s">
        <v>2099</v>
      </c>
      <c r="H625" s="664" t="s">
        <v>525</v>
      </c>
      <c r="I625" s="664" t="s">
        <v>1178</v>
      </c>
      <c r="J625" s="664" t="s">
        <v>555</v>
      </c>
      <c r="K625" s="664" t="s">
        <v>2122</v>
      </c>
      <c r="L625" s="665">
        <v>36.54</v>
      </c>
      <c r="M625" s="665">
        <v>36.54</v>
      </c>
      <c r="N625" s="664">
        <v>1</v>
      </c>
      <c r="O625" s="747">
        <v>1</v>
      </c>
      <c r="P625" s="665"/>
      <c r="Q625" s="680">
        <v>0</v>
      </c>
      <c r="R625" s="664"/>
      <c r="S625" s="680">
        <v>0</v>
      </c>
      <c r="T625" s="747"/>
      <c r="U625" s="703">
        <v>0</v>
      </c>
    </row>
    <row r="626" spans="1:21" ht="14.4" customHeight="1" x14ac:dyDescent="0.3">
      <c r="A626" s="663">
        <v>25</v>
      </c>
      <c r="B626" s="664" t="s">
        <v>1838</v>
      </c>
      <c r="C626" s="664" t="s">
        <v>2047</v>
      </c>
      <c r="D626" s="745" t="s">
        <v>2797</v>
      </c>
      <c r="E626" s="746" t="s">
        <v>2058</v>
      </c>
      <c r="F626" s="664" t="s">
        <v>2043</v>
      </c>
      <c r="G626" s="664" t="s">
        <v>2096</v>
      </c>
      <c r="H626" s="664" t="s">
        <v>1302</v>
      </c>
      <c r="I626" s="664" t="s">
        <v>1658</v>
      </c>
      <c r="J626" s="664" t="s">
        <v>1438</v>
      </c>
      <c r="K626" s="664" t="s">
        <v>1965</v>
      </c>
      <c r="L626" s="665">
        <v>154.36000000000001</v>
      </c>
      <c r="M626" s="665">
        <v>308.72000000000003</v>
      </c>
      <c r="N626" s="664">
        <v>2</v>
      </c>
      <c r="O626" s="747">
        <v>1</v>
      </c>
      <c r="P626" s="665">
        <v>308.72000000000003</v>
      </c>
      <c r="Q626" s="680">
        <v>1</v>
      </c>
      <c r="R626" s="664">
        <v>2</v>
      </c>
      <c r="S626" s="680">
        <v>1</v>
      </c>
      <c r="T626" s="747">
        <v>1</v>
      </c>
      <c r="U626" s="703">
        <v>1</v>
      </c>
    </row>
    <row r="627" spans="1:21" ht="14.4" customHeight="1" x14ac:dyDescent="0.3">
      <c r="A627" s="663">
        <v>25</v>
      </c>
      <c r="B627" s="664" t="s">
        <v>1838</v>
      </c>
      <c r="C627" s="664" t="s">
        <v>2047</v>
      </c>
      <c r="D627" s="745" t="s">
        <v>2797</v>
      </c>
      <c r="E627" s="746" t="s">
        <v>2058</v>
      </c>
      <c r="F627" s="664" t="s">
        <v>2043</v>
      </c>
      <c r="G627" s="664" t="s">
        <v>2243</v>
      </c>
      <c r="H627" s="664" t="s">
        <v>525</v>
      </c>
      <c r="I627" s="664" t="s">
        <v>2244</v>
      </c>
      <c r="J627" s="664" t="s">
        <v>2245</v>
      </c>
      <c r="K627" s="664" t="s">
        <v>2246</v>
      </c>
      <c r="L627" s="665">
        <v>72.5</v>
      </c>
      <c r="M627" s="665">
        <v>145</v>
      </c>
      <c r="N627" s="664">
        <v>2</v>
      </c>
      <c r="O627" s="747">
        <v>1</v>
      </c>
      <c r="P627" s="665"/>
      <c r="Q627" s="680">
        <v>0</v>
      </c>
      <c r="R627" s="664"/>
      <c r="S627" s="680">
        <v>0</v>
      </c>
      <c r="T627" s="747"/>
      <c r="U627" s="703">
        <v>0</v>
      </c>
    </row>
    <row r="628" spans="1:21" ht="14.4" customHeight="1" x14ac:dyDescent="0.3">
      <c r="A628" s="663">
        <v>25</v>
      </c>
      <c r="B628" s="664" t="s">
        <v>1838</v>
      </c>
      <c r="C628" s="664" t="s">
        <v>2047</v>
      </c>
      <c r="D628" s="745" t="s">
        <v>2797</v>
      </c>
      <c r="E628" s="746" t="s">
        <v>2081</v>
      </c>
      <c r="F628" s="664" t="s">
        <v>2043</v>
      </c>
      <c r="G628" s="664" t="s">
        <v>2099</v>
      </c>
      <c r="H628" s="664" t="s">
        <v>1302</v>
      </c>
      <c r="I628" s="664" t="s">
        <v>1375</v>
      </c>
      <c r="J628" s="664" t="s">
        <v>555</v>
      </c>
      <c r="K628" s="664" t="s">
        <v>1998</v>
      </c>
      <c r="L628" s="665">
        <v>18.260000000000002</v>
      </c>
      <c r="M628" s="665">
        <v>36.520000000000003</v>
      </c>
      <c r="N628" s="664">
        <v>2</v>
      </c>
      <c r="O628" s="747">
        <v>1</v>
      </c>
      <c r="P628" s="665"/>
      <c r="Q628" s="680">
        <v>0</v>
      </c>
      <c r="R628" s="664"/>
      <c r="S628" s="680">
        <v>0</v>
      </c>
      <c r="T628" s="747"/>
      <c r="U628" s="703">
        <v>0</v>
      </c>
    </row>
    <row r="629" spans="1:21" ht="14.4" customHeight="1" x14ac:dyDescent="0.3">
      <c r="A629" s="663">
        <v>25</v>
      </c>
      <c r="B629" s="664" t="s">
        <v>1838</v>
      </c>
      <c r="C629" s="664" t="s">
        <v>2047</v>
      </c>
      <c r="D629" s="745" t="s">
        <v>2797</v>
      </c>
      <c r="E629" s="746" t="s">
        <v>2091</v>
      </c>
      <c r="F629" s="664" t="s">
        <v>2043</v>
      </c>
      <c r="G629" s="664" t="s">
        <v>2096</v>
      </c>
      <c r="H629" s="664" t="s">
        <v>1302</v>
      </c>
      <c r="I629" s="664" t="s">
        <v>1658</v>
      </c>
      <c r="J629" s="664" t="s">
        <v>1438</v>
      </c>
      <c r="K629" s="664" t="s">
        <v>1965</v>
      </c>
      <c r="L629" s="665">
        <v>154.36000000000001</v>
      </c>
      <c r="M629" s="665">
        <v>771.80000000000007</v>
      </c>
      <c r="N629" s="664">
        <v>5</v>
      </c>
      <c r="O629" s="747">
        <v>3</v>
      </c>
      <c r="P629" s="665">
        <v>154.36000000000001</v>
      </c>
      <c r="Q629" s="680">
        <v>0.2</v>
      </c>
      <c r="R629" s="664">
        <v>1</v>
      </c>
      <c r="S629" s="680">
        <v>0.2</v>
      </c>
      <c r="T629" s="747">
        <v>1</v>
      </c>
      <c r="U629" s="703">
        <v>0.33333333333333331</v>
      </c>
    </row>
    <row r="630" spans="1:21" ht="14.4" customHeight="1" x14ac:dyDescent="0.3">
      <c r="A630" s="663">
        <v>25</v>
      </c>
      <c r="B630" s="664" t="s">
        <v>1838</v>
      </c>
      <c r="C630" s="664" t="s">
        <v>2049</v>
      </c>
      <c r="D630" s="745" t="s">
        <v>2798</v>
      </c>
      <c r="E630" s="746" t="s">
        <v>2067</v>
      </c>
      <c r="F630" s="664" t="s">
        <v>2043</v>
      </c>
      <c r="G630" s="664" t="s">
        <v>2096</v>
      </c>
      <c r="H630" s="664" t="s">
        <v>1302</v>
      </c>
      <c r="I630" s="664" t="s">
        <v>1658</v>
      </c>
      <c r="J630" s="664" t="s">
        <v>1438</v>
      </c>
      <c r="K630" s="664" t="s">
        <v>1965</v>
      </c>
      <c r="L630" s="665">
        <v>154.36000000000001</v>
      </c>
      <c r="M630" s="665">
        <v>2624.1200000000008</v>
      </c>
      <c r="N630" s="664">
        <v>17</v>
      </c>
      <c r="O630" s="747">
        <v>14</v>
      </c>
      <c r="P630" s="665">
        <v>1697.9600000000005</v>
      </c>
      <c r="Q630" s="680">
        <v>0.6470588235294118</v>
      </c>
      <c r="R630" s="664">
        <v>11</v>
      </c>
      <c r="S630" s="680">
        <v>0.6470588235294118</v>
      </c>
      <c r="T630" s="747">
        <v>8.5</v>
      </c>
      <c r="U630" s="703">
        <v>0.6071428571428571</v>
      </c>
    </row>
    <row r="631" spans="1:21" ht="14.4" customHeight="1" x14ac:dyDescent="0.3">
      <c r="A631" s="663">
        <v>25</v>
      </c>
      <c r="B631" s="664" t="s">
        <v>1838</v>
      </c>
      <c r="C631" s="664" t="s">
        <v>2049</v>
      </c>
      <c r="D631" s="745" t="s">
        <v>2798</v>
      </c>
      <c r="E631" s="746" t="s">
        <v>2067</v>
      </c>
      <c r="F631" s="664" t="s">
        <v>2043</v>
      </c>
      <c r="G631" s="664" t="s">
        <v>2099</v>
      </c>
      <c r="H631" s="664" t="s">
        <v>1302</v>
      </c>
      <c r="I631" s="664" t="s">
        <v>1375</v>
      </c>
      <c r="J631" s="664" t="s">
        <v>555</v>
      </c>
      <c r="K631" s="664" t="s">
        <v>1998</v>
      </c>
      <c r="L631" s="665">
        <v>24.22</v>
      </c>
      <c r="M631" s="665">
        <v>24.22</v>
      </c>
      <c r="N631" s="664">
        <v>1</v>
      </c>
      <c r="O631" s="747">
        <v>0.5</v>
      </c>
      <c r="P631" s="665">
        <v>24.22</v>
      </c>
      <c r="Q631" s="680">
        <v>1</v>
      </c>
      <c r="R631" s="664">
        <v>1</v>
      </c>
      <c r="S631" s="680">
        <v>1</v>
      </c>
      <c r="T631" s="747">
        <v>0.5</v>
      </c>
      <c r="U631" s="703">
        <v>1</v>
      </c>
    </row>
    <row r="632" spans="1:21" ht="14.4" customHeight="1" x14ac:dyDescent="0.3">
      <c r="A632" s="663">
        <v>25</v>
      </c>
      <c r="B632" s="664" t="s">
        <v>1838</v>
      </c>
      <c r="C632" s="664" t="s">
        <v>2049</v>
      </c>
      <c r="D632" s="745" t="s">
        <v>2798</v>
      </c>
      <c r="E632" s="746" t="s">
        <v>2067</v>
      </c>
      <c r="F632" s="664" t="s">
        <v>2043</v>
      </c>
      <c r="G632" s="664" t="s">
        <v>2099</v>
      </c>
      <c r="H632" s="664" t="s">
        <v>1302</v>
      </c>
      <c r="I632" s="664" t="s">
        <v>1375</v>
      </c>
      <c r="J632" s="664" t="s">
        <v>555</v>
      </c>
      <c r="K632" s="664" t="s">
        <v>1998</v>
      </c>
      <c r="L632" s="665">
        <v>18.260000000000002</v>
      </c>
      <c r="M632" s="665">
        <v>109.56</v>
      </c>
      <c r="N632" s="664">
        <v>6</v>
      </c>
      <c r="O632" s="747">
        <v>3.5</v>
      </c>
      <c r="P632" s="665">
        <v>73.040000000000006</v>
      </c>
      <c r="Q632" s="680">
        <v>0.66666666666666674</v>
      </c>
      <c r="R632" s="664">
        <v>4</v>
      </c>
      <c r="S632" s="680">
        <v>0.66666666666666663</v>
      </c>
      <c r="T632" s="747">
        <v>2</v>
      </c>
      <c r="U632" s="703">
        <v>0.5714285714285714</v>
      </c>
    </row>
    <row r="633" spans="1:21" ht="14.4" customHeight="1" x14ac:dyDescent="0.3">
      <c r="A633" s="663">
        <v>25</v>
      </c>
      <c r="B633" s="664" t="s">
        <v>1838</v>
      </c>
      <c r="C633" s="664" t="s">
        <v>2049</v>
      </c>
      <c r="D633" s="745" t="s">
        <v>2798</v>
      </c>
      <c r="E633" s="746" t="s">
        <v>2067</v>
      </c>
      <c r="F633" s="664" t="s">
        <v>2043</v>
      </c>
      <c r="G633" s="664" t="s">
        <v>2099</v>
      </c>
      <c r="H633" s="664" t="s">
        <v>1302</v>
      </c>
      <c r="I633" s="664" t="s">
        <v>2282</v>
      </c>
      <c r="J633" s="664" t="s">
        <v>555</v>
      </c>
      <c r="K633" s="664" t="s">
        <v>2283</v>
      </c>
      <c r="L633" s="665">
        <v>0</v>
      </c>
      <c r="M633" s="665">
        <v>0</v>
      </c>
      <c r="N633" s="664">
        <v>1</v>
      </c>
      <c r="O633" s="747">
        <v>1</v>
      </c>
      <c r="P633" s="665"/>
      <c r="Q633" s="680"/>
      <c r="R633" s="664"/>
      <c r="S633" s="680">
        <v>0</v>
      </c>
      <c r="T633" s="747"/>
      <c r="U633" s="703">
        <v>0</v>
      </c>
    </row>
    <row r="634" spans="1:21" ht="14.4" customHeight="1" x14ac:dyDescent="0.3">
      <c r="A634" s="663">
        <v>25</v>
      </c>
      <c r="B634" s="664" t="s">
        <v>1838</v>
      </c>
      <c r="C634" s="664" t="s">
        <v>2049</v>
      </c>
      <c r="D634" s="745" t="s">
        <v>2798</v>
      </c>
      <c r="E634" s="746" t="s">
        <v>2069</v>
      </c>
      <c r="F634" s="664" t="s">
        <v>2043</v>
      </c>
      <c r="G634" s="664" t="s">
        <v>2096</v>
      </c>
      <c r="H634" s="664" t="s">
        <v>1302</v>
      </c>
      <c r="I634" s="664" t="s">
        <v>1658</v>
      </c>
      <c r="J634" s="664" t="s">
        <v>1438</v>
      </c>
      <c r="K634" s="664" t="s">
        <v>1965</v>
      </c>
      <c r="L634" s="665">
        <v>154.36000000000001</v>
      </c>
      <c r="M634" s="665">
        <v>1080.52</v>
      </c>
      <c r="N634" s="664">
        <v>7</v>
      </c>
      <c r="O634" s="747">
        <v>6.5</v>
      </c>
      <c r="P634" s="665">
        <v>308.72000000000003</v>
      </c>
      <c r="Q634" s="680">
        <v>0.28571428571428575</v>
      </c>
      <c r="R634" s="664">
        <v>2</v>
      </c>
      <c r="S634" s="680">
        <v>0.2857142857142857</v>
      </c>
      <c r="T634" s="747">
        <v>1.5</v>
      </c>
      <c r="U634" s="703">
        <v>0.23076923076923078</v>
      </c>
    </row>
    <row r="635" spans="1:21" ht="14.4" customHeight="1" x14ac:dyDescent="0.3">
      <c r="A635" s="663">
        <v>25</v>
      </c>
      <c r="B635" s="664" t="s">
        <v>1838</v>
      </c>
      <c r="C635" s="664" t="s">
        <v>2049</v>
      </c>
      <c r="D635" s="745" t="s">
        <v>2798</v>
      </c>
      <c r="E635" s="746" t="s">
        <v>2069</v>
      </c>
      <c r="F635" s="664" t="s">
        <v>2043</v>
      </c>
      <c r="G635" s="664" t="s">
        <v>2155</v>
      </c>
      <c r="H635" s="664" t="s">
        <v>525</v>
      </c>
      <c r="I635" s="664" t="s">
        <v>2663</v>
      </c>
      <c r="J635" s="664" t="s">
        <v>2366</v>
      </c>
      <c r="K635" s="664" t="s">
        <v>2621</v>
      </c>
      <c r="L635" s="665">
        <v>0</v>
      </c>
      <c r="M635" s="665">
        <v>0</v>
      </c>
      <c r="N635" s="664">
        <v>1</v>
      </c>
      <c r="O635" s="747">
        <v>1</v>
      </c>
      <c r="P635" s="665">
        <v>0</v>
      </c>
      <c r="Q635" s="680"/>
      <c r="R635" s="664">
        <v>1</v>
      </c>
      <c r="S635" s="680">
        <v>1</v>
      </c>
      <c r="T635" s="747">
        <v>1</v>
      </c>
      <c r="U635" s="703">
        <v>1</v>
      </c>
    </row>
    <row r="636" spans="1:21" ht="14.4" customHeight="1" x14ac:dyDescent="0.3">
      <c r="A636" s="663">
        <v>25</v>
      </c>
      <c r="B636" s="664" t="s">
        <v>1838</v>
      </c>
      <c r="C636" s="664" t="s">
        <v>2049</v>
      </c>
      <c r="D636" s="745" t="s">
        <v>2798</v>
      </c>
      <c r="E636" s="746" t="s">
        <v>2069</v>
      </c>
      <c r="F636" s="664" t="s">
        <v>2043</v>
      </c>
      <c r="G636" s="664" t="s">
        <v>2131</v>
      </c>
      <c r="H636" s="664" t="s">
        <v>525</v>
      </c>
      <c r="I636" s="664" t="s">
        <v>2132</v>
      </c>
      <c r="J636" s="664" t="s">
        <v>2133</v>
      </c>
      <c r="K636" s="664" t="s">
        <v>2134</v>
      </c>
      <c r="L636" s="665">
        <v>0</v>
      </c>
      <c r="M636" s="665">
        <v>0</v>
      </c>
      <c r="N636" s="664">
        <v>1</v>
      </c>
      <c r="O636" s="747">
        <v>0.5</v>
      </c>
      <c r="P636" s="665">
        <v>0</v>
      </c>
      <c r="Q636" s="680"/>
      <c r="R636" s="664">
        <v>1</v>
      </c>
      <c r="S636" s="680">
        <v>1</v>
      </c>
      <c r="T636" s="747">
        <v>0.5</v>
      </c>
      <c r="U636" s="703">
        <v>1</v>
      </c>
    </row>
    <row r="637" spans="1:21" ht="14.4" customHeight="1" x14ac:dyDescent="0.3">
      <c r="A637" s="663">
        <v>25</v>
      </c>
      <c r="B637" s="664" t="s">
        <v>1838</v>
      </c>
      <c r="C637" s="664" t="s">
        <v>2049</v>
      </c>
      <c r="D637" s="745" t="s">
        <v>2798</v>
      </c>
      <c r="E637" s="746" t="s">
        <v>2069</v>
      </c>
      <c r="F637" s="664" t="s">
        <v>2043</v>
      </c>
      <c r="G637" s="664" t="s">
        <v>2097</v>
      </c>
      <c r="H637" s="664" t="s">
        <v>525</v>
      </c>
      <c r="I637" s="664" t="s">
        <v>1592</v>
      </c>
      <c r="J637" s="664" t="s">
        <v>1593</v>
      </c>
      <c r="K637" s="664" t="s">
        <v>2098</v>
      </c>
      <c r="L637" s="665">
        <v>132.97999999999999</v>
      </c>
      <c r="M637" s="665">
        <v>398.93999999999994</v>
      </c>
      <c r="N637" s="664">
        <v>3</v>
      </c>
      <c r="O637" s="747">
        <v>1.5</v>
      </c>
      <c r="P637" s="665">
        <v>265.95999999999998</v>
      </c>
      <c r="Q637" s="680">
        <v>0.66666666666666674</v>
      </c>
      <c r="R637" s="664">
        <v>2</v>
      </c>
      <c r="S637" s="680">
        <v>0.66666666666666663</v>
      </c>
      <c r="T637" s="747">
        <v>0.5</v>
      </c>
      <c r="U637" s="703">
        <v>0.33333333333333331</v>
      </c>
    </row>
    <row r="638" spans="1:21" ht="14.4" customHeight="1" x14ac:dyDescent="0.3">
      <c r="A638" s="663">
        <v>25</v>
      </c>
      <c r="B638" s="664" t="s">
        <v>1838</v>
      </c>
      <c r="C638" s="664" t="s">
        <v>2049</v>
      </c>
      <c r="D638" s="745" t="s">
        <v>2798</v>
      </c>
      <c r="E638" s="746" t="s">
        <v>2069</v>
      </c>
      <c r="F638" s="664" t="s">
        <v>2043</v>
      </c>
      <c r="G638" s="664" t="s">
        <v>2099</v>
      </c>
      <c r="H638" s="664" t="s">
        <v>1302</v>
      </c>
      <c r="I638" s="664" t="s">
        <v>1375</v>
      </c>
      <c r="J638" s="664" t="s">
        <v>555</v>
      </c>
      <c r="K638" s="664" t="s">
        <v>1998</v>
      </c>
      <c r="L638" s="665">
        <v>18.260000000000002</v>
      </c>
      <c r="M638" s="665">
        <v>18.260000000000002</v>
      </c>
      <c r="N638" s="664">
        <v>1</v>
      </c>
      <c r="O638" s="747">
        <v>0.5</v>
      </c>
      <c r="P638" s="665">
        <v>18.260000000000002</v>
      </c>
      <c r="Q638" s="680">
        <v>1</v>
      </c>
      <c r="R638" s="664">
        <v>1</v>
      </c>
      <c r="S638" s="680">
        <v>1</v>
      </c>
      <c r="T638" s="747">
        <v>0.5</v>
      </c>
      <c r="U638" s="703">
        <v>1</v>
      </c>
    </row>
    <row r="639" spans="1:21" ht="14.4" customHeight="1" x14ac:dyDescent="0.3">
      <c r="A639" s="663">
        <v>25</v>
      </c>
      <c r="B639" s="664" t="s">
        <v>1838</v>
      </c>
      <c r="C639" s="664" t="s">
        <v>2049</v>
      </c>
      <c r="D639" s="745" t="s">
        <v>2798</v>
      </c>
      <c r="E639" s="746" t="s">
        <v>2071</v>
      </c>
      <c r="F639" s="664" t="s">
        <v>2043</v>
      </c>
      <c r="G639" s="664" t="s">
        <v>2096</v>
      </c>
      <c r="H639" s="664" t="s">
        <v>1302</v>
      </c>
      <c r="I639" s="664" t="s">
        <v>1658</v>
      </c>
      <c r="J639" s="664" t="s">
        <v>1438</v>
      </c>
      <c r="K639" s="664" t="s">
        <v>1965</v>
      </c>
      <c r="L639" s="665">
        <v>154.36000000000001</v>
      </c>
      <c r="M639" s="665">
        <v>154.36000000000001</v>
      </c>
      <c r="N639" s="664">
        <v>1</v>
      </c>
      <c r="O639" s="747">
        <v>1</v>
      </c>
      <c r="P639" s="665">
        <v>154.36000000000001</v>
      </c>
      <c r="Q639" s="680">
        <v>1</v>
      </c>
      <c r="R639" s="664">
        <v>1</v>
      </c>
      <c r="S639" s="680">
        <v>1</v>
      </c>
      <c r="T639" s="747">
        <v>1</v>
      </c>
      <c r="U639" s="703">
        <v>1</v>
      </c>
    </row>
    <row r="640" spans="1:21" ht="14.4" customHeight="1" x14ac:dyDescent="0.3">
      <c r="A640" s="663">
        <v>25</v>
      </c>
      <c r="B640" s="664" t="s">
        <v>1838</v>
      </c>
      <c r="C640" s="664" t="s">
        <v>2049</v>
      </c>
      <c r="D640" s="745" t="s">
        <v>2798</v>
      </c>
      <c r="E640" s="746" t="s">
        <v>2078</v>
      </c>
      <c r="F640" s="664" t="s">
        <v>2043</v>
      </c>
      <c r="G640" s="664" t="s">
        <v>2096</v>
      </c>
      <c r="H640" s="664" t="s">
        <v>525</v>
      </c>
      <c r="I640" s="664" t="s">
        <v>2112</v>
      </c>
      <c r="J640" s="664" t="s">
        <v>1790</v>
      </c>
      <c r="K640" s="664" t="s">
        <v>2113</v>
      </c>
      <c r="L640" s="665">
        <v>154.36000000000001</v>
      </c>
      <c r="M640" s="665">
        <v>2006.6800000000003</v>
      </c>
      <c r="N640" s="664">
        <v>13</v>
      </c>
      <c r="O640" s="747">
        <v>10.5</v>
      </c>
      <c r="P640" s="665">
        <v>1234.8800000000001</v>
      </c>
      <c r="Q640" s="680">
        <v>0.61538461538461531</v>
      </c>
      <c r="R640" s="664">
        <v>8</v>
      </c>
      <c r="S640" s="680">
        <v>0.61538461538461542</v>
      </c>
      <c r="T640" s="747">
        <v>6</v>
      </c>
      <c r="U640" s="703">
        <v>0.5714285714285714</v>
      </c>
    </row>
    <row r="641" spans="1:21" ht="14.4" customHeight="1" x14ac:dyDescent="0.3">
      <c r="A641" s="663">
        <v>25</v>
      </c>
      <c r="B641" s="664" t="s">
        <v>1838</v>
      </c>
      <c r="C641" s="664" t="s">
        <v>2049</v>
      </c>
      <c r="D641" s="745" t="s">
        <v>2798</v>
      </c>
      <c r="E641" s="746" t="s">
        <v>2078</v>
      </c>
      <c r="F641" s="664" t="s">
        <v>2043</v>
      </c>
      <c r="G641" s="664" t="s">
        <v>2097</v>
      </c>
      <c r="H641" s="664" t="s">
        <v>525</v>
      </c>
      <c r="I641" s="664" t="s">
        <v>1592</v>
      </c>
      <c r="J641" s="664" t="s">
        <v>1593</v>
      </c>
      <c r="K641" s="664" t="s">
        <v>2098</v>
      </c>
      <c r="L641" s="665">
        <v>132.97999999999999</v>
      </c>
      <c r="M641" s="665">
        <v>132.97999999999999</v>
      </c>
      <c r="N641" s="664">
        <v>1</v>
      </c>
      <c r="O641" s="747">
        <v>1</v>
      </c>
      <c r="P641" s="665">
        <v>132.97999999999999</v>
      </c>
      <c r="Q641" s="680">
        <v>1</v>
      </c>
      <c r="R641" s="664">
        <v>1</v>
      </c>
      <c r="S641" s="680">
        <v>1</v>
      </c>
      <c r="T641" s="747">
        <v>1</v>
      </c>
      <c r="U641" s="703">
        <v>1</v>
      </c>
    </row>
    <row r="642" spans="1:21" ht="14.4" customHeight="1" x14ac:dyDescent="0.3">
      <c r="A642" s="663">
        <v>25</v>
      </c>
      <c r="B642" s="664" t="s">
        <v>1838</v>
      </c>
      <c r="C642" s="664" t="s">
        <v>2049</v>
      </c>
      <c r="D642" s="745" t="s">
        <v>2798</v>
      </c>
      <c r="E642" s="746" t="s">
        <v>2078</v>
      </c>
      <c r="F642" s="664" t="s">
        <v>2043</v>
      </c>
      <c r="G642" s="664" t="s">
        <v>2099</v>
      </c>
      <c r="H642" s="664" t="s">
        <v>1302</v>
      </c>
      <c r="I642" s="664" t="s">
        <v>1375</v>
      </c>
      <c r="J642" s="664" t="s">
        <v>555</v>
      </c>
      <c r="K642" s="664" t="s">
        <v>1998</v>
      </c>
      <c r="L642" s="665">
        <v>18.260000000000002</v>
      </c>
      <c r="M642" s="665">
        <v>73.040000000000006</v>
      </c>
      <c r="N642" s="664">
        <v>4</v>
      </c>
      <c r="O642" s="747">
        <v>2</v>
      </c>
      <c r="P642" s="665">
        <v>36.520000000000003</v>
      </c>
      <c r="Q642" s="680">
        <v>0.5</v>
      </c>
      <c r="R642" s="664">
        <v>2</v>
      </c>
      <c r="S642" s="680">
        <v>0.5</v>
      </c>
      <c r="T642" s="747">
        <v>0.5</v>
      </c>
      <c r="U642" s="703">
        <v>0.25</v>
      </c>
    </row>
    <row r="643" spans="1:21" ht="14.4" customHeight="1" x14ac:dyDescent="0.3">
      <c r="A643" s="663">
        <v>25</v>
      </c>
      <c r="B643" s="664" t="s">
        <v>1838</v>
      </c>
      <c r="C643" s="664" t="s">
        <v>2049</v>
      </c>
      <c r="D643" s="745" t="s">
        <v>2798</v>
      </c>
      <c r="E643" s="746" t="s">
        <v>2078</v>
      </c>
      <c r="F643" s="664" t="s">
        <v>2043</v>
      </c>
      <c r="G643" s="664" t="s">
        <v>2099</v>
      </c>
      <c r="H643" s="664" t="s">
        <v>525</v>
      </c>
      <c r="I643" s="664" t="s">
        <v>2438</v>
      </c>
      <c r="J643" s="664" t="s">
        <v>555</v>
      </c>
      <c r="K643" s="664" t="s">
        <v>2439</v>
      </c>
      <c r="L643" s="665">
        <v>0</v>
      </c>
      <c r="M643" s="665">
        <v>0</v>
      </c>
      <c r="N643" s="664">
        <v>1</v>
      </c>
      <c r="O643" s="747">
        <v>0.5</v>
      </c>
      <c r="P643" s="665">
        <v>0</v>
      </c>
      <c r="Q643" s="680"/>
      <c r="R643" s="664">
        <v>1</v>
      </c>
      <c r="S643" s="680">
        <v>1</v>
      </c>
      <c r="T643" s="747">
        <v>0.5</v>
      </c>
      <c r="U643" s="703">
        <v>1</v>
      </c>
    </row>
    <row r="644" spans="1:21" ht="14.4" customHeight="1" x14ac:dyDescent="0.3">
      <c r="A644" s="663">
        <v>25</v>
      </c>
      <c r="B644" s="664" t="s">
        <v>1838</v>
      </c>
      <c r="C644" s="664" t="s">
        <v>2049</v>
      </c>
      <c r="D644" s="745" t="s">
        <v>2798</v>
      </c>
      <c r="E644" s="746" t="s">
        <v>2080</v>
      </c>
      <c r="F644" s="664" t="s">
        <v>2043</v>
      </c>
      <c r="G644" s="664" t="s">
        <v>2096</v>
      </c>
      <c r="H644" s="664" t="s">
        <v>1302</v>
      </c>
      <c r="I644" s="664" t="s">
        <v>1658</v>
      </c>
      <c r="J644" s="664" t="s">
        <v>1438</v>
      </c>
      <c r="K644" s="664" t="s">
        <v>1965</v>
      </c>
      <c r="L644" s="665">
        <v>154.36000000000001</v>
      </c>
      <c r="M644" s="665">
        <v>3087.2000000000007</v>
      </c>
      <c r="N644" s="664">
        <v>20</v>
      </c>
      <c r="O644" s="747">
        <v>16</v>
      </c>
      <c r="P644" s="665">
        <v>1389.2400000000002</v>
      </c>
      <c r="Q644" s="680">
        <v>0.44999999999999996</v>
      </c>
      <c r="R644" s="664">
        <v>9</v>
      </c>
      <c r="S644" s="680">
        <v>0.45</v>
      </c>
      <c r="T644" s="747">
        <v>5</v>
      </c>
      <c r="U644" s="703">
        <v>0.3125</v>
      </c>
    </row>
    <row r="645" spans="1:21" ht="14.4" customHeight="1" x14ac:dyDescent="0.3">
      <c r="A645" s="663">
        <v>25</v>
      </c>
      <c r="B645" s="664" t="s">
        <v>1838</v>
      </c>
      <c r="C645" s="664" t="s">
        <v>2049</v>
      </c>
      <c r="D645" s="745" t="s">
        <v>2798</v>
      </c>
      <c r="E645" s="746" t="s">
        <v>2080</v>
      </c>
      <c r="F645" s="664" t="s">
        <v>2043</v>
      </c>
      <c r="G645" s="664" t="s">
        <v>2099</v>
      </c>
      <c r="H645" s="664" t="s">
        <v>1302</v>
      </c>
      <c r="I645" s="664" t="s">
        <v>1375</v>
      </c>
      <c r="J645" s="664" t="s">
        <v>555</v>
      </c>
      <c r="K645" s="664" t="s">
        <v>1998</v>
      </c>
      <c r="L645" s="665">
        <v>18.260000000000002</v>
      </c>
      <c r="M645" s="665">
        <v>18.260000000000002</v>
      </c>
      <c r="N645" s="664">
        <v>1</v>
      </c>
      <c r="O645" s="747">
        <v>1</v>
      </c>
      <c r="P645" s="665">
        <v>18.260000000000002</v>
      </c>
      <c r="Q645" s="680">
        <v>1</v>
      </c>
      <c r="R645" s="664">
        <v>1</v>
      </c>
      <c r="S645" s="680">
        <v>1</v>
      </c>
      <c r="T645" s="747">
        <v>1</v>
      </c>
      <c r="U645" s="703">
        <v>1</v>
      </c>
    </row>
    <row r="646" spans="1:21" ht="14.4" customHeight="1" x14ac:dyDescent="0.3">
      <c r="A646" s="663">
        <v>25</v>
      </c>
      <c r="B646" s="664" t="s">
        <v>1838</v>
      </c>
      <c r="C646" s="664" t="s">
        <v>2049</v>
      </c>
      <c r="D646" s="745" t="s">
        <v>2798</v>
      </c>
      <c r="E646" s="746" t="s">
        <v>2080</v>
      </c>
      <c r="F646" s="664" t="s">
        <v>2043</v>
      </c>
      <c r="G646" s="664" t="s">
        <v>2099</v>
      </c>
      <c r="H646" s="664" t="s">
        <v>525</v>
      </c>
      <c r="I646" s="664" t="s">
        <v>666</v>
      </c>
      <c r="J646" s="664" t="s">
        <v>555</v>
      </c>
      <c r="K646" s="664" t="s">
        <v>2100</v>
      </c>
      <c r="L646" s="665">
        <v>18.260000000000002</v>
      </c>
      <c r="M646" s="665">
        <v>73.040000000000006</v>
      </c>
      <c r="N646" s="664">
        <v>4</v>
      </c>
      <c r="O646" s="747">
        <v>2</v>
      </c>
      <c r="P646" s="665">
        <v>54.78</v>
      </c>
      <c r="Q646" s="680">
        <v>0.75</v>
      </c>
      <c r="R646" s="664">
        <v>3</v>
      </c>
      <c r="S646" s="680">
        <v>0.75</v>
      </c>
      <c r="T646" s="747">
        <v>1</v>
      </c>
      <c r="U646" s="703">
        <v>0.5</v>
      </c>
    </row>
    <row r="647" spans="1:21" ht="14.4" customHeight="1" x14ac:dyDescent="0.3">
      <c r="A647" s="663">
        <v>25</v>
      </c>
      <c r="B647" s="664" t="s">
        <v>1838</v>
      </c>
      <c r="C647" s="664" t="s">
        <v>2049</v>
      </c>
      <c r="D647" s="745" t="s">
        <v>2798</v>
      </c>
      <c r="E647" s="746" t="s">
        <v>2084</v>
      </c>
      <c r="F647" s="664" t="s">
        <v>2043</v>
      </c>
      <c r="G647" s="664" t="s">
        <v>2096</v>
      </c>
      <c r="H647" s="664" t="s">
        <v>1302</v>
      </c>
      <c r="I647" s="664" t="s">
        <v>1658</v>
      </c>
      <c r="J647" s="664" t="s">
        <v>1438</v>
      </c>
      <c r="K647" s="664" t="s">
        <v>1965</v>
      </c>
      <c r="L647" s="665">
        <v>154.36000000000001</v>
      </c>
      <c r="M647" s="665">
        <v>617.44000000000005</v>
      </c>
      <c r="N647" s="664">
        <v>4</v>
      </c>
      <c r="O647" s="747">
        <v>2</v>
      </c>
      <c r="P647" s="665">
        <v>308.72000000000003</v>
      </c>
      <c r="Q647" s="680">
        <v>0.5</v>
      </c>
      <c r="R647" s="664">
        <v>2</v>
      </c>
      <c r="S647" s="680">
        <v>0.5</v>
      </c>
      <c r="T647" s="747">
        <v>1</v>
      </c>
      <c r="U647" s="703">
        <v>0.5</v>
      </c>
    </row>
    <row r="648" spans="1:21" ht="14.4" customHeight="1" x14ac:dyDescent="0.3">
      <c r="A648" s="663">
        <v>25</v>
      </c>
      <c r="B648" s="664" t="s">
        <v>1838</v>
      </c>
      <c r="C648" s="664" t="s">
        <v>2049</v>
      </c>
      <c r="D648" s="745" t="s">
        <v>2798</v>
      </c>
      <c r="E648" s="746" t="s">
        <v>2084</v>
      </c>
      <c r="F648" s="664" t="s">
        <v>2043</v>
      </c>
      <c r="G648" s="664" t="s">
        <v>2099</v>
      </c>
      <c r="H648" s="664" t="s">
        <v>1302</v>
      </c>
      <c r="I648" s="664" t="s">
        <v>1375</v>
      </c>
      <c r="J648" s="664" t="s">
        <v>555</v>
      </c>
      <c r="K648" s="664" t="s">
        <v>1998</v>
      </c>
      <c r="L648" s="665">
        <v>24.22</v>
      </c>
      <c r="M648" s="665">
        <v>24.22</v>
      </c>
      <c r="N648" s="664">
        <v>1</v>
      </c>
      <c r="O648" s="747">
        <v>0.5</v>
      </c>
      <c r="P648" s="665"/>
      <c r="Q648" s="680">
        <v>0</v>
      </c>
      <c r="R648" s="664"/>
      <c r="S648" s="680">
        <v>0</v>
      </c>
      <c r="T648" s="747"/>
      <c r="U648" s="703">
        <v>0</v>
      </c>
    </row>
    <row r="649" spans="1:21" ht="14.4" customHeight="1" x14ac:dyDescent="0.3">
      <c r="A649" s="663">
        <v>25</v>
      </c>
      <c r="B649" s="664" t="s">
        <v>1838</v>
      </c>
      <c r="C649" s="664" t="s">
        <v>2049</v>
      </c>
      <c r="D649" s="745" t="s">
        <v>2798</v>
      </c>
      <c r="E649" s="746" t="s">
        <v>2084</v>
      </c>
      <c r="F649" s="664" t="s">
        <v>2043</v>
      </c>
      <c r="G649" s="664" t="s">
        <v>2099</v>
      </c>
      <c r="H649" s="664" t="s">
        <v>1302</v>
      </c>
      <c r="I649" s="664" t="s">
        <v>1375</v>
      </c>
      <c r="J649" s="664" t="s">
        <v>555</v>
      </c>
      <c r="K649" s="664" t="s">
        <v>1998</v>
      </c>
      <c r="L649" s="665">
        <v>18.260000000000002</v>
      </c>
      <c r="M649" s="665">
        <v>18.260000000000002</v>
      </c>
      <c r="N649" s="664">
        <v>1</v>
      </c>
      <c r="O649" s="747">
        <v>0.5</v>
      </c>
      <c r="P649" s="665"/>
      <c r="Q649" s="680">
        <v>0</v>
      </c>
      <c r="R649" s="664"/>
      <c r="S649" s="680">
        <v>0</v>
      </c>
      <c r="T649" s="747"/>
      <c r="U649" s="703">
        <v>0</v>
      </c>
    </row>
    <row r="650" spans="1:21" ht="14.4" customHeight="1" x14ac:dyDescent="0.3">
      <c r="A650" s="663">
        <v>25</v>
      </c>
      <c r="B650" s="664" t="s">
        <v>1838</v>
      </c>
      <c r="C650" s="664" t="s">
        <v>2049</v>
      </c>
      <c r="D650" s="745" t="s">
        <v>2798</v>
      </c>
      <c r="E650" s="746" t="s">
        <v>2084</v>
      </c>
      <c r="F650" s="664" t="s">
        <v>2043</v>
      </c>
      <c r="G650" s="664" t="s">
        <v>2099</v>
      </c>
      <c r="H650" s="664" t="s">
        <v>1302</v>
      </c>
      <c r="I650" s="664" t="s">
        <v>1311</v>
      </c>
      <c r="J650" s="664" t="s">
        <v>555</v>
      </c>
      <c r="K650" s="664" t="s">
        <v>1999</v>
      </c>
      <c r="L650" s="665">
        <v>36.54</v>
      </c>
      <c r="M650" s="665">
        <v>36.54</v>
      </c>
      <c r="N650" s="664">
        <v>1</v>
      </c>
      <c r="O650" s="747">
        <v>1</v>
      </c>
      <c r="P650" s="665"/>
      <c r="Q650" s="680">
        <v>0</v>
      </c>
      <c r="R650" s="664"/>
      <c r="S650" s="680">
        <v>0</v>
      </c>
      <c r="T650" s="747"/>
      <c r="U650" s="703">
        <v>0</v>
      </c>
    </row>
    <row r="651" spans="1:21" ht="14.4" customHeight="1" x14ac:dyDescent="0.3">
      <c r="A651" s="663">
        <v>25</v>
      </c>
      <c r="B651" s="664" t="s">
        <v>1838</v>
      </c>
      <c r="C651" s="664" t="s">
        <v>2049</v>
      </c>
      <c r="D651" s="745" t="s">
        <v>2798</v>
      </c>
      <c r="E651" s="746" t="s">
        <v>2084</v>
      </c>
      <c r="F651" s="664" t="s">
        <v>2043</v>
      </c>
      <c r="G651" s="664" t="s">
        <v>2099</v>
      </c>
      <c r="H651" s="664" t="s">
        <v>525</v>
      </c>
      <c r="I651" s="664" t="s">
        <v>666</v>
      </c>
      <c r="J651" s="664" t="s">
        <v>555</v>
      </c>
      <c r="K651" s="664" t="s">
        <v>2100</v>
      </c>
      <c r="L651" s="665">
        <v>18.260000000000002</v>
      </c>
      <c r="M651" s="665">
        <v>36.520000000000003</v>
      </c>
      <c r="N651" s="664">
        <v>2</v>
      </c>
      <c r="O651" s="747">
        <v>1</v>
      </c>
      <c r="P651" s="665">
        <v>36.520000000000003</v>
      </c>
      <c r="Q651" s="680">
        <v>1</v>
      </c>
      <c r="R651" s="664">
        <v>2</v>
      </c>
      <c r="S651" s="680">
        <v>1</v>
      </c>
      <c r="T651" s="747">
        <v>1</v>
      </c>
      <c r="U651" s="703">
        <v>1</v>
      </c>
    </row>
    <row r="652" spans="1:21" ht="14.4" customHeight="1" x14ac:dyDescent="0.3">
      <c r="A652" s="663">
        <v>25</v>
      </c>
      <c r="B652" s="664" t="s">
        <v>1838</v>
      </c>
      <c r="C652" s="664" t="s">
        <v>2049</v>
      </c>
      <c r="D652" s="745" t="s">
        <v>2798</v>
      </c>
      <c r="E652" s="746" t="s">
        <v>2087</v>
      </c>
      <c r="F652" s="664" t="s">
        <v>2043</v>
      </c>
      <c r="G652" s="664" t="s">
        <v>2096</v>
      </c>
      <c r="H652" s="664" t="s">
        <v>1302</v>
      </c>
      <c r="I652" s="664" t="s">
        <v>1658</v>
      </c>
      <c r="J652" s="664" t="s">
        <v>1438</v>
      </c>
      <c r="K652" s="664" t="s">
        <v>1965</v>
      </c>
      <c r="L652" s="665">
        <v>154.36000000000001</v>
      </c>
      <c r="M652" s="665">
        <v>154.36000000000001</v>
      </c>
      <c r="N652" s="664">
        <v>1</v>
      </c>
      <c r="O652" s="747">
        <v>1</v>
      </c>
      <c r="P652" s="665"/>
      <c r="Q652" s="680">
        <v>0</v>
      </c>
      <c r="R652" s="664"/>
      <c r="S652" s="680">
        <v>0</v>
      </c>
      <c r="T652" s="747"/>
      <c r="U652" s="703">
        <v>0</v>
      </c>
    </row>
    <row r="653" spans="1:21" ht="14.4" customHeight="1" x14ac:dyDescent="0.3">
      <c r="A653" s="663">
        <v>25</v>
      </c>
      <c r="B653" s="664" t="s">
        <v>1838</v>
      </c>
      <c r="C653" s="664" t="s">
        <v>2049</v>
      </c>
      <c r="D653" s="745" t="s">
        <v>2798</v>
      </c>
      <c r="E653" s="746" t="s">
        <v>2087</v>
      </c>
      <c r="F653" s="664" t="s">
        <v>2043</v>
      </c>
      <c r="G653" s="664" t="s">
        <v>2097</v>
      </c>
      <c r="H653" s="664" t="s">
        <v>525</v>
      </c>
      <c r="I653" s="664" t="s">
        <v>1592</v>
      </c>
      <c r="J653" s="664" t="s">
        <v>1593</v>
      </c>
      <c r="K653" s="664" t="s">
        <v>2098</v>
      </c>
      <c r="L653" s="665">
        <v>132.97999999999999</v>
      </c>
      <c r="M653" s="665">
        <v>132.97999999999999</v>
      </c>
      <c r="N653" s="664">
        <v>1</v>
      </c>
      <c r="O653" s="747">
        <v>1</v>
      </c>
      <c r="P653" s="665">
        <v>132.97999999999999</v>
      </c>
      <c r="Q653" s="680">
        <v>1</v>
      </c>
      <c r="R653" s="664">
        <v>1</v>
      </c>
      <c r="S653" s="680">
        <v>1</v>
      </c>
      <c r="T653" s="747">
        <v>1</v>
      </c>
      <c r="U653" s="703">
        <v>1</v>
      </c>
    </row>
    <row r="654" spans="1:21" ht="14.4" customHeight="1" x14ac:dyDescent="0.3">
      <c r="A654" s="663">
        <v>25</v>
      </c>
      <c r="B654" s="664" t="s">
        <v>1838</v>
      </c>
      <c r="C654" s="664" t="s">
        <v>2049</v>
      </c>
      <c r="D654" s="745" t="s">
        <v>2798</v>
      </c>
      <c r="E654" s="746" t="s">
        <v>2088</v>
      </c>
      <c r="F654" s="664" t="s">
        <v>2043</v>
      </c>
      <c r="G654" s="664" t="s">
        <v>2096</v>
      </c>
      <c r="H654" s="664" t="s">
        <v>525</v>
      </c>
      <c r="I654" s="664" t="s">
        <v>2114</v>
      </c>
      <c r="J654" s="664" t="s">
        <v>1438</v>
      </c>
      <c r="K654" s="664" t="s">
        <v>2115</v>
      </c>
      <c r="L654" s="665">
        <v>0</v>
      </c>
      <c r="M654" s="665">
        <v>0</v>
      </c>
      <c r="N654" s="664">
        <v>1</v>
      </c>
      <c r="O654" s="747">
        <v>1</v>
      </c>
      <c r="P654" s="665"/>
      <c r="Q654" s="680"/>
      <c r="R654" s="664"/>
      <c r="S654" s="680">
        <v>0</v>
      </c>
      <c r="T654" s="747"/>
      <c r="U654" s="703">
        <v>0</v>
      </c>
    </row>
    <row r="655" spans="1:21" ht="14.4" customHeight="1" x14ac:dyDescent="0.3">
      <c r="A655" s="663">
        <v>25</v>
      </c>
      <c r="B655" s="664" t="s">
        <v>1838</v>
      </c>
      <c r="C655" s="664" t="s">
        <v>2049</v>
      </c>
      <c r="D655" s="745" t="s">
        <v>2798</v>
      </c>
      <c r="E655" s="746" t="s">
        <v>2088</v>
      </c>
      <c r="F655" s="664" t="s">
        <v>2043</v>
      </c>
      <c r="G655" s="664" t="s">
        <v>2096</v>
      </c>
      <c r="H655" s="664" t="s">
        <v>1302</v>
      </c>
      <c r="I655" s="664" t="s">
        <v>1658</v>
      </c>
      <c r="J655" s="664" t="s">
        <v>1438</v>
      </c>
      <c r="K655" s="664" t="s">
        <v>1965</v>
      </c>
      <c r="L655" s="665">
        <v>154.36000000000001</v>
      </c>
      <c r="M655" s="665">
        <v>308.72000000000003</v>
      </c>
      <c r="N655" s="664">
        <v>2</v>
      </c>
      <c r="O655" s="747">
        <v>2</v>
      </c>
      <c r="P655" s="665">
        <v>154.36000000000001</v>
      </c>
      <c r="Q655" s="680">
        <v>0.5</v>
      </c>
      <c r="R655" s="664">
        <v>1</v>
      </c>
      <c r="S655" s="680">
        <v>0.5</v>
      </c>
      <c r="T655" s="747">
        <v>1</v>
      </c>
      <c r="U655" s="703">
        <v>0.5</v>
      </c>
    </row>
    <row r="656" spans="1:21" ht="14.4" customHeight="1" x14ac:dyDescent="0.3">
      <c r="A656" s="663">
        <v>25</v>
      </c>
      <c r="B656" s="664" t="s">
        <v>1838</v>
      </c>
      <c r="C656" s="664" t="s">
        <v>2049</v>
      </c>
      <c r="D656" s="745" t="s">
        <v>2798</v>
      </c>
      <c r="E656" s="746" t="s">
        <v>2092</v>
      </c>
      <c r="F656" s="664" t="s">
        <v>2043</v>
      </c>
      <c r="G656" s="664" t="s">
        <v>2096</v>
      </c>
      <c r="H656" s="664" t="s">
        <v>1302</v>
      </c>
      <c r="I656" s="664" t="s">
        <v>1658</v>
      </c>
      <c r="J656" s="664" t="s">
        <v>1438</v>
      </c>
      <c r="K656" s="664" t="s">
        <v>1965</v>
      </c>
      <c r="L656" s="665">
        <v>154.36000000000001</v>
      </c>
      <c r="M656" s="665">
        <v>308.72000000000003</v>
      </c>
      <c r="N656" s="664">
        <v>2</v>
      </c>
      <c r="O656" s="747">
        <v>2</v>
      </c>
      <c r="P656" s="665">
        <v>154.36000000000001</v>
      </c>
      <c r="Q656" s="680">
        <v>0.5</v>
      </c>
      <c r="R656" s="664">
        <v>1</v>
      </c>
      <c r="S656" s="680">
        <v>0.5</v>
      </c>
      <c r="T656" s="747">
        <v>1</v>
      </c>
      <c r="U656" s="703">
        <v>0.5</v>
      </c>
    </row>
    <row r="657" spans="1:21" ht="14.4" customHeight="1" x14ac:dyDescent="0.3">
      <c r="A657" s="663">
        <v>25</v>
      </c>
      <c r="B657" s="664" t="s">
        <v>1838</v>
      </c>
      <c r="C657" s="664" t="s">
        <v>2049</v>
      </c>
      <c r="D657" s="745" t="s">
        <v>2798</v>
      </c>
      <c r="E657" s="746" t="s">
        <v>2095</v>
      </c>
      <c r="F657" s="664" t="s">
        <v>2043</v>
      </c>
      <c r="G657" s="664" t="s">
        <v>2096</v>
      </c>
      <c r="H657" s="664" t="s">
        <v>1302</v>
      </c>
      <c r="I657" s="664" t="s">
        <v>1658</v>
      </c>
      <c r="J657" s="664" t="s">
        <v>1438</v>
      </c>
      <c r="K657" s="664" t="s">
        <v>1965</v>
      </c>
      <c r="L657" s="665">
        <v>154.36000000000001</v>
      </c>
      <c r="M657" s="665">
        <v>154.36000000000001</v>
      </c>
      <c r="N657" s="664">
        <v>1</v>
      </c>
      <c r="O657" s="747">
        <v>1</v>
      </c>
      <c r="P657" s="665"/>
      <c r="Q657" s="680">
        <v>0</v>
      </c>
      <c r="R657" s="664"/>
      <c r="S657" s="680">
        <v>0</v>
      </c>
      <c r="T657" s="747"/>
      <c r="U657" s="703">
        <v>0</v>
      </c>
    </row>
    <row r="658" spans="1:21" ht="14.4" customHeight="1" x14ac:dyDescent="0.3">
      <c r="A658" s="663">
        <v>25</v>
      </c>
      <c r="B658" s="664" t="s">
        <v>1838</v>
      </c>
      <c r="C658" s="664" t="s">
        <v>2049</v>
      </c>
      <c r="D658" s="745" t="s">
        <v>2798</v>
      </c>
      <c r="E658" s="746" t="s">
        <v>2060</v>
      </c>
      <c r="F658" s="664" t="s">
        <v>2043</v>
      </c>
      <c r="G658" s="664" t="s">
        <v>2096</v>
      </c>
      <c r="H658" s="664" t="s">
        <v>1302</v>
      </c>
      <c r="I658" s="664" t="s">
        <v>1658</v>
      </c>
      <c r="J658" s="664" t="s">
        <v>1438</v>
      </c>
      <c r="K658" s="664" t="s">
        <v>1965</v>
      </c>
      <c r="L658" s="665">
        <v>154.36000000000001</v>
      </c>
      <c r="M658" s="665">
        <v>4167.7200000000012</v>
      </c>
      <c r="N658" s="664">
        <v>27</v>
      </c>
      <c r="O658" s="747">
        <v>27</v>
      </c>
      <c r="P658" s="665">
        <v>2161.0400000000009</v>
      </c>
      <c r="Q658" s="680">
        <v>0.5185185185185186</v>
      </c>
      <c r="R658" s="664">
        <v>14</v>
      </c>
      <c r="S658" s="680">
        <v>0.51851851851851849</v>
      </c>
      <c r="T658" s="747">
        <v>14</v>
      </c>
      <c r="U658" s="703">
        <v>0.51851851851851849</v>
      </c>
    </row>
    <row r="659" spans="1:21" ht="14.4" customHeight="1" x14ac:dyDescent="0.3">
      <c r="A659" s="663">
        <v>25</v>
      </c>
      <c r="B659" s="664" t="s">
        <v>1838</v>
      </c>
      <c r="C659" s="664" t="s">
        <v>2049</v>
      </c>
      <c r="D659" s="745" t="s">
        <v>2798</v>
      </c>
      <c r="E659" s="746" t="s">
        <v>2060</v>
      </c>
      <c r="F659" s="664" t="s">
        <v>2043</v>
      </c>
      <c r="G659" s="664" t="s">
        <v>2156</v>
      </c>
      <c r="H659" s="664" t="s">
        <v>525</v>
      </c>
      <c r="I659" s="664" t="s">
        <v>1561</v>
      </c>
      <c r="J659" s="664" t="s">
        <v>1562</v>
      </c>
      <c r="K659" s="664" t="s">
        <v>2157</v>
      </c>
      <c r="L659" s="665">
        <v>48.09</v>
      </c>
      <c r="M659" s="665">
        <v>48.09</v>
      </c>
      <c r="N659" s="664">
        <v>1</v>
      </c>
      <c r="O659" s="747">
        <v>1</v>
      </c>
      <c r="P659" s="665">
        <v>48.09</v>
      </c>
      <c r="Q659" s="680">
        <v>1</v>
      </c>
      <c r="R659" s="664">
        <v>1</v>
      </c>
      <c r="S659" s="680">
        <v>1</v>
      </c>
      <c r="T659" s="747">
        <v>1</v>
      </c>
      <c r="U659" s="703">
        <v>1</v>
      </c>
    </row>
    <row r="660" spans="1:21" ht="14.4" customHeight="1" x14ac:dyDescent="0.3">
      <c r="A660" s="663">
        <v>25</v>
      </c>
      <c r="B660" s="664" t="s">
        <v>1838</v>
      </c>
      <c r="C660" s="664" t="s">
        <v>2049</v>
      </c>
      <c r="D660" s="745" t="s">
        <v>2798</v>
      </c>
      <c r="E660" s="746" t="s">
        <v>2060</v>
      </c>
      <c r="F660" s="664" t="s">
        <v>2043</v>
      </c>
      <c r="G660" s="664" t="s">
        <v>2097</v>
      </c>
      <c r="H660" s="664" t="s">
        <v>525</v>
      </c>
      <c r="I660" s="664" t="s">
        <v>1592</v>
      </c>
      <c r="J660" s="664" t="s">
        <v>1593</v>
      </c>
      <c r="K660" s="664" t="s">
        <v>2098</v>
      </c>
      <c r="L660" s="665">
        <v>132.97999999999999</v>
      </c>
      <c r="M660" s="665">
        <v>132.97999999999999</v>
      </c>
      <c r="N660" s="664">
        <v>1</v>
      </c>
      <c r="O660" s="747">
        <v>1</v>
      </c>
      <c r="P660" s="665">
        <v>132.97999999999999</v>
      </c>
      <c r="Q660" s="680">
        <v>1</v>
      </c>
      <c r="R660" s="664">
        <v>1</v>
      </c>
      <c r="S660" s="680">
        <v>1</v>
      </c>
      <c r="T660" s="747">
        <v>1</v>
      </c>
      <c r="U660" s="703">
        <v>1</v>
      </c>
    </row>
    <row r="661" spans="1:21" ht="14.4" customHeight="1" x14ac:dyDescent="0.3">
      <c r="A661" s="663">
        <v>25</v>
      </c>
      <c r="B661" s="664" t="s">
        <v>1838</v>
      </c>
      <c r="C661" s="664" t="s">
        <v>2049</v>
      </c>
      <c r="D661" s="745" t="s">
        <v>2798</v>
      </c>
      <c r="E661" s="746" t="s">
        <v>2060</v>
      </c>
      <c r="F661" s="664" t="s">
        <v>2043</v>
      </c>
      <c r="G661" s="664" t="s">
        <v>2097</v>
      </c>
      <c r="H661" s="664" t="s">
        <v>525</v>
      </c>
      <c r="I661" s="664" t="s">
        <v>2120</v>
      </c>
      <c r="J661" s="664" t="s">
        <v>1593</v>
      </c>
      <c r="K661" s="664" t="s">
        <v>2098</v>
      </c>
      <c r="L661" s="665">
        <v>132.97999999999999</v>
      </c>
      <c r="M661" s="665">
        <v>132.97999999999999</v>
      </c>
      <c r="N661" s="664">
        <v>1</v>
      </c>
      <c r="O661" s="747">
        <v>1</v>
      </c>
      <c r="P661" s="665">
        <v>132.97999999999999</v>
      </c>
      <c r="Q661" s="680">
        <v>1</v>
      </c>
      <c r="R661" s="664">
        <v>1</v>
      </c>
      <c r="S661" s="680">
        <v>1</v>
      </c>
      <c r="T661" s="747">
        <v>1</v>
      </c>
      <c r="U661" s="703">
        <v>1</v>
      </c>
    </row>
    <row r="662" spans="1:21" ht="14.4" customHeight="1" x14ac:dyDescent="0.3">
      <c r="A662" s="663">
        <v>25</v>
      </c>
      <c r="B662" s="664" t="s">
        <v>1838</v>
      </c>
      <c r="C662" s="664" t="s">
        <v>2049</v>
      </c>
      <c r="D662" s="745" t="s">
        <v>2798</v>
      </c>
      <c r="E662" s="746" t="s">
        <v>2060</v>
      </c>
      <c r="F662" s="664" t="s">
        <v>2043</v>
      </c>
      <c r="G662" s="664" t="s">
        <v>2189</v>
      </c>
      <c r="H662" s="664" t="s">
        <v>525</v>
      </c>
      <c r="I662" s="664" t="s">
        <v>1618</v>
      </c>
      <c r="J662" s="664" t="s">
        <v>1619</v>
      </c>
      <c r="K662" s="664" t="s">
        <v>2190</v>
      </c>
      <c r="L662" s="665">
        <v>115.13</v>
      </c>
      <c r="M662" s="665">
        <v>230.26</v>
      </c>
      <c r="N662" s="664">
        <v>2</v>
      </c>
      <c r="O662" s="747">
        <v>2</v>
      </c>
      <c r="P662" s="665">
        <v>115.13</v>
      </c>
      <c r="Q662" s="680">
        <v>0.5</v>
      </c>
      <c r="R662" s="664">
        <v>1</v>
      </c>
      <c r="S662" s="680">
        <v>0.5</v>
      </c>
      <c r="T662" s="747">
        <v>1</v>
      </c>
      <c r="U662" s="703">
        <v>0.5</v>
      </c>
    </row>
    <row r="663" spans="1:21" ht="14.4" customHeight="1" x14ac:dyDescent="0.3">
      <c r="A663" s="663">
        <v>25</v>
      </c>
      <c r="B663" s="664" t="s">
        <v>1838</v>
      </c>
      <c r="C663" s="664" t="s">
        <v>2049</v>
      </c>
      <c r="D663" s="745" t="s">
        <v>2798</v>
      </c>
      <c r="E663" s="746" t="s">
        <v>2060</v>
      </c>
      <c r="F663" s="664" t="s">
        <v>2043</v>
      </c>
      <c r="G663" s="664" t="s">
        <v>2492</v>
      </c>
      <c r="H663" s="664" t="s">
        <v>525</v>
      </c>
      <c r="I663" s="664" t="s">
        <v>2493</v>
      </c>
      <c r="J663" s="664" t="s">
        <v>2494</v>
      </c>
      <c r="K663" s="664" t="s">
        <v>2495</v>
      </c>
      <c r="L663" s="665">
        <v>115.13</v>
      </c>
      <c r="M663" s="665">
        <v>230.26</v>
      </c>
      <c r="N663" s="664">
        <v>2</v>
      </c>
      <c r="O663" s="747">
        <v>2</v>
      </c>
      <c r="P663" s="665">
        <v>115.13</v>
      </c>
      <c r="Q663" s="680">
        <v>0.5</v>
      </c>
      <c r="R663" s="664">
        <v>1</v>
      </c>
      <c r="S663" s="680">
        <v>0.5</v>
      </c>
      <c r="T663" s="747">
        <v>1</v>
      </c>
      <c r="U663" s="703">
        <v>0.5</v>
      </c>
    </row>
    <row r="664" spans="1:21" ht="14.4" customHeight="1" x14ac:dyDescent="0.3">
      <c r="A664" s="663">
        <v>25</v>
      </c>
      <c r="B664" s="664" t="s">
        <v>1838</v>
      </c>
      <c r="C664" s="664" t="s">
        <v>2049</v>
      </c>
      <c r="D664" s="745" t="s">
        <v>2798</v>
      </c>
      <c r="E664" s="746" t="s">
        <v>2060</v>
      </c>
      <c r="F664" s="664" t="s">
        <v>2043</v>
      </c>
      <c r="G664" s="664" t="s">
        <v>2099</v>
      </c>
      <c r="H664" s="664" t="s">
        <v>525</v>
      </c>
      <c r="I664" s="664" t="s">
        <v>1178</v>
      </c>
      <c r="J664" s="664" t="s">
        <v>555</v>
      </c>
      <c r="K664" s="664" t="s">
        <v>2122</v>
      </c>
      <c r="L664" s="665">
        <v>48.42</v>
      </c>
      <c r="M664" s="665">
        <v>145.26</v>
      </c>
      <c r="N664" s="664">
        <v>3</v>
      </c>
      <c r="O664" s="747">
        <v>2</v>
      </c>
      <c r="P664" s="665">
        <v>96.84</v>
      </c>
      <c r="Q664" s="680">
        <v>0.66666666666666674</v>
      </c>
      <c r="R664" s="664">
        <v>2</v>
      </c>
      <c r="S664" s="680">
        <v>0.66666666666666663</v>
      </c>
      <c r="T664" s="747">
        <v>1</v>
      </c>
      <c r="U664" s="703">
        <v>0.5</v>
      </c>
    </row>
    <row r="665" spans="1:21" ht="14.4" customHeight="1" x14ac:dyDescent="0.3">
      <c r="A665" s="663">
        <v>25</v>
      </c>
      <c r="B665" s="664" t="s">
        <v>1838</v>
      </c>
      <c r="C665" s="664" t="s">
        <v>2049</v>
      </c>
      <c r="D665" s="745" t="s">
        <v>2798</v>
      </c>
      <c r="E665" s="746" t="s">
        <v>2060</v>
      </c>
      <c r="F665" s="664" t="s">
        <v>2043</v>
      </c>
      <c r="G665" s="664" t="s">
        <v>2099</v>
      </c>
      <c r="H665" s="664" t="s">
        <v>525</v>
      </c>
      <c r="I665" s="664" t="s">
        <v>1178</v>
      </c>
      <c r="J665" s="664" t="s">
        <v>555</v>
      </c>
      <c r="K665" s="664" t="s">
        <v>2122</v>
      </c>
      <c r="L665" s="665">
        <v>36.54</v>
      </c>
      <c r="M665" s="665">
        <v>36.54</v>
      </c>
      <c r="N665" s="664">
        <v>1</v>
      </c>
      <c r="O665" s="747">
        <v>1</v>
      </c>
      <c r="P665" s="665"/>
      <c r="Q665" s="680">
        <v>0</v>
      </c>
      <c r="R665" s="664"/>
      <c r="S665" s="680">
        <v>0</v>
      </c>
      <c r="T665" s="747"/>
      <c r="U665" s="703">
        <v>0</v>
      </c>
    </row>
    <row r="666" spans="1:21" ht="14.4" customHeight="1" x14ac:dyDescent="0.3">
      <c r="A666" s="663">
        <v>25</v>
      </c>
      <c r="B666" s="664" t="s">
        <v>1838</v>
      </c>
      <c r="C666" s="664" t="s">
        <v>2049</v>
      </c>
      <c r="D666" s="745" t="s">
        <v>2798</v>
      </c>
      <c r="E666" s="746" t="s">
        <v>2065</v>
      </c>
      <c r="F666" s="664" t="s">
        <v>2043</v>
      </c>
      <c r="G666" s="664" t="s">
        <v>2096</v>
      </c>
      <c r="H666" s="664" t="s">
        <v>525</v>
      </c>
      <c r="I666" s="664" t="s">
        <v>2112</v>
      </c>
      <c r="J666" s="664" t="s">
        <v>1790</v>
      </c>
      <c r="K666" s="664" t="s">
        <v>2113</v>
      </c>
      <c r="L666" s="665">
        <v>154.36000000000001</v>
      </c>
      <c r="M666" s="665">
        <v>154.36000000000001</v>
      </c>
      <c r="N666" s="664">
        <v>1</v>
      </c>
      <c r="O666" s="747">
        <v>1</v>
      </c>
      <c r="P666" s="665">
        <v>154.36000000000001</v>
      </c>
      <c r="Q666" s="680">
        <v>1</v>
      </c>
      <c r="R666" s="664">
        <v>1</v>
      </c>
      <c r="S666" s="680">
        <v>1</v>
      </c>
      <c r="T666" s="747">
        <v>1</v>
      </c>
      <c r="U666" s="703">
        <v>1</v>
      </c>
    </row>
    <row r="667" spans="1:21" ht="14.4" customHeight="1" x14ac:dyDescent="0.3">
      <c r="A667" s="663">
        <v>25</v>
      </c>
      <c r="B667" s="664" t="s">
        <v>1838</v>
      </c>
      <c r="C667" s="664" t="s">
        <v>2049</v>
      </c>
      <c r="D667" s="745" t="s">
        <v>2798</v>
      </c>
      <c r="E667" s="746" t="s">
        <v>2065</v>
      </c>
      <c r="F667" s="664" t="s">
        <v>2043</v>
      </c>
      <c r="G667" s="664" t="s">
        <v>2096</v>
      </c>
      <c r="H667" s="664" t="s">
        <v>525</v>
      </c>
      <c r="I667" s="664" t="s">
        <v>2114</v>
      </c>
      <c r="J667" s="664" t="s">
        <v>1438</v>
      </c>
      <c r="K667" s="664" t="s">
        <v>2115</v>
      </c>
      <c r="L667" s="665">
        <v>0</v>
      </c>
      <c r="M667" s="665">
        <v>0</v>
      </c>
      <c r="N667" s="664">
        <v>2</v>
      </c>
      <c r="O667" s="747">
        <v>1</v>
      </c>
      <c r="P667" s="665"/>
      <c r="Q667" s="680"/>
      <c r="R667" s="664"/>
      <c r="S667" s="680">
        <v>0</v>
      </c>
      <c r="T667" s="747"/>
      <c r="U667" s="703">
        <v>0</v>
      </c>
    </row>
    <row r="668" spans="1:21" ht="14.4" customHeight="1" x14ac:dyDescent="0.3">
      <c r="A668" s="663">
        <v>25</v>
      </c>
      <c r="B668" s="664" t="s">
        <v>1838</v>
      </c>
      <c r="C668" s="664" t="s">
        <v>2049</v>
      </c>
      <c r="D668" s="745" t="s">
        <v>2798</v>
      </c>
      <c r="E668" s="746" t="s">
        <v>2065</v>
      </c>
      <c r="F668" s="664" t="s">
        <v>2043</v>
      </c>
      <c r="G668" s="664" t="s">
        <v>2096</v>
      </c>
      <c r="H668" s="664" t="s">
        <v>1302</v>
      </c>
      <c r="I668" s="664" t="s">
        <v>1658</v>
      </c>
      <c r="J668" s="664" t="s">
        <v>1438</v>
      </c>
      <c r="K668" s="664" t="s">
        <v>1965</v>
      </c>
      <c r="L668" s="665">
        <v>154.36000000000001</v>
      </c>
      <c r="M668" s="665">
        <v>3087.2000000000007</v>
      </c>
      <c r="N668" s="664">
        <v>20</v>
      </c>
      <c r="O668" s="747">
        <v>15</v>
      </c>
      <c r="P668" s="665">
        <v>926.16000000000008</v>
      </c>
      <c r="Q668" s="680">
        <v>0.29999999999999993</v>
      </c>
      <c r="R668" s="664">
        <v>6</v>
      </c>
      <c r="S668" s="680">
        <v>0.3</v>
      </c>
      <c r="T668" s="747">
        <v>5.5</v>
      </c>
      <c r="U668" s="703">
        <v>0.36666666666666664</v>
      </c>
    </row>
    <row r="669" spans="1:21" ht="14.4" customHeight="1" x14ac:dyDescent="0.3">
      <c r="A669" s="663">
        <v>25</v>
      </c>
      <c r="B669" s="664" t="s">
        <v>1838</v>
      </c>
      <c r="C669" s="664" t="s">
        <v>2049</v>
      </c>
      <c r="D669" s="745" t="s">
        <v>2798</v>
      </c>
      <c r="E669" s="746" t="s">
        <v>2065</v>
      </c>
      <c r="F669" s="664" t="s">
        <v>2043</v>
      </c>
      <c r="G669" s="664" t="s">
        <v>2096</v>
      </c>
      <c r="H669" s="664" t="s">
        <v>1302</v>
      </c>
      <c r="I669" s="664" t="s">
        <v>2200</v>
      </c>
      <c r="J669" s="664" t="s">
        <v>2201</v>
      </c>
      <c r="K669" s="664" t="s">
        <v>2202</v>
      </c>
      <c r="L669" s="665">
        <v>149.52000000000001</v>
      </c>
      <c r="M669" s="665">
        <v>149.52000000000001</v>
      </c>
      <c r="N669" s="664">
        <v>1</v>
      </c>
      <c r="O669" s="747">
        <v>1</v>
      </c>
      <c r="P669" s="665"/>
      <c r="Q669" s="680">
        <v>0</v>
      </c>
      <c r="R669" s="664"/>
      <c r="S669" s="680">
        <v>0</v>
      </c>
      <c r="T669" s="747"/>
      <c r="U669" s="703">
        <v>0</v>
      </c>
    </row>
    <row r="670" spans="1:21" ht="14.4" customHeight="1" x14ac:dyDescent="0.3">
      <c r="A670" s="663">
        <v>25</v>
      </c>
      <c r="B670" s="664" t="s">
        <v>1838</v>
      </c>
      <c r="C670" s="664" t="s">
        <v>2049</v>
      </c>
      <c r="D670" s="745" t="s">
        <v>2798</v>
      </c>
      <c r="E670" s="746" t="s">
        <v>2065</v>
      </c>
      <c r="F670" s="664" t="s">
        <v>2043</v>
      </c>
      <c r="G670" s="664" t="s">
        <v>2096</v>
      </c>
      <c r="H670" s="664" t="s">
        <v>525</v>
      </c>
      <c r="I670" s="664" t="s">
        <v>2163</v>
      </c>
      <c r="J670" s="664" t="s">
        <v>1438</v>
      </c>
      <c r="K670" s="664" t="s">
        <v>1965</v>
      </c>
      <c r="L670" s="665">
        <v>154.36000000000001</v>
      </c>
      <c r="M670" s="665">
        <v>926.16000000000008</v>
      </c>
      <c r="N670" s="664">
        <v>6</v>
      </c>
      <c r="O670" s="747">
        <v>6</v>
      </c>
      <c r="P670" s="665">
        <v>308.72000000000003</v>
      </c>
      <c r="Q670" s="680">
        <v>0.33333333333333331</v>
      </c>
      <c r="R670" s="664">
        <v>2</v>
      </c>
      <c r="S670" s="680">
        <v>0.33333333333333331</v>
      </c>
      <c r="T670" s="747">
        <v>2</v>
      </c>
      <c r="U670" s="703">
        <v>0.33333333333333331</v>
      </c>
    </row>
    <row r="671" spans="1:21" ht="14.4" customHeight="1" x14ac:dyDescent="0.3">
      <c r="A671" s="663">
        <v>25</v>
      </c>
      <c r="B671" s="664" t="s">
        <v>1838</v>
      </c>
      <c r="C671" s="664" t="s">
        <v>2049</v>
      </c>
      <c r="D671" s="745" t="s">
        <v>2798</v>
      </c>
      <c r="E671" s="746" t="s">
        <v>2065</v>
      </c>
      <c r="F671" s="664" t="s">
        <v>2043</v>
      </c>
      <c r="G671" s="664" t="s">
        <v>2155</v>
      </c>
      <c r="H671" s="664" t="s">
        <v>525</v>
      </c>
      <c r="I671" s="664" t="s">
        <v>2239</v>
      </c>
      <c r="J671" s="664" t="s">
        <v>1581</v>
      </c>
      <c r="K671" s="664" t="s">
        <v>2240</v>
      </c>
      <c r="L671" s="665">
        <v>0</v>
      </c>
      <c r="M671" s="665">
        <v>0</v>
      </c>
      <c r="N671" s="664">
        <v>5</v>
      </c>
      <c r="O671" s="747">
        <v>3.5</v>
      </c>
      <c r="P671" s="665">
        <v>0</v>
      </c>
      <c r="Q671" s="680"/>
      <c r="R671" s="664">
        <v>2</v>
      </c>
      <c r="S671" s="680">
        <v>0.4</v>
      </c>
      <c r="T671" s="747">
        <v>1.5</v>
      </c>
      <c r="U671" s="703">
        <v>0.42857142857142855</v>
      </c>
    </row>
    <row r="672" spans="1:21" ht="14.4" customHeight="1" x14ac:dyDescent="0.3">
      <c r="A672" s="663">
        <v>25</v>
      </c>
      <c r="B672" s="664" t="s">
        <v>1838</v>
      </c>
      <c r="C672" s="664" t="s">
        <v>2049</v>
      </c>
      <c r="D672" s="745" t="s">
        <v>2798</v>
      </c>
      <c r="E672" s="746" t="s">
        <v>2065</v>
      </c>
      <c r="F672" s="664" t="s">
        <v>2043</v>
      </c>
      <c r="G672" s="664" t="s">
        <v>2156</v>
      </c>
      <c r="H672" s="664" t="s">
        <v>525</v>
      </c>
      <c r="I672" s="664" t="s">
        <v>1561</v>
      </c>
      <c r="J672" s="664" t="s">
        <v>1562</v>
      </c>
      <c r="K672" s="664" t="s">
        <v>2157</v>
      </c>
      <c r="L672" s="665">
        <v>48.09</v>
      </c>
      <c r="M672" s="665">
        <v>96.18</v>
      </c>
      <c r="N672" s="664">
        <v>2</v>
      </c>
      <c r="O672" s="747">
        <v>2</v>
      </c>
      <c r="P672" s="665">
        <v>48.09</v>
      </c>
      <c r="Q672" s="680">
        <v>0.5</v>
      </c>
      <c r="R672" s="664">
        <v>1</v>
      </c>
      <c r="S672" s="680">
        <v>0.5</v>
      </c>
      <c r="T672" s="747">
        <v>1</v>
      </c>
      <c r="U672" s="703">
        <v>0.5</v>
      </c>
    </row>
    <row r="673" spans="1:21" ht="14.4" customHeight="1" x14ac:dyDescent="0.3">
      <c r="A673" s="663">
        <v>25</v>
      </c>
      <c r="B673" s="664" t="s">
        <v>1838</v>
      </c>
      <c r="C673" s="664" t="s">
        <v>2049</v>
      </c>
      <c r="D673" s="745" t="s">
        <v>2798</v>
      </c>
      <c r="E673" s="746" t="s">
        <v>2065</v>
      </c>
      <c r="F673" s="664" t="s">
        <v>2043</v>
      </c>
      <c r="G673" s="664" t="s">
        <v>2135</v>
      </c>
      <c r="H673" s="664" t="s">
        <v>525</v>
      </c>
      <c r="I673" s="664" t="s">
        <v>816</v>
      </c>
      <c r="J673" s="664" t="s">
        <v>817</v>
      </c>
      <c r="K673" s="664" t="s">
        <v>2136</v>
      </c>
      <c r="L673" s="665">
        <v>0</v>
      </c>
      <c r="M673" s="665">
        <v>0</v>
      </c>
      <c r="N673" s="664">
        <v>3</v>
      </c>
      <c r="O673" s="747">
        <v>1</v>
      </c>
      <c r="P673" s="665"/>
      <c r="Q673" s="680"/>
      <c r="R673" s="664"/>
      <c r="S673" s="680">
        <v>0</v>
      </c>
      <c r="T673" s="747"/>
      <c r="U673" s="703">
        <v>0</v>
      </c>
    </row>
    <row r="674" spans="1:21" ht="14.4" customHeight="1" x14ac:dyDescent="0.3">
      <c r="A674" s="663">
        <v>25</v>
      </c>
      <c r="B674" s="664" t="s">
        <v>1838</v>
      </c>
      <c r="C674" s="664" t="s">
        <v>2049</v>
      </c>
      <c r="D674" s="745" t="s">
        <v>2798</v>
      </c>
      <c r="E674" s="746" t="s">
        <v>2065</v>
      </c>
      <c r="F674" s="664" t="s">
        <v>2043</v>
      </c>
      <c r="G674" s="664" t="s">
        <v>2135</v>
      </c>
      <c r="H674" s="664" t="s">
        <v>525</v>
      </c>
      <c r="I674" s="664" t="s">
        <v>2211</v>
      </c>
      <c r="J674" s="664" t="s">
        <v>817</v>
      </c>
      <c r="K674" s="664" t="s">
        <v>2212</v>
      </c>
      <c r="L674" s="665">
        <v>0</v>
      </c>
      <c r="M674" s="665">
        <v>0</v>
      </c>
      <c r="N674" s="664">
        <v>1</v>
      </c>
      <c r="O674" s="747">
        <v>0.5</v>
      </c>
      <c r="P674" s="665">
        <v>0</v>
      </c>
      <c r="Q674" s="680"/>
      <c r="R674" s="664">
        <v>1</v>
      </c>
      <c r="S674" s="680">
        <v>1</v>
      </c>
      <c r="T674" s="747">
        <v>0.5</v>
      </c>
      <c r="U674" s="703">
        <v>1</v>
      </c>
    </row>
    <row r="675" spans="1:21" ht="14.4" customHeight="1" x14ac:dyDescent="0.3">
      <c r="A675" s="663">
        <v>25</v>
      </c>
      <c r="B675" s="664" t="s">
        <v>1838</v>
      </c>
      <c r="C675" s="664" t="s">
        <v>2049</v>
      </c>
      <c r="D675" s="745" t="s">
        <v>2798</v>
      </c>
      <c r="E675" s="746" t="s">
        <v>2065</v>
      </c>
      <c r="F675" s="664" t="s">
        <v>2043</v>
      </c>
      <c r="G675" s="664" t="s">
        <v>2097</v>
      </c>
      <c r="H675" s="664" t="s">
        <v>525</v>
      </c>
      <c r="I675" s="664" t="s">
        <v>1592</v>
      </c>
      <c r="J675" s="664" t="s">
        <v>1593</v>
      </c>
      <c r="K675" s="664" t="s">
        <v>2098</v>
      </c>
      <c r="L675" s="665">
        <v>132.97999999999999</v>
      </c>
      <c r="M675" s="665">
        <v>398.93999999999994</v>
      </c>
      <c r="N675" s="664">
        <v>3</v>
      </c>
      <c r="O675" s="747">
        <v>2.5</v>
      </c>
      <c r="P675" s="665">
        <v>132.97999999999999</v>
      </c>
      <c r="Q675" s="680">
        <v>0.33333333333333337</v>
      </c>
      <c r="R675" s="664">
        <v>1</v>
      </c>
      <c r="S675" s="680">
        <v>0.33333333333333331</v>
      </c>
      <c r="T675" s="747">
        <v>1</v>
      </c>
      <c r="U675" s="703">
        <v>0.4</v>
      </c>
    </row>
    <row r="676" spans="1:21" ht="14.4" customHeight="1" x14ac:dyDescent="0.3">
      <c r="A676" s="663">
        <v>25</v>
      </c>
      <c r="B676" s="664" t="s">
        <v>1838</v>
      </c>
      <c r="C676" s="664" t="s">
        <v>2049</v>
      </c>
      <c r="D676" s="745" t="s">
        <v>2798</v>
      </c>
      <c r="E676" s="746" t="s">
        <v>2065</v>
      </c>
      <c r="F676" s="664" t="s">
        <v>2043</v>
      </c>
      <c r="G676" s="664" t="s">
        <v>2492</v>
      </c>
      <c r="H676" s="664" t="s">
        <v>525</v>
      </c>
      <c r="I676" s="664" t="s">
        <v>2493</v>
      </c>
      <c r="J676" s="664" t="s">
        <v>2494</v>
      </c>
      <c r="K676" s="664" t="s">
        <v>2495</v>
      </c>
      <c r="L676" s="665">
        <v>115.13</v>
      </c>
      <c r="M676" s="665">
        <v>115.13</v>
      </c>
      <c r="N676" s="664">
        <v>1</v>
      </c>
      <c r="O676" s="747">
        <v>1</v>
      </c>
      <c r="P676" s="665">
        <v>115.13</v>
      </c>
      <c r="Q676" s="680">
        <v>1</v>
      </c>
      <c r="R676" s="664">
        <v>1</v>
      </c>
      <c r="S676" s="680">
        <v>1</v>
      </c>
      <c r="T676" s="747">
        <v>1</v>
      </c>
      <c r="U676" s="703">
        <v>1</v>
      </c>
    </row>
    <row r="677" spans="1:21" ht="14.4" customHeight="1" x14ac:dyDescent="0.3">
      <c r="A677" s="663">
        <v>25</v>
      </c>
      <c r="B677" s="664" t="s">
        <v>1838</v>
      </c>
      <c r="C677" s="664" t="s">
        <v>2049</v>
      </c>
      <c r="D677" s="745" t="s">
        <v>2798</v>
      </c>
      <c r="E677" s="746" t="s">
        <v>2065</v>
      </c>
      <c r="F677" s="664" t="s">
        <v>2043</v>
      </c>
      <c r="G677" s="664" t="s">
        <v>2099</v>
      </c>
      <c r="H677" s="664" t="s">
        <v>1302</v>
      </c>
      <c r="I677" s="664" t="s">
        <v>1375</v>
      </c>
      <c r="J677" s="664" t="s">
        <v>555</v>
      </c>
      <c r="K677" s="664" t="s">
        <v>1998</v>
      </c>
      <c r="L677" s="665">
        <v>18.260000000000002</v>
      </c>
      <c r="M677" s="665">
        <v>73.040000000000006</v>
      </c>
      <c r="N677" s="664">
        <v>4</v>
      </c>
      <c r="O677" s="747">
        <v>2.5</v>
      </c>
      <c r="P677" s="665">
        <v>36.520000000000003</v>
      </c>
      <c r="Q677" s="680">
        <v>0.5</v>
      </c>
      <c r="R677" s="664">
        <v>2</v>
      </c>
      <c r="S677" s="680">
        <v>0.5</v>
      </c>
      <c r="T677" s="747">
        <v>1.5</v>
      </c>
      <c r="U677" s="703">
        <v>0.6</v>
      </c>
    </row>
    <row r="678" spans="1:21" ht="14.4" customHeight="1" x14ac:dyDescent="0.3">
      <c r="A678" s="663">
        <v>25</v>
      </c>
      <c r="B678" s="664" t="s">
        <v>1838</v>
      </c>
      <c r="C678" s="664" t="s">
        <v>2049</v>
      </c>
      <c r="D678" s="745" t="s">
        <v>2798</v>
      </c>
      <c r="E678" s="746" t="s">
        <v>2059</v>
      </c>
      <c r="F678" s="664" t="s">
        <v>2043</v>
      </c>
      <c r="G678" s="664" t="s">
        <v>2096</v>
      </c>
      <c r="H678" s="664" t="s">
        <v>1302</v>
      </c>
      <c r="I678" s="664" t="s">
        <v>1658</v>
      </c>
      <c r="J678" s="664" t="s">
        <v>1438</v>
      </c>
      <c r="K678" s="664" t="s">
        <v>1965</v>
      </c>
      <c r="L678" s="665">
        <v>154.36000000000001</v>
      </c>
      <c r="M678" s="665">
        <v>1234.8800000000001</v>
      </c>
      <c r="N678" s="664">
        <v>8</v>
      </c>
      <c r="O678" s="747">
        <v>7</v>
      </c>
      <c r="P678" s="665">
        <v>617.44000000000005</v>
      </c>
      <c r="Q678" s="680">
        <v>0.5</v>
      </c>
      <c r="R678" s="664">
        <v>4</v>
      </c>
      <c r="S678" s="680">
        <v>0.5</v>
      </c>
      <c r="T678" s="747">
        <v>4</v>
      </c>
      <c r="U678" s="703">
        <v>0.5714285714285714</v>
      </c>
    </row>
    <row r="679" spans="1:21" ht="14.4" customHeight="1" x14ac:dyDescent="0.3">
      <c r="A679" s="663">
        <v>25</v>
      </c>
      <c r="B679" s="664" t="s">
        <v>1838</v>
      </c>
      <c r="C679" s="664" t="s">
        <v>2049</v>
      </c>
      <c r="D679" s="745" t="s">
        <v>2798</v>
      </c>
      <c r="E679" s="746" t="s">
        <v>2086</v>
      </c>
      <c r="F679" s="664" t="s">
        <v>2043</v>
      </c>
      <c r="G679" s="664" t="s">
        <v>2096</v>
      </c>
      <c r="H679" s="664" t="s">
        <v>1302</v>
      </c>
      <c r="I679" s="664" t="s">
        <v>1658</v>
      </c>
      <c r="J679" s="664" t="s">
        <v>1438</v>
      </c>
      <c r="K679" s="664" t="s">
        <v>1965</v>
      </c>
      <c r="L679" s="665">
        <v>154.36000000000001</v>
      </c>
      <c r="M679" s="665">
        <v>2006.6800000000003</v>
      </c>
      <c r="N679" s="664">
        <v>13</v>
      </c>
      <c r="O679" s="747">
        <v>11.5</v>
      </c>
      <c r="P679" s="665">
        <v>617.44000000000005</v>
      </c>
      <c r="Q679" s="680">
        <v>0.30769230769230765</v>
      </c>
      <c r="R679" s="664">
        <v>4</v>
      </c>
      <c r="S679" s="680">
        <v>0.30769230769230771</v>
      </c>
      <c r="T679" s="747">
        <v>4</v>
      </c>
      <c r="U679" s="703">
        <v>0.34782608695652173</v>
      </c>
    </row>
    <row r="680" spans="1:21" ht="14.4" customHeight="1" x14ac:dyDescent="0.3">
      <c r="A680" s="663">
        <v>25</v>
      </c>
      <c r="B680" s="664" t="s">
        <v>1838</v>
      </c>
      <c r="C680" s="664" t="s">
        <v>2049</v>
      </c>
      <c r="D680" s="745" t="s">
        <v>2798</v>
      </c>
      <c r="E680" s="746" t="s">
        <v>2086</v>
      </c>
      <c r="F680" s="664" t="s">
        <v>2043</v>
      </c>
      <c r="G680" s="664" t="s">
        <v>2097</v>
      </c>
      <c r="H680" s="664" t="s">
        <v>525</v>
      </c>
      <c r="I680" s="664" t="s">
        <v>1592</v>
      </c>
      <c r="J680" s="664" t="s">
        <v>1593</v>
      </c>
      <c r="K680" s="664" t="s">
        <v>2098</v>
      </c>
      <c r="L680" s="665">
        <v>132.97999999999999</v>
      </c>
      <c r="M680" s="665">
        <v>265.95999999999998</v>
      </c>
      <c r="N680" s="664">
        <v>2</v>
      </c>
      <c r="O680" s="747">
        <v>0.5</v>
      </c>
      <c r="P680" s="665"/>
      <c r="Q680" s="680">
        <v>0</v>
      </c>
      <c r="R680" s="664"/>
      <c r="S680" s="680">
        <v>0</v>
      </c>
      <c r="T680" s="747"/>
      <c r="U680" s="703">
        <v>0</v>
      </c>
    </row>
    <row r="681" spans="1:21" ht="14.4" customHeight="1" x14ac:dyDescent="0.3">
      <c r="A681" s="663">
        <v>25</v>
      </c>
      <c r="B681" s="664" t="s">
        <v>1838</v>
      </c>
      <c r="C681" s="664" t="s">
        <v>2049</v>
      </c>
      <c r="D681" s="745" t="s">
        <v>2798</v>
      </c>
      <c r="E681" s="746" t="s">
        <v>2086</v>
      </c>
      <c r="F681" s="664" t="s">
        <v>2043</v>
      </c>
      <c r="G681" s="664" t="s">
        <v>2097</v>
      </c>
      <c r="H681" s="664" t="s">
        <v>525</v>
      </c>
      <c r="I681" s="664" t="s">
        <v>2120</v>
      </c>
      <c r="J681" s="664" t="s">
        <v>1593</v>
      </c>
      <c r="K681" s="664" t="s">
        <v>2098</v>
      </c>
      <c r="L681" s="665">
        <v>132.97999999999999</v>
      </c>
      <c r="M681" s="665">
        <v>265.95999999999998</v>
      </c>
      <c r="N681" s="664">
        <v>2</v>
      </c>
      <c r="O681" s="747">
        <v>2</v>
      </c>
      <c r="P681" s="665">
        <v>265.95999999999998</v>
      </c>
      <c r="Q681" s="680">
        <v>1</v>
      </c>
      <c r="R681" s="664">
        <v>2</v>
      </c>
      <c r="S681" s="680">
        <v>1</v>
      </c>
      <c r="T681" s="747">
        <v>2</v>
      </c>
      <c r="U681" s="703">
        <v>1</v>
      </c>
    </row>
    <row r="682" spans="1:21" ht="14.4" customHeight="1" x14ac:dyDescent="0.3">
      <c r="A682" s="663">
        <v>25</v>
      </c>
      <c r="B682" s="664" t="s">
        <v>1838</v>
      </c>
      <c r="C682" s="664" t="s">
        <v>2049</v>
      </c>
      <c r="D682" s="745" t="s">
        <v>2798</v>
      </c>
      <c r="E682" s="746" t="s">
        <v>2086</v>
      </c>
      <c r="F682" s="664" t="s">
        <v>2043</v>
      </c>
      <c r="G682" s="664" t="s">
        <v>2099</v>
      </c>
      <c r="H682" s="664" t="s">
        <v>525</v>
      </c>
      <c r="I682" s="664" t="s">
        <v>1178</v>
      </c>
      <c r="J682" s="664" t="s">
        <v>555</v>
      </c>
      <c r="K682" s="664" t="s">
        <v>2122</v>
      </c>
      <c r="L682" s="665">
        <v>48.42</v>
      </c>
      <c r="M682" s="665">
        <v>96.84</v>
      </c>
      <c r="N682" s="664">
        <v>2</v>
      </c>
      <c r="O682" s="747">
        <v>1</v>
      </c>
      <c r="P682" s="665"/>
      <c r="Q682" s="680">
        <v>0</v>
      </c>
      <c r="R682" s="664"/>
      <c r="S682" s="680">
        <v>0</v>
      </c>
      <c r="T682" s="747"/>
      <c r="U682" s="703">
        <v>0</v>
      </c>
    </row>
    <row r="683" spans="1:21" ht="14.4" customHeight="1" x14ac:dyDescent="0.3">
      <c r="A683" s="663">
        <v>25</v>
      </c>
      <c r="B683" s="664" t="s">
        <v>1838</v>
      </c>
      <c r="C683" s="664" t="s">
        <v>2049</v>
      </c>
      <c r="D683" s="745" t="s">
        <v>2798</v>
      </c>
      <c r="E683" s="746" t="s">
        <v>2073</v>
      </c>
      <c r="F683" s="664" t="s">
        <v>2043</v>
      </c>
      <c r="G683" s="664" t="s">
        <v>2229</v>
      </c>
      <c r="H683" s="664" t="s">
        <v>525</v>
      </c>
      <c r="I683" s="664" t="s">
        <v>761</v>
      </c>
      <c r="J683" s="664" t="s">
        <v>2230</v>
      </c>
      <c r="K683" s="664" t="s">
        <v>2231</v>
      </c>
      <c r="L683" s="665">
        <v>38.56</v>
      </c>
      <c r="M683" s="665">
        <v>38.56</v>
      </c>
      <c r="N683" s="664">
        <v>1</v>
      </c>
      <c r="O683" s="747">
        <v>1</v>
      </c>
      <c r="P683" s="665">
        <v>38.56</v>
      </c>
      <c r="Q683" s="680">
        <v>1</v>
      </c>
      <c r="R683" s="664">
        <v>1</v>
      </c>
      <c r="S683" s="680">
        <v>1</v>
      </c>
      <c r="T683" s="747">
        <v>1</v>
      </c>
      <c r="U683" s="703">
        <v>1</v>
      </c>
    </row>
    <row r="684" spans="1:21" ht="14.4" customHeight="1" x14ac:dyDescent="0.3">
      <c r="A684" s="663">
        <v>25</v>
      </c>
      <c r="B684" s="664" t="s">
        <v>1838</v>
      </c>
      <c r="C684" s="664" t="s">
        <v>2049</v>
      </c>
      <c r="D684" s="745" t="s">
        <v>2798</v>
      </c>
      <c r="E684" s="746" t="s">
        <v>2076</v>
      </c>
      <c r="F684" s="664" t="s">
        <v>2043</v>
      </c>
      <c r="G684" s="664" t="s">
        <v>2096</v>
      </c>
      <c r="H684" s="664" t="s">
        <v>1302</v>
      </c>
      <c r="I684" s="664" t="s">
        <v>1658</v>
      </c>
      <c r="J684" s="664" t="s">
        <v>1438</v>
      </c>
      <c r="K684" s="664" t="s">
        <v>1965</v>
      </c>
      <c r="L684" s="665">
        <v>154.36000000000001</v>
      </c>
      <c r="M684" s="665">
        <v>154.36000000000001</v>
      </c>
      <c r="N684" s="664">
        <v>1</v>
      </c>
      <c r="O684" s="747">
        <v>1</v>
      </c>
      <c r="P684" s="665"/>
      <c r="Q684" s="680">
        <v>0</v>
      </c>
      <c r="R684" s="664"/>
      <c r="S684" s="680">
        <v>0</v>
      </c>
      <c r="T684" s="747"/>
      <c r="U684" s="703">
        <v>0</v>
      </c>
    </row>
    <row r="685" spans="1:21" ht="14.4" customHeight="1" x14ac:dyDescent="0.3">
      <c r="A685" s="663">
        <v>25</v>
      </c>
      <c r="B685" s="664" t="s">
        <v>1838</v>
      </c>
      <c r="C685" s="664" t="s">
        <v>2049</v>
      </c>
      <c r="D685" s="745" t="s">
        <v>2798</v>
      </c>
      <c r="E685" s="746" t="s">
        <v>2075</v>
      </c>
      <c r="F685" s="664" t="s">
        <v>2043</v>
      </c>
      <c r="G685" s="664" t="s">
        <v>2096</v>
      </c>
      <c r="H685" s="664" t="s">
        <v>1302</v>
      </c>
      <c r="I685" s="664" t="s">
        <v>1658</v>
      </c>
      <c r="J685" s="664" t="s">
        <v>1438</v>
      </c>
      <c r="K685" s="664" t="s">
        <v>1965</v>
      </c>
      <c r="L685" s="665">
        <v>154.36000000000001</v>
      </c>
      <c r="M685" s="665">
        <v>154.36000000000001</v>
      </c>
      <c r="N685" s="664">
        <v>1</v>
      </c>
      <c r="O685" s="747">
        <v>1</v>
      </c>
      <c r="P685" s="665"/>
      <c r="Q685" s="680">
        <v>0</v>
      </c>
      <c r="R685" s="664"/>
      <c r="S685" s="680">
        <v>0</v>
      </c>
      <c r="T685" s="747"/>
      <c r="U685" s="703">
        <v>0</v>
      </c>
    </row>
    <row r="686" spans="1:21" ht="14.4" customHeight="1" x14ac:dyDescent="0.3">
      <c r="A686" s="663">
        <v>25</v>
      </c>
      <c r="B686" s="664" t="s">
        <v>1838</v>
      </c>
      <c r="C686" s="664" t="s">
        <v>2049</v>
      </c>
      <c r="D686" s="745" t="s">
        <v>2798</v>
      </c>
      <c r="E686" s="746" t="s">
        <v>2075</v>
      </c>
      <c r="F686" s="664" t="s">
        <v>2043</v>
      </c>
      <c r="G686" s="664" t="s">
        <v>2097</v>
      </c>
      <c r="H686" s="664" t="s">
        <v>525</v>
      </c>
      <c r="I686" s="664" t="s">
        <v>1592</v>
      </c>
      <c r="J686" s="664" t="s">
        <v>1593</v>
      </c>
      <c r="K686" s="664" t="s">
        <v>2098</v>
      </c>
      <c r="L686" s="665">
        <v>132.97999999999999</v>
      </c>
      <c r="M686" s="665">
        <v>132.97999999999999</v>
      </c>
      <c r="N686" s="664">
        <v>1</v>
      </c>
      <c r="O686" s="747">
        <v>1</v>
      </c>
      <c r="P686" s="665">
        <v>132.97999999999999</v>
      </c>
      <c r="Q686" s="680">
        <v>1</v>
      </c>
      <c r="R686" s="664">
        <v>1</v>
      </c>
      <c r="S686" s="680">
        <v>1</v>
      </c>
      <c r="T686" s="747">
        <v>1</v>
      </c>
      <c r="U686" s="703">
        <v>1</v>
      </c>
    </row>
    <row r="687" spans="1:21" ht="14.4" customHeight="1" x14ac:dyDescent="0.3">
      <c r="A687" s="663">
        <v>25</v>
      </c>
      <c r="B687" s="664" t="s">
        <v>1838</v>
      </c>
      <c r="C687" s="664" t="s">
        <v>2049</v>
      </c>
      <c r="D687" s="745" t="s">
        <v>2798</v>
      </c>
      <c r="E687" s="746" t="s">
        <v>2091</v>
      </c>
      <c r="F687" s="664" t="s">
        <v>2043</v>
      </c>
      <c r="G687" s="664" t="s">
        <v>2108</v>
      </c>
      <c r="H687" s="664" t="s">
        <v>525</v>
      </c>
      <c r="I687" s="664" t="s">
        <v>2756</v>
      </c>
      <c r="J687" s="664" t="s">
        <v>1611</v>
      </c>
      <c r="K687" s="664" t="s">
        <v>2757</v>
      </c>
      <c r="L687" s="665">
        <v>42.54</v>
      </c>
      <c r="M687" s="665">
        <v>42.54</v>
      </c>
      <c r="N687" s="664">
        <v>1</v>
      </c>
      <c r="O687" s="747">
        <v>1</v>
      </c>
      <c r="P687" s="665"/>
      <c r="Q687" s="680">
        <v>0</v>
      </c>
      <c r="R687" s="664"/>
      <c r="S687" s="680">
        <v>0</v>
      </c>
      <c r="T687" s="747"/>
      <c r="U687" s="703">
        <v>0</v>
      </c>
    </row>
    <row r="688" spans="1:21" ht="14.4" customHeight="1" x14ac:dyDescent="0.3">
      <c r="A688" s="663">
        <v>25</v>
      </c>
      <c r="B688" s="664" t="s">
        <v>1838</v>
      </c>
      <c r="C688" s="664" t="s">
        <v>2049</v>
      </c>
      <c r="D688" s="745" t="s">
        <v>2798</v>
      </c>
      <c r="E688" s="746" t="s">
        <v>2062</v>
      </c>
      <c r="F688" s="664" t="s">
        <v>2043</v>
      </c>
      <c r="G688" s="664" t="s">
        <v>2096</v>
      </c>
      <c r="H688" s="664" t="s">
        <v>1302</v>
      </c>
      <c r="I688" s="664" t="s">
        <v>1658</v>
      </c>
      <c r="J688" s="664" t="s">
        <v>1438</v>
      </c>
      <c r="K688" s="664" t="s">
        <v>1965</v>
      </c>
      <c r="L688" s="665">
        <v>154.36000000000001</v>
      </c>
      <c r="M688" s="665">
        <v>154.36000000000001</v>
      </c>
      <c r="N688" s="664">
        <v>1</v>
      </c>
      <c r="O688" s="747">
        <v>0.5</v>
      </c>
      <c r="P688" s="665"/>
      <c r="Q688" s="680">
        <v>0</v>
      </c>
      <c r="R688" s="664"/>
      <c r="S688" s="680">
        <v>0</v>
      </c>
      <c r="T688" s="747"/>
      <c r="U688" s="703">
        <v>0</v>
      </c>
    </row>
    <row r="689" spans="1:21" ht="14.4" customHeight="1" x14ac:dyDescent="0.3">
      <c r="A689" s="663">
        <v>25</v>
      </c>
      <c r="B689" s="664" t="s">
        <v>1838</v>
      </c>
      <c r="C689" s="664" t="s">
        <v>2049</v>
      </c>
      <c r="D689" s="745" t="s">
        <v>2798</v>
      </c>
      <c r="E689" s="746" t="s">
        <v>2062</v>
      </c>
      <c r="F689" s="664" t="s">
        <v>2043</v>
      </c>
      <c r="G689" s="664" t="s">
        <v>2099</v>
      </c>
      <c r="H689" s="664" t="s">
        <v>525</v>
      </c>
      <c r="I689" s="664" t="s">
        <v>666</v>
      </c>
      <c r="J689" s="664" t="s">
        <v>555</v>
      </c>
      <c r="K689" s="664" t="s">
        <v>2100</v>
      </c>
      <c r="L689" s="665">
        <v>18.260000000000002</v>
      </c>
      <c r="M689" s="665">
        <v>18.260000000000002</v>
      </c>
      <c r="N689" s="664">
        <v>1</v>
      </c>
      <c r="O689" s="747">
        <v>0.5</v>
      </c>
      <c r="P689" s="665"/>
      <c r="Q689" s="680">
        <v>0</v>
      </c>
      <c r="R689" s="664"/>
      <c r="S689" s="680">
        <v>0</v>
      </c>
      <c r="T689" s="747"/>
      <c r="U689" s="703">
        <v>0</v>
      </c>
    </row>
    <row r="690" spans="1:21" ht="14.4" customHeight="1" x14ac:dyDescent="0.3">
      <c r="A690" s="663">
        <v>25</v>
      </c>
      <c r="B690" s="664" t="s">
        <v>1838</v>
      </c>
      <c r="C690" s="664" t="s">
        <v>2051</v>
      </c>
      <c r="D690" s="745" t="s">
        <v>2799</v>
      </c>
      <c r="E690" s="746" t="s">
        <v>2064</v>
      </c>
      <c r="F690" s="664" t="s">
        <v>2043</v>
      </c>
      <c r="G690" s="664" t="s">
        <v>2096</v>
      </c>
      <c r="H690" s="664" t="s">
        <v>1302</v>
      </c>
      <c r="I690" s="664" t="s">
        <v>1658</v>
      </c>
      <c r="J690" s="664" t="s">
        <v>1438</v>
      </c>
      <c r="K690" s="664" t="s">
        <v>1965</v>
      </c>
      <c r="L690" s="665">
        <v>154.36000000000001</v>
      </c>
      <c r="M690" s="665">
        <v>3087.2000000000016</v>
      </c>
      <c r="N690" s="664">
        <v>20</v>
      </c>
      <c r="O690" s="747">
        <v>18</v>
      </c>
      <c r="P690" s="665">
        <v>154.36000000000001</v>
      </c>
      <c r="Q690" s="680">
        <v>4.9999999999999975E-2</v>
      </c>
      <c r="R690" s="664">
        <v>1</v>
      </c>
      <c r="S690" s="680">
        <v>0.05</v>
      </c>
      <c r="T690" s="747">
        <v>1</v>
      </c>
      <c r="U690" s="703">
        <v>5.5555555555555552E-2</v>
      </c>
    </row>
    <row r="691" spans="1:21" ht="14.4" customHeight="1" x14ac:dyDescent="0.3">
      <c r="A691" s="663">
        <v>25</v>
      </c>
      <c r="B691" s="664" t="s">
        <v>1838</v>
      </c>
      <c r="C691" s="664" t="s">
        <v>2051</v>
      </c>
      <c r="D691" s="745" t="s">
        <v>2799</v>
      </c>
      <c r="E691" s="746" t="s">
        <v>2064</v>
      </c>
      <c r="F691" s="664" t="s">
        <v>2043</v>
      </c>
      <c r="G691" s="664" t="s">
        <v>2096</v>
      </c>
      <c r="H691" s="664" t="s">
        <v>525</v>
      </c>
      <c r="I691" s="664" t="s">
        <v>2358</v>
      </c>
      <c r="J691" s="664" t="s">
        <v>1790</v>
      </c>
      <c r="K691" s="664" t="s">
        <v>1965</v>
      </c>
      <c r="L691" s="665">
        <v>0</v>
      </c>
      <c r="M691" s="665">
        <v>0</v>
      </c>
      <c r="N691" s="664">
        <v>3</v>
      </c>
      <c r="O691" s="747">
        <v>1.5</v>
      </c>
      <c r="P691" s="665"/>
      <c r="Q691" s="680"/>
      <c r="R691" s="664"/>
      <c r="S691" s="680">
        <v>0</v>
      </c>
      <c r="T691" s="747"/>
      <c r="U691" s="703">
        <v>0</v>
      </c>
    </row>
    <row r="692" spans="1:21" ht="14.4" customHeight="1" x14ac:dyDescent="0.3">
      <c r="A692" s="663">
        <v>25</v>
      </c>
      <c r="B692" s="664" t="s">
        <v>1838</v>
      </c>
      <c r="C692" s="664" t="s">
        <v>2051</v>
      </c>
      <c r="D692" s="745" t="s">
        <v>2799</v>
      </c>
      <c r="E692" s="746" t="s">
        <v>2064</v>
      </c>
      <c r="F692" s="664" t="s">
        <v>2043</v>
      </c>
      <c r="G692" s="664" t="s">
        <v>2155</v>
      </c>
      <c r="H692" s="664" t="s">
        <v>525</v>
      </c>
      <c r="I692" s="664" t="s">
        <v>2239</v>
      </c>
      <c r="J692" s="664" t="s">
        <v>1581</v>
      </c>
      <c r="K692" s="664" t="s">
        <v>2240</v>
      </c>
      <c r="L692" s="665">
        <v>0</v>
      </c>
      <c r="M692" s="665">
        <v>0</v>
      </c>
      <c r="N692" s="664">
        <v>2</v>
      </c>
      <c r="O692" s="747">
        <v>1</v>
      </c>
      <c r="P692" s="665"/>
      <c r="Q692" s="680"/>
      <c r="R692" s="664"/>
      <c r="S692" s="680">
        <v>0</v>
      </c>
      <c r="T692" s="747"/>
      <c r="U692" s="703">
        <v>0</v>
      </c>
    </row>
    <row r="693" spans="1:21" ht="14.4" customHeight="1" x14ac:dyDescent="0.3">
      <c r="A693" s="663">
        <v>25</v>
      </c>
      <c r="B693" s="664" t="s">
        <v>1838</v>
      </c>
      <c r="C693" s="664" t="s">
        <v>2051</v>
      </c>
      <c r="D693" s="745" t="s">
        <v>2799</v>
      </c>
      <c r="E693" s="746" t="s">
        <v>2064</v>
      </c>
      <c r="F693" s="664" t="s">
        <v>2043</v>
      </c>
      <c r="G693" s="664" t="s">
        <v>2758</v>
      </c>
      <c r="H693" s="664" t="s">
        <v>525</v>
      </c>
      <c r="I693" s="664" t="s">
        <v>2759</v>
      </c>
      <c r="J693" s="664" t="s">
        <v>2760</v>
      </c>
      <c r="K693" s="664" t="s">
        <v>2761</v>
      </c>
      <c r="L693" s="665">
        <v>45.86</v>
      </c>
      <c r="M693" s="665">
        <v>45.86</v>
      </c>
      <c r="N693" s="664">
        <v>1</v>
      </c>
      <c r="O693" s="747">
        <v>0.5</v>
      </c>
      <c r="P693" s="665">
        <v>45.86</v>
      </c>
      <c r="Q693" s="680">
        <v>1</v>
      </c>
      <c r="R693" s="664">
        <v>1</v>
      </c>
      <c r="S693" s="680">
        <v>1</v>
      </c>
      <c r="T693" s="747">
        <v>0.5</v>
      </c>
      <c r="U693" s="703">
        <v>1</v>
      </c>
    </row>
    <row r="694" spans="1:21" ht="14.4" customHeight="1" x14ac:dyDescent="0.3">
      <c r="A694" s="663">
        <v>25</v>
      </c>
      <c r="B694" s="664" t="s">
        <v>1838</v>
      </c>
      <c r="C694" s="664" t="s">
        <v>2051</v>
      </c>
      <c r="D694" s="745" t="s">
        <v>2799</v>
      </c>
      <c r="E694" s="746" t="s">
        <v>2064</v>
      </c>
      <c r="F694" s="664" t="s">
        <v>2043</v>
      </c>
      <c r="G694" s="664" t="s">
        <v>2762</v>
      </c>
      <c r="H694" s="664" t="s">
        <v>525</v>
      </c>
      <c r="I694" s="664" t="s">
        <v>856</v>
      </c>
      <c r="J694" s="664" t="s">
        <v>857</v>
      </c>
      <c r="K694" s="664" t="s">
        <v>2763</v>
      </c>
      <c r="L694" s="665">
        <v>32.76</v>
      </c>
      <c r="M694" s="665">
        <v>32.76</v>
      </c>
      <c r="N694" s="664">
        <v>1</v>
      </c>
      <c r="O694" s="747">
        <v>0.5</v>
      </c>
      <c r="P694" s="665">
        <v>32.76</v>
      </c>
      <c r="Q694" s="680">
        <v>1</v>
      </c>
      <c r="R694" s="664">
        <v>1</v>
      </c>
      <c r="S694" s="680">
        <v>1</v>
      </c>
      <c r="T694" s="747">
        <v>0.5</v>
      </c>
      <c r="U694" s="703">
        <v>1</v>
      </c>
    </row>
    <row r="695" spans="1:21" ht="14.4" customHeight="1" x14ac:dyDescent="0.3">
      <c r="A695" s="663">
        <v>25</v>
      </c>
      <c r="B695" s="664" t="s">
        <v>1838</v>
      </c>
      <c r="C695" s="664" t="s">
        <v>2051</v>
      </c>
      <c r="D695" s="745" t="s">
        <v>2799</v>
      </c>
      <c r="E695" s="746" t="s">
        <v>2064</v>
      </c>
      <c r="F695" s="664" t="s">
        <v>2043</v>
      </c>
      <c r="G695" s="664" t="s">
        <v>2099</v>
      </c>
      <c r="H695" s="664" t="s">
        <v>525</v>
      </c>
      <c r="I695" s="664" t="s">
        <v>666</v>
      </c>
      <c r="J695" s="664" t="s">
        <v>555</v>
      </c>
      <c r="K695" s="664" t="s">
        <v>2100</v>
      </c>
      <c r="L695" s="665">
        <v>18.260000000000002</v>
      </c>
      <c r="M695" s="665">
        <v>54.78</v>
      </c>
      <c r="N695" s="664">
        <v>3</v>
      </c>
      <c r="O695" s="747">
        <v>2.5</v>
      </c>
      <c r="P695" s="665"/>
      <c r="Q695" s="680">
        <v>0</v>
      </c>
      <c r="R695" s="664"/>
      <c r="S695" s="680">
        <v>0</v>
      </c>
      <c r="T695" s="747"/>
      <c r="U695" s="703">
        <v>0</v>
      </c>
    </row>
    <row r="696" spans="1:21" ht="14.4" customHeight="1" x14ac:dyDescent="0.3">
      <c r="A696" s="663">
        <v>25</v>
      </c>
      <c r="B696" s="664" t="s">
        <v>1838</v>
      </c>
      <c r="C696" s="664" t="s">
        <v>2051</v>
      </c>
      <c r="D696" s="745" t="s">
        <v>2799</v>
      </c>
      <c r="E696" s="746" t="s">
        <v>2066</v>
      </c>
      <c r="F696" s="664" t="s">
        <v>2043</v>
      </c>
      <c r="G696" s="664" t="s">
        <v>2096</v>
      </c>
      <c r="H696" s="664" t="s">
        <v>1302</v>
      </c>
      <c r="I696" s="664" t="s">
        <v>1658</v>
      </c>
      <c r="J696" s="664" t="s">
        <v>1438</v>
      </c>
      <c r="K696" s="664" t="s">
        <v>1965</v>
      </c>
      <c r="L696" s="665">
        <v>154.36000000000001</v>
      </c>
      <c r="M696" s="665">
        <v>8644.1599999999944</v>
      </c>
      <c r="N696" s="664">
        <v>56</v>
      </c>
      <c r="O696" s="747">
        <v>1</v>
      </c>
      <c r="P696" s="665">
        <v>463.08000000000004</v>
      </c>
      <c r="Q696" s="680">
        <v>5.357142857142861E-2</v>
      </c>
      <c r="R696" s="664">
        <v>3</v>
      </c>
      <c r="S696" s="680">
        <v>5.3571428571428568E-2</v>
      </c>
      <c r="T696" s="747"/>
      <c r="U696" s="703">
        <v>0</v>
      </c>
    </row>
    <row r="697" spans="1:21" ht="14.4" customHeight="1" x14ac:dyDescent="0.3">
      <c r="A697" s="663">
        <v>25</v>
      </c>
      <c r="B697" s="664" t="s">
        <v>1838</v>
      </c>
      <c r="C697" s="664" t="s">
        <v>2051</v>
      </c>
      <c r="D697" s="745" t="s">
        <v>2799</v>
      </c>
      <c r="E697" s="746" t="s">
        <v>2066</v>
      </c>
      <c r="F697" s="664" t="s">
        <v>2043</v>
      </c>
      <c r="G697" s="664" t="s">
        <v>2096</v>
      </c>
      <c r="H697" s="664" t="s">
        <v>1302</v>
      </c>
      <c r="I697" s="664" t="s">
        <v>2659</v>
      </c>
      <c r="J697" s="664" t="s">
        <v>2660</v>
      </c>
      <c r="K697" s="664" t="s">
        <v>2661</v>
      </c>
      <c r="L697" s="665">
        <v>75.73</v>
      </c>
      <c r="M697" s="665">
        <v>75.73</v>
      </c>
      <c r="N697" s="664">
        <v>1</v>
      </c>
      <c r="O697" s="747"/>
      <c r="P697" s="665"/>
      <c r="Q697" s="680">
        <v>0</v>
      </c>
      <c r="R697" s="664"/>
      <c r="S697" s="680">
        <v>0</v>
      </c>
      <c r="T697" s="747"/>
      <c r="U697" s="703"/>
    </row>
    <row r="698" spans="1:21" ht="14.4" customHeight="1" x14ac:dyDescent="0.3">
      <c r="A698" s="663">
        <v>25</v>
      </c>
      <c r="B698" s="664" t="s">
        <v>1838</v>
      </c>
      <c r="C698" s="664" t="s">
        <v>2051</v>
      </c>
      <c r="D698" s="745" t="s">
        <v>2799</v>
      </c>
      <c r="E698" s="746" t="s">
        <v>2066</v>
      </c>
      <c r="F698" s="664" t="s">
        <v>2043</v>
      </c>
      <c r="G698" s="664" t="s">
        <v>2131</v>
      </c>
      <c r="H698" s="664" t="s">
        <v>525</v>
      </c>
      <c r="I698" s="664" t="s">
        <v>2428</v>
      </c>
      <c r="J698" s="664" t="s">
        <v>2133</v>
      </c>
      <c r="K698" s="664" t="s">
        <v>2429</v>
      </c>
      <c r="L698" s="665">
        <v>0</v>
      </c>
      <c r="M698" s="665">
        <v>0</v>
      </c>
      <c r="N698" s="664">
        <v>1</v>
      </c>
      <c r="O698" s="747"/>
      <c r="P698" s="665"/>
      <c r="Q698" s="680"/>
      <c r="R698" s="664"/>
      <c r="S698" s="680">
        <v>0</v>
      </c>
      <c r="T698" s="747"/>
      <c r="U698" s="703"/>
    </row>
    <row r="699" spans="1:21" ht="14.4" customHeight="1" x14ac:dyDescent="0.3">
      <c r="A699" s="663">
        <v>25</v>
      </c>
      <c r="B699" s="664" t="s">
        <v>1838</v>
      </c>
      <c r="C699" s="664" t="s">
        <v>2051</v>
      </c>
      <c r="D699" s="745" t="s">
        <v>2799</v>
      </c>
      <c r="E699" s="746" t="s">
        <v>2066</v>
      </c>
      <c r="F699" s="664" t="s">
        <v>2043</v>
      </c>
      <c r="G699" s="664" t="s">
        <v>2097</v>
      </c>
      <c r="H699" s="664" t="s">
        <v>525</v>
      </c>
      <c r="I699" s="664" t="s">
        <v>1592</v>
      </c>
      <c r="J699" s="664" t="s">
        <v>1593</v>
      </c>
      <c r="K699" s="664" t="s">
        <v>2098</v>
      </c>
      <c r="L699" s="665">
        <v>132.97999999999999</v>
      </c>
      <c r="M699" s="665">
        <v>664.89999999999986</v>
      </c>
      <c r="N699" s="664">
        <v>5</v>
      </c>
      <c r="O699" s="747"/>
      <c r="P699" s="665">
        <v>265.95999999999998</v>
      </c>
      <c r="Q699" s="680">
        <v>0.40000000000000008</v>
      </c>
      <c r="R699" s="664">
        <v>2</v>
      </c>
      <c r="S699" s="680">
        <v>0.4</v>
      </c>
      <c r="T699" s="747"/>
      <c r="U699" s="703"/>
    </row>
    <row r="700" spans="1:21" ht="14.4" customHeight="1" x14ac:dyDescent="0.3">
      <c r="A700" s="663">
        <v>25</v>
      </c>
      <c r="B700" s="664" t="s">
        <v>1838</v>
      </c>
      <c r="C700" s="664" t="s">
        <v>2051</v>
      </c>
      <c r="D700" s="745" t="s">
        <v>2799</v>
      </c>
      <c r="E700" s="746" t="s">
        <v>2066</v>
      </c>
      <c r="F700" s="664" t="s">
        <v>2043</v>
      </c>
      <c r="G700" s="664" t="s">
        <v>2097</v>
      </c>
      <c r="H700" s="664" t="s">
        <v>525</v>
      </c>
      <c r="I700" s="664" t="s">
        <v>2167</v>
      </c>
      <c r="J700" s="664" t="s">
        <v>1593</v>
      </c>
      <c r="K700" s="664" t="s">
        <v>2168</v>
      </c>
      <c r="L700" s="665">
        <v>0</v>
      </c>
      <c r="M700" s="665">
        <v>0</v>
      </c>
      <c r="N700" s="664">
        <v>1</v>
      </c>
      <c r="O700" s="747"/>
      <c r="P700" s="665"/>
      <c r="Q700" s="680"/>
      <c r="R700" s="664"/>
      <c r="S700" s="680">
        <v>0</v>
      </c>
      <c r="T700" s="747"/>
      <c r="U700" s="703"/>
    </row>
    <row r="701" spans="1:21" ht="14.4" customHeight="1" x14ac:dyDescent="0.3">
      <c r="A701" s="663">
        <v>25</v>
      </c>
      <c r="B701" s="664" t="s">
        <v>1838</v>
      </c>
      <c r="C701" s="664" t="s">
        <v>2051</v>
      </c>
      <c r="D701" s="745" t="s">
        <v>2799</v>
      </c>
      <c r="E701" s="746" t="s">
        <v>2066</v>
      </c>
      <c r="F701" s="664" t="s">
        <v>2043</v>
      </c>
      <c r="G701" s="664" t="s">
        <v>2099</v>
      </c>
      <c r="H701" s="664" t="s">
        <v>1302</v>
      </c>
      <c r="I701" s="664" t="s">
        <v>1375</v>
      </c>
      <c r="J701" s="664" t="s">
        <v>555</v>
      </c>
      <c r="K701" s="664" t="s">
        <v>1998</v>
      </c>
      <c r="L701" s="665">
        <v>18.260000000000002</v>
      </c>
      <c r="M701" s="665">
        <v>18.260000000000002</v>
      </c>
      <c r="N701" s="664">
        <v>1</v>
      </c>
      <c r="O701" s="747"/>
      <c r="P701" s="665"/>
      <c r="Q701" s="680">
        <v>0</v>
      </c>
      <c r="R701" s="664"/>
      <c r="S701" s="680">
        <v>0</v>
      </c>
      <c r="T701" s="747"/>
      <c r="U701" s="703"/>
    </row>
    <row r="702" spans="1:21" ht="14.4" customHeight="1" x14ac:dyDescent="0.3">
      <c r="A702" s="663">
        <v>25</v>
      </c>
      <c r="B702" s="664" t="s">
        <v>1838</v>
      </c>
      <c r="C702" s="664" t="s">
        <v>2051</v>
      </c>
      <c r="D702" s="745" t="s">
        <v>2799</v>
      </c>
      <c r="E702" s="746" t="s">
        <v>2066</v>
      </c>
      <c r="F702" s="664" t="s">
        <v>2043</v>
      </c>
      <c r="G702" s="664" t="s">
        <v>2099</v>
      </c>
      <c r="H702" s="664" t="s">
        <v>525</v>
      </c>
      <c r="I702" s="664" t="s">
        <v>666</v>
      </c>
      <c r="J702" s="664" t="s">
        <v>555</v>
      </c>
      <c r="K702" s="664" t="s">
        <v>2100</v>
      </c>
      <c r="L702" s="665">
        <v>18.260000000000002</v>
      </c>
      <c r="M702" s="665">
        <v>36.520000000000003</v>
      </c>
      <c r="N702" s="664">
        <v>2</v>
      </c>
      <c r="O702" s="747">
        <v>1</v>
      </c>
      <c r="P702" s="665"/>
      <c r="Q702" s="680">
        <v>0</v>
      </c>
      <c r="R702" s="664"/>
      <c r="S702" s="680">
        <v>0</v>
      </c>
      <c r="T702" s="747"/>
      <c r="U702" s="703">
        <v>0</v>
      </c>
    </row>
    <row r="703" spans="1:21" ht="14.4" customHeight="1" x14ac:dyDescent="0.3">
      <c r="A703" s="663">
        <v>25</v>
      </c>
      <c r="B703" s="664" t="s">
        <v>1838</v>
      </c>
      <c r="C703" s="664" t="s">
        <v>2051</v>
      </c>
      <c r="D703" s="745" t="s">
        <v>2799</v>
      </c>
      <c r="E703" s="746" t="s">
        <v>2067</v>
      </c>
      <c r="F703" s="664" t="s">
        <v>2043</v>
      </c>
      <c r="G703" s="664" t="s">
        <v>2096</v>
      </c>
      <c r="H703" s="664" t="s">
        <v>1302</v>
      </c>
      <c r="I703" s="664" t="s">
        <v>1658</v>
      </c>
      <c r="J703" s="664" t="s">
        <v>1438</v>
      </c>
      <c r="K703" s="664" t="s">
        <v>1965</v>
      </c>
      <c r="L703" s="665">
        <v>154.36000000000001</v>
      </c>
      <c r="M703" s="665">
        <v>8335.4399999999951</v>
      </c>
      <c r="N703" s="664">
        <v>54</v>
      </c>
      <c r="O703" s="747">
        <v>51</v>
      </c>
      <c r="P703" s="665">
        <v>617.44000000000005</v>
      </c>
      <c r="Q703" s="680">
        <v>7.4074074074074125E-2</v>
      </c>
      <c r="R703" s="664">
        <v>4</v>
      </c>
      <c r="S703" s="680">
        <v>7.407407407407407E-2</v>
      </c>
      <c r="T703" s="747">
        <v>4</v>
      </c>
      <c r="U703" s="703">
        <v>7.8431372549019607E-2</v>
      </c>
    </row>
    <row r="704" spans="1:21" ht="14.4" customHeight="1" x14ac:dyDescent="0.3">
      <c r="A704" s="663">
        <v>25</v>
      </c>
      <c r="B704" s="664" t="s">
        <v>1838</v>
      </c>
      <c r="C704" s="664" t="s">
        <v>2051</v>
      </c>
      <c r="D704" s="745" t="s">
        <v>2799</v>
      </c>
      <c r="E704" s="746" t="s">
        <v>2067</v>
      </c>
      <c r="F704" s="664" t="s">
        <v>2043</v>
      </c>
      <c r="G704" s="664" t="s">
        <v>2096</v>
      </c>
      <c r="H704" s="664" t="s">
        <v>1302</v>
      </c>
      <c r="I704" s="664" t="s">
        <v>2473</v>
      </c>
      <c r="J704" s="664" t="s">
        <v>2474</v>
      </c>
      <c r="K704" s="664" t="s">
        <v>2475</v>
      </c>
      <c r="L704" s="665">
        <v>66.08</v>
      </c>
      <c r="M704" s="665">
        <v>66.08</v>
      </c>
      <c r="N704" s="664">
        <v>1</v>
      </c>
      <c r="O704" s="747">
        <v>1</v>
      </c>
      <c r="P704" s="665"/>
      <c r="Q704" s="680">
        <v>0</v>
      </c>
      <c r="R704" s="664"/>
      <c r="S704" s="680">
        <v>0</v>
      </c>
      <c r="T704" s="747"/>
      <c r="U704" s="703">
        <v>0</v>
      </c>
    </row>
    <row r="705" spans="1:21" ht="14.4" customHeight="1" x14ac:dyDescent="0.3">
      <c r="A705" s="663">
        <v>25</v>
      </c>
      <c r="B705" s="664" t="s">
        <v>1838</v>
      </c>
      <c r="C705" s="664" t="s">
        <v>2051</v>
      </c>
      <c r="D705" s="745" t="s">
        <v>2799</v>
      </c>
      <c r="E705" s="746" t="s">
        <v>2067</v>
      </c>
      <c r="F705" s="664" t="s">
        <v>2043</v>
      </c>
      <c r="G705" s="664" t="s">
        <v>2096</v>
      </c>
      <c r="H705" s="664" t="s">
        <v>1302</v>
      </c>
      <c r="I705" s="664" t="s">
        <v>2200</v>
      </c>
      <c r="J705" s="664" t="s">
        <v>2201</v>
      </c>
      <c r="K705" s="664" t="s">
        <v>2202</v>
      </c>
      <c r="L705" s="665">
        <v>149.52000000000001</v>
      </c>
      <c r="M705" s="665">
        <v>747.6</v>
      </c>
      <c r="N705" s="664">
        <v>5</v>
      </c>
      <c r="O705" s="747">
        <v>3</v>
      </c>
      <c r="P705" s="665"/>
      <c r="Q705" s="680">
        <v>0</v>
      </c>
      <c r="R705" s="664"/>
      <c r="S705" s="680">
        <v>0</v>
      </c>
      <c r="T705" s="747"/>
      <c r="U705" s="703">
        <v>0</v>
      </c>
    </row>
    <row r="706" spans="1:21" ht="14.4" customHeight="1" x14ac:dyDescent="0.3">
      <c r="A706" s="663">
        <v>25</v>
      </c>
      <c r="B706" s="664" t="s">
        <v>1838</v>
      </c>
      <c r="C706" s="664" t="s">
        <v>2051</v>
      </c>
      <c r="D706" s="745" t="s">
        <v>2799</v>
      </c>
      <c r="E706" s="746" t="s">
        <v>2067</v>
      </c>
      <c r="F706" s="664" t="s">
        <v>2043</v>
      </c>
      <c r="G706" s="664" t="s">
        <v>2096</v>
      </c>
      <c r="H706" s="664" t="s">
        <v>1302</v>
      </c>
      <c r="I706" s="664" t="s">
        <v>2659</v>
      </c>
      <c r="J706" s="664" t="s">
        <v>2660</v>
      </c>
      <c r="K706" s="664" t="s">
        <v>2661</v>
      </c>
      <c r="L706" s="665">
        <v>75.73</v>
      </c>
      <c r="M706" s="665">
        <v>75.73</v>
      </c>
      <c r="N706" s="664">
        <v>1</v>
      </c>
      <c r="O706" s="747">
        <v>1</v>
      </c>
      <c r="P706" s="665"/>
      <c r="Q706" s="680">
        <v>0</v>
      </c>
      <c r="R706" s="664"/>
      <c r="S706" s="680">
        <v>0</v>
      </c>
      <c r="T706" s="747"/>
      <c r="U706" s="703">
        <v>0</v>
      </c>
    </row>
    <row r="707" spans="1:21" ht="14.4" customHeight="1" x14ac:dyDescent="0.3">
      <c r="A707" s="663">
        <v>25</v>
      </c>
      <c r="B707" s="664" t="s">
        <v>1838</v>
      </c>
      <c r="C707" s="664" t="s">
        <v>2051</v>
      </c>
      <c r="D707" s="745" t="s">
        <v>2799</v>
      </c>
      <c r="E707" s="746" t="s">
        <v>2067</v>
      </c>
      <c r="F707" s="664" t="s">
        <v>2043</v>
      </c>
      <c r="G707" s="664" t="s">
        <v>2096</v>
      </c>
      <c r="H707" s="664" t="s">
        <v>525</v>
      </c>
      <c r="I707" s="664" t="s">
        <v>2764</v>
      </c>
      <c r="J707" s="664" t="s">
        <v>2660</v>
      </c>
      <c r="K707" s="664" t="s">
        <v>2765</v>
      </c>
      <c r="L707" s="665">
        <v>0</v>
      </c>
      <c r="M707" s="665">
        <v>0</v>
      </c>
      <c r="N707" s="664">
        <v>1</v>
      </c>
      <c r="O707" s="747">
        <v>1</v>
      </c>
      <c r="P707" s="665"/>
      <c r="Q707" s="680"/>
      <c r="R707" s="664"/>
      <c r="S707" s="680">
        <v>0</v>
      </c>
      <c r="T707" s="747"/>
      <c r="U707" s="703">
        <v>0</v>
      </c>
    </row>
    <row r="708" spans="1:21" ht="14.4" customHeight="1" x14ac:dyDescent="0.3">
      <c r="A708" s="663">
        <v>25</v>
      </c>
      <c r="B708" s="664" t="s">
        <v>1838</v>
      </c>
      <c r="C708" s="664" t="s">
        <v>2051</v>
      </c>
      <c r="D708" s="745" t="s">
        <v>2799</v>
      </c>
      <c r="E708" s="746" t="s">
        <v>2067</v>
      </c>
      <c r="F708" s="664" t="s">
        <v>2043</v>
      </c>
      <c r="G708" s="664" t="s">
        <v>2155</v>
      </c>
      <c r="H708" s="664" t="s">
        <v>525</v>
      </c>
      <c r="I708" s="664" t="s">
        <v>2239</v>
      </c>
      <c r="J708" s="664" t="s">
        <v>1581</v>
      </c>
      <c r="K708" s="664" t="s">
        <v>2240</v>
      </c>
      <c r="L708" s="665">
        <v>0</v>
      </c>
      <c r="M708" s="665">
        <v>0</v>
      </c>
      <c r="N708" s="664">
        <v>1</v>
      </c>
      <c r="O708" s="747">
        <v>1</v>
      </c>
      <c r="P708" s="665"/>
      <c r="Q708" s="680"/>
      <c r="R708" s="664"/>
      <c r="S708" s="680">
        <v>0</v>
      </c>
      <c r="T708" s="747"/>
      <c r="U708" s="703">
        <v>0</v>
      </c>
    </row>
    <row r="709" spans="1:21" ht="14.4" customHeight="1" x14ac:dyDescent="0.3">
      <c r="A709" s="663">
        <v>25</v>
      </c>
      <c r="B709" s="664" t="s">
        <v>1838</v>
      </c>
      <c r="C709" s="664" t="s">
        <v>2051</v>
      </c>
      <c r="D709" s="745" t="s">
        <v>2799</v>
      </c>
      <c r="E709" s="746" t="s">
        <v>2067</v>
      </c>
      <c r="F709" s="664" t="s">
        <v>2043</v>
      </c>
      <c r="G709" s="664" t="s">
        <v>2156</v>
      </c>
      <c r="H709" s="664" t="s">
        <v>525</v>
      </c>
      <c r="I709" s="664" t="s">
        <v>1561</v>
      </c>
      <c r="J709" s="664" t="s">
        <v>1562</v>
      </c>
      <c r="K709" s="664" t="s">
        <v>2157</v>
      </c>
      <c r="L709" s="665">
        <v>48.09</v>
      </c>
      <c r="M709" s="665">
        <v>48.09</v>
      </c>
      <c r="N709" s="664">
        <v>1</v>
      </c>
      <c r="O709" s="747">
        <v>1</v>
      </c>
      <c r="P709" s="665"/>
      <c r="Q709" s="680">
        <v>0</v>
      </c>
      <c r="R709" s="664"/>
      <c r="S709" s="680">
        <v>0</v>
      </c>
      <c r="T709" s="747"/>
      <c r="U709" s="703">
        <v>0</v>
      </c>
    </row>
    <row r="710" spans="1:21" ht="14.4" customHeight="1" x14ac:dyDescent="0.3">
      <c r="A710" s="663">
        <v>25</v>
      </c>
      <c r="B710" s="664" t="s">
        <v>1838</v>
      </c>
      <c r="C710" s="664" t="s">
        <v>2051</v>
      </c>
      <c r="D710" s="745" t="s">
        <v>2799</v>
      </c>
      <c r="E710" s="746" t="s">
        <v>2067</v>
      </c>
      <c r="F710" s="664" t="s">
        <v>2043</v>
      </c>
      <c r="G710" s="664" t="s">
        <v>2261</v>
      </c>
      <c r="H710" s="664" t="s">
        <v>525</v>
      </c>
      <c r="I710" s="664" t="s">
        <v>2262</v>
      </c>
      <c r="J710" s="664" t="s">
        <v>2263</v>
      </c>
      <c r="K710" s="664" t="s">
        <v>2264</v>
      </c>
      <c r="L710" s="665">
        <v>20.3</v>
      </c>
      <c r="M710" s="665">
        <v>60.900000000000006</v>
      </c>
      <c r="N710" s="664">
        <v>3</v>
      </c>
      <c r="O710" s="747">
        <v>3</v>
      </c>
      <c r="P710" s="665"/>
      <c r="Q710" s="680">
        <v>0</v>
      </c>
      <c r="R710" s="664"/>
      <c r="S710" s="680">
        <v>0</v>
      </c>
      <c r="T710" s="747"/>
      <c r="U710" s="703">
        <v>0</v>
      </c>
    </row>
    <row r="711" spans="1:21" ht="14.4" customHeight="1" x14ac:dyDescent="0.3">
      <c r="A711" s="663">
        <v>25</v>
      </c>
      <c r="B711" s="664" t="s">
        <v>1838</v>
      </c>
      <c r="C711" s="664" t="s">
        <v>2051</v>
      </c>
      <c r="D711" s="745" t="s">
        <v>2799</v>
      </c>
      <c r="E711" s="746" t="s">
        <v>2067</v>
      </c>
      <c r="F711" s="664" t="s">
        <v>2043</v>
      </c>
      <c r="G711" s="664" t="s">
        <v>2102</v>
      </c>
      <c r="H711" s="664" t="s">
        <v>525</v>
      </c>
      <c r="I711" s="664" t="s">
        <v>2766</v>
      </c>
      <c r="J711" s="664" t="s">
        <v>2620</v>
      </c>
      <c r="K711" s="664" t="s">
        <v>2621</v>
      </c>
      <c r="L711" s="665">
        <v>49.38</v>
      </c>
      <c r="M711" s="665">
        <v>49.38</v>
      </c>
      <c r="N711" s="664">
        <v>1</v>
      </c>
      <c r="O711" s="747">
        <v>1</v>
      </c>
      <c r="P711" s="665">
        <v>49.38</v>
      </c>
      <c r="Q711" s="680">
        <v>1</v>
      </c>
      <c r="R711" s="664">
        <v>1</v>
      </c>
      <c r="S711" s="680">
        <v>1</v>
      </c>
      <c r="T711" s="747">
        <v>1</v>
      </c>
      <c r="U711" s="703">
        <v>1</v>
      </c>
    </row>
    <row r="712" spans="1:21" ht="14.4" customHeight="1" x14ac:dyDescent="0.3">
      <c r="A712" s="663">
        <v>25</v>
      </c>
      <c r="B712" s="664" t="s">
        <v>1838</v>
      </c>
      <c r="C712" s="664" t="s">
        <v>2051</v>
      </c>
      <c r="D712" s="745" t="s">
        <v>2799</v>
      </c>
      <c r="E712" s="746" t="s">
        <v>2067</v>
      </c>
      <c r="F712" s="664" t="s">
        <v>2043</v>
      </c>
      <c r="G712" s="664" t="s">
        <v>2102</v>
      </c>
      <c r="H712" s="664" t="s">
        <v>525</v>
      </c>
      <c r="I712" s="664" t="s">
        <v>2767</v>
      </c>
      <c r="J712" s="664" t="s">
        <v>2768</v>
      </c>
      <c r="K712" s="664" t="s">
        <v>2769</v>
      </c>
      <c r="L712" s="665">
        <v>38.81</v>
      </c>
      <c r="M712" s="665">
        <v>77.62</v>
      </c>
      <c r="N712" s="664">
        <v>2</v>
      </c>
      <c r="O712" s="747">
        <v>1</v>
      </c>
      <c r="P712" s="665"/>
      <c r="Q712" s="680">
        <v>0</v>
      </c>
      <c r="R712" s="664"/>
      <c r="S712" s="680">
        <v>0</v>
      </c>
      <c r="T712" s="747"/>
      <c r="U712" s="703">
        <v>0</v>
      </c>
    </row>
    <row r="713" spans="1:21" ht="14.4" customHeight="1" x14ac:dyDescent="0.3">
      <c r="A713" s="663">
        <v>25</v>
      </c>
      <c r="B713" s="664" t="s">
        <v>1838</v>
      </c>
      <c r="C713" s="664" t="s">
        <v>2051</v>
      </c>
      <c r="D713" s="745" t="s">
        <v>2799</v>
      </c>
      <c r="E713" s="746" t="s">
        <v>2067</v>
      </c>
      <c r="F713" s="664" t="s">
        <v>2043</v>
      </c>
      <c r="G713" s="664" t="s">
        <v>2097</v>
      </c>
      <c r="H713" s="664" t="s">
        <v>525</v>
      </c>
      <c r="I713" s="664" t="s">
        <v>1592</v>
      </c>
      <c r="J713" s="664" t="s">
        <v>1593</v>
      </c>
      <c r="K713" s="664" t="s">
        <v>2098</v>
      </c>
      <c r="L713" s="665">
        <v>132.97999999999999</v>
      </c>
      <c r="M713" s="665">
        <v>930.86</v>
      </c>
      <c r="N713" s="664">
        <v>7</v>
      </c>
      <c r="O713" s="747">
        <v>7</v>
      </c>
      <c r="P713" s="665"/>
      <c r="Q713" s="680">
        <v>0</v>
      </c>
      <c r="R713" s="664"/>
      <c r="S713" s="680">
        <v>0</v>
      </c>
      <c r="T713" s="747"/>
      <c r="U713" s="703">
        <v>0</v>
      </c>
    </row>
    <row r="714" spans="1:21" ht="14.4" customHeight="1" x14ac:dyDescent="0.3">
      <c r="A714" s="663">
        <v>25</v>
      </c>
      <c r="B714" s="664" t="s">
        <v>1838</v>
      </c>
      <c r="C714" s="664" t="s">
        <v>2051</v>
      </c>
      <c r="D714" s="745" t="s">
        <v>2799</v>
      </c>
      <c r="E714" s="746" t="s">
        <v>2067</v>
      </c>
      <c r="F714" s="664" t="s">
        <v>2043</v>
      </c>
      <c r="G714" s="664" t="s">
        <v>2097</v>
      </c>
      <c r="H714" s="664" t="s">
        <v>525</v>
      </c>
      <c r="I714" s="664" t="s">
        <v>2120</v>
      </c>
      <c r="J714" s="664" t="s">
        <v>1593</v>
      </c>
      <c r="K714" s="664" t="s">
        <v>2098</v>
      </c>
      <c r="L714" s="665">
        <v>132.97999999999999</v>
      </c>
      <c r="M714" s="665">
        <v>265.95999999999998</v>
      </c>
      <c r="N714" s="664">
        <v>2</v>
      </c>
      <c r="O714" s="747">
        <v>2</v>
      </c>
      <c r="P714" s="665"/>
      <c r="Q714" s="680">
        <v>0</v>
      </c>
      <c r="R714" s="664"/>
      <c r="S714" s="680">
        <v>0</v>
      </c>
      <c r="T714" s="747"/>
      <c r="U714" s="703">
        <v>0</v>
      </c>
    </row>
    <row r="715" spans="1:21" ht="14.4" customHeight="1" x14ac:dyDescent="0.3">
      <c r="A715" s="663">
        <v>25</v>
      </c>
      <c r="B715" s="664" t="s">
        <v>1838</v>
      </c>
      <c r="C715" s="664" t="s">
        <v>2051</v>
      </c>
      <c r="D715" s="745" t="s">
        <v>2799</v>
      </c>
      <c r="E715" s="746" t="s">
        <v>2067</v>
      </c>
      <c r="F715" s="664" t="s">
        <v>2043</v>
      </c>
      <c r="G715" s="664" t="s">
        <v>2099</v>
      </c>
      <c r="H715" s="664" t="s">
        <v>1302</v>
      </c>
      <c r="I715" s="664" t="s">
        <v>1375</v>
      </c>
      <c r="J715" s="664" t="s">
        <v>555</v>
      </c>
      <c r="K715" s="664" t="s">
        <v>1998</v>
      </c>
      <c r="L715" s="665">
        <v>18.260000000000002</v>
      </c>
      <c r="M715" s="665">
        <v>109.56000000000002</v>
      </c>
      <c r="N715" s="664">
        <v>6</v>
      </c>
      <c r="O715" s="747">
        <v>3</v>
      </c>
      <c r="P715" s="665"/>
      <c r="Q715" s="680">
        <v>0</v>
      </c>
      <c r="R715" s="664"/>
      <c r="S715" s="680">
        <v>0</v>
      </c>
      <c r="T715" s="747"/>
      <c r="U715" s="703">
        <v>0</v>
      </c>
    </row>
    <row r="716" spans="1:21" ht="14.4" customHeight="1" x14ac:dyDescent="0.3">
      <c r="A716" s="663">
        <v>25</v>
      </c>
      <c r="B716" s="664" t="s">
        <v>1838</v>
      </c>
      <c r="C716" s="664" t="s">
        <v>2051</v>
      </c>
      <c r="D716" s="745" t="s">
        <v>2799</v>
      </c>
      <c r="E716" s="746" t="s">
        <v>2067</v>
      </c>
      <c r="F716" s="664" t="s">
        <v>2043</v>
      </c>
      <c r="G716" s="664" t="s">
        <v>2099</v>
      </c>
      <c r="H716" s="664" t="s">
        <v>1302</v>
      </c>
      <c r="I716" s="664" t="s">
        <v>2282</v>
      </c>
      <c r="J716" s="664" t="s">
        <v>555</v>
      </c>
      <c r="K716" s="664" t="s">
        <v>2283</v>
      </c>
      <c r="L716" s="665">
        <v>0</v>
      </c>
      <c r="M716" s="665">
        <v>0</v>
      </c>
      <c r="N716" s="664">
        <v>1</v>
      </c>
      <c r="O716" s="747">
        <v>1</v>
      </c>
      <c r="P716" s="665"/>
      <c r="Q716" s="680"/>
      <c r="R716" s="664"/>
      <c r="S716" s="680">
        <v>0</v>
      </c>
      <c r="T716" s="747"/>
      <c r="U716" s="703">
        <v>0</v>
      </c>
    </row>
    <row r="717" spans="1:21" ht="14.4" customHeight="1" x14ac:dyDescent="0.3">
      <c r="A717" s="663">
        <v>25</v>
      </c>
      <c r="B717" s="664" t="s">
        <v>1838</v>
      </c>
      <c r="C717" s="664" t="s">
        <v>2051</v>
      </c>
      <c r="D717" s="745" t="s">
        <v>2799</v>
      </c>
      <c r="E717" s="746" t="s">
        <v>2068</v>
      </c>
      <c r="F717" s="664" t="s">
        <v>2043</v>
      </c>
      <c r="G717" s="664" t="s">
        <v>2096</v>
      </c>
      <c r="H717" s="664" t="s">
        <v>1302</v>
      </c>
      <c r="I717" s="664" t="s">
        <v>1658</v>
      </c>
      <c r="J717" s="664" t="s">
        <v>1438</v>
      </c>
      <c r="K717" s="664" t="s">
        <v>1965</v>
      </c>
      <c r="L717" s="665">
        <v>154.36000000000001</v>
      </c>
      <c r="M717" s="665">
        <v>1543.6000000000004</v>
      </c>
      <c r="N717" s="664">
        <v>10</v>
      </c>
      <c r="O717" s="747">
        <v>7.5</v>
      </c>
      <c r="P717" s="665"/>
      <c r="Q717" s="680">
        <v>0</v>
      </c>
      <c r="R717" s="664"/>
      <c r="S717" s="680">
        <v>0</v>
      </c>
      <c r="T717" s="747"/>
      <c r="U717" s="703">
        <v>0</v>
      </c>
    </row>
    <row r="718" spans="1:21" ht="14.4" customHeight="1" x14ac:dyDescent="0.3">
      <c r="A718" s="663">
        <v>25</v>
      </c>
      <c r="B718" s="664" t="s">
        <v>1838</v>
      </c>
      <c r="C718" s="664" t="s">
        <v>2051</v>
      </c>
      <c r="D718" s="745" t="s">
        <v>2799</v>
      </c>
      <c r="E718" s="746" t="s">
        <v>2068</v>
      </c>
      <c r="F718" s="664" t="s">
        <v>2043</v>
      </c>
      <c r="G718" s="664" t="s">
        <v>2096</v>
      </c>
      <c r="H718" s="664" t="s">
        <v>1302</v>
      </c>
      <c r="I718" s="664" t="s">
        <v>2473</v>
      </c>
      <c r="J718" s="664" t="s">
        <v>2474</v>
      </c>
      <c r="K718" s="664" t="s">
        <v>2475</v>
      </c>
      <c r="L718" s="665">
        <v>66.08</v>
      </c>
      <c r="M718" s="665">
        <v>66.08</v>
      </c>
      <c r="N718" s="664">
        <v>1</v>
      </c>
      <c r="O718" s="747">
        <v>1</v>
      </c>
      <c r="P718" s="665"/>
      <c r="Q718" s="680">
        <v>0</v>
      </c>
      <c r="R718" s="664"/>
      <c r="S718" s="680">
        <v>0</v>
      </c>
      <c r="T718" s="747"/>
      <c r="U718" s="703">
        <v>0</v>
      </c>
    </row>
    <row r="719" spans="1:21" ht="14.4" customHeight="1" x14ac:dyDescent="0.3">
      <c r="A719" s="663">
        <v>25</v>
      </c>
      <c r="B719" s="664" t="s">
        <v>1838</v>
      </c>
      <c r="C719" s="664" t="s">
        <v>2051</v>
      </c>
      <c r="D719" s="745" t="s">
        <v>2799</v>
      </c>
      <c r="E719" s="746" t="s">
        <v>2068</v>
      </c>
      <c r="F719" s="664" t="s">
        <v>2043</v>
      </c>
      <c r="G719" s="664" t="s">
        <v>2096</v>
      </c>
      <c r="H719" s="664" t="s">
        <v>1302</v>
      </c>
      <c r="I719" s="664" t="s">
        <v>1796</v>
      </c>
      <c r="J719" s="664" t="s">
        <v>2034</v>
      </c>
      <c r="K719" s="664" t="s">
        <v>2035</v>
      </c>
      <c r="L719" s="665">
        <v>111.22</v>
      </c>
      <c r="M719" s="665">
        <v>111.22</v>
      </c>
      <c r="N719" s="664">
        <v>1</v>
      </c>
      <c r="O719" s="747">
        <v>1</v>
      </c>
      <c r="P719" s="665"/>
      <c r="Q719" s="680">
        <v>0</v>
      </c>
      <c r="R719" s="664"/>
      <c r="S719" s="680">
        <v>0</v>
      </c>
      <c r="T719" s="747"/>
      <c r="U719" s="703">
        <v>0</v>
      </c>
    </row>
    <row r="720" spans="1:21" ht="14.4" customHeight="1" x14ac:dyDescent="0.3">
      <c r="A720" s="663">
        <v>25</v>
      </c>
      <c r="B720" s="664" t="s">
        <v>1838</v>
      </c>
      <c r="C720" s="664" t="s">
        <v>2051</v>
      </c>
      <c r="D720" s="745" t="s">
        <v>2799</v>
      </c>
      <c r="E720" s="746" t="s">
        <v>2068</v>
      </c>
      <c r="F720" s="664" t="s">
        <v>2043</v>
      </c>
      <c r="G720" s="664" t="s">
        <v>2096</v>
      </c>
      <c r="H720" s="664" t="s">
        <v>1302</v>
      </c>
      <c r="I720" s="664" t="s">
        <v>2200</v>
      </c>
      <c r="J720" s="664" t="s">
        <v>2201</v>
      </c>
      <c r="K720" s="664" t="s">
        <v>2202</v>
      </c>
      <c r="L720" s="665">
        <v>149.52000000000001</v>
      </c>
      <c r="M720" s="665">
        <v>299.04000000000002</v>
      </c>
      <c r="N720" s="664">
        <v>2</v>
      </c>
      <c r="O720" s="747">
        <v>1</v>
      </c>
      <c r="P720" s="665"/>
      <c r="Q720" s="680">
        <v>0</v>
      </c>
      <c r="R720" s="664"/>
      <c r="S720" s="680">
        <v>0</v>
      </c>
      <c r="T720" s="747"/>
      <c r="U720" s="703">
        <v>0</v>
      </c>
    </row>
    <row r="721" spans="1:21" ht="14.4" customHeight="1" x14ac:dyDescent="0.3">
      <c r="A721" s="663">
        <v>25</v>
      </c>
      <c r="B721" s="664" t="s">
        <v>1838</v>
      </c>
      <c r="C721" s="664" t="s">
        <v>2051</v>
      </c>
      <c r="D721" s="745" t="s">
        <v>2799</v>
      </c>
      <c r="E721" s="746" t="s">
        <v>2068</v>
      </c>
      <c r="F721" s="664" t="s">
        <v>2043</v>
      </c>
      <c r="G721" s="664" t="s">
        <v>2096</v>
      </c>
      <c r="H721" s="664" t="s">
        <v>525</v>
      </c>
      <c r="I721" s="664" t="s">
        <v>2770</v>
      </c>
      <c r="J721" s="664" t="s">
        <v>2771</v>
      </c>
      <c r="K721" s="664" t="s">
        <v>2772</v>
      </c>
      <c r="L721" s="665">
        <v>149.52000000000001</v>
      </c>
      <c r="M721" s="665">
        <v>149.52000000000001</v>
      </c>
      <c r="N721" s="664">
        <v>1</v>
      </c>
      <c r="O721" s="747"/>
      <c r="P721" s="665">
        <v>149.52000000000001</v>
      </c>
      <c r="Q721" s="680">
        <v>1</v>
      </c>
      <c r="R721" s="664">
        <v>1</v>
      </c>
      <c r="S721" s="680">
        <v>1</v>
      </c>
      <c r="T721" s="747"/>
      <c r="U721" s="703"/>
    </row>
    <row r="722" spans="1:21" ht="14.4" customHeight="1" x14ac:dyDescent="0.3">
      <c r="A722" s="663">
        <v>25</v>
      </c>
      <c r="B722" s="664" t="s">
        <v>1838</v>
      </c>
      <c r="C722" s="664" t="s">
        <v>2051</v>
      </c>
      <c r="D722" s="745" t="s">
        <v>2799</v>
      </c>
      <c r="E722" s="746" t="s">
        <v>2068</v>
      </c>
      <c r="F722" s="664" t="s">
        <v>2043</v>
      </c>
      <c r="G722" s="664" t="s">
        <v>2102</v>
      </c>
      <c r="H722" s="664" t="s">
        <v>525</v>
      </c>
      <c r="I722" s="664" t="s">
        <v>2326</v>
      </c>
      <c r="J722" s="664" t="s">
        <v>2324</v>
      </c>
      <c r="K722" s="664" t="s">
        <v>2327</v>
      </c>
      <c r="L722" s="665">
        <v>98.75</v>
      </c>
      <c r="M722" s="665">
        <v>197.5</v>
      </c>
      <c r="N722" s="664">
        <v>2</v>
      </c>
      <c r="O722" s="747">
        <v>0.5</v>
      </c>
      <c r="P722" s="665"/>
      <c r="Q722" s="680">
        <v>0</v>
      </c>
      <c r="R722" s="664"/>
      <c r="S722" s="680">
        <v>0</v>
      </c>
      <c r="T722" s="747"/>
      <c r="U722" s="703">
        <v>0</v>
      </c>
    </row>
    <row r="723" spans="1:21" ht="14.4" customHeight="1" x14ac:dyDescent="0.3">
      <c r="A723" s="663">
        <v>25</v>
      </c>
      <c r="B723" s="664" t="s">
        <v>1838</v>
      </c>
      <c r="C723" s="664" t="s">
        <v>2051</v>
      </c>
      <c r="D723" s="745" t="s">
        <v>2799</v>
      </c>
      <c r="E723" s="746" t="s">
        <v>2068</v>
      </c>
      <c r="F723" s="664" t="s">
        <v>2043</v>
      </c>
      <c r="G723" s="664" t="s">
        <v>2102</v>
      </c>
      <c r="H723" s="664" t="s">
        <v>525</v>
      </c>
      <c r="I723" s="664" t="s">
        <v>2619</v>
      </c>
      <c r="J723" s="664" t="s">
        <v>2620</v>
      </c>
      <c r="K723" s="664" t="s">
        <v>2621</v>
      </c>
      <c r="L723" s="665">
        <v>49.38</v>
      </c>
      <c r="M723" s="665">
        <v>49.38</v>
      </c>
      <c r="N723" s="664">
        <v>1</v>
      </c>
      <c r="O723" s="747">
        <v>1</v>
      </c>
      <c r="P723" s="665"/>
      <c r="Q723" s="680">
        <v>0</v>
      </c>
      <c r="R723" s="664"/>
      <c r="S723" s="680">
        <v>0</v>
      </c>
      <c r="T723" s="747"/>
      <c r="U723" s="703">
        <v>0</v>
      </c>
    </row>
    <row r="724" spans="1:21" ht="14.4" customHeight="1" x14ac:dyDescent="0.3">
      <c r="A724" s="663">
        <v>25</v>
      </c>
      <c r="B724" s="664" t="s">
        <v>1838</v>
      </c>
      <c r="C724" s="664" t="s">
        <v>2051</v>
      </c>
      <c r="D724" s="745" t="s">
        <v>2799</v>
      </c>
      <c r="E724" s="746" t="s">
        <v>2068</v>
      </c>
      <c r="F724" s="664" t="s">
        <v>2043</v>
      </c>
      <c r="G724" s="664" t="s">
        <v>2097</v>
      </c>
      <c r="H724" s="664" t="s">
        <v>525</v>
      </c>
      <c r="I724" s="664" t="s">
        <v>1592</v>
      </c>
      <c r="J724" s="664" t="s">
        <v>1593</v>
      </c>
      <c r="K724" s="664" t="s">
        <v>2098</v>
      </c>
      <c r="L724" s="665">
        <v>132.97999999999999</v>
      </c>
      <c r="M724" s="665">
        <v>531.91999999999996</v>
      </c>
      <c r="N724" s="664">
        <v>4</v>
      </c>
      <c r="O724" s="747">
        <v>4</v>
      </c>
      <c r="P724" s="665">
        <v>132.97999999999999</v>
      </c>
      <c r="Q724" s="680">
        <v>0.25</v>
      </c>
      <c r="R724" s="664">
        <v>1</v>
      </c>
      <c r="S724" s="680">
        <v>0.25</v>
      </c>
      <c r="T724" s="747">
        <v>1</v>
      </c>
      <c r="U724" s="703">
        <v>0.25</v>
      </c>
    </row>
    <row r="725" spans="1:21" ht="14.4" customHeight="1" x14ac:dyDescent="0.3">
      <c r="A725" s="663">
        <v>25</v>
      </c>
      <c r="B725" s="664" t="s">
        <v>1838</v>
      </c>
      <c r="C725" s="664" t="s">
        <v>2051</v>
      </c>
      <c r="D725" s="745" t="s">
        <v>2799</v>
      </c>
      <c r="E725" s="746" t="s">
        <v>2068</v>
      </c>
      <c r="F725" s="664" t="s">
        <v>2043</v>
      </c>
      <c r="G725" s="664" t="s">
        <v>2097</v>
      </c>
      <c r="H725" s="664" t="s">
        <v>525</v>
      </c>
      <c r="I725" s="664" t="s">
        <v>1622</v>
      </c>
      <c r="J725" s="664" t="s">
        <v>1623</v>
      </c>
      <c r="K725" s="664" t="s">
        <v>2458</v>
      </c>
      <c r="L725" s="665">
        <v>77.52</v>
      </c>
      <c r="M725" s="665">
        <v>310.08</v>
      </c>
      <c r="N725" s="664">
        <v>4</v>
      </c>
      <c r="O725" s="747">
        <v>3</v>
      </c>
      <c r="P725" s="665">
        <v>77.52</v>
      </c>
      <c r="Q725" s="680">
        <v>0.25</v>
      </c>
      <c r="R725" s="664">
        <v>1</v>
      </c>
      <c r="S725" s="680">
        <v>0.25</v>
      </c>
      <c r="T725" s="747">
        <v>1</v>
      </c>
      <c r="U725" s="703">
        <v>0.33333333333333331</v>
      </c>
    </row>
    <row r="726" spans="1:21" ht="14.4" customHeight="1" x14ac:dyDescent="0.3">
      <c r="A726" s="663">
        <v>25</v>
      </c>
      <c r="B726" s="664" t="s">
        <v>1838</v>
      </c>
      <c r="C726" s="664" t="s">
        <v>2051</v>
      </c>
      <c r="D726" s="745" t="s">
        <v>2799</v>
      </c>
      <c r="E726" s="746" t="s">
        <v>2068</v>
      </c>
      <c r="F726" s="664" t="s">
        <v>2043</v>
      </c>
      <c r="G726" s="664" t="s">
        <v>2097</v>
      </c>
      <c r="H726" s="664" t="s">
        <v>525</v>
      </c>
      <c r="I726" s="664" t="s">
        <v>2120</v>
      </c>
      <c r="J726" s="664" t="s">
        <v>1593</v>
      </c>
      <c r="K726" s="664" t="s">
        <v>2098</v>
      </c>
      <c r="L726" s="665">
        <v>132.97999999999999</v>
      </c>
      <c r="M726" s="665">
        <v>132.97999999999999</v>
      </c>
      <c r="N726" s="664">
        <v>1</v>
      </c>
      <c r="O726" s="747">
        <v>1</v>
      </c>
      <c r="P726" s="665"/>
      <c r="Q726" s="680">
        <v>0</v>
      </c>
      <c r="R726" s="664"/>
      <c r="S726" s="680">
        <v>0</v>
      </c>
      <c r="T726" s="747"/>
      <c r="U726" s="703">
        <v>0</v>
      </c>
    </row>
    <row r="727" spans="1:21" ht="14.4" customHeight="1" x14ac:dyDescent="0.3">
      <c r="A727" s="663">
        <v>25</v>
      </c>
      <c r="B727" s="664" t="s">
        <v>1838</v>
      </c>
      <c r="C727" s="664" t="s">
        <v>2051</v>
      </c>
      <c r="D727" s="745" t="s">
        <v>2799</v>
      </c>
      <c r="E727" s="746" t="s">
        <v>2068</v>
      </c>
      <c r="F727" s="664" t="s">
        <v>2043</v>
      </c>
      <c r="G727" s="664" t="s">
        <v>2492</v>
      </c>
      <c r="H727" s="664" t="s">
        <v>525</v>
      </c>
      <c r="I727" s="664" t="s">
        <v>2493</v>
      </c>
      <c r="J727" s="664" t="s">
        <v>2494</v>
      </c>
      <c r="K727" s="664" t="s">
        <v>2495</v>
      </c>
      <c r="L727" s="665">
        <v>115.13</v>
      </c>
      <c r="M727" s="665">
        <v>115.13</v>
      </c>
      <c r="N727" s="664">
        <v>1</v>
      </c>
      <c r="O727" s="747">
        <v>0.5</v>
      </c>
      <c r="P727" s="665"/>
      <c r="Q727" s="680">
        <v>0</v>
      </c>
      <c r="R727" s="664"/>
      <c r="S727" s="680">
        <v>0</v>
      </c>
      <c r="T727" s="747"/>
      <c r="U727" s="703">
        <v>0</v>
      </c>
    </row>
    <row r="728" spans="1:21" ht="14.4" customHeight="1" x14ac:dyDescent="0.3">
      <c r="A728" s="663">
        <v>25</v>
      </c>
      <c r="B728" s="664" t="s">
        <v>1838</v>
      </c>
      <c r="C728" s="664" t="s">
        <v>2051</v>
      </c>
      <c r="D728" s="745" t="s">
        <v>2799</v>
      </c>
      <c r="E728" s="746" t="s">
        <v>2068</v>
      </c>
      <c r="F728" s="664" t="s">
        <v>2043</v>
      </c>
      <c r="G728" s="664" t="s">
        <v>2099</v>
      </c>
      <c r="H728" s="664" t="s">
        <v>1302</v>
      </c>
      <c r="I728" s="664" t="s">
        <v>1375</v>
      </c>
      <c r="J728" s="664" t="s">
        <v>555</v>
      </c>
      <c r="K728" s="664" t="s">
        <v>1998</v>
      </c>
      <c r="L728" s="665">
        <v>18.260000000000002</v>
      </c>
      <c r="M728" s="665">
        <v>18.260000000000002</v>
      </c>
      <c r="N728" s="664">
        <v>1</v>
      </c>
      <c r="O728" s="747">
        <v>1</v>
      </c>
      <c r="P728" s="665">
        <v>18.260000000000002</v>
      </c>
      <c r="Q728" s="680">
        <v>1</v>
      </c>
      <c r="R728" s="664">
        <v>1</v>
      </c>
      <c r="S728" s="680">
        <v>1</v>
      </c>
      <c r="T728" s="747">
        <v>1</v>
      </c>
      <c r="U728" s="703">
        <v>1</v>
      </c>
    </row>
    <row r="729" spans="1:21" ht="14.4" customHeight="1" x14ac:dyDescent="0.3">
      <c r="A729" s="663">
        <v>25</v>
      </c>
      <c r="B729" s="664" t="s">
        <v>1838</v>
      </c>
      <c r="C729" s="664" t="s">
        <v>2051</v>
      </c>
      <c r="D729" s="745" t="s">
        <v>2799</v>
      </c>
      <c r="E729" s="746" t="s">
        <v>2068</v>
      </c>
      <c r="F729" s="664" t="s">
        <v>2043</v>
      </c>
      <c r="G729" s="664" t="s">
        <v>2106</v>
      </c>
      <c r="H729" s="664" t="s">
        <v>525</v>
      </c>
      <c r="I729" s="664" t="s">
        <v>726</v>
      </c>
      <c r="J729" s="664" t="s">
        <v>2107</v>
      </c>
      <c r="K729" s="664" t="s">
        <v>2105</v>
      </c>
      <c r="L729" s="665">
        <v>0</v>
      </c>
      <c r="M729" s="665">
        <v>0</v>
      </c>
      <c r="N729" s="664">
        <v>1</v>
      </c>
      <c r="O729" s="747">
        <v>0.5</v>
      </c>
      <c r="P729" s="665"/>
      <c r="Q729" s="680"/>
      <c r="R729" s="664"/>
      <c r="S729" s="680">
        <v>0</v>
      </c>
      <c r="T729" s="747"/>
      <c r="U729" s="703">
        <v>0</v>
      </c>
    </row>
    <row r="730" spans="1:21" ht="14.4" customHeight="1" x14ac:dyDescent="0.3">
      <c r="A730" s="663">
        <v>25</v>
      </c>
      <c r="B730" s="664" t="s">
        <v>1838</v>
      </c>
      <c r="C730" s="664" t="s">
        <v>2051</v>
      </c>
      <c r="D730" s="745" t="s">
        <v>2799</v>
      </c>
      <c r="E730" s="746" t="s">
        <v>2078</v>
      </c>
      <c r="F730" s="664" t="s">
        <v>2043</v>
      </c>
      <c r="G730" s="664" t="s">
        <v>2096</v>
      </c>
      <c r="H730" s="664" t="s">
        <v>525</v>
      </c>
      <c r="I730" s="664" t="s">
        <v>2112</v>
      </c>
      <c r="J730" s="664" t="s">
        <v>1790</v>
      </c>
      <c r="K730" s="664" t="s">
        <v>2113</v>
      </c>
      <c r="L730" s="665">
        <v>154.36000000000001</v>
      </c>
      <c r="M730" s="665">
        <v>9570.3199999999961</v>
      </c>
      <c r="N730" s="664">
        <v>62</v>
      </c>
      <c r="O730" s="747">
        <v>59</v>
      </c>
      <c r="P730" s="665">
        <v>617.44000000000005</v>
      </c>
      <c r="Q730" s="680">
        <v>6.451612903225809E-2</v>
      </c>
      <c r="R730" s="664">
        <v>4</v>
      </c>
      <c r="S730" s="680">
        <v>6.4516129032258063E-2</v>
      </c>
      <c r="T730" s="747">
        <v>4</v>
      </c>
      <c r="U730" s="703">
        <v>6.7796610169491525E-2</v>
      </c>
    </row>
    <row r="731" spans="1:21" ht="14.4" customHeight="1" x14ac:dyDescent="0.3">
      <c r="A731" s="663">
        <v>25</v>
      </c>
      <c r="B731" s="664" t="s">
        <v>1838</v>
      </c>
      <c r="C731" s="664" t="s">
        <v>2051</v>
      </c>
      <c r="D731" s="745" t="s">
        <v>2799</v>
      </c>
      <c r="E731" s="746" t="s">
        <v>2078</v>
      </c>
      <c r="F731" s="664" t="s">
        <v>2043</v>
      </c>
      <c r="G731" s="664" t="s">
        <v>2096</v>
      </c>
      <c r="H731" s="664" t="s">
        <v>525</v>
      </c>
      <c r="I731" s="664" t="s">
        <v>2114</v>
      </c>
      <c r="J731" s="664" t="s">
        <v>1438</v>
      </c>
      <c r="K731" s="664" t="s">
        <v>2115</v>
      </c>
      <c r="L731" s="665">
        <v>0</v>
      </c>
      <c r="M731" s="665">
        <v>0</v>
      </c>
      <c r="N731" s="664">
        <v>2</v>
      </c>
      <c r="O731" s="747">
        <v>2</v>
      </c>
      <c r="P731" s="665"/>
      <c r="Q731" s="680"/>
      <c r="R731" s="664"/>
      <c r="S731" s="680">
        <v>0</v>
      </c>
      <c r="T731" s="747"/>
      <c r="U731" s="703">
        <v>0</v>
      </c>
    </row>
    <row r="732" spans="1:21" ht="14.4" customHeight="1" x14ac:dyDescent="0.3">
      <c r="A732" s="663">
        <v>25</v>
      </c>
      <c r="B732" s="664" t="s">
        <v>1838</v>
      </c>
      <c r="C732" s="664" t="s">
        <v>2051</v>
      </c>
      <c r="D732" s="745" t="s">
        <v>2799</v>
      </c>
      <c r="E732" s="746" t="s">
        <v>2078</v>
      </c>
      <c r="F732" s="664" t="s">
        <v>2043</v>
      </c>
      <c r="G732" s="664" t="s">
        <v>2096</v>
      </c>
      <c r="H732" s="664" t="s">
        <v>1302</v>
      </c>
      <c r="I732" s="664" t="s">
        <v>1796</v>
      </c>
      <c r="J732" s="664" t="s">
        <v>2034</v>
      </c>
      <c r="K732" s="664" t="s">
        <v>2035</v>
      </c>
      <c r="L732" s="665">
        <v>111.22</v>
      </c>
      <c r="M732" s="665">
        <v>111.22</v>
      </c>
      <c r="N732" s="664">
        <v>1</v>
      </c>
      <c r="O732" s="747">
        <v>1</v>
      </c>
      <c r="P732" s="665"/>
      <c r="Q732" s="680">
        <v>0</v>
      </c>
      <c r="R732" s="664"/>
      <c r="S732" s="680">
        <v>0</v>
      </c>
      <c r="T732" s="747"/>
      <c r="U732" s="703">
        <v>0</v>
      </c>
    </row>
    <row r="733" spans="1:21" ht="14.4" customHeight="1" x14ac:dyDescent="0.3">
      <c r="A733" s="663">
        <v>25</v>
      </c>
      <c r="B733" s="664" t="s">
        <v>1838</v>
      </c>
      <c r="C733" s="664" t="s">
        <v>2051</v>
      </c>
      <c r="D733" s="745" t="s">
        <v>2799</v>
      </c>
      <c r="E733" s="746" t="s">
        <v>2078</v>
      </c>
      <c r="F733" s="664" t="s">
        <v>2043</v>
      </c>
      <c r="G733" s="664" t="s">
        <v>2096</v>
      </c>
      <c r="H733" s="664" t="s">
        <v>1302</v>
      </c>
      <c r="I733" s="664" t="s">
        <v>2659</v>
      </c>
      <c r="J733" s="664" t="s">
        <v>2660</v>
      </c>
      <c r="K733" s="664" t="s">
        <v>2661</v>
      </c>
      <c r="L733" s="665">
        <v>75.73</v>
      </c>
      <c r="M733" s="665">
        <v>75.73</v>
      </c>
      <c r="N733" s="664">
        <v>1</v>
      </c>
      <c r="O733" s="747"/>
      <c r="P733" s="665"/>
      <c r="Q733" s="680">
        <v>0</v>
      </c>
      <c r="R733" s="664"/>
      <c r="S733" s="680">
        <v>0</v>
      </c>
      <c r="T733" s="747"/>
      <c r="U733" s="703"/>
    </row>
    <row r="734" spans="1:21" ht="14.4" customHeight="1" x14ac:dyDescent="0.3">
      <c r="A734" s="663">
        <v>25</v>
      </c>
      <c r="B734" s="664" t="s">
        <v>1838</v>
      </c>
      <c r="C734" s="664" t="s">
        <v>2051</v>
      </c>
      <c r="D734" s="745" t="s">
        <v>2799</v>
      </c>
      <c r="E734" s="746" t="s">
        <v>2078</v>
      </c>
      <c r="F734" s="664" t="s">
        <v>2043</v>
      </c>
      <c r="G734" s="664" t="s">
        <v>2096</v>
      </c>
      <c r="H734" s="664" t="s">
        <v>525</v>
      </c>
      <c r="I734" s="664" t="s">
        <v>2773</v>
      </c>
      <c r="J734" s="664" t="s">
        <v>2660</v>
      </c>
      <c r="K734" s="664" t="s">
        <v>2774</v>
      </c>
      <c r="L734" s="665">
        <v>0</v>
      </c>
      <c r="M734" s="665">
        <v>0</v>
      </c>
      <c r="N734" s="664">
        <v>1</v>
      </c>
      <c r="O734" s="747">
        <v>1</v>
      </c>
      <c r="P734" s="665"/>
      <c r="Q734" s="680"/>
      <c r="R734" s="664"/>
      <c r="S734" s="680">
        <v>0</v>
      </c>
      <c r="T734" s="747"/>
      <c r="U734" s="703">
        <v>0</v>
      </c>
    </row>
    <row r="735" spans="1:21" ht="14.4" customHeight="1" x14ac:dyDescent="0.3">
      <c r="A735" s="663">
        <v>25</v>
      </c>
      <c r="B735" s="664" t="s">
        <v>1838</v>
      </c>
      <c r="C735" s="664" t="s">
        <v>2051</v>
      </c>
      <c r="D735" s="745" t="s">
        <v>2799</v>
      </c>
      <c r="E735" s="746" t="s">
        <v>2078</v>
      </c>
      <c r="F735" s="664" t="s">
        <v>2043</v>
      </c>
      <c r="G735" s="664" t="s">
        <v>2097</v>
      </c>
      <c r="H735" s="664" t="s">
        <v>525</v>
      </c>
      <c r="I735" s="664" t="s">
        <v>1592</v>
      </c>
      <c r="J735" s="664" t="s">
        <v>1593</v>
      </c>
      <c r="K735" s="664" t="s">
        <v>2098</v>
      </c>
      <c r="L735" s="665">
        <v>132.97999999999999</v>
      </c>
      <c r="M735" s="665">
        <v>797.88</v>
      </c>
      <c r="N735" s="664">
        <v>6</v>
      </c>
      <c r="O735" s="747">
        <v>6</v>
      </c>
      <c r="P735" s="665"/>
      <c r="Q735" s="680">
        <v>0</v>
      </c>
      <c r="R735" s="664"/>
      <c r="S735" s="680">
        <v>0</v>
      </c>
      <c r="T735" s="747"/>
      <c r="U735" s="703">
        <v>0</v>
      </c>
    </row>
    <row r="736" spans="1:21" ht="14.4" customHeight="1" x14ac:dyDescent="0.3">
      <c r="A736" s="663">
        <v>25</v>
      </c>
      <c r="B736" s="664" t="s">
        <v>1838</v>
      </c>
      <c r="C736" s="664" t="s">
        <v>2051</v>
      </c>
      <c r="D736" s="745" t="s">
        <v>2799</v>
      </c>
      <c r="E736" s="746" t="s">
        <v>2078</v>
      </c>
      <c r="F736" s="664" t="s">
        <v>2043</v>
      </c>
      <c r="G736" s="664" t="s">
        <v>2097</v>
      </c>
      <c r="H736" s="664" t="s">
        <v>525</v>
      </c>
      <c r="I736" s="664" t="s">
        <v>2120</v>
      </c>
      <c r="J736" s="664" t="s">
        <v>1593</v>
      </c>
      <c r="K736" s="664" t="s">
        <v>2098</v>
      </c>
      <c r="L736" s="665">
        <v>132.97999999999999</v>
      </c>
      <c r="M736" s="665">
        <v>132.97999999999999</v>
      </c>
      <c r="N736" s="664">
        <v>1</v>
      </c>
      <c r="O736" s="747">
        <v>1</v>
      </c>
      <c r="P736" s="665"/>
      <c r="Q736" s="680">
        <v>0</v>
      </c>
      <c r="R736" s="664"/>
      <c r="S736" s="680">
        <v>0</v>
      </c>
      <c r="T736" s="747"/>
      <c r="U736" s="703">
        <v>0</v>
      </c>
    </row>
    <row r="737" spans="1:21" ht="14.4" customHeight="1" x14ac:dyDescent="0.3">
      <c r="A737" s="663">
        <v>25</v>
      </c>
      <c r="B737" s="664" t="s">
        <v>1838</v>
      </c>
      <c r="C737" s="664" t="s">
        <v>2051</v>
      </c>
      <c r="D737" s="745" t="s">
        <v>2799</v>
      </c>
      <c r="E737" s="746" t="s">
        <v>2078</v>
      </c>
      <c r="F737" s="664" t="s">
        <v>2043</v>
      </c>
      <c r="G737" s="664" t="s">
        <v>2434</v>
      </c>
      <c r="H737" s="664" t="s">
        <v>525</v>
      </c>
      <c r="I737" s="664" t="s">
        <v>2435</v>
      </c>
      <c r="J737" s="664" t="s">
        <v>2436</v>
      </c>
      <c r="K737" s="664" t="s">
        <v>2437</v>
      </c>
      <c r="L737" s="665">
        <v>43.61</v>
      </c>
      <c r="M737" s="665">
        <v>43.61</v>
      </c>
      <c r="N737" s="664">
        <v>1</v>
      </c>
      <c r="O737" s="747">
        <v>1</v>
      </c>
      <c r="P737" s="665"/>
      <c r="Q737" s="680">
        <v>0</v>
      </c>
      <c r="R737" s="664"/>
      <c r="S737" s="680">
        <v>0</v>
      </c>
      <c r="T737" s="747"/>
      <c r="U737" s="703">
        <v>0</v>
      </c>
    </row>
    <row r="738" spans="1:21" ht="14.4" customHeight="1" x14ac:dyDescent="0.3">
      <c r="A738" s="663">
        <v>25</v>
      </c>
      <c r="B738" s="664" t="s">
        <v>1838</v>
      </c>
      <c r="C738" s="664" t="s">
        <v>2051</v>
      </c>
      <c r="D738" s="745" t="s">
        <v>2799</v>
      </c>
      <c r="E738" s="746" t="s">
        <v>2078</v>
      </c>
      <c r="F738" s="664" t="s">
        <v>2043</v>
      </c>
      <c r="G738" s="664" t="s">
        <v>2099</v>
      </c>
      <c r="H738" s="664" t="s">
        <v>1302</v>
      </c>
      <c r="I738" s="664" t="s">
        <v>1375</v>
      </c>
      <c r="J738" s="664" t="s">
        <v>555</v>
      </c>
      <c r="K738" s="664" t="s">
        <v>1998</v>
      </c>
      <c r="L738" s="665">
        <v>18.260000000000002</v>
      </c>
      <c r="M738" s="665">
        <v>73.040000000000006</v>
      </c>
      <c r="N738" s="664">
        <v>4</v>
      </c>
      <c r="O738" s="747">
        <v>4</v>
      </c>
      <c r="P738" s="665">
        <v>18.260000000000002</v>
      </c>
      <c r="Q738" s="680">
        <v>0.25</v>
      </c>
      <c r="R738" s="664">
        <v>1</v>
      </c>
      <c r="S738" s="680">
        <v>0.25</v>
      </c>
      <c r="T738" s="747">
        <v>1</v>
      </c>
      <c r="U738" s="703">
        <v>0.25</v>
      </c>
    </row>
    <row r="739" spans="1:21" ht="14.4" customHeight="1" x14ac:dyDescent="0.3">
      <c r="A739" s="663">
        <v>25</v>
      </c>
      <c r="B739" s="664" t="s">
        <v>1838</v>
      </c>
      <c r="C739" s="664" t="s">
        <v>2051</v>
      </c>
      <c r="D739" s="745" t="s">
        <v>2799</v>
      </c>
      <c r="E739" s="746" t="s">
        <v>2078</v>
      </c>
      <c r="F739" s="664" t="s">
        <v>2043</v>
      </c>
      <c r="G739" s="664" t="s">
        <v>2099</v>
      </c>
      <c r="H739" s="664" t="s">
        <v>525</v>
      </c>
      <c r="I739" s="664" t="s">
        <v>2438</v>
      </c>
      <c r="J739" s="664" t="s">
        <v>555</v>
      </c>
      <c r="K739" s="664" t="s">
        <v>2439</v>
      </c>
      <c r="L739" s="665">
        <v>0</v>
      </c>
      <c r="M739" s="665">
        <v>0</v>
      </c>
      <c r="N739" s="664">
        <v>1</v>
      </c>
      <c r="O739" s="747">
        <v>1</v>
      </c>
      <c r="P739" s="665"/>
      <c r="Q739" s="680"/>
      <c r="R739" s="664"/>
      <c r="S739" s="680">
        <v>0</v>
      </c>
      <c r="T739" s="747"/>
      <c r="U739" s="703">
        <v>0</v>
      </c>
    </row>
    <row r="740" spans="1:21" ht="14.4" customHeight="1" x14ac:dyDescent="0.3">
      <c r="A740" s="663">
        <v>25</v>
      </c>
      <c r="B740" s="664" t="s">
        <v>1838</v>
      </c>
      <c r="C740" s="664" t="s">
        <v>2051</v>
      </c>
      <c r="D740" s="745" t="s">
        <v>2799</v>
      </c>
      <c r="E740" s="746" t="s">
        <v>2080</v>
      </c>
      <c r="F740" s="664" t="s">
        <v>2043</v>
      </c>
      <c r="G740" s="664" t="s">
        <v>2096</v>
      </c>
      <c r="H740" s="664" t="s">
        <v>1302</v>
      </c>
      <c r="I740" s="664" t="s">
        <v>1658</v>
      </c>
      <c r="J740" s="664" t="s">
        <v>1438</v>
      </c>
      <c r="K740" s="664" t="s">
        <v>1965</v>
      </c>
      <c r="L740" s="665">
        <v>154.36000000000001</v>
      </c>
      <c r="M740" s="665">
        <v>1389.2400000000002</v>
      </c>
      <c r="N740" s="664">
        <v>9</v>
      </c>
      <c r="O740" s="747">
        <v>6.5</v>
      </c>
      <c r="P740" s="665"/>
      <c r="Q740" s="680">
        <v>0</v>
      </c>
      <c r="R740" s="664"/>
      <c r="S740" s="680">
        <v>0</v>
      </c>
      <c r="T740" s="747"/>
      <c r="U740" s="703">
        <v>0</v>
      </c>
    </row>
    <row r="741" spans="1:21" ht="14.4" customHeight="1" x14ac:dyDescent="0.3">
      <c r="A741" s="663">
        <v>25</v>
      </c>
      <c r="B741" s="664" t="s">
        <v>1838</v>
      </c>
      <c r="C741" s="664" t="s">
        <v>2051</v>
      </c>
      <c r="D741" s="745" t="s">
        <v>2799</v>
      </c>
      <c r="E741" s="746" t="s">
        <v>2080</v>
      </c>
      <c r="F741" s="664" t="s">
        <v>2043</v>
      </c>
      <c r="G741" s="664" t="s">
        <v>2096</v>
      </c>
      <c r="H741" s="664" t="s">
        <v>1302</v>
      </c>
      <c r="I741" s="664" t="s">
        <v>1796</v>
      </c>
      <c r="J741" s="664" t="s">
        <v>2034</v>
      </c>
      <c r="K741" s="664" t="s">
        <v>2035</v>
      </c>
      <c r="L741" s="665">
        <v>111.22</v>
      </c>
      <c r="M741" s="665">
        <v>111.22</v>
      </c>
      <c r="N741" s="664">
        <v>1</v>
      </c>
      <c r="O741" s="747">
        <v>1</v>
      </c>
      <c r="P741" s="665"/>
      <c r="Q741" s="680">
        <v>0</v>
      </c>
      <c r="R741" s="664"/>
      <c r="S741" s="680">
        <v>0</v>
      </c>
      <c r="T741" s="747"/>
      <c r="U741" s="703">
        <v>0</v>
      </c>
    </row>
    <row r="742" spans="1:21" ht="14.4" customHeight="1" x14ac:dyDescent="0.3">
      <c r="A742" s="663">
        <v>25</v>
      </c>
      <c r="B742" s="664" t="s">
        <v>1838</v>
      </c>
      <c r="C742" s="664" t="s">
        <v>2051</v>
      </c>
      <c r="D742" s="745" t="s">
        <v>2799</v>
      </c>
      <c r="E742" s="746" t="s">
        <v>2080</v>
      </c>
      <c r="F742" s="664" t="s">
        <v>2043</v>
      </c>
      <c r="G742" s="664" t="s">
        <v>2097</v>
      </c>
      <c r="H742" s="664" t="s">
        <v>525</v>
      </c>
      <c r="I742" s="664" t="s">
        <v>1592</v>
      </c>
      <c r="J742" s="664" t="s">
        <v>1593</v>
      </c>
      <c r="K742" s="664" t="s">
        <v>2098</v>
      </c>
      <c r="L742" s="665">
        <v>132.97999999999999</v>
      </c>
      <c r="M742" s="665">
        <v>265.95999999999998</v>
      </c>
      <c r="N742" s="664">
        <v>2</v>
      </c>
      <c r="O742" s="747">
        <v>2</v>
      </c>
      <c r="P742" s="665"/>
      <c r="Q742" s="680">
        <v>0</v>
      </c>
      <c r="R742" s="664"/>
      <c r="S742" s="680">
        <v>0</v>
      </c>
      <c r="T742" s="747"/>
      <c r="U742" s="703">
        <v>0</v>
      </c>
    </row>
    <row r="743" spans="1:21" ht="14.4" customHeight="1" x14ac:dyDescent="0.3">
      <c r="A743" s="663">
        <v>25</v>
      </c>
      <c r="B743" s="664" t="s">
        <v>1838</v>
      </c>
      <c r="C743" s="664" t="s">
        <v>2051</v>
      </c>
      <c r="D743" s="745" t="s">
        <v>2799</v>
      </c>
      <c r="E743" s="746" t="s">
        <v>2080</v>
      </c>
      <c r="F743" s="664" t="s">
        <v>2043</v>
      </c>
      <c r="G743" s="664" t="s">
        <v>2099</v>
      </c>
      <c r="H743" s="664" t="s">
        <v>1302</v>
      </c>
      <c r="I743" s="664" t="s">
        <v>1375</v>
      </c>
      <c r="J743" s="664" t="s">
        <v>555</v>
      </c>
      <c r="K743" s="664" t="s">
        <v>1998</v>
      </c>
      <c r="L743" s="665">
        <v>18.260000000000002</v>
      </c>
      <c r="M743" s="665">
        <v>18.260000000000002</v>
      </c>
      <c r="N743" s="664">
        <v>1</v>
      </c>
      <c r="O743" s="747">
        <v>1</v>
      </c>
      <c r="P743" s="665"/>
      <c r="Q743" s="680">
        <v>0</v>
      </c>
      <c r="R743" s="664"/>
      <c r="S743" s="680">
        <v>0</v>
      </c>
      <c r="T743" s="747"/>
      <c r="U743" s="703">
        <v>0</v>
      </c>
    </row>
    <row r="744" spans="1:21" ht="14.4" customHeight="1" x14ac:dyDescent="0.3">
      <c r="A744" s="663">
        <v>25</v>
      </c>
      <c r="B744" s="664" t="s">
        <v>1838</v>
      </c>
      <c r="C744" s="664" t="s">
        <v>2051</v>
      </c>
      <c r="D744" s="745" t="s">
        <v>2799</v>
      </c>
      <c r="E744" s="746" t="s">
        <v>2080</v>
      </c>
      <c r="F744" s="664" t="s">
        <v>2043</v>
      </c>
      <c r="G744" s="664" t="s">
        <v>2099</v>
      </c>
      <c r="H744" s="664" t="s">
        <v>525</v>
      </c>
      <c r="I744" s="664" t="s">
        <v>666</v>
      </c>
      <c r="J744" s="664" t="s">
        <v>555</v>
      </c>
      <c r="K744" s="664" t="s">
        <v>2100</v>
      </c>
      <c r="L744" s="665">
        <v>18.260000000000002</v>
      </c>
      <c r="M744" s="665">
        <v>18.260000000000002</v>
      </c>
      <c r="N744" s="664">
        <v>1</v>
      </c>
      <c r="O744" s="747">
        <v>0.5</v>
      </c>
      <c r="P744" s="665"/>
      <c r="Q744" s="680">
        <v>0</v>
      </c>
      <c r="R744" s="664"/>
      <c r="S744" s="680">
        <v>0</v>
      </c>
      <c r="T744" s="747"/>
      <c r="U744" s="703">
        <v>0</v>
      </c>
    </row>
    <row r="745" spans="1:21" ht="14.4" customHeight="1" x14ac:dyDescent="0.3">
      <c r="A745" s="663">
        <v>25</v>
      </c>
      <c r="B745" s="664" t="s">
        <v>1838</v>
      </c>
      <c r="C745" s="664" t="s">
        <v>2051</v>
      </c>
      <c r="D745" s="745" t="s">
        <v>2799</v>
      </c>
      <c r="E745" s="746" t="s">
        <v>2083</v>
      </c>
      <c r="F745" s="664" t="s">
        <v>2043</v>
      </c>
      <c r="G745" s="664" t="s">
        <v>2096</v>
      </c>
      <c r="H745" s="664" t="s">
        <v>1302</v>
      </c>
      <c r="I745" s="664" t="s">
        <v>1658</v>
      </c>
      <c r="J745" s="664" t="s">
        <v>1438</v>
      </c>
      <c r="K745" s="664" t="s">
        <v>1965</v>
      </c>
      <c r="L745" s="665">
        <v>154.36000000000001</v>
      </c>
      <c r="M745" s="665">
        <v>2161.0400000000009</v>
      </c>
      <c r="N745" s="664">
        <v>14</v>
      </c>
      <c r="O745" s="747">
        <v>14</v>
      </c>
      <c r="P745" s="665"/>
      <c r="Q745" s="680">
        <v>0</v>
      </c>
      <c r="R745" s="664"/>
      <c r="S745" s="680">
        <v>0</v>
      </c>
      <c r="T745" s="747"/>
      <c r="U745" s="703">
        <v>0</v>
      </c>
    </row>
    <row r="746" spans="1:21" ht="14.4" customHeight="1" x14ac:dyDescent="0.3">
      <c r="A746" s="663">
        <v>25</v>
      </c>
      <c r="B746" s="664" t="s">
        <v>1838</v>
      </c>
      <c r="C746" s="664" t="s">
        <v>2051</v>
      </c>
      <c r="D746" s="745" t="s">
        <v>2799</v>
      </c>
      <c r="E746" s="746" t="s">
        <v>2083</v>
      </c>
      <c r="F746" s="664" t="s">
        <v>2043</v>
      </c>
      <c r="G746" s="664" t="s">
        <v>2096</v>
      </c>
      <c r="H746" s="664" t="s">
        <v>1302</v>
      </c>
      <c r="I746" s="664" t="s">
        <v>2473</v>
      </c>
      <c r="J746" s="664" t="s">
        <v>2474</v>
      </c>
      <c r="K746" s="664" t="s">
        <v>2475</v>
      </c>
      <c r="L746" s="665">
        <v>66.08</v>
      </c>
      <c r="M746" s="665">
        <v>132.16</v>
      </c>
      <c r="N746" s="664">
        <v>2</v>
      </c>
      <c r="O746" s="747">
        <v>1</v>
      </c>
      <c r="P746" s="665"/>
      <c r="Q746" s="680">
        <v>0</v>
      </c>
      <c r="R746" s="664"/>
      <c r="S746" s="680">
        <v>0</v>
      </c>
      <c r="T746" s="747"/>
      <c r="U746" s="703">
        <v>0</v>
      </c>
    </row>
    <row r="747" spans="1:21" ht="14.4" customHeight="1" x14ac:dyDescent="0.3">
      <c r="A747" s="663">
        <v>25</v>
      </c>
      <c r="B747" s="664" t="s">
        <v>1838</v>
      </c>
      <c r="C747" s="664" t="s">
        <v>2051</v>
      </c>
      <c r="D747" s="745" t="s">
        <v>2799</v>
      </c>
      <c r="E747" s="746" t="s">
        <v>2083</v>
      </c>
      <c r="F747" s="664" t="s">
        <v>2043</v>
      </c>
      <c r="G747" s="664" t="s">
        <v>2096</v>
      </c>
      <c r="H747" s="664" t="s">
        <v>1302</v>
      </c>
      <c r="I747" s="664" t="s">
        <v>2200</v>
      </c>
      <c r="J747" s="664" t="s">
        <v>2201</v>
      </c>
      <c r="K747" s="664" t="s">
        <v>2202</v>
      </c>
      <c r="L747" s="665">
        <v>149.52000000000001</v>
      </c>
      <c r="M747" s="665">
        <v>149.52000000000001</v>
      </c>
      <c r="N747" s="664">
        <v>1</v>
      </c>
      <c r="O747" s="747">
        <v>1</v>
      </c>
      <c r="P747" s="665"/>
      <c r="Q747" s="680">
        <v>0</v>
      </c>
      <c r="R747" s="664"/>
      <c r="S747" s="680">
        <v>0</v>
      </c>
      <c r="T747" s="747"/>
      <c r="U747" s="703">
        <v>0</v>
      </c>
    </row>
    <row r="748" spans="1:21" ht="14.4" customHeight="1" x14ac:dyDescent="0.3">
      <c r="A748" s="663">
        <v>25</v>
      </c>
      <c r="B748" s="664" t="s">
        <v>1838</v>
      </c>
      <c r="C748" s="664" t="s">
        <v>2051</v>
      </c>
      <c r="D748" s="745" t="s">
        <v>2799</v>
      </c>
      <c r="E748" s="746" t="s">
        <v>2083</v>
      </c>
      <c r="F748" s="664" t="s">
        <v>2043</v>
      </c>
      <c r="G748" s="664" t="s">
        <v>2096</v>
      </c>
      <c r="H748" s="664" t="s">
        <v>525</v>
      </c>
      <c r="I748" s="664" t="s">
        <v>2773</v>
      </c>
      <c r="J748" s="664" t="s">
        <v>2660</v>
      </c>
      <c r="K748" s="664" t="s">
        <v>2774</v>
      </c>
      <c r="L748" s="665">
        <v>0</v>
      </c>
      <c r="M748" s="665">
        <v>0</v>
      </c>
      <c r="N748" s="664">
        <v>1</v>
      </c>
      <c r="O748" s="747">
        <v>1</v>
      </c>
      <c r="P748" s="665"/>
      <c r="Q748" s="680"/>
      <c r="R748" s="664"/>
      <c r="S748" s="680">
        <v>0</v>
      </c>
      <c r="T748" s="747"/>
      <c r="U748" s="703">
        <v>0</v>
      </c>
    </row>
    <row r="749" spans="1:21" ht="14.4" customHeight="1" x14ac:dyDescent="0.3">
      <c r="A749" s="663">
        <v>25</v>
      </c>
      <c r="B749" s="664" t="s">
        <v>1838</v>
      </c>
      <c r="C749" s="664" t="s">
        <v>2051</v>
      </c>
      <c r="D749" s="745" t="s">
        <v>2799</v>
      </c>
      <c r="E749" s="746" t="s">
        <v>2083</v>
      </c>
      <c r="F749" s="664" t="s">
        <v>2043</v>
      </c>
      <c r="G749" s="664" t="s">
        <v>2096</v>
      </c>
      <c r="H749" s="664" t="s">
        <v>1302</v>
      </c>
      <c r="I749" s="664" t="s">
        <v>1437</v>
      </c>
      <c r="J749" s="664" t="s">
        <v>1438</v>
      </c>
      <c r="K749" s="664" t="s">
        <v>1966</v>
      </c>
      <c r="L749" s="665">
        <v>225.06</v>
      </c>
      <c r="M749" s="665">
        <v>450.12</v>
      </c>
      <c r="N749" s="664">
        <v>2</v>
      </c>
      <c r="O749" s="747">
        <v>2</v>
      </c>
      <c r="P749" s="665"/>
      <c r="Q749" s="680">
        <v>0</v>
      </c>
      <c r="R749" s="664"/>
      <c r="S749" s="680">
        <v>0</v>
      </c>
      <c r="T749" s="747"/>
      <c r="U749" s="703">
        <v>0</v>
      </c>
    </row>
    <row r="750" spans="1:21" ht="14.4" customHeight="1" x14ac:dyDescent="0.3">
      <c r="A750" s="663">
        <v>25</v>
      </c>
      <c r="B750" s="664" t="s">
        <v>1838</v>
      </c>
      <c r="C750" s="664" t="s">
        <v>2051</v>
      </c>
      <c r="D750" s="745" t="s">
        <v>2799</v>
      </c>
      <c r="E750" s="746" t="s">
        <v>2083</v>
      </c>
      <c r="F750" s="664" t="s">
        <v>2043</v>
      </c>
      <c r="G750" s="664" t="s">
        <v>2096</v>
      </c>
      <c r="H750" s="664" t="s">
        <v>525</v>
      </c>
      <c r="I750" s="664" t="s">
        <v>2775</v>
      </c>
      <c r="J750" s="664" t="s">
        <v>1438</v>
      </c>
      <c r="K750" s="664" t="s">
        <v>1965</v>
      </c>
      <c r="L750" s="665">
        <v>154.36000000000001</v>
      </c>
      <c r="M750" s="665">
        <v>154.36000000000001</v>
      </c>
      <c r="N750" s="664">
        <v>1</v>
      </c>
      <c r="O750" s="747">
        <v>1</v>
      </c>
      <c r="P750" s="665"/>
      <c r="Q750" s="680">
        <v>0</v>
      </c>
      <c r="R750" s="664"/>
      <c r="S750" s="680">
        <v>0</v>
      </c>
      <c r="T750" s="747"/>
      <c r="U750" s="703">
        <v>0</v>
      </c>
    </row>
    <row r="751" spans="1:21" ht="14.4" customHeight="1" x14ac:dyDescent="0.3">
      <c r="A751" s="663">
        <v>25</v>
      </c>
      <c r="B751" s="664" t="s">
        <v>1838</v>
      </c>
      <c r="C751" s="664" t="s">
        <v>2051</v>
      </c>
      <c r="D751" s="745" t="s">
        <v>2799</v>
      </c>
      <c r="E751" s="746" t="s">
        <v>2083</v>
      </c>
      <c r="F751" s="664" t="s">
        <v>2043</v>
      </c>
      <c r="G751" s="664" t="s">
        <v>2155</v>
      </c>
      <c r="H751" s="664" t="s">
        <v>525</v>
      </c>
      <c r="I751" s="664" t="s">
        <v>2365</v>
      </c>
      <c r="J751" s="664" t="s">
        <v>2366</v>
      </c>
      <c r="K751" s="664" t="s">
        <v>2367</v>
      </c>
      <c r="L751" s="665">
        <v>85.27</v>
      </c>
      <c r="M751" s="665">
        <v>85.27</v>
      </c>
      <c r="N751" s="664">
        <v>1</v>
      </c>
      <c r="O751" s="747">
        <v>1</v>
      </c>
      <c r="P751" s="665"/>
      <c r="Q751" s="680">
        <v>0</v>
      </c>
      <c r="R751" s="664"/>
      <c r="S751" s="680">
        <v>0</v>
      </c>
      <c r="T751" s="747"/>
      <c r="U751" s="703">
        <v>0</v>
      </c>
    </row>
    <row r="752" spans="1:21" ht="14.4" customHeight="1" x14ac:dyDescent="0.3">
      <c r="A752" s="663">
        <v>25</v>
      </c>
      <c r="B752" s="664" t="s">
        <v>1838</v>
      </c>
      <c r="C752" s="664" t="s">
        <v>2051</v>
      </c>
      <c r="D752" s="745" t="s">
        <v>2799</v>
      </c>
      <c r="E752" s="746" t="s">
        <v>2083</v>
      </c>
      <c r="F752" s="664" t="s">
        <v>2043</v>
      </c>
      <c r="G752" s="664" t="s">
        <v>2097</v>
      </c>
      <c r="H752" s="664" t="s">
        <v>525</v>
      </c>
      <c r="I752" s="664" t="s">
        <v>2120</v>
      </c>
      <c r="J752" s="664" t="s">
        <v>1593</v>
      </c>
      <c r="K752" s="664" t="s">
        <v>2098</v>
      </c>
      <c r="L752" s="665">
        <v>132.97999999999999</v>
      </c>
      <c r="M752" s="665">
        <v>265.95999999999998</v>
      </c>
      <c r="N752" s="664">
        <v>2</v>
      </c>
      <c r="O752" s="747">
        <v>1</v>
      </c>
      <c r="P752" s="665"/>
      <c r="Q752" s="680">
        <v>0</v>
      </c>
      <c r="R752" s="664"/>
      <c r="S752" s="680">
        <v>0</v>
      </c>
      <c r="T752" s="747"/>
      <c r="U752" s="703">
        <v>0</v>
      </c>
    </row>
    <row r="753" spans="1:21" ht="14.4" customHeight="1" x14ac:dyDescent="0.3">
      <c r="A753" s="663">
        <v>25</v>
      </c>
      <c r="B753" s="664" t="s">
        <v>1838</v>
      </c>
      <c r="C753" s="664" t="s">
        <v>2051</v>
      </c>
      <c r="D753" s="745" t="s">
        <v>2799</v>
      </c>
      <c r="E753" s="746" t="s">
        <v>2094</v>
      </c>
      <c r="F753" s="664" t="s">
        <v>2043</v>
      </c>
      <c r="G753" s="664" t="s">
        <v>2096</v>
      </c>
      <c r="H753" s="664" t="s">
        <v>1302</v>
      </c>
      <c r="I753" s="664" t="s">
        <v>1658</v>
      </c>
      <c r="J753" s="664" t="s">
        <v>1438</v>
      </c>
      <c r="K753" s="664" t="s">
        <v>1965</v>
      </c>
      <c r="L753" s="665">
        <v>154.36000000000001</v>
      </c>
      <c r="M753" s="665">
        <v>617.44000000000005</v>
      </c>
      <c r="N753" s="664">
        <v>4</v>
      </c>
      <c r="O753" s="747">
        <v>4</v>
      </c>
      <c r="P753" s="665">
        <v>308.72000000000003</v>
      </c>
      <c r="Q753" s="680">
        <v>0.5</v>
      </c>
      <c r="R753" s="664">
        <v>2</v>
      </c>
      <c r="S753" s="680">
        <v>0.5</v>
      </c>
      <c r="T753" s="747">
        <v>2</v>
      </c>
      <c r="U753" s="703">
        <v>0.5</v>
      </c>
    </row>
    <row r="754" spans="1:21" ht="14.4" customHeight="1" x14ac:dyDescent="0.3">
      <c r="A754" s="663">
        <v>25</v>
      </c>
      <c r="B754" s="664" t="s">
        <v>1838</v>
      </c>
      <c r="C754" s="664" t="s">
        <v>2051</v>
      </c>
      <c r="D754" s="745" t="s">
        <v>2799</v>
      </c>
      <c r="E754" s="746" t="s">
        <v>2094</v>
      </c>
      <c r="F754" s="664" t="s">
        <v>2043</v>
      </c>
      <c r="G754" s="664" t="s">
        <v>2447</v>
      </c>
      <c r="H754" s="664" t="s">
        <v>525</v>
      </c>
      <c r="I754" s="664" t="s">
        <v>949</v>
      </c>
      <c r="J754" s="664" t="s">
        <v>950</v>
      </c>
      <c r="K754" s="664" t="s">
        <v>2776</v>
      </c>
      <c r="L754" s="665">
        <v>54.81</v>
      </c>
      <c r="M754" s="665">
        <v>54.81</v>
      </c>
      <c r="N754" s="664">
        <v>1</v>
      </c>
      <c r="O754" s="747">
        <v>1</v>
      </c>
      <c r="P754" s="665"/>
      <c r="Q754" s="680">
        <v>0</v>
      </c>
      <c r="R754" s="664"/>
      <c r="S754" s="680">
        <v>0</v>
      </c>
      <c r="T754" s="747"/>
      <c r="U754" s="703">
        <v>0</v>
      </c>
    </row>
    <row r="755" spans="1:21" ht="14.4" customHeight="1" x14ac:dyDescent="0.3">
      <c r="A755" s="663">
        <v>25</v>
      </c>
      <c r="B755" s="664" t="s">
        <v>1838</v>
      </c>
      <c r="C755" s="664" t="s">
        <v>2051</v>
      </c>
      <c r="D755" s="745" t="s">
        <v>2799</v>
      </c>
      <c r="E755" s="746" t="s">
        <v>2094</v>
      </c>
      <c r="F755" s="664" t="s">
        <v>2043</v>
      </c>
      <c r="G755" s="664" t="s">
        <v>2097</v>
      </c>
      <c r="H755" s="664" t="s">
        <v>525</v>
      </c>
      <c r="I755" s="664" t="s">
        <v>1592</v>
      </c>
      <c r="J755" s="664" t="s">
        <v>1593</v>
      </c>
      <c r="K755" s="664" t="s">
        <v>2098</v>
      </c>
      <c r="L755" s="665">
        <v>132.97999999999999</v>
      </c>
      <c r="M755" s="665">
        <v>132.97999999999999</v>
      </c>
      <c r="N755" s="664">
        <v>1</v>
      </c>
      <c r="O755" s="747">
        <v>1</v>
      </c>
      <c r="P755" s="665"/>
      <c r="Q755" s="680">
        <v>0</v>
      </c>
      <c r="R755" s="664"/>
      <c r="S755" s="680">
        <v>0</v>
      </c>
      <c r="T755" s="747"/>
      <c r="U755" s="703">
        <v>0</v>
      </c>
    </row>
    <row r="756" spans="1:21" ht="14.4" customHeight="1" x14ac:dyDescent="0.3">
      <c r="A756" s="663">
        <v>25</v>
      </c>
      <c r="B756" s="664" t="s">
        <v>1838</v>
      </c>
      <c r="C756" s="664" t="s">
        <v>2051</v>
      </c>
      <c r="D756" s="745" t="s">
        <v>2799</v>
      </c>
      <c r="E756" s="746" t="s">
        <v>2094</v>
      </c>
      <c r="F756" s="664" t="s">
        <v>2043</v>
      </c>
      <c r="G756" s="664" t="s">
        <v>2229</v>
      </c>
      <c r="H756" s="664" t="s">
        <v>525</v>
      </c>
      <c r="I756" s="664" t="s">
        <v>761</v>
      </c>
      <c r="J756" s="664" t="s">
        <v>2230</v>
      </c>
      <c r="K756" s="664" t="s">
        <v>2231</v>
      </c>
      <c r="L756" s="665">
        <v>38.56</v>
      </c>
      <c r="M756" s="665">
        <v>38.56</v>
      </c>
      <c r="N756" s="664">
        <v>1</v>
      </c>
      <c r="O756" s="747">
        <v>0.5</v>
      </c>
      <c r="P756" s="665"/>
      <c r="Q756" s="680">
        <v>0</v>
      </c>
      <c r="R756" s="664"/>
      <c r="S756" s="680">
        <v>0</v>
      </c>
      <c r="T756" s="747"/>
      <c r="U756" s="703">
        <v>0</v>
      </c>
    </row>
    <row r="757" spans="1:21" ht="14.4" customHeight="1" x14ac:dyDescent="0.3">
      <c r="A757" s="663">
        <v>25</v>
      </c>
      <c r="B757" s="664" t="s">
        <v>1838</v>
      </c>
      <c r="C757" s="664" t="s">
        <v>2051</v>
      </c>
      <c r="D757" s="745" t="s">
        <v>2799</v>
      </c>
      <c r="E757" s="746" t="s">
        <v>2094</v>
      </c>
      <c r="F757" s="664" t="s">
        <v>2043</v>
      </c>
      <c r="G757" s="664" t="s">
        <v>2106</v>
      </c>
      <c r="H757" s="664" t="s">
        <v>525</v>
      </c>
      <c r="I757" s="664" t="s">
        <v>726</v>
      </c>
      <c r="J757" s="664" t="s">
        <v>2107</v>
      </c>
      <c r="K757" s="664" t="s">
        <v>2105</v>
      </c>
      <c r="L757" s="665">
        <v>0</v>
      </c>
      <c r="M757" s="665">
        <v>0</v>
      </c>
      <c r="N757" s="664">
        <v>1</v>
      </c>
      <c r="O757" s="747">
        <v>0.5</v>
      </c>
      <c r="P757" s="665"/>
      <c r="Q757" s="680"/>
      <c r="R757" s="664"/>
      <c r="S757" s="680">
        <v>0</v>
      </c>
      <c r="T757" s="747"/>
      <c r="U757" s="703">
        <v>0</v>
      </c>
    </row>
    <row r="758" spans="1:21" ht="14.4" customHeight="1" x14ac:dyDescent="0.3">
      <c r="A758" s="663">
        <v>25</v>
      </c>
      <c r="B758" s="664" t="s">
        <v>1838</v>
      </c>
      <c r="C758" s="664" t="s">
        <v>2051</v>
      </c>
      <c r="D758" s="745" t="s">
        <v>2799</v>
      </c>
      <c r="E758" s="746" t="s">
        <v>2079</v>
      </c>
      <c r="F758" s="664" t="s">
        <v>2043</v>
      </c>
      <c r="G758" s="664" t="s">
        <v>2096</v>
      </c>
      <c r="H758" s="664" t="s">
        <v>1302</v>
      </c>
      <c r="I758" s="664" t="s">
        <v>1658</v>
      </c>
      <c r="J758" s="664" t="s">
        <v>1438</v>
      </c>
      <c r="K758" s="664" t="s">
        <v>1965</v>
      </c>
      <c r="L758" s="665">
        <v>154.36000000000001</v>
      </c>
      <c r="M758" s="665">
        <v>926.16000000000008</v>
      </c>
      <c r="N758" s="664">
        <v>6</v>
      </c>
      <c r="O758" s="747">
        <v>5</v>
      </c>
      <c r="P758" s="665"/>
      <c r="Q758" s="680">
        <v>0</v>
      </c>
      <c r="R758" s="664"/>
      <c r="S758" s="680">
        <v>0</v>
      </c>
      <c r="T758" s="747"/>
      <c r="U758" s="703">
        <v>0</v>
      </c>
    </row>
    <row r="759" spans="1:21" ht="14.4" customHeight="1" x14ac:dyDescent="0.3">
      <c r="A759" s="663">
        <v>25</v>
      </c>
      <c r="B759" s="664" t="s">
        <v>1838</v>
      </c>
      <c r="C759" s="664" t="s">
        <v>2051</v>
      </c>
      <c r="D759" s="745" t="s">
        <v>2799</v>
      </c>
      <c r="E759" s="746" t="s">
        <v>2079</v>
      </c>
      <c r="F759" s="664" t="s">
        <v>2043</v>
      </c>
      <c r="G759" s="664" t="s">
        <v>2135</v>
      </c>
      <c r="H759" s="664" t="s">
        <v>525</v>
      </c>
      <c r="I759" s="664" t="s">
        <v>816</v>
      </c>
      <c r="J759" s="664" t="s">
        <v>817</v>
      </c>
      <c r="K759" s="664" t="s">
        <v>2136</v>
      </c>
      <c r="L759" s="665">
        <v>0</v>
      </c>
      <c r="M759" s="665">
        <v>0</v>
      </c>
      <c r="N759" s="664">
        <v>1</v>
      </c>
      <c r="O759" s="747">
        <v>0.5</v>
      </c>
      <c r="P759" s="665"/>
      <c r="Q759" s="680"/>
      <c r="R759" s="664"/>
      <c r="S759" s="680">
        <v>0</v>
      </c>
      <c r="T759" s="747"/>
      <c r="U759" s="703">
        <v>0</v>
      </c>
    </row>
    <row r="760" spans="1:21" ht="14.4" customHeight="1" x14ac:dyDescent="0.3">
      <c r="A760" s="663">
        <v>25</v>
      </c>
      <c r="B760" s="664" t="s">
        <v>1838</v>
      </c>
      <c r="C760" s="664" t="s">
        <v>2051</v>
      </c>
      <c r="D760" s="745" t="s">
        <v>2799</v>
      </c>
      <c r="E760" s="746" t="s">
        <v>2079</v>
      </c>
      <c r="F760" s="664" t="s">
        <v>2043</v>
      </c>
      <c r="G760" s="664" t="s">
        <v>2189</v>
      </c>
      <c r="H760" s="664" t="s">
        <v>525</v>
      </c>
      <c r="I760" s="664" t="s">
        <v>1618</v>
      </c>
      <c r="J760" s="664" t="s">
        <v>1619</v>
      </c>
      <c r="K760" s="664" t="s">
        <v>2190</v>
      </c>
      <c r="L760" s="665">
        <v>115.13</v>
      </c>
      <c r="M760" s="665">
        <v>115.13</v>
      </c>
      <c r="N760" s="664">
        <v>1</v>
      </c>
      <c r="O760" s="747">
        <v>0.5</v>
      </c>
      <c r="P760" s="665"/>
      <c r="Q760" s="680">
        <v>0</v>
      </c>
      <c r="R760" s="664"/>
      <c r="S760" s="680">
        <v>0</v>
      </c>
      <c r="T760" s="747"/>
      <c r="U760" s="703">
        <v>0</v>
      </c>
    </row>
    <row r="761" spans="1:21" ht="14.4" customHeight="1" x14ac:dyDescent="0.3">
      <c r="A761" s="663">
        <v>25</v>
      </c>
      <c r="B761" s="664" t="s">
        <v>1838</v>
      </c>
      <c r="C761" s="664" t="s">
        <v>2051</v>
      </c>
      <c r="D761" s="745" t="s">
        <v>2799</v>
      </c>
      <c r="E761" s="746" t="s">
        <v>2060</v>
      </c>
      <c r="F761" s="664" t="s">
        <v>2043</v>
      </c>
      <c r="G761" s="664" t="s">
        <v>2096</v>
      </c>
      <c r="H761" s="664" t="s">
        <v>1302</v>
      </c>
      <c r="I761" s="664" t="s">
        <v>1658</v>
      </c>
      <c r="J761" s="664" t="s">
        <v>1438</v>
      </c>
      <c r="K761" s="664" t="s">
        <v>1965</v>
      </c>
      <c r="L761" s="665">
        <v>154.36000000000001</v>
      </c>
      <c r="M761" s="665">
        <v>5556.96</v>
      </c>
      <c r="N761" s="664">
        <v>36</v>
      </c>
      <c r="O761" s="747">
        <v>36</v>
      </c>
      <c r="P761" s="665">
        <v>463.08000000000004</v>
      </c>
      <c r="Q761" s="680">
        <v>8.3333333333333343E-2</v>
      </c>
      <c r="R761" s="664">
        <v>3</v>
      </c>
      <c r="S761" s="680">
        <v>8.3333333333333329E-2</v>
      </c>
      <c r="T761" s="747">
        <v>3</v>
      </c>
      <c r="U761" s="703">
        <v>8.3333333333333329E-2</v>
      </c>
    </row>
    <row r="762" spans="1:21" ht="14.4" customHeight="1" x14ac:dyDescent="0.3">
      <c r="A762" s="663">
        <v>25</v>
      </c>
      <c r="B762" s="664" t="s">
        <v>1838</v>
      </c>
      <c r="C762" s="664" t="s">
        <v>2051</v>
      </c>
      <c r="D762" s="745" t="s">
        <v>2799</v>
      </c>
      <c r="E762" s="746" t="s">
        <v>2060</v>
      </c>
      <c r="F762" s="664" t="s">
        <v>2043</v>
      </c>
      <c r="G762" s="664" t="s">
        <v>2096</v>
      </c>
      <c r="H762" s="664" t="s">
        <v>1302</v>
      </c>
      <c r="I762" s="664" t="s">
        <v>1796</v>
      </c>
      <c r="J762" s="664" t="s">
        <v>2034</v>
      </c>
      <c r="K762" s="664" t="s">
        <v>2035</v>
      </c>
      <c r="L762" s="665">
        <v>111.22</v>
      </c>
      <c r="M762" s="665">
        <v>111.22</v>
      </c>
      <c r="N762" s="664">
        <v>1</v>
      </c>
      <c r="O762" s="747">
        <v>1</v>
      </c>
      <c r="P762" s="665"/>
      <c r="Q762" s="680">
        <v>0</v>
      </c>
      <c r="R762" s="664"/>
      <c r="S762" s="680">
        <v>0</v>
      </c>
      <c r="T762" s="747"/>
      <c r="U762" s="703">
        <v>0</v>
      </c>
    </row>
    <row r="763" spans="1:21" ht="14.4" customHeight="1" x14ac:dyDescent="0.3">
      <c r="A763" s="663">
        <v>25</v>
      </c>
      <c r="B763" s="664" t="s">
        <v>1838</v>
      </c>
      <c r="C763" s="664" t="s">
        <v>2051</v>
      </c>
      <c r="D763" s="745" t="s">
        <v>2799</v>
      </c>
      <c r="E763" s="746" t="s">
        <v>2060</v>
      </c>
      <c r="F763" s="664" t="s">
        <v>2043</v>
      </c>
      <c r="G763" s="664" t="s">
        <v>2096</v>
      </c>
      <c r="H763" s="664" t="s">
        <v>1302</v>
      </c>
      <c r="I763" s="664" t="s">
        <v>2200</v>
      </c>
      <c r="J763" s="664" t="s">
        <v>2201</v>
      </c>
      <c r="K763" s="664" t="s">
        <v>2202</v>
      </c>
      <c r="L763" s="665">
        <v>149.52000000000001</v>
      </c>
      <c r="M763" s="665">
        <v>299.04000000000002</v>
      </c>
      <c r="N763" s="664">
        <v>2</v>
      </c>
      <c r="O763" s="747">
        <v>2</v>
      </c>
      <c r="P763" s="665"/>
      <c r="Q763" s="680">
        <v>0</v>
      </c>
      <c r="R763" s="664"/>
      <c r="S763" s="680">
        <v>0</v>
      </c>
      <c r="T763" s="747"/>
      <c r="U763" s="703">
        <v>0</v>
      </c>
    </row>
    <row r="764" spans="1:21" ht="14.4" customHeight="1" x14ac:dyDescent="0.3">
      <c r="A764" s="663">
        <v>25</v>
      </c>
      <c r="B764" s="664" t="s">
        <v>1838</v>
      </c>
      <c r="C764" s="664" t="s">
        <v>2051</v>
      </c>
      <c r="D764" s="745" t="s">
        <v>2799</v>
      </c>
      <c r="E764" s="746" t="s">
        <v>2060</v>
      </c>
      <c r="F764" s="664" t="s">
        <v>2043</v>
      </c>
      <c r="G764" s="664" t="s">
        <v>2096</v>
      </c>
      <c r="H764" s="664" t="s">
        <v>1302</v>
      </c>
      <c r="I764" s="664" t="s">
        <v>2659</v>
      </c>
      <c r="J764" s="664" t="s">
        <v>2660</v>
      </c>
      <c r="K764" s="664" t="s">
        <v>2661</v>
      </c>
      <c r="L764" s="665">
        <v>75.73</v>
      </c>
      <c r="M764" s="665">
        <v>75.73</v>
      </c>
      <c r="N764" s="664">
        <v>1</v>
      </c>
      <c r="O764" s="747">
        <v>1</v>
      </c>
      <c r="P764" s="665"/>
      <c r="Q764" s="680">
        <v>0</v>
      </c>
      <c r="R764" s="664"/>
      <c r="S764" s="680">
        <v>0</v>
      </c>
      <c r="T764" s="747"/>
      <c r="U764" s="703">
        <v>0</v>
      </c>
    </row>
    <row r="765" spans="1:21" ht="14.4" customHeight="1" x14ac:dyDescent="0.3">
      <c r="A765" s="663">
        <v>25</v>
      </c>
      <c r="B765" s="664" t="s">
        <v>1838</v>
      </c>
      <c r="C765" s="664" t="s">
        <v>2051</v>
      </c>
      <c r="D765" s="745" t="s">
        <v>2799</v>
      </c>
      <c r="E765" s="746" t="s">
        <v>2060</v>
      </c>
      <c r="F765" s="664" t="s">
        <v>2043</v>
      </c>
      <c r="G765" s="664" t="s">
        <v>2097</v>
      </c>
      <c r="H765" s="664" t="s">
        <v>525</v>
      </c>
      <c r="I765" s="664" t="s">
        <v>1592</v>
      </c>
      <c r="J765" s="664" t="s">
        <v>1593</v>
      </c>
      <c r="K765" s="664" t="s">
        <v>2098</v>
      </c>
      <c r="L765" s="665">
        <v>132.97999999999999</v>
      </c>
      <c r="M765" s="665">
        <v>531.91999999999996</v>
      </c>
      <c r="N765" s="664">
        <v>4</v>
      </c>
      <c r="O765" s="747">
        <v>3</v>
      </c>
      <c r="P765" s="665"/>
      <c r="Q765" s="680">
        <v>0</v>
      </c>
      <c r="R765" s="664"/>
      <c r="S765" s="680">
        <v>0</v>
      </c>
      <c r="T765" s="747"/>
      <c r="U765" s="703">
        <v>0</v>
      </c>
    </row>
    <row r="766" spans="1:21" ht="14.4" customHeight="1" x14ac:dyDescent="0.3">
      <c r="A766" s="663">
        <v>25</v>
      </c>
      <c r="B766" s="664" t="s">
        <v>1838</v>
      </c>
      <c r="C766" s="664" t="s">
        <v>2051</v>
      </c>
      <c r="D766" s="745" t="s">
        <v>2799</v>
      </c>
      <c r="E766" s="746" t="s">
        <v>2060</v>
      </c>
      <c r="F766" s="664" t="s">
        <v>2043</v>
      </c>
      <c r="G766" s="664" t="s">
        <v>2140</v>
      </c>
      <c r="H766" s="664" t="s">
        <v>525</v>
      </c>
      <c r="I766" s="664" t="s">
        <v>1568</v>
      </c>
      <c r="J766" s="664" t="s">
        <v>1569</v>
      </c>
      <c r="K766" s="664" t="s">
        <v>2139</v>
      </c>
      <c r="L766" s="665">
        <v>34.19</v>
      </c>
      <c r="M766" s="665">
        <v>34.19</v>
      </c>
      <c r="N766" s="664">
        <v>1</v>
      </c>
      <c r="O766" s="747">
        <v>1</v>
      </c>
      <c r="P766" s="665"/>
      <c r="Q766" s="680">
        <v>0</v>
      </c>
      <c r="R766" s="664"/>
      <c r="S766" s="680">
        <v>0</v>
      </c>
      <c r="T766" s="747"/>
      <c r="U766" s="703">
        <v>0</v>
      </c>
    </row>
    <row r="767" spans="1:21" ht="14.4" customHeight="1" x14ac:dyDescent="0.3">
      <c r="A767" s="663">
        <v>25</v>
      </c>
      <c r="B767" s="664" t="s">
        <v>1838</v>
      </c>
      <c r="C767" s="664" t="s">
        <v>2051</v>
      </c>
      <c r="D767" s="745" t="s">
        <v>2799</v>
      </c>
      <c r="E767" s="746" t="s">
        <v>2065</v>
      </c>
      <c r="F767" s="664" t="s">
        <v>2043</v>
      </c>
      <c r="G767" s="664" t="s">
        <v>2151</v>
      </c>
      <c r="H767" s="664" t="s">
        <v>525</v>
      </c>
      <c r="I767" s="664" t="s">
        <v>2777</v>
      </c>
      <c r="J767" s="664" t="s">
        <v>2173</v>
      </c>
      <c r="K767" s="664" t="s">
        <v>2778</v>
      </c>
      <c r="L767" s="665">
        <v>0</v>
      </c>
      <c r="M767" s="665">
        <v>0</v>
      </c>
      <c r="N767" s="664">
        <v>2</v>
      </c>
      <c r="O767" s="747">
        <v>1</v>
      </c>
      <c r="P767" s="665"/>
      <c r="Q767" s="680"/>
      <c r="R767" s="664"/>
      <c r="S767" s="680">
        <v>0</v>
      </c>
      <c r="T767" s="747"/>
      <c r="U767" s="703">
        <v>0</v>
      </c>
    </row>
    <row r="768" spans="1:21" ht="14.4" customHeight="1" x14ac:dyDescent="0.3">
      <c r="A768" s="663">
        <v>25</v>
      </c>
      <c r="B768" s="664" t="s">
        <v>1838</v>
      </c>
      <c r="C768" s="664" t="s">
        <v>2051</v>
      </c>
      <c r="D768" s="745" t="s">
        <v>2799</v>
      </c>
      <c r="E768" s="746" t="s">
        <v>2065</v>
      </c>
      <c r="F768" s="664" t="s">
        <v>2043</v>
      </c>
      <c r="G768" s="664" t="s">
        <v>2096</v>
      </c>
      <c r="H768" s="664" t="s">
        <v>1302</v>
      </c>
      <c r="I768" s="664" t="s">
        <v>1658</v>
      </c>
      <c r="J768" s="664" t="s">
        <v>1438</v>
      </c>
      <c r="K768" s="664" t="s">
        <v>1965</v>
      </c>
      <c r="L768" s="665">
        <v>154.36000000000001</v>
      </c>
      <c r="M768" s="665">
        <v>2006.6800000000007</v>
      </c>
      <c r="N768" s="664">
        <v>13</v>
      </c>
      <c r="O768" s="747">
        <v>7.5</v>
      </c>
      <c r="P768" s="665"/>
      <c r="Q768" s="680">
        <v>0</v>
      </c>
      <c r="R768" s="664"/>
      <c r="S768" s="680">
        <v>0</v>
      </c>
      <c r="T768" s="747"/>
      <c r="U768" s="703">
        <v>0</v>
      </c>
    </row>
    <row r="769" spans="1:21" ht="14.4" customHeight="1" x14ac:dyDescent="0.3">
      <c r="A769" s="663">
        <v>25</v>
      </c>
      <c r="B769" s="664" t="s">
        <v>1838</v>
      </c>
      <c r="C769" s="664" t="s">
        <v>2051</v>
      </c>
      <c r="D769" s="745" t="s">
        <v>2799</v>
      </c>
      <c r="E769" s="746" t="s">
        <v>2065</v>
      </c>
      <c r="F769" s="664" t="s">
        <v>2043</v>
      </c>
      <c r="G769" s="664" t="s">
        <v>2096</v>
      </c>
      <c r="H769" s="664" t="s">
        <v>1302</v>
      </c>
      <c r="I769" s="664" t="s">
        <v>1796</v>
      </c>
      <c r="J769" s="664" t="s">
        <v>2034</v>
      </c>
      <c r="K769" s="664" t="s">
        <v>2035</v>
      </c>
      <c r="L769" s="665">
        <v>111.22</v>
      </c>
      <c r="M769" s="665">
        <v>222.44</v>
      </c>
      <c r="N769" s="664">
        <v>2</v>
      </c>
      <c r="O769" s="747">
        <v>2</v>
      </c>
      <c r="P769" s="665"/>
      <c r="Q769" s="680">
        <v>0</v>
      </c>
      <c r="R769" s="664"/>
      <c r="S769" s="680">
        <v>0</v>
      </c>
      <c r="T769" s="747"/>
      <c r="U769" s="703">
        <v>0</v>
      </c>
    </row>
    <row r="770" spans="1:21" ht="14.4" customHeight="1" x14ac:dyDescent="0.3">
      <c r="A770" s="663">
        <v>25</v>
      </c>
      <c r="B770" s="664" t="s">
        <v>1838</v>
      </c>
      <c r="C770" s="664" t="s">
        <v>2051</v>
      </c>
      <c r="D770" s="745" t="s">
        <v>2799</v>
      </c>
      <c r="E770" s="746" t="s">
        <v>2065</v>
      </c>
      <c r="F770" s="664" t="s">
        <v>2043</v>
      </c>
      <c r="G770" s="664" t="s">
        <v>2096</v>
      </c>
      <c r="H770" s="664" t="s">
        <v>1302</v>
      </c>
      <c r="I770" s="664" t="s">
        <v>2200</v>
      </c>
      <c r="J770" s="664" t="s">
        <v>2201</v>
      </c>
      <c r="K770" s="664" t="s">
        <v>2202</v>
      </c>
      <c r="L770" s="665">
        <v>149.52000000000001</v>
      </c>
      <c r="M770" s="665">
        <v>149.52000000000001</v>
      </c>
      <c r="N770" s="664">
        <v>1</v>
      </c>
      <c r="O770" s="747">
        <v>1</v>
      </c>
      <c r="P770" s="665"/>
      <c r="Q770" s="680">
        <v>0</v>
      </c>
      <c r="R770" s="664"/>
      <c r="S770" s="680">
        <v>0</v>
      </c>
      <c r="T770" s="747"/>
      <c r="U770" s="703">
        <v>0</v>
      </c>
    </row>
    <row r="771" spans="1:21" ht="14.4" customHeight="1" x14ac:dyDescent="0.3">
      <c r="A771" s="663">
        <v>25</v>
      </c>
      <c r="B771" s="664" t="s">
        <v>1838</v>
      </c>
      <c r="C771" s="664" t="s">
        <v>2051</v>
      </c>
      <c r="D771" s="745" t="s">
        <v>2799</v>
      </c>
      <c r="E771" s="746" t="s">
        <v>2065</v>
      </c>
      <c r="F771" s="664" t="s">
        <v>2043</v>
      </c>
      <c r="G771" s="664" t="s">
        <v>2096</v>
      </c>
      <c r="H771" s="664" t="s">
        <v>525</v>
      </c>
      <c r="I771" s="664" t="s">
        <v>2163</v>
      </c>
      <c r="J771" s="664" t="s">
        <v>1438</v>
      </c>
      <c r="K771" s="664" t="s">
        <v>1965</v>
      </c>
      <c r="L771" s="665">
        <v>154.36000000000001</v>
      </c>
      <c r="M771" s="665">
        <v>926.16000000000008</v>
      </c>
      <c r="N771" s="664">
        <v>6</v>
      </c>
      <c r="O771" s="747">
        <v>5.5</v>
      </c>
      <c r="P771" s="665"/>
      <c r="Q771" s="680">
        <v>0</v>
      </c>
      <c r="R771" s="664"/>
      <c r="S771" s="680">
        <v>0</v>
      </c>
      <c r="T771" s="747"/>
      <c r="U771" s="703">
        <v>0</v>
      </c>
    </row>
    <row r="772" spans="1:21" ht="14.4" customHeight="1" x14ac:dyDescent="0.3">
      <c r="A772" s="663">
        <v>25</v>
      </c>
      <c r="B772" s="664" t="s">
        <v>1838</v>
      </c>
      <c r="C772" s="664" t="s">
        <v>2051</v>
      </c>
      <c r="D772" s="745" t="s">
        <v>2799</v>
      </c>
      <c r="E772" s="746" t="s">
        <v>2065</v>
      </c>
      <c r="F772" s="664" t="s">
        <v>2043</v>
      </c>
      <c r="G772" s="664" t="s">
        <v>2155</v>
      </c>
      <c r="H772" s="664" t="s">
        <v>525</v>
      </c>
      <c r="I772" s="664" t="s">
        <v>2663</v>
      </c>
      <c r="J772" s="664" t="s">
        <v>2366</v>
      </c>
      <c r="K772" s="664" t="s">
        <v>2621</v>
      </c>
      <c r="L772" s="665">
        <v>0</v>
      </c>
      <c r="M772" s="665">
        <v>0</v>
      </c>
      <c r="N772" s="664">
        <v>1</v>
      </c>
      <c r="O772" s="747">
        <v>0.5</v>
      </c>
      <c r="P772" s="665"/>
      <c r="Q772" s="680"/>
      <c r="R772" s="664"/>
      <c r="S772" s="680">
        <v>0</v>
      </c>
      <c r="T772" s="747"/>
      <c r="U772" s="703">
        <v>0</v>
      </c>
    </row>
    <row r="773" spans="1:21" ht="14.4" customHeight="1" x14ac:dyDescent="0.3">
      <c r="A773" s="663">
        <v>25</v>
      </c>
      <c r="B773" s="664" t="s">
        <v>1838</v>
      </c>
      <c r="C773" s="664" t="s">
        <v>2051</v>
      </c>
      <c r="D773" s="745" t="s">
        <v>2799</v>
      </c>
      <c r="E773" s="746" t="s">
        <v>2065</v>
      </c>
      <c r="F773" s="664" t="s">
        <v>2043</v>
      </c>
      <c r="G773" s="664" t="s">
        <v>2135</v>
      </c>
      <c r="H773" s="664" t="s">
        <v>525</v>
      </c>
      <c r="I773" s="664" t="s">
        <v>816</v>
      </c>
      <c r="J773" s="664" t="s">
        <v>817</v>
      </c>
      <c r="K773" s="664" t="s">
        <v>2136</v>
      </c>
      <c r="L773" s="665">
        <v>0</v>
      </c>
      <c r="M773" s="665">
        <v>0</v>
      </c>
      <c r="N773" s="664">
        <v>2</v>
      </c>
      <c r="O773" s="747">
        <v>2</v>
      </c>
      <c r="P773" s="665"/>
      <c r="Q773" s="680"/>
      <c r="R773" s="664"/>
      <c r="S773" s="680">
        <v>0</v>
      </c>
      <c r="T773" s="747"/>
      <c r="U773" s="703">
        <v>0</v>
      </c>
    </row>
    <row r="774" spans="1:21" ht="14.4" customHeight="1" x14ac:dyDescent="0.3">
      <c r="A774" s="663">
        <v>25</v>
      </c>
      <c r="B774" s="664" t="s">
        <v>1838</v>
      </c>
      <c r="C774" s="664" t="s">
        <v>2051</v>
      </c>
      <c r="D774" s="745" t="s">
        <v>2799</v>
      </c>
      <c r="E774" s="746" t="s">
        <v>2065</v>
      </c>
      <c r="F774" s="664" t="s">
        <v>2043</v>
      </c>
      <c r="G774" s="664" t="s">
        <v>2097</v>
      </c>
      <c r="H774" s="664" t="s">
        <v>525</v>
      </c>
      <c r="I774" s="664" t="s">
        <v>1592</v>
      </c>
      <c r="J774" s="664" t="s">
        <v>1593</v>
      </c>
      <c r="K774" s="664" t="s">
        <v>2098</v>
      </c>
      <c r="L774" s="665">
        <v>132.97999999999999</v>
      </c>
      <c r="M774" s="665">
        <v>265.95999999999998</v>
      </c>
      <c r="N774" s="664">
        <v>2</v>
      </c>
      <c r="O774" s="747">
        <v>1</v>
      </c>
      <c r="P774" s="665">
        <v>132.97999999999999</v>
      </c>
      <c r="Q774" s="680">
        <v>0.5</v>
      </c>
      <c r="R774" s="664">
        <v>1</v>
      </c>
      <c r="S774" s="680">
        <v>0.5</v>
      </c>
      <c r="T774" s="747">
        <v>0.5</v>
      </c>
      <c r="U774" s="703">
        <v>0.5</v>
      </c>
    </row>
    <row r="775" spans="1:21" ht="14.4" customHeight="1" x14ac:dyDescent="0.3">
      <c r="A775" s="663">
        <v>25</v>
      </c>
      <c r="B775" s="664" t="s">
        <v>1838</v>
      </c>
      <c r="C775" s="664" t="s">
        <v>2051</v>
      </c>
      <c r="D775" s="745" t="s">
        <v>2799</v>
      </c>
      <c r="E775" s="746" t="s">
        <v>2065</v>
      </c>
      <c r="F775" s="664" t="s">
        <v>2043</v>
      </c>
      <c r="G775" s="664" t="s">
        <v>2099</v>
      </c>
      <c r="H775" s="664" t="s">
        <v>1302</v>
      </c>
      <c r="I775" s="664" t="s">
        <v>1375</v>
      </c>
      <c r="J775" s="664" t="s">
        <v>555</v>
      </c>
      <c r="K775" s="664" t="s">
        <v>1998</v>
      </c>
      <c r="L775" s="665">
        <v>24.22</v>
      </c>
      <c r="M775" s="665">
        <v>24.22</v>
      </c>
      <c r="N775" s="664">
        <v>1</v>
      </c>
      <c r="O775" s="747">
        <v>1</v>
      </c>
      <c r="P775" s="665"/>
      <c r="Q775" s="680">
        <v>0</v>
      </c>
      <c r="R775" s="664"/>
      <c r="S775" s="680">
        <v>0</v>
      </c>
      <c r="T775" s="747"/>
      <c r="U775" s="703">
        <v>0</v>
      </c>
    </row>
    <row r="776" spans="1:21" ht="14.4" customHeight="1" x14ac:dyDescent="0.3">
      <c r="A776" s="663">
        <v>25</v>
      </c>
      <c r="B776" s="664" t="s">
        <v>1838</v>
      </c>
      <c r="C776" s="664" t="s">
        <v>2051</v>
      </c>
      <c r="D776" s="745" t="s">
        <v>2799</v>
      </c>
      <c r="E776" s="746" t="s">
        <v>2065</v>
      </c>
      <c r="F776" s="664" t="s">
        <v>2043</v>
      </c>
      <c r="G776" s="664" t="s">
        <v>2099</v>
      </c>
      <c r="H776" s="664" t="s">
        <v>1302</v>
      </c>
      <c r="I776" s="664" t="s">
        <v>1375</v>
      </c>
      <c r="J776" s="664" t="s">
        <v>555</v>
      </c>
      <c r="K776" s="664" t="s">
        <v>1998</v>
      </c>
      <c r="L776" s="665">
        <v>18.260000000000002</v>
      </c>
      <c r="M776" s="665">
        <v>127.82000000000002</v>
      </c>
      <c r="N776" s="664">
        <v>7</v>
      </c>
      <c r="O776" s="747">
        <v>4</v>
      </c>
      <c r="P776" s="665">
        <v>18.260000000000002</v>
      </c>
      <c r="Q776" s="680">
        <v>0.14285714285714285</v>
      </c>
      <c r="R776" s="664">
        <v>1</v>
      </c>
      <c r="S776" s="680">
        <v>0.14285714285714285</v>
      </c>
      <c r="T776" s="747">
        <v>1</v>
      </c>
      <c r="U776" s="703">
        <v>0.25</v>
      </c>
    </row>
    <row r="777" spans="1:21" ht="14.4" customHeight="1" x14ac:dyDescent="0.3">
      <c r="A777" s="663">
        <v>25</v>
      </c>
      <c r="B777" s="664" t="s">
        <v>1838</v>
      </c>
      <c r="C777" s="664" t="s">
        <v>2051</v>
      </c>
      <c r="D777" s="745" t="s">
        <v>2799</v>
      </c>
      <c r="E777" s="746" t="s">
        <v>2065</v>
      </c>
      <c r="F777" s="664" t="s">
        <v>2043</v>
      </c>
      <c r="G777" s="664" t="s">
        <v>2099</v>
      </c>
      <c r="H777" s="664" t="s">
        <v>525</v>
      </c>
      <c r="I777" s="664" t="s">
        <v>666</v>
      </c>
      <c r="J777" s="664" t="s">
        <v>555</v>
      </c>
      <c r="K777" s="664" t="s">
        <v>2100</v>
      </c>
      <c r="L777" s="665">
        <v>18.260000000000002</v>
      </c>
      <c r="M777" s="665">
        <v>73.040000000000006</v>
      </c>
      <c r="N777" s="664">
        <v>4</v>
      </c>
      <c r="O777" s="747">
        <v>1.5</v>
      </c>
      <c r="P777" s="665"/>
      <c r="Q777" s="680">
        <v>0</v>
      </c>
      <c r="R777" s="664"/>
      <c r="S777" s="680">
        <v>0</v>
      </c>
      <c r="T777" s="747"/>
      <c r="U777" s="703">
        <v>0</v>
      </c>
    </row>
    <row r="778" spans="1:21" ht="14.4" customHeight="1" x14ac:dyDescent="0.3">
      <c r="A778" s="663">
        <v>25</v>
      </c>
      <c r="B778" s="664" t="s">
        <v>1838</v>
      </c>
      <c r="C778" s="664" t="s">
        <v>2051</v>
      </c>
      <c r="D778" s="745" t="s">
        <v>2799</v>
      </c>
      <c r="E778" s="746" t="s">
        <v>2065</v>
      </c>
      <c r="F778" s="664" t="s">
        <v>2043</v>
      </c>
      <c r="G778" s="664" t="s">
        <v>2099</v>
      </c>
      <c r="H778" s="664" t="s">
        <v>525</v>
      </c>
      <c r="I778" s="664" t="s">
        <v>2779</v>
      </c>
      <c r="J778" s="664" t="s">
        <v>555</v>
      </c>
      <c r="K778" s="664" t="s">
        <v>1998</v>
      </c>
      <c r="L778" s="665">
        <v>18.260000000000002</v>
      </c>
      <c r="M778" s="665">
        <v>18.260000000000002</v>
      </c>
      <c r="N778" s="664">
        <v>1</v>
      </c>
      <c r="O778" s="747">
        <v>1</v>
      </c>
      <c r="P778" s="665"/>
      <c r="Q778" s="680">
        <v>0</v>
      </c>
      <c r="R778" s="664"/>
      <c r="S778" s="680">
        <v>0</v>
      </c>
      <c r="T778" s="747"/>
      <c r="U778" s="703">
        <v>0</v>
      </c>
    </row>
    <row r="779" spans="1:21" ht="14.4" customHeight="1" x14ac:dyDescent="0.3">
      <c r="A779" s="663">
        <v>25</v>
      </c>
      <c r="B779" s="664" t="s">
        <v>1838</v>
      </c>
      <c r="C779" s="664" t="s">
        <v>2051</v>
      </c>
      <c r="D779" s="745" t="s">
        <v>2799</v>
      </c>
      <c r="E779" s="746" t="s">
        <v>2077</v>
      </c>
      <c r="F779" s="664" t="s">
        <v>2043</v>
      </c>
      <c r="G779" s="664" t="s">
        <v>2096</v>
      </c>
      <c r="H779" s="664" t="s">
        <v>1302</v>
      </c>
      <c r="I779" s="664" t="s">
        <v>1658</v>
      </c>
      <c r="J779" s="664" t="s">
        <v>1438</v>
      </c>
      <c r="K779" s="664" t="s">
        <v>1965</v>
      </c>
      <c r="L779" s="665">
        <v>154.36000000000001</v>
      </c>
      <c r="M779" s="665">
        <v>8798.5199999999932</v>
      </c>
      <c r="N779" s="664">
        <v>57</v>
      </c>
      <c r="O779" s="747">
        <v>43.5</v>
      </c>
      <c r="P779" s="665">
        <v>308.72000000000003</v>
      </c>
      <c r="Q779" s="680">
        <v>3.5087719298245647E-2</v>
      </c>
      <c r="R779" s="664">
        <v>2</v>
      </c>
      <c r="S779" s="680">
        <v>3.5087719298245612E-2</v>
      </c>
      <c r="T779" s="747">
        <v>2</v>
      </c>
      <c r="U779" s="703">
        <v>4.5977011494252873E-2</v>
      </c>
    </row>
    <row r="780" spans="1:21" ht="14.4" customHeight="1" x14ac:dyDescent="0.3">
      <c r="A780" s="663">
        <v>25</v>
      </c>
      <c r="B780" s="664" t="s">
        <v>1838</v>
      </c>
      <c r="C780" s="664" t="s">
        <v>2051</v>
      </c>
      <c r="D780" s="745" t="s">
        <v>2799</v>
      </c>
      <c r="E780" s="746" t="s">
        <v>2077</v>
      </c>
      <c r="F780" s="664" t="s">
        <v>2043</v>
      </c>
      <c r="G780" s="664" t="s">
        <v>2096</v>
      </c>
      <c r="H780" s="664" t="s">
        <v>1302</v>
      </c>
      <c r="I780" s="664" t="s">
        <v>1437</v>
      </c>
      <c r="J780" s="664" t="s">
        <v>1438</v>
      </c>
      <c r="K780" s="664" t="s">
        <v>1966</v>
      </c>
      <c r="L780" s="665">
        <v>225.06</v>
      </c>
      <c r="M780" s="665">
        <v>225.06</v>
      </c>
      <c r="N780" s="664">
        <v>1</v>
      </c>
      <c r="O780" s="747">
        <v>1</v>
      </c>
      <c r="P780" s="665"/>
      <c r="Q780" s="680">
        <v>0</v>
      </c>
      <c r="R780" s="664"/>
      <c r="S780" s="680">
        <v>0</v>
      </c>
      <c r="T780" s="747"/>
      <c r="U780" s="703">
        <v>0</v>
      </c>
    </row>
    <row r="781" spans="1:21" ht="14.4" customHeight="1" x14ac:dyDescent="0.3">
      <c r="A781" s="663">
        <v>25</v>
      </c>
      <c r="B781" s="664" t="s">
        <v>1838</v>
      </c>
      <c r="C781" s="664" t="s">
        <v>2051</v>
      </c>
      <c r="D781" s="745" t="s">
        <v>2799</v>
      </c>
      <c r="E781" s="746" t="s">
        <v>2077</v>
      </c>
      <c r="F781" s="664" t="s">
        <v>2043</v>
      </c>
      <c r="G781" s="664" t="s">
        <v>2097</v>
      </c>
      <c r="H781" s="664" t="s">
        <v>525</v>
      </c>
      <c r="I781" s="664" t="s">
        <v>1592</v>
      </c>
      <c r="J781" s="664" t="s">
        <v>1593</v>
      </c>
      <c r="K781" s="664" t="s">
        <v>2098</v>
      </c>
      <c r="L781" s="665">
        <v>132.97999999999999</v>
      </c>
      <c r="M781" s="665">
        <v>531.91999999999996</v>
      </c>
      <c r="N781" s="664">
        <v>4</v>
      </c>
      <c r="O781" s="747">
        <v>3</v>
      </c>
      <c r="P781" s="665"/>
      <c r="Q781" s="680">
        <v>0</v>
      </c>
      <c r="R781" s="664"/>
      <c r="S781" s="680">
        <v>0</v>
      </c>
      <c r="T781" s="747"/>
      <c r="U781" s="703">
        <v>0</v>
      </c>
    </row>
    <row r="782" spans="1:21" ht="14.4" customHeight="1" x14ac:dyDescent="0.3">
      <c r="A782" s="663">
        <v>25</v>
      </c>
      <c r="B782" s="664" t="s">
        <v>1838</v>
      </c>
      <c r="C782" s="664" t="s">
        <v>2051</v>
      </c>
      <c r="D782" s="745" t="s">
        <v>2799</v>
      </c>
      <c r="E782" s="746" t="s">
        <v>2077</v>
      </c>
      <c r="F782" s="664" t="s">
        <v>2043</v>
      </c>
      <c r="G782" s="664" t="s">
        <v>2140</v>
      </c>
      <c r="H782" s="664" t="s">
        <v>525</v>
      </c>
      <c r="I782" s="664" t="s">
        <v>1568</v>
      </c>
      <c r="J782" s="664" t="s">
        <v>1569</v>
      </c>
      <c r="K782" s="664" t="s">
        <v>2139</v>
      </c>
      <c r="L782" s="665">
        <v>34.19</v>
      </c>
      <c r="M782" s="665">
        <v>102.57</v>
      </c>
      <c r="N782" s="664">
        <v>3</v>
      </c>
      <c r="O782" s="747">
        <v>1.5</v>
      </c>
      <c r="P782" s="665"/>
      <c r="Q782" s="680">
        <v>0</v>
      </c>
      <c r="R782" s="664"/>
      <c r="S782" s="680">
        <v>0</v>
      </c>
      <c r="T782" s="747"/>
      <c r="U782" s="703">
        <v>0</v>
      </c>
    </row>
    <row r="783" spans="1:21" ht="14.4" customHeight="1" x14ac:dyDescent="0.3">
      <c r="A783" s="663">
        <v>25</v>
      </c>
      <c r="B783" s="664" t="s">
        <v>1838</v>
      </c>
      <c r="C783" s="664" t="s">
        <v>2051</v>
      </c>
      <c r="D783" s="745" t="s">
        <v>2799</v>
      </c>
      <c r="E783" s="746" t="s">
        <v>2077</v>
      </c>
      <c r="F783" s="664" t="s">
        <v>2043</v>
      </c>
      <c r="G783" s="664" t="s">
        <v>2099</v>
      </c>
      <c r="H783" s="664" t="s">
        <v>1302</v>
      </c>
      <c r="I783" s="664" t="s">
        <v>1375</v>
      </c>
      <c r="J783" s="664" t="s">
        <v>555</v>
      </c>
      <c r="K783" s="664" t="s">
        <v>1998</v>
      </c>
      <c r="L783" s="665">
        <v>24.22</v>
      </c>
      <c r="M783" s="665">
        <v>24.22</v>
      </c>
      <c r="N783" s="664">
        <v>1</v>
      </c>
      <c r="O783" s="747">
        <v>0.5</v>
      </c>
      <c r="P783" s="665"/>
      <c r="Q783" s="680">
        <v>0</v>
      </c>
      <c r="R783" s="664"/>
      <c r="S783" s="680">
        <v>0</v>
      </c>
      <c r="T783" s="747"/>
      <c r="U783" s="703">
        <v>0</v>
      </c>
    </row>
    <row r="784" spans="1:21" ht="14.4" customHeight="1" x14ac:dyDescent="0.3">
      <c r="A784" s="663">
        <v>25</v>
      </c>
      <c r="B784" s="664" t="s">
        <v>1838</v>
      </c>
      <c r="C784" s="664" t="s">
        <v>2051</v>
      </c>
      <c r="D784" s="745" t="s">
        <v>2799</v>
      </c>
      <c r="E784" s="746" t="s">
        <v>2077</v>
      </c>
      <c r="F784" s="664" t="s">
        <v>2043</v>
      </c>
      <c r="G784" s="664" t="s">
        <v>2099</v>
      </c>
      <c r="H784" s="664" t="s">
        <v>1302</v>
      </c>
      <c r="I784" s="664" t="s">
        <v>1375</v>
      </c>
      <c r="J784" s="664" t="s">
        <v>555</v>
      </c>
      <c r="K784" s="664" t="s">
        <v>1998</v>
      </c>
      <c r="L784" s="665">
        <v>18.260000000000002</v>
      </c>
      <c r="M784" s="665">
        <v>91.300000000000011</v>
      </c>
      <c r="N784" s="664">
        <v>5</v>
      </c>
      <c r="O784" s="747">
        <v>3</v>
      </c>
      <c r="P784" s="665"/>
      <c r="Q784" s="680">
        <v>0</v>
      </c>
      <c r="R784" s="664"/>
      <c r="S784" s="680">
        <v>0</v>
      </c>
      <c r="T784" s="747"/>
      <c r="U784" s="703">
        <v>0</v>
      </c>
    </row>
    <row r="785" spans="1:21" ht="14.4" customHeight="1" x14ac:dyDescent="0.3">
      <c r="A785" s="663">
        <v>25</v>
      </c>
      <c r="B785" s="664" t="s">
        <v>1838</v>
      </c>
      <c r="C785" s="664" t="s">
        <v>2051</v>
      </c>
      <c r="D785" s="745" t="s">
        <v>2799</v>
      </c>
      <c r="E785" s="746" t="s">
        <v>2077</v>
      </c>
      <c r="F785" s="664" t="s">
        <v>2043</v>
      </c>
      <c r="G785" s="664" t="s">
        <v>2099</v>
      </c>
      <c r="H785" s="664" t="s">
        <v>1302</v>
      </c>
      <c r="I785" s="664" t="s">
        <v>1311</v>
      </c>
      <c r="J785" s="664" t="s">
        <v>555</v>
      </c>
      <c r="K785" s="664" t="s">
        <v>1999</v>
      </c>
      <c r="L785" s="665">
        <v>36.54</v>
      </c>
      <c r="M785" s="665">
        <v>109.62</v>
      </c>
      <c r="N785" s="664">
        <v>3</v>
      </c>
      <c r="O785" s="747">
        <v>1.5</v>
      </c>
      <c r="P785" s="665"/>
      <c r="Q785" s="680">
        <v>0</v>
      </c>
      <c r="R785" s="664"/>
      <c r="S785" s="680">
        <v>0</v>
      </c>
      <c r="T785" s="747"/>
      <c r="U785" s="703">
        <v>0</v>
      </c>
    </row>
    <row r="786" spans="1:21" ht="14.4" customHeight="1" x14ac:dyDescent="0.3">
      <c r="A786" s="663">
        <v>25</v>
      </c>
      <c r="B786" s="664" t="s">
        <v>1838</v>
      </c>
      <c r="C786" s="664" t="s">
        <v>2051</v>
      </c>
      <c r="D786" s="745" t="s">
        <v>2799</v>
      </c>
      <c r="E786" s="746" t="s">
        <v>2077</v>
      </c>
      <c r="F786" s="664" t="s">
        <v>2043</v>
      </c>
      <c r="G786" s="664" t="s">
        <v>2099</v>
      </c>
      <c r="H786" s="664" t="s">
        <v>525</v>
      </c>
      <c r="I786" s="664" t="s">
        <v>666</v>
      </c>
      <c r="J786" s="664" t="s">
        <v>555</v>
      </c>
      <c r="K786" s="664" t="s">
        <v>2100</v>
      </c>
      <c r="L786" s="665">
        <v>18.260000000000002</v>
      </c>
      <c r="M786" s="665">
        <v>36.520000000000003</v>
      </c>
      <c r="N786" s="664">
        <v>2</v>
      </c>
      <c r="O786" s="747">
        <v>1</v>
      </c>
      <c r="P786" s="665"/>
      <c r="Q786" s="680">
        <v>0</v>
      </c>
      <c r="R786" s="664"/>
      <c r="S786" s="680">
        <v>0</v>
      </c>
      <c r="T786" s="747"/>
      <c r="U786" s="703">
        <v>0</v>
      </c>
    </row>
    <row r="787" spans="1:21" ht="14.4" customHeight="1" x14ac:dyDescent="0.3">
      <c r="A787" s="663">
        <v>25</v>
      </c>
      <c r="B787" s="664" t="s">
        <v>1838</v>
      </c>
      <c r="C787" s="664" t="s">
        <v>2051</v>
      </c>
      <c r="D787" s="745" t="s">
        <v>2799</v>
      </c>
      <c r="E787" s="746" t="s">
        <v>2061</v>
      </c>
      <c r="F787" s="664" t="s">
        <v>2043</v>
      </c>
      <c r="G787" s="664" t="s">
        <v>2096</v>
      </c>
      <c r="H787" s="664" t="s">
        <v>1302</v>
      </c>
      <c r="I787" s="664" t="s">
        <v>1658</v>
      </c>
      <c r="J787" s="664" t="s">
        <v>1438</v>
      </c>
      <c r="K787" s="664" t="s">
        <v>1965</v>
      </c>
      <c r="L787" s="665">
        <v>154.36000000000001</v>
      </c>
      <c r="M787" s="665">
        <v>4013.3600000000024</v>
      </c>
      <c r="N787" s="664">
        <v>26</v>
      </c>
      <c r="O787" s="747">
        <v>25.5</v>
      </c>
      <c r="P787" s="665">
        <v>154.36000000000001</v>
      </c>
      <c r="Q787" s="680">
        <v>3.8461538461538443E-2</v>
      </c>
      <c r="R787" s="664">
        <v>1</v>
      </c>
      <c r="S787" s="680">
        <v>3.8461538461538464E-2</v>
      </c>
      <c r="T787" s="747">
        <v>1</v>
      </c>
      <c r="U787" s="703">
        <v>3.9215686274509803E-2</v>
      </c>
    </row>
    <row r="788" spans="1:21" ht="14.4" customHeight="1" x14ac:dyDescent="0.3">
      <c r="A788" s="663">
        <v>25</v>
      </c>
      <c r="B788" s="664" t="s">
        <v>1838</v>
      </c>
      <c r="C788" s="664" t="s">
        <v>2051</v>
      </c>
      <c r="D788" s="745" t="s">
        <v>2799</v>
      </c>
      <c r="E788" s="746" t="s">
        <v>2061</v>
      </c>
      <c r="F788" s="664" t="s">
        <v>2043</v>
      </c>
      <c r="G788" s="664" t="s">
        <v>2370</v>
      </c>
      <c r="H788" s="664" t="s">
        <v>525</v>
      </c>
      <c r="I788" s="664" t="s">
        <v>904</v>
      </c>
      <c r="J788" s="664" t="s">
        <v>905</v>
      </c>
      <c r="K788" s="664" t="s">
        <v>2780</v>
      </c>
      <c r="L788" s="665">
        <v>47.47</v>
      </c>
      <c r="M788" s="665">
        <v>47.47</v>
      </c>
      <c r="N788" s="664">
        <v>1</v>
      </c>
      <c r="O788" s="747">
        <v>0.5</v>
      </c>
      <c r="P788" s="665"/>
      <c r="Q788" s="680">
        <v>0</v>
      </c>
      <c r="R788" s="664"/>
      <c r="S788" s="680">
        <v>0</v>
      </c>
      <c r="T788" s="747"/>
      <c r="U788" s="703">
        <v>0</v>
      </c>
    </row>
    <row r="789" spans="1:21" ht="14.4" customHeight="1" x14ac:dyDescent="0.3">
      <c r="A789" s="663">
        <v>25</v>
      </c>
      <c r="B789" s="664" t="s">
        <v>1838</v>
      </c>
      <c r="C789" s="664" t="s">
        <v>2051</v>
      </c>
      <c r="D789" s="745" t="s">
        <v>2799</v>
      </c>
      <c r="E789" s="746" t="s">
        <v>2061</v>
      </c>
      <c r="F789" s="664" t="s">
        <v>2043</v>
      </c>
      <c r="G789" s="664" t="s">
        <v>2097</v>
      </c>
      <c r="H789" s="664" t="s">
        <v>525</v>
      </c>
      <c r="I789" s="664" t="s">
        <v>1592</v>
      </c>
      <c r="J789" s="664" t="s">
        <v>1593</v>
      </c>
      <c r="K789" s="664" t="s">
        <v>2098</v>
      </c>
      <c r="L789" s="665">
        <v>132.97999999999999</v>
      </c>
      <c r="M789" s="665">
        <v>265.95999999999998</v>
      </c>
      <c r="N789" s="664">
        <v>2</v>
      </c>
      <c r="O789" s="747">
        <v>2</v>
      </c>
      <c r="P789" s="665"/>
      <c r="Q789" s="680">
        <v>0</v>
      </c>
      <c r="R789" s="664"/>
      <c r="S789" s="680">
        <v>0</v>
      </c>
      <c r="T789" s="747"/>
      <c r="U789" s="703">
        <v>0</v>
      </c>
    </row>
    <row r="790" spans="1:21" ht="14.4" customHeight="1" x14ac:dyDescent="0.3">
      <c r="A790" s="663">
        <v>25</v>
      </c>
      <c r="B790" s="664" t="s">
        <v>1838</v>
      </c>
      <c r="C790" s="664" t="s">
        <v>2051</v>
      </c>
      <c r="D790" s="745" t="s">
        <v>2799</v>
      </c>
      <c r="E790" s="746" t="s">
        <v>2061</v>
      </c>
      <c r="F790" s="664" t="s">
        <v>2043</v>
      </c>
      <c r="G790" s="664" t="s">
        <v>2099</v>
      </c>
      <c r="H790" s="664" t="s">
        <v>525</v>
      </c>
      <c r="I790" s="664" t="s">
        <v>2781</v>
      </c>
      <c r="J790" s="664" t="s">
        <v>2443</v>
      </c>
      <c r="K790" s="664" t="s">
        <v>2594</v>
      </c>
      <c r="L790" s="665">
        <v>36.54</v>
      </c>
      <c r="M790" s="665">
        <v>36.54</v>
      </c>
      <c r="N790" s="664">
        <v>1</v>
      </c>
      <c r="O790" s="747">
        <v>1</v>
      </c>
      <c r="P790" s="665"/>
      <c r="Q790" s="680">
        <v>0</v>
      </c>
      <c r="R790" s="664"/>
      <c r="S790" s="680">
        <v>0</v>
      </c>
      <c r="T790" s="747"/>
      <c r="U790" s="703">
        <v>0</v>
      </c>
    </row>
    <row r="791" spans="1:21" ht="14.4" customHeight="1" x14ac:dyDescent="0.3">
      <c r="A791" s="663">
        <v>25</v>
      </c>
      <c r="B791" s="664" t="s">
        <v>1838</v>
      </c>
      <c r="C791" s="664" t="s">
        <v>2051</v>
      </c>
      <c r="D791" s="745" t="s">
        <v>2799</v>
      </c>
      <c r="E791" s="746" t="s">
        <v>2057</v>
      </c>
      <c r="F791" s="664" t="s">
        <v>2043</v>
      </c>
      <c r="G791" s="664" t="s">
        <v>2096</v>
      </c>
      <c r="H791" s="664" t="s">
        <v>1302</v>
      </c>
      <c r="I791" s="664" t="s">
        <v>1658</v>
      </c>
      <c r="J791" s="664" t="s">
        <v>1438</v>
      </c>
      <c r="K791" s="664" t="s">
        <v>1965</v>
      </c>
      <c r="L791" s="665">
        <v>154.36000000000001</v>
      </c>
      <c r="M791" s="665">
        <v>1697.9600000000005</v>
      </c>
      <c r="N791" s="664">
        <v>11</v>
      </c>
      <c r="O791" s="747">
        <v>10</v>
      </c>
      <c r="P791" s="665">
        <v>154.36000000000001</v>
      </c>
      <c r="Q791" s="680">
        <v>9.0909090909090898E-2</v>
      </c>
      <c r="R791" s="664">
        <v>1</v>
      </c>
      <c r="S791" s="680">
        <v>9.0909090909090912E-2</v>
      </c>
      <c r="T791" s="747">
        <v>1</v>
      </c>
      <c r="U791" s="703">
        <v>0.1</v>
      </c>
    </row>
    <row r="792" spans="1:21" ht="14.4" customHeight="1" x14ac:dyDescent="0.3">
      <c r="A792" s="663">
        <v>25</v>
      </c>
      <c r="B792" s="664" t="s">
        <v>1838</v>
      </c>
      <c r="C792" s="664" t="s">
        <v>2051</v>
      </c>
      <c r="D792" s="745" t="s">
        <v>2799</v>
      </c>
      <c r="E792" s="746" t="s">
        <v>2057</v>
      </c>
      <c r="F792" s="664" t="s">
        <v>2043</v>
      </c>
      <c r="G792" s="664" t="s">
        <v>2096</v>
      </c>
      <c r="H792" s="664" t="s">
        <v>1302</v>
      </c>
      <c r="I792" s="664" t="s">
        <v>2659</v>
      </c>
      <c r="J792" s="664" t="s">
        <v>2660</v>
      </c>
      <c r="K792" s="664" t="s">
        <v>2661</v>
      </c>
      <c r="L792" s="665">
        <v>75.73</v>
      </c>
      <c r="M792" s="665">
        <v>75.73</v>
      </c>
      <c r="N792" s="664">
        <v>1</v>
      </c>
      <c r="O792" s="747">
        <v>1</v>
      </c>
      <c r="P792" s="665"/>
      <c r="Q792" s="680">
        <v>0</v>
      </c>
      <c r="R792" s="664"/>
      <c r="S792" s="680">
        <v>0</v>
      </c>
      <c r="T792" s="747"/>
      <c r="U792" s="703">
        <v>0</v>
      </c>
    </row>
    <row r="793" spans="1:21" ht="14.4" customHeight="1" x14ac:dyDescent="0.3">
      <c r="A793" s="663">
        <v>25</v>
      </c>
      <c r="B793" s="664" t="s">
        <v>1838</v>
      </c>
      <c r="C793" s="664" t="s">
        <v>2051</v>
      </c>
      <c r="D793" s="745" t="s">
        <v>2799</v>
      </c>
      <c r="E793" s="746" t="s">
        <v>2057</v>
      </c>
      <c r="F793" s="664" t="s">
        <v>2043</v>
      </c>
      <c r="G793" s="664" t="s">
        <v>2096</v>
      </c>
      <c r="H793" s="664" t="s">
        <v>1302</v>
      </c>
      <c r="I793" s="664" t="s">
        <v>1437</v>
      </c>
      <c r="J793" s="664" t="s">
        <v>1438</v>
      </c>
      <c r="K793" s="664" t="s">
        <v>1966</v>
      </c>
      <c r="L793" s="665">
        <v>225.06</v>
      </c>
      <c r="M793" s="665">
        <v>225.06</v>
      </c>
      <c r="N793" s="664">
        <v>1</v>
      </c>
      <c r="O793" s="747">
        <v>1</v>
      </c>
      <c r="P793" s="665"/>
      <c r="Q793" s="680">
        <v>0</v>
      </c>
      <c r="R793" s="664"/>
      <c r="S793" s="680">
        <v>0</v>
      </c>
      <c r="T793" s="747"/>
      <c r="U793" s="703">
        <v>0</v>
      </c>
    </row>
    <row r="794" spans="1:21" ht="14.4" customHeight="1" x14ac:dyDescent="0.3">
      <c r="A794" s="663">
        <v>25</v>
      </c>
      <c r="B794" s="664" t="s">
        <v>1838</v>
      </c>
      <c r="C794" s="664" t="s">
        <v>2051</v>
      </c>
      <c r="D794" s="745" t="s">
        <v>2799</v>
      </c>
      <c r="E794" s="746" t="s">
        <v>2057</v>
      </c>
      <c r="F794" s="664" t="s">
        <v>2043</v>
      </c>
      <c r="G794" s="664" t="s">
        <v>2155</v>
      </c>
      <c r="H794" s="664" t="s">
        <v>525</v>
      </c>
      <c r="I794" s="664" t="s">
        <v>2239</v>
      </c>
      <c r="J794" s="664" t="s">
        <v>1581</v>
      </c>
      <c r="K794" s="664" t="s">
        <v>2240</v>
      </c>
      <c r="L794" s="665">
        <v>238.72</v>
      </c>
      <c r="M794" s="665">
        <v>238.72</v>
      </c>
      <c r="N794" s="664">
        <v>1</v>
      </c>
      <c r="O794" s="747">
        <v>1</v>
      </c>
      <c r="P794" s="665"/>
      <c r="Q794" s="680">
        <v>0</v>
      </c>
      <c r="R794" s="664"/>
      <c r="S794" s="680">
        <v>0</v>
      </c>
      <c r="T794" s="747"/>
      <c r="U794" s="703">
        <v>0</v>
      </c>
    </row>
    <row r="795" spans="1:21" ht="14.4" customHeight="1" x14ac:dyDescent="0.3">
      <c r="A795" s="663">
        <v>25</v>
      </c>
      <c r="B795" s="664" t="s">
        <v>1838</v>
      </c>
      <c r="C795" s="664" t="s">
        <v>2051</v>
      </c>
      <c r="D795" s="745" t="s">
        <v>2799</v>
      </c>
      <c r="E795" s="746" t="s">
        <v>2057</v>
      </c>
      <c r="F795" s="664" t="s">
        <v>2043</v>
      </c>
      <c r="G795" s="664" t="s">
        <v>2099</v>
      </c>
      <c r="H795" s="664" t="s">
        <v>525</v>
      </c>
      <c r="I795" s="664" t="s">
        <v>666</v>
      </c>
      <c r="J795" s="664" t="s">
        <v>555</v>
      </c>
      <c r="K795" s="664" t="s">
        <v>2100</v>
      </c>
      <c r="L795" s="665">
        <v>18.260000000000002</v>
      </c>
      <c r="M795" s="665">
        <v>36.520000000000003</v>
      </c>
      <c r="N795" s="664">
        <v>2</v>
      </c>
      <c r="O795" s="747">
        <v>2</v>
      </c>
      <c r="P795" s="665"/>
      <c r="Q795" s="680">
        <v>0</v>
      </c>
      <c r="R795" s="664"/>
      <c r="S795" s="680">
        <v>0</v>
      </c>
      <c r="T795" s="747"/>
      <c r="U795" s="703">
        <v>0</v>
      </c>
    </row>
    <row r="796" spans="1:21" ht="14.4" customHeight="1" x14ac:dyDescent="0.3">
      <c r="A796" s="663">
        <v>25</v>
      </c>
      <c r="B796" s="664" t="s">
        <v>1838</v>
      </c>
      <c r="C796" s="664" t="s">
        <v>2051</v>
      </c>
      <c r="D796" s="745" t="s">
        <v>2799</v>
      </c>
      <c r="E796" s="746" t="s">
        <v>2082</v>
      </c>
      <c r="F796" s="664" t="s">
        <v>2043</v>
      </c>
      <c r="G796" s="664" t="s">
        <v>2096</v>
      </c>
      <c r="H796" s="664" t="s">
        <v>525</v>
      </c>
      <c r="I796" s="664" t="s">
        <v>2112</v>
      </c>
      <c r="J796" s="664" t="s">
        <v>1790</v>
      </c>
      <c r="K796" s="664" t="s">
        <v>2113</v>
      </c>
      <c r="L796" s="665">
        <v>154.36000000000001</v>
      </c>
      <c r="M796" s="665">
        <v>1697.9600000000005</v>
      </c>
      <c r="N796" s="664">
        <v>11</v>
      </c>
      <c r="O796" s="747">
        <v>11</v>
      </c>
      <c r="P796" s="665">
        <v>154.36000000000001</v>
      </c>
      <c r="Q796" s="680">
        <v>9.0909090909090898E-2</v>
      </c>
      <c r="R796" s="664">
        <v>1</v>
      </c>
      <c r="S796" s="680">
        <v>9.0909090909090912E-2</v>
      </c>
      <c r="T796" s="747">
        <v>1</v>
      </c>
      <c r="U796" s="703">
        <v>9.0909090909090912E-2</v>
      </c>
    </row>
    <row r="797" spans="1:21" ht="14.4" customHeight="1" x14ac:dyDescent="0.3">
      <c r="A797" s="663">
        <v>25</v>
      </c>
      <c r="B797" s="664" t="s">
        <v>1838</v>
      </c>
      <c r="C797" s="664" t="s">
        <v>2051</v>
      </c>
      <c r="D797" s="745" t="s">
        <v>2799</v>
      </c>
      <c r="E797" s="746" t="s">
        <v>2082</v>
      </c>
      <c r="F797" s="664" t="s">
        <v>2043</v>
      </c>
      <c r="G797" s="664" t="s">
        <v>2243</v>
      </c>
      <c r="H797" s="664" t="s">
        <v>525</v>
      </c>
      <c r="I797" s="664" t="s">
        <v>2782</v>
      </c>
      <c r="J797" s="664" t="s">
        <v>2245</v>
      </c>
      <c r="K797" s="664" t="s">
        <v>2783</v>
      </c>
      <c r="L797" s="665">
        <v>0</v>
      </c>
      <c r="M797" s="665">
        <v>0</v>
      </c>
      <c r="N797" s="664">
        <v>1</v>
      </c>
      <c r="O797" s="747">
        <v>1</v>
      </c>
      <c r="P797" s="665"/>
      <c r="Q797" s="680"/>
      <c r="R797" s="664"/>
      <c r="S797" s="680">
        <v>0</v>
      </c>
      <c r="T797" s="747"/>
      <c r="U797" s="703">
        <v>0</v>
      </c>
    </row>
    <row r="798" spans="1:21" ht="14.4" customHeight="1" x14ac:dyDescent="0.3">
      <c r="A798" s="663">
        <v>25</v>
      </c>
      <c r="B798" s="664" t="s">
        <v>1838</v>
      </c>
      <c r="C798" s="664" t="s">
        <v>2051</v>
      </c>
      <c r="D798" s="745" t="s">
        <v>2799</v>
      </c>
      <c r="E798" s="746" t="s">
        <v>2082</v>
      </c>
      <c r="F798" s="664" t="s">
        <v>2043</v>
      </c>
      <c r="G798" s="664" t="s">
        <v>2097</v>
      </c>
      <c r="H798" s="664" t="s">
        <v>525</v>
      </c>
      <c r="I798" s="664" t="s">
        <v>1592</v>
      </c>
      <c r="J798" s="664" t="s">
        <v>1593</v>
      </c>
      <c r="K798" s="664" t="s">
        <v>2098</v>
      </c>
      <c r="L798" s="665">
        <v>132.97999999999999</v>
      </c>
      <c r="M798" s="665">
        <v>265.95999999999998</v>
      </c>
      <c r="N798" s="664">
        <v>2</v>
      </c>
      <c r="O798" s="747">
        <v>2</v>
      </c>
      <c r="P798" s="665"/>
      <c r="Q798" s="680">
        <v>0</v>
      </c>
      <c r="R798" s="664"/>
      <c r="S798" s="680">
        <v>0</v>
      </c>
      <c r="T798" s="747"/>
      <c r="U798" s="703">
        <v>0</v>
      </c>
    </row>
    <row r="799" spans="1:21" ht="14.4" customHeight="1" x14ac:dyDescent="0.3">
      <c r="A799" s="663">
        <v>25</v>
      </c>
      <c r="B799" s="664" t="s">
        <v>1838</v>
      </c>
      <c r="C799" s="664" t="s">
        <v>2051</v>
      </c>
      <c r="D799" s="745" t="s">
        <v>2799</v>
      </c>
      <c r="E799" s="746" t="s">
        <v>2082</v>
      </c>
      <c r="F799" s="664" t="s">
        <v>2043</v>
      </c>
      <c r="G799" s="664" t="s">
        <v>2099</v>
      </c>
      <c r="H799" s="664" t="s">
        <v>525</v>
      </c>
      <c r="I799" s="664" t="s">
        <v>666</v>
      </c>
      <c r="J799" s="664" t="s">
        <v>555</v>
      </c>
      <c r="K799" s="664" t="s">
        <v>2100</v>
      </c>
      <c r="L799" s="665">
        <v>18.260000000000002</v>
      </c>
      <c r="M799" s="665">
        <v>18.260000000000002</v>
      </c>
      <c r="N799" s="664">
        <v>1</v>
      </c>
      <c r="O799" s="747">
        <v>1</v>
      </c>
      <c r="P799" s="665"/>
      <c r="Q799" s="680">
        <v>0</v>
      </c>
      <c r="R799" s="664"/>
      <c r="S799" s="680">
        <v>0</v>
      </c>
      <c r="T799" s="747"/>
      <c r="U799" s="703">
        <v>0</v>
      </c>
    </row>
    <row r="800" spans="1:21" ht="14.4" customHeight="1" x14ac:dyDescent="0.3">
      <c r="A800" s="663">
        <v>25</v>
      </c>
      <c r="B800" s="664" t="s">
        <v>1838</v>
      </c>
      <c r="C800" s="664" t="s">
        <v>2051</v>
      </c>
      <c r="D800" s="745" t="s">
        <v>2799</v>
      </c>
      <c r="E800" s="746" t="s">
        <v>2059</v>
      </c>
      <c r="F800" s="664" t="s">
        <v>2043</v>
      </c>
      <c r="G800" s="664" t="s">
        <v>2096</v>
      </c>
      <c r="H800" s="664" t="s">
        <v>1302</v>
      </c>
      <c r="I800" s="664" t="s">
        <v>1658</v>
      </c>
      <c r="J800" s="664" t="s">
        <v>1438</v>
      </c>
      <c r="K800" s="664" t="s">
        <v>1965</v>
      </c>
      <c r="L800" s="665">
        <v>154.36000000000001</v>
      </c>
      <c r="M800" s="665">
        <v>1234.8800000000001</v>
      </c>
      <c r="N800" s="664">
        <v>8</v>
      </c>
      <c r="O800" s="747">
        <v>7</v>
      </c>
      <c r="P800" s="665"/>
      <c r="Q800" s="680">
        <v>0</v>
      </c>
      <c r="R800" s="664"/>
      <c r="S800" s="680">
        <v>0</v>
      </c>
      <c r="T800" s="747"/>
      <c r="U800" s="703">
        <v>0</v>
      </c>
    </row>
    <row r="801" spans="1:21" ht="14.4" customHeight="1" x14ac:dyDescent="0.3">
      <c r="A801" s="663">
        <v>25</v>
      </c>
      <c r="B801" s="664" t="s">
        <v>1838</v>
      </c>
      <c r="C801" s="664" t="s">
        <v>2051</v>
      </c>
      <c r="D801" s="745" t="s">
        <v>2799</v>
      </c>
      <c r="E801" s="746" t="s">
        <v>2059</v>
      </c>
      <c r="F801" s="664" t="s">
        <v>2043</v>
      </c>
      <c r="G801" s="664" t="s">
        <v>2096</v>
      </c>
      <c r="H801" s="664" t="s">
        <v>1302</v>
      </c>
      <c r="I801" s="664" t="s">
        <v>1796</v>
      </c>
      <c r="J801" s="664" t="s">
        <v>2034</v>
      </c>
      <c r="K801" s="664" t="s">
        <v>2035</v>
      </c>
      <c r="L801" s="665">
        <v>111.22</v>
      </c>
      <c r="M801" s="665">
        <v>222.44</v>
      </c>
      <c r="N801" s="664">
        <v>2</v>
      </c>
      <c r="O801" s="747">
        <v>2</v>
      </c>
      <c r="P801" s="665"/>
      <c r="Q801" s="680">
        <v>0</v>
      </c>
      <c r="R801" s="664"/>
      <c r="S801" s="680">
        <v>0</v>
      </c>
      <c r="T801" s="747"/>
      <c r="U801" s="703">
        <v>0</v>
      </c>
    </row>
    <row r="802" spans="1:21" ht="14.4" customHeight="1" x14ac:dyDescent="0.3">
      <c r="A802" s="663">
        <v>25</v>
      </c>
      <c r="B802" s="664" t="s">
        <v>1838</v>
      </c>
      <c r="C802" s="664" t="s">
        <v>2051</v>
      </c>
      <c r="D802" s="745" t="s">
        <v>2799</v>
      </c>
      <c r="E802" s="746" t="s">
        <v>2059</v>
      </c>
      <c r="F802" s="664" t="s">
        <v>2043</v>
      </c>
      <c r="G802" s="664" t="s">
        <v>2097</v>
      </c>
      <c r="H802" s="664" t="s">
        <v>525</v>
      </c>
      <c r="I802" s="664" t="s">
        <v>1592</v>
      </c>
      <c r="J802" s="664" t="s">
        <v>1593</v>
      </c>
      <c r="K802" s="664" t="s">
        <v>2098</v>
      </c>
      <c r="L802" s="665">
        <v>132.97999999999999</v>
      </c>
      <c r="M802" s="665">
        <v>132.97999999999999</v>
      </c>
      <c r="N802" s="664">
        <v>1</v>
      </c>
      <c r="O802" s="747">
        <v>1</v>
      </c>
      <c r="P802" s="665"/>
      <c r="Q802" s="680">
        <v>0</v>
      </c>
      <c r="R802" s="664"/>
      <c r="S802" s="680">
        <v>0</v>
      </c>
      <c r="T802" s="747"/>
      <c r="U802" s="703">
        <v>0</v>
      </c>
    </row>
    <row r="803" spans="1:21" ht="14.4" customHeight="1" x14ac:dyDescent="0.3">
      <c r="A803" s="663">
        <v>25</v>
      </c>
      <c r="B803" s="664" t="s">
        <v>1838</v>
      </c>
      <c r="C803" s="664" t="s">
        <v>2051</v>
      </c>
      <c r="D803" s="745" t="s">
        <v>2799</v>
      </c>
      <c r="E803" s="746" t="s">
        <v>2059</v>
      </c>
      <c r="F803" s="664" t="s">
        <v>2043</v>
      </c>
      <c r="G803" s="664" t="s">
        <v>2099</v>
      </c>
      <c r="H803" s="664" t="s">
        <v>1302</v>
      </c>
      <c r="I803" s="664" t="s">
        <v>1375</v>
      </c>
      <c r="J803" s="664" t="s">
        <v>555</v>
      </c>
      <c r="K803" s="664" t="s">
        <v>1998</v>
      </c>
      <c r="L803" s="665">
        <v>18.260000000000002</v>
      </c>
      <c r="M803" s="665">
        <v>36.520000000000003</v>
      </c>
      <c r="N803" s="664">
        <v>2</v>
      </c>
      <c r="O803" s="747">
        <v>2</v>
      </c>
      <c r="P803" s="665"/>
      <c r="Q803" s="680">
        <v>0</v>
      </c>
      <c r="R803" s="664"/>
      <c r="S803" s="680">
        <v>0</v>
      </c>
      <c r="T803" s="747"/>
      <c r="U803" s="703">
        <v>0</v>
      </c>
    </row>
    <row r="804" spans="1:21" ht="14.4" customHeight="1" x14ac:dyDescent="0.3">
      <c r="A804" s="663">
        <v>25</v>
      </c>
      <c r="B804" s="664" t="s">
        <v>1838</v>
      </c>
      <c r="C804" s="664" t="s">
        <v>2051</v>
      </c>
      <c r="D804" s="745" t="s">
        <v>2799</v>
      </c>
      <c r="E804" s="746" t="s">
        <v>2059</v>
      </c>
      <c r="F804" s="664" t="s">
        <v>2043</v>
      </c>
      <c r="G804" s="664" t="s">
        <v>2099</v>
      </c>
      <c r="H804" s="664" t="s">
        <v>525</v>
      </c>
      <c r="I804" s="664" t="s">
        <v>1178</v>
      </c>
      <c r="J804" s="664" t="s">
        <v>555</v>
      </c>
      <c r="K804" s="664" t="s">
        <v>2122</v>
      </c>
      <c r="L804" s="665">
        <v>36.54</v>
      </c>
      <c r="M804" s="665">
        <v>73.08</v>
      </c>
      <c r="N804" s="664">
        <v>2</v>
      </c>
      <c r="O804" s="747">
        <v>1</v>
      </c>
      <c r="P804" s="665"/>
      <c r="Q804" s="680">
        <v>0</v>
      </c>
      <c r="R804" s="664"/>
      <c r="S804" s="680">
        <v>0</v>
      </c>
      <c r="T804" s="747"/>
      <c r="U804" s="703">
        <v>0</v>
      </c>
    </row>
    <row r="805" spans="1:21" ht="14.4" customHeight="1" x14ac:dyDescent="0.3">
      <c r="A805" s="663">
        <v>25</v>
      </c>
      <c r="B805" s="664" t="s">
        <v>1838</v>
      </c>
      <c r="C805" s="664" t="s">
        <v>2051</v>
      </c>
      <c r="D805" s="745" t="s">
        <v>2799</v>
      </c>
      <c r="E805" s="746" t="s">
        <v>2059</v>
      </c>
      <c r="F805" s="664" t="s">
        <v>2043</v>
      </c>
      <c r="G805" s="664" t="s">
        <v>2099</v>
      </c>
      <c r="H805" s="664" t="s">
        <v>525</v>
      </c>
      <c r="I805" s="664" t="s">
        <v>666</v>
      </c>
      <c r="J805" s="664" t="s">
        <v>555</v>
      </c>
      <c r="K805" s="664" t="s">
        <v>2100</v>
      </c>
      <c r="L805" s="665">
        <v>18.260000000000002</v>
      </c>
      <c r="M805" s="665">
        <v>18.260000000000002</v>
      </c>
      <c r="N805" s="664">
        <v>1</v>
      </c>
      <c r="O805" s="747">
        <v>1</v>
      </c>
      <c r="P805" s="665"/>
      <c r="Q805" s="680">
        <v>0</v>
      </c>
      <c r="R805" s="664"/>
      <c r="S805" s="680">
        <v>0</v>
      </c>
      <c r="T805" s="747"/>
      <c r="U805" s="703">
        <v>0</v>
      </c>
    </row>
    <row r="806" spans="1:21" ht="14.4" customHeight="1" x14ac:dyDescent="0.3">
      <c r="A806" s="663">
        <v>25</v>
      </c>
      <c r="B806" s="664" t="s">
        <v>1838</v>
      </c>
      <c r="C806" s="664" t="s">
        <v>2051</v>
      </c>
      <c r="D806" s="745" t="s">
        <v>2799</v>
      </c>
      <c r="E806" s="746" t="s">
        <v>2059</v>
      </c>
      <c r="F806" s="664" t="s">
        <v>2043</v>
      </c>
      <c r="G806" s="664" t="s">
        <v>2345</v>
      </c>
      <c r="H806" s="664" t="s">
        <v>525</v>
      </c>
      <c r="I806" s="664" t="s">
        <v>2346</v>
      </c>
      <c r="J806" s="664" t="s">
        <v>1229</v>
      </c>
      <c r="K806" s="664" t="s">
        <v>2347</v>
      </c>
      <c r="L806" s="665">
        <v>54.23</v>
      </c>
      <c r="M806" s="665">
        <v>54.23</v>
      </c>
      <c r="N806" s="664">
        <v>1</v>
      </c>
      <c r="O806" s="747">
        <v>1</v>
      </c>
      <c r="P806" s="665"/>
      <c r="Q806" s="680">
        <v>0</v>
      </c>
      <c r="R806" s="664"/>
      <c r="S806" s="680">
        <v>0</v>
      </c>
      <c r="T806" s="747"/>
      <c r="U806" s="703">
        <v>0</v>
      </c>
    </row>
    <row r="807" spans="1:21" ht="14.4" customHeight="1" x14ac:dyDescent="0.3">
      <c r="A807" s="663">
        <v>25</v>
      </c>
      <c r="B807" s="664" t="s">
        <v>1838</v>
      </c>
      <c r="C807" s="664" t="s">
        <v>2051</v>
      </c>
      <c r="D807" s="745" t="s">
        <v>2799</v>
      </c>
      <c r="E807" s="746" t="s">
        <v>2086</v>
      </c>
      <c r="F807" s="664" t="s">
        <v>2043</v>
      </c>
      <c r="G807" s="664" t="s">
        <v>2784</v>
      </c>
      <c r="H807" s="664" t="s">
        <v>525</v>
      </c>
      <c r="I807" s="664" t="s">
        <v>2785</v>
      </c>
      <c r="J807" s="664" t="s">
        <v>2786</v>
      </c>
      <c r="K807" s="664" t="s">
        <v>2607</v>
      </c>
      <c r="L807" s="665">
        <v>24.35</v>
      </c>
      <c r="M807" s="665">
        <v>48.7</v>
      </c>
      <c r="N807" s="664">
        <v>2</v>
      </c>
      <c r="O807" s="747">
        <v>1</v>
      </c>
      <c r="P807" s="665"/>
      <c r="Q807" s="680">
        <v>0</v>
      </c>
      <c r="R807" s="664"/>
      <c r="S807" s="680">
        <v>0</v>
      </c>
      <c r="T807" s="747"/>
      <c r="U807" s="703">
        <v>0</v>
      </c>
    </row>
    <row r="808" spans="1:21" ht="14.4" customHeight="1" x14ac:dyDescent="0.3">
      <c r="A808" s="663">
        <v>25</v>
      </c>
      <c r="B808" s="664" t="s">
        <v>1838</v>
      </c>
      <c r="C808" s="664" t="s">
        <v>2051</v>
      </c>
      <c r="D808" s="745" t="s">
        <v>2799</v>
      </c>
      <c r="E808" s="746" t="s">
        <v>2086</v>
      </c>
      <c r="F808" s="664" t="s">
        <v>2043</v>
      </c>
      <c r="G808" s="664" t="s">
        <v>2096</v>
      </c>
      <c r="H808" s="664" t="s">
        <v>1302</v>
      </c>
      <c r="I808" s="664" t="s">
        <v>1658</v>
      </c>
      <c r="J808" s="664" t="s">
        <v>1438</v>
      </c>
      <c r="K808" s="664" t="s">
        <v>1965</v>
      </c>
      <c r="L808" s="665">
        <v>154.36000000000001</v>
      </c>
      <c r="M808" s="665">
        <v>5711.3200000000006</v>
      </c>
      <c r="N808" s="664">
        <v>37</v>
      </c>
      <c r="O808" s="747">
        <v>33.5</v>
      </c>
      <c r="P808" s="665">
        <v>771.80000000000007</v>
      </c>
      <c r="Q808" s="680">
        <v>0.13513513513513514</v>
      </c>
      <c r="R808" s="664">
        <v>5</v>
      </c>
      <c r="S808" s="680">
        <v>0.13513513513513514</v>
      </c>
      <c r="T808" s="747">
        <v>4</v>
      </c>
      <c r="U808" s="703">
        <v>0.11940298507462686</v>
      </c>
    </row>
    <row r="809" spans="1:21" ht="14.4" customHeight="1" x14ac:dyDescent="0.3">
      <c r="A809" s="663">
        <v>25</v>
      </c>
      <c r="B809" s="664" t="s">
        <v>1838</v>
      </c>
      <c r="C809" s="664" t="s">
        <v>2051</v>
      </c>
      <c r="D809" s="745" t="s">
        <v>2799</v>
      </c>
      <c r="E809" s="746" t="s">
        <v>2086</v>
      </c>
      <c r="F809" s="664" t="s">
        <v>2043</v>
      </c>
      <c r="G809" s="664" t="s">
        <v>2096</v>
      </c>
      <c r="H809" s="664" t="s">
        <v>1302</v>
      </c>
      <c r="I809" s="664" t="s">
        <v>2473</v>
      </c>
      <c r="J809" s="664" t="s">
        <v>2474</v>
      </c>
      <c r="K809" s="664" t="s">
        <v>2475</v>
      </c>
      <c r="L809" s="665">
        <v>66.08</v>
      </c>
      <c r="M809" s="665">
        <v>66.08</v>
      </c>
      <c r="N809" s="664">
        <v>1</v>
      </c>
      <c r="O809" s="747">
        <v>1</v>
      </c>
      <c r="P809" s="665"/>
      <c r="Q809" s="680">
        <v>0</v>
      </c>
      <c r="R809" s="664"/>
      <c r="S809" s="680">
        <v>0</v>
      </c>
      <c r="T809" s="747"/>
      <c r="U809" s="703">
        <v>0</v>
      </c>
    </row>
    <row r="810" spans="1:21" ht="14.4" customHeight="1" x14ac:dyDescent="0.3">
      <c r="A810" s="663">
        <v>25</v>
      </c>
      <c r="B810" s="664" t="s">
        <v>1838</v>
      </c>
      <c r="C810" s="664" t="s">
        <v>2051</v>
      </c>
      <c r="D810" s="745" t="s">
        <v>2799</v>
      </c>
      <c r="E810" s="746" t="s">
        <v>2086</v>
      </c>
      <c r="F810" s="664" t="s">
        <v>2043</v>
      </c>
      <c r="G810" s="664" t="s">
        <v>2096</v>
      </c>
      <c r="H810" s="664" t="s">
        <v>1302</v>
      </c>
      <c r="I810" s="664" t="s">
        <v>1796</v>
      </c>
      <c r="J810" s="664" t="s">
        <v>2034</v>
      </c>
      <c r="K810" s="664" t="s">
        <v>2035</v>
      </c>
      <c r="L810" s="665">
        <v>111.22</v>
      </c>
      <c r="M810" s="665">
        <v>333.65999999999997</v>
      </c>
      <c r="N810" s="664">
        <v>3</v>
      </c>
      <c r="O810" s="747">
        <v>3</v>
      </c>
      <c r="P810" s="665"/>
      <c r="Q810" s="680">
        <v>0</v>
      </c>
      <c r="R810" s="664"/>
      <c r="S810" s="680">
        <v>0</v>
      </c>
      <c r="T810" s="747"/>
      <c r="U810" s="703">
        <v>0</v>
      </c>
    </row>
    <row r="811" spans="1:21" ht="14.4" customHeight="1" x14ac:dyDescent="0.3">
      <c r="A811" s="663">
        <v>25</v>
      </c>
      <c r="B811" s="664" t="s">
        <v>1838</v>
      </c>
      <c r="C811" s="664" t="s">
        <v>2051</v>
      </c>
      <c r="D811" s="745" t="s">
        <v>2799</v>
      </c>
      <c r="E811" s="746" t="s">
        <v>2086</v>
      </c>
      <c r="F811" s="664" t="s">
        <v>2043</v>
      </c>
      <c r="G811" s="664" t="s">
        <v>2096</v>
      </c>
      <c r="H811" s="664" t="s">
        <v>1302</v>
      </c>
      <c r="I811" s="664" t="s">
        <v>2200</v>
      </c>
      <c r="J811" s="664" t="s">
        <v>2201</v>
      </c>
      <c r="K811" s="664" t="s">
        <v>2202</v>
      </c>
      <c r="L811" s="665">
        <v>149.52000000000001</v>
      </c>
      <c r="M811" s="665">
        <v>149.52000000000001</v>
      </c>
      <c r="N811" s="664">
        <v>1</v>
      </c>
      <c r="O811" s="747">
        <v>1</v>
      </c>
      <c r="P811" s="665"/>
      <c r="Q811" s="680">
        <v>0</v>
      </c>
      <c r="R811" s="664"/>
      <c r="S811" s="680">
        <v>0</v>
      </c>
      <c r="T811" s="747"/>
      <c r="U811" s="703">
        <v>0</v>
      </c>
    </row>
    <row r="812" spans="1:21" ht="14.4" customHeight="1" x14ac:dyDescent="0.3">
      <c r="A812" s="663">
        <v>25</v>
      </c>
      <c r="B812" s="664" t="s">
        <v>1838</v>
      </c>
      <c r="C812" s="664" t="s">
        <v>2051</v>
      </c>
      <c r="D812" s="745" t="s">
        <v>2799</v>
      </c>
      <c r="E812" s="746" t="s">
        <v>2086</v>
      </c>
      <c r="F812" s="664" t="s">
        <v>2043</v>
      </c>
      <c r="G812" s="664" t="s">
        <v>2096</v>
      </c>
      <c r="H812" s="664" t="s">
        <v>1302</v>
      </c>
      <c r="I812" s="664" t="s">
        <v>2787</v>
      </c>
      <c r="J812" s="664" t="s">
        <v>2788</v>
      </c>
      <c r="K812" s="664" t="s">
        <v>2789</v>
      </c>
      <c r="L812" s="665">
        <v>80.28</v>
      </c>
      <c r="M812" s="665">
        <v>321.12</v>
      </c>
      <c r="N812" s="664">
        <v>4</v>
      </c>
      <c r="O812" s="747">
        <v>4</v>
      </c>
      <c r="P812" s="665"/>
      <c r="Q812" s="680">
        <v>0</v>
      </c>
      <c r="R812" s="664"/>
      <c r="S812" s="680">
        <v>0</v>
      </c>
      <c r="T812" s="747"/>
      <c r="U812" s="703">
        <v>0</v>
      </c>
    </row>
    <row r="813" spans="1:21" ht="14.4" customHeight="1" x14ac:dyDescent="0.3">
      <c r="A813" s="663">
        <v>25</v>
      </c>
      <c r="B813" s="664" t="s">
        <v>1838</v>
      </c>
      <c r="C813" s="664" t="s">
        <v>2051</v>
      </c>
      <c r="D813" s="745" t="s">
        <v>2799</v>
      </c>
      <c r="E813" s="746" t="s">
        <v>2086</v>
      </c>
      <c r="F813" s="664" t="s">
        <v>2043</v>
      </c>
      <c r="G813" s="664" t="s">
        <v>2096</v>
      </c>
      <c r="H813" s="664" t="s">
        <v>1302</v>
      </c>
      <c r="I813" s="664" t="s">
        <v>1437</v>
      </c>
      <c r="J813" s="664" t="s">
        <v>1438</v>
      </c>
      <c r="K813" s="664" t="s">
        <v>1966</v>
      </c>
      <c r="L813" s="665">
        <v>225.06</v>
      </c>
      <c r="M813" s="665">
        <v>1125.3</v>
      </c>
      <c r="N813" s="664">
        <v>5</v>
      </c>
      <c r="O813" s="747">
        <v>5</v>
      </c>
      <c r="P813" s="665"/>
      <c r="Q813" s="680">
        <v>0</v>
      </c>
      <c r="R813" s="664"/>
      <c r="S813" s="680">
        <v>0</v>
      </c>
      <c r="T813" s="747"/>
      <c r="U813" s="703">
        <v>0</v>
      </c>
    </row>
    <row r="814" spans="1:21" ht="14.4" customHeight="1" x14ac:dyDescent="0.3">
      <c r="A814" s="663">
        <v>25</v>
      </c>
      <c r="B814" s="664" t="s">
        <v>1838</v>
      </c>
      <c r="C814" s="664" t="s">
        <v>2051</v>
      </c>
      <c r="D814" s="745" t="s">
        <v>2799</v>
      </c>
      <c r="E814" s="746" t="s">
        <v>2086</v>
      </c>
      <c r="F814" s="664" t="s">
        <v>2043</v>
      </c>
      <c r="G814" s="664" t="s">
        <v>2155</v>
      </c>
      <c r="H814" s="664" t="s">
        <v>525</v>
      </c>
      <c r="I814" s="664" t="s">
        <v>2360</v>
      </c>
      <c r="J814" s="664" t="s">
        <v>2361</v>
      </c>
      <c r="K814" s="664" t="s">
        <v>2362</v>
      </c>
      <c r="L814" s="665">
        <v>0</v>
      </c>
      <c r="M814" s="665">
        <v>0</v>
      </c>
      <c r="N814" s="664">
        <v>1</v>
      </c>
      <c r="O814" s="747">
        <v>1</v>
      </c>
      <c r="P814" s="665"/>
      <c r="Q814" s="680"/>
      <c r="R814" s="664"/>
      <c r="S814" s="680">
        <v>0</v>
      </c>
      <c r="T814" s="747"/>
      <c r="U814" s="703">
        <v>0</v>
      </c>
    </row>
    <row r="815" spans="1:21" ht="14.4" customHeight="1" x14ac:dyDescent="0.3">
      <c r="A815" s="663">
        <v>25</v>
      </c>
      <c r="B815" s="664" t="s">
        <v>1838</v>
      </c>
      <c r="C815" s="664" t="s">
        <v>2051</v>
      </c>
      <c r="D815" s="745" t="s">
        <v>2799</v>
      </c>
      <c r="E815" s="746" t="s">
        <v>2086</v>
      </c>
      <c r="F815" s="664" t="s">
        <v>2043</v>
      </c>
      <c r="G815" s="664" t="s">
        <v>2147</v>
      </c>
      <c r="H815" s="664" t="s">
        <v>525</v>
      </c>
      <c r="I815" s="664" t="s">
        <v>2148</v>
      </c>
      <c r="J815" s="664" t="s">
        <v>2149</v>
      </c>
      <c r="K815" s="664" t="s">
        <v>2150</v>
      </c>
      <c r="L815" s="665">
        <v>78.33</v>
      </c>
      <c r="M815" s="665">
        <v>78.33</v>
      </c>
      <c r="N815" s="664">
        <v>1</v>
      </c>
      <c r="O815" s="747">
        <v>1</v>
      </c>
      <c r="P815" s="665"/>
      <c r="Q815" s="680">
        <v>0</v>
      </c>
      <c r="R815" s="664"/>
      <c r="S815" s="680">
        <v>0</v>
      </c>
      <c r="T815" s="747"/>
      <c r="U815" s="703">
        <v>0</v>
      </c>
    </row>
    <row r="816" spans="1:21" ht="14.4" customHeight="1" x14ac:dyDescent="0.3">
      <c r="A816" s="663">
        <v>25</v>
      </c>
      <c r="B816" s="664" t="s">
        <v>1838</v>
      </c>
      <c r="C816" s="664" t="s">
        <v>2051</v>
      </c>
      <c r="D816" s="745" t="s">
        <v>2799</v>
      </c>
      <c r="E816" s="746" t="s">
        <v>2086</v>
      </c>
      <c r="F816" s="664" t="s">
        <v>2043</v>
      </c>
      <c r="G816" s="664" t="s">
        <v>2156</v>
      </c>
      <c r="H816" s="664" t="s">
        <v>525</v>
      </c>
      <c r="I816" s="664" t="s">
        <v>1561</v>
      </c>
      <c r="J816" s="664" t="s">
        <v>1562</v>
      </c>
      <c r="K816" s="664" t="s">
        <v>2157</v>
      </c>
      <c r="L816" s="665">
        <v>48.09</v>
      </c>
      <c r="M816" s="665">
        <v>48.09</v>
      </c>
      <c r="N816" s="664">
        <v>1</v>
      </c>
      <c r="O816" s="747">
        <v>1</v>
      </c>
      <c r="P816" s="665">
        <v>48.09</v>
      </c>
      <c r="Q816" s="680">
        <v>1</v>
      </c>
      <c r="R816" s="664">
        <v>1</v>
      </c>
      <c r="S816" s="680">
        <v>1</v>
      </c>
      <c r="T816" s="747">
        <v>1</v>
      </c>
      <c r="U816" s="703">
        <v>1</v>
      </c>
    </row>
    <row r="817" spans="1:21" ht="14.4" customHeight="1" x14ac:dyDescent="0.3">
      <c r="A817" s="663">
        <v>25</v>
      </c>
      <c r="B817" s="664" t="s">
        <v>1838</v>
      </c>
      <c r="C817" s="664" t="s">
        <v>2051</v>
      </c>
      <c r="D817" s="745" t="s">
        <v>2799</v>
      </c>
      <c r="E817" s="746" t="s">
        <v>2086</v>
      </c>
      <c r="F817" s="664" t="s">
        <v>2043</v>
      </c>
      <c r="G817" s="664" t="s">
        <v>2097</v>
      </c>
      <c r="H817" s="664" t="s">
        <v>525</v>
      </c>
      <c r="I817" s="664" t="s">
        <v>1592</v>
      </c>
      <c r="J817" s="664" t="s">
        <v>1593</v>
      </c>
      <c r="K817" s="664" t="s">
        <v>2098</v>
      </c>
      <c r="L817" s="665">
        <v>132.97999999999999</v>
      </c>
      <c r="M817" s="665">
        <v>265.95999999999998</v>
      </c>
      <c r="N817" s="664">
        <v>2</v>
      </c>
      <c r="O817" s="747">
        <v>2</v>
      </c>
      <c r="P817" s="665"/>
      <c r="Q817" s="680">
        <v>0</v>
      </c>
      <c r="R817" s="664"/>
      <c r="S817" s="680">
        <v>0</v>
      </c>
      <c r="T817" s="747"/>
      <c r="U817" s="703">
        <v>0</v>
      </c>
    </row>
    <row r="818" spans="1:21" ht="14.4" customHeight="1" x14ac:dyDescent="0.3">
      <c r="A818" s="663">
        <v>25</v>
      </c>
      <c r="B818" s="664" t="s">
        <v>1838</v>
      </c>
      <c r="C818" s="664" t="s">
        <v>2051</v>
      </c>
      <c r="D818" s="745" t="s">
        <v>2799</v>
      </c>
      <c r="E818" s="746" t="s">
        <v>2086</v>
      </c>
      <c r="F818" s="664" t="s">
        <v>2043</v>
      </c>
      <c r="G818" s="664" t="s">
        <v>2097</v>
      </c>
      <c r="H818" s="664" t="s">
        <v>525</v>
      </c>
      <c r="I818" s="664" t="s">
        <v>2167</v>
      </c>
      <c r="J818" s="664" t="s">
        <v>1593</v>
      </c>
      <c r="K818" s="664" t="s">
        <v>2168</v>
      </c>
      <c r="L818" s="665">
        <v>0</v>
      </c>
      <c r="M818" s="665">
        <v>0</v>
      </c>
      <c r="N818" s="664">
        <v>1</v>
      </c>
      <c r="O818" s="747">
        <v>1</v>
      </c>
      <c r="P818" s="665"/>
      <c r="Q818" s="680"/>
      <c r="R818" s="664"/>
      <c r="S818" s="680">
        <v>0</v>
      </c>
      <c r="T818" s="747"/>
      <c r="U818" s="703">
        <v>0</v>
      </c>
    </row>
    <row r="819" spans="1:21" ht="14.4" customHeight="1" x14ac:dyDescent="0.3">
      <c r="A819" s="663">
        <v>25</v>
      </c>
      <c r="B819" s="664" t="s">
        <v>1838</v>
      </c>
      <c r="C819" s="664" t="s">
        <v>2051</v>
      </c>
      <c r="D819" s="745" t="s">
        <v>2799</v>
      </c>
      <c r="E819" s="746" t="s">
        <v>2086</v>
      </c>
      <c r="F819" s="664" t="s">
        <v>2043</v>
      </c>
      <c r="G819" s="664" t="s">
        <v>2097</v>
      </c>
      <c r="H819" s="664" t="s">
        <v>525</v>
      </c>
      <c r="I819" s="664" t="s">
        <v>2120</v>
      </c>
      <c r="J819" s="664" t="s">
        <v>1593</v>
      </c>
      <c r="K819" s="664" t="s">
        <v>2098</v>
      </c>
      <c r="L819" s="665">
        <v>132.97999999999999</v>
      </c>
      <c r="M819" s="665">
        <v>132.97999999999999</v>
      </c>
      <c r="N819" s="664">
        <v>1</v>
      </c>
      <c r="O819" s="747">
        <v>0.5</v>
      </c>
      <c r="P819" s="665"/>
      <c r="Q819" s="680">
        <v>0</v>
      </c>
      <c r="R819" s="664"/>
      <c r="S819" s="680">
        <v>0</v>
      </c>
      <c r="T819" s="747"/>
      <c r="U819" s="703">
        <v>0</v>
      </c>
    </row>
    <row r="820" spans="1:21" ht="14.4" customHeight="1" x14ac:dyDescent="0.3">
      <c r="A820" s="663">
        <v>25</v>
      </c>
      <c r="B820" s="664" t="s">
        <v>1838</v>
      </c>
      <c r="C820" s="664" t="s">
        <v>2051</v>
      </c>
      <c r="D820" s="745" t="s">
        <v>2799</v>
      </c>
      <c r="E820" s="746" t="s">
        <v>2086</v>
      </c>
      <c r="F820" s="664" t="s">
        <v>2043</v>
      </c>
      <c r="G820" s="664" t="s">
        <v>2140</v>
      </c>
      <c r="H820" s="664" t="s">
        <v>525</v>
      </c>
      <c r="I820" s="664" t="s">
        <v>1568</v>
      </c>
      <c r="J820" s="664" t="s">
        <v>1569</v>
      </c>
      <c r="K820" s="664" t="s">
        <v>2139</v>
      </c>
      <c r="L820" s="665">
        <v>34.19</v>
      </c>
      <c r="M820" s="665">
        <v>34.19</v>
      </c>
      <c r="N820" s="664">
        <v>1</v>
      </c>
      <c r="O820" s="747">
        <v>0.5</v>
      </c>
      <c r="P820" s="665"/>
      <c r="Q820" s="680">
        <v>0</v>
      </c>
      <c r="R820" s="664"/>
      <c r="S820" s="680">
        <v>0</v>
      </c>
      <c r="T820" s="747"/>
      <c r="U820" s="703">
        <v>0</v>
      </c>
    </row>
    <row r="821" spans="1:21" ht="14.4" customHeight="1" x14ac:dyDescent="0.3">
      <c r="A821" s="663">
        <v>25</v>
      </c>
      <c r="B821" s="664" t="s">
        <v>1838</v>
      </c>
      <c r="C821" s="664" t="s">
        <v>2051</v>
      </c>
      <c r="D821" s="745" t="s">
        <v>2799</v>
      </c>
      <c r="E821" s="746" t="s">
        <v>2086</v>
      </c>
      <c r="F821" s="664" t="s">
        <v>2043</v>
      </c>
      <c r="G821" s="664" t="s">
        <v>2099</v>
      </c>
      <c r="H821" s="664" t="s">
        <v>1302</v>
      </c>
      <c r="I821" s="664" t="s">
        <v>1375</v>
      </c>
      <c r="J821" s="664" t="s">
        <v>555</v>
      </c>
      <c r="K821" s="664" t="s">
        <v>1998</v>
      </c>
      <c r="L821" s="665">
        <v>18.260000000000002</v>
      </c>
      <c r="M821" s="665">
        <v>36.520000000000003</v>
      </c>
      <c r="N821" s="664">
        <v>2</v>
      </c>
      <c r="O821" s="747">
        <v>1.5</v>
      </c>
      <c r="P821" s="665">
        <v>18.260000000000002</v>
      </c>
      <c r="Q821" s="680">
        <v>0.5</v>
      </c>
      <c r="R821" s="664">
        <v>1</v>
      </c>
      <c r="S821" s="680">
        <v>0.5</v>
      </c>
      <c r="T821" s="747">
        <v>1</v>
      </c>
      <c r="U821" s="703">
        <v>0.66666666666666663</v>
      </c>
    </row>
    <row r="822" spans="1:21" ht="14.4" customHeight="1" x14ac:dyDescent="0.3">
      <c r="A822" s="663">
        <v>25</v>
      </c>
      <c r="B822" s="664" t="s">
        <v>1838</v>
      </c>
      <c r="C822" s="664" t="s">
        <v>2051</v>
      </c>
      <c r="D822" s="745" t="s">
        <v>2799</v>
      </c>
      <c r="E822" s="746" t="s">
        <v>2086</v>
      </c>
      <c r="F822" s="664" t="s">
        <v>2043</v>
      </c>
      <c r="G822" s="664" t="s">
        <v>2099</v>
      </c>
      <c r="H822" s="664" t="s">
        <v>1302</v>
      </c>
      <c r="I822" s="664" t="s">
        <v>1311</v>
      </c>
      <c r="J822" s="664" t="s">
        <v>555</v>
      </c>
      <c r="K822" s="664" t="s">
        <v>1999</v>
      </c>
      <c r="L822" s="665">
        <v>48.42</v>
      </c>
      <c r="M822" s="665">
        <v>48.42</v>
      </c>
      <c r="N822" s="664">
        <v>1</v>
      </c>
      <c r="O822" s="747">
        <v>1</v>
      </c>
      <c r="P822" s="665"/>
      <c r="Q822" s="680">
        <v>0</v>
      </c>
      <c r="R822" s="664"/>
      <c r="S822" s="680">
        <v>0</v>
      </c>
      <c r="T822" s="747"/>
      <c r="U822" s="703">
        <v>0</v>
      </c>
    </row>
    <row r="823" spans="1:21" ht="14.4" customHeight="1" x14ac:dyDescent="0.3">
      <c r="A823" s="663">
        <v>25</v>
      </c>
      <c r="B823" s="664" t="s">
        <v>1838</v>
      </c>
      <c r="C823" s="664" t="s">
        <v>2051</v>
      </c>
      <c r="D823" s="745" t="s">
        <v>2799</v>
      </c>
      <c r="E823" s="746" t="s">
        <v>2086</v>
      </c>
      <c r="F823" s="664" t="s">
        <v>2043</v>
      </c>
      <c r="G823" s="664" t="s">
        <v>2099</v>
      </c>
      <c r="H823" s="664" t="s">
        <v>1302</v>
      </c>
      <c r="I823" s="664" t="s">
        <v>1311</v>
      </c>
      <c r="J823" s="664" t="s">
        <v>555</v>
      </c>
      <c r="K823" s="664" t="s">
        <v>1999</v>
      </c>
      <c r="L823" s="665">
        <v>36.54</v>
      </c>
      <c r="M823" s="665">
        <v>365.40000000000003</v>
      </c>
      <c r="N823" s="664">
        <v>10</v>
      </c>
      <c r="O823" s="747">
        <v>7</v>
      </c>
      <c r="P823" s="665">
        <v>36.54</v>
      </c>
      <c r="Q823" s="680">
        <v>9.9999999999999992E-2</v>
      </c>
      <c r="R823" s="664">
        <v>1</v>
      </c>
      <c r="S823" s="680">
        <v>0.1</v>
      </c>
      <c r="T823" s="747">
        <v>0.5</v>
      </c>
      <c r="U823" s="703">
        <v>7.1428571428571425E-2</v>
      </c>
    </row>
    <row r="824" spans="1:21" ht="14.4" customHeight="1" x14ac:dyDescent="0.3">
      <c r="A824" s="663">
        <v>25</v>
      </c>
      <c r="B824" s="664" t="s">
        <v>1838</v>
      </c>
      <c r="C824" s="664" t="s">
        <v>2051</v>
      </c>
      <c r="D824" s="745" t="s">
        <v>2799</v>
      </c>
      <c r="E824" s="746" t="s">
        <v>2086</v>
      </c>
      <c r="F824" s="664" t="s">
        <v>2043</v>
      </c>
      <c r="G824" s="664" t="s">
        <v>2099</v>
      </c>
      <c r="H824" s="664" t="s">
        <v>525</v>
      </c>
      <c r="I824" s="664" t="s">
        <v>1178</v>
      </c>
      <c r="J824" s="664" t="s">
        <v>555</v>
      </c>
      <c r="K824" s="664" t="s">
        <v>2122</v>
      </c>
      <c r="L824" s="665">
        <v>48.42</v>
      </c>
      <c r="M824" s="665">
        <v>48.42</v>
      </c>
      <c r="N824" s="664">
        <v>1</v>
      </c>
      <c r="O824" s="747">
        <v>0.5</v>
      </c>
      <c r="P824" s="665">
        <v>48.42</v>
      </c>
      <c r="Q824" s="680">
        <v>1</v>
      </c>
      <c r="R824" s="664">
        <v>1</v>
      </c>
      <c r="S824" s="680">
        <v>1</v>
      </c>
      <c r="T824" s="747">
        <v>0.5</v>
      </c>
      <c r="U824" s="703">
        <v>1</v>
      </c>
    </row>
    <row r="825" spans="1:21" ht="14.4" customHeight="1" x14ac:dyDescent="0.3">
      <c r="A825" s="663">
        <v>25</v>
      </c>
      <c r="B825" s="664" t="s">
        <v>1838</v>
      </c>
      <c r="C825" s="664" t="s">
        <v>2051</v>
      </c>
      <c r="D825" s="745" t="s">
        <v>2799</v>
      </c>
      <c r="E825" s="746" t="s">
        <v>2086</v>
      </c>
      <c r="F825" s="664" t="s">
        <v>2043</v>
      </c>
      <c r="G825" s="664" t="s">
        <v>2099</v>
      </c>
      <c r="H825" s="664" t="s">
        <v>525</v>
      </c>
      <c r="I825" s="664" t="s">
        <v>1178</v>
      </c>
      <c r="J825" s="664" t="s">
        <v>555</v>
      </c>
      <c r="K825" s="664" t="s">
        <v>2122</v>
      </c>
      <c r="L825" s="665">
        <v>36.54</v>
      </c>
      <c r="M825" s="665">
        <v>146.16</v>
      </c>
      <c r="N825" s="664">
        <v>4</v>
      </c>
      <c r="O825" s="747">
        <v>3.5</v>
      </c>
      <c r="P825" s="665"/>
      <c r="Q825" s="680">
        <v>0</v>
      </c>
      <c r="R825" s="664"/>
      <c r="S825" s="680">
        <v>0</v>
      </c>
      <c r="T825" s="747"/>
      <c r="U825" s="703">
        <v>0</v>
      </c>
    </row>
    <row r="826" spans="1:21" ht="14.4" customHeight="1" x14ac:dyDescent="0.3">
      <c r="A826" s="663">
        <v>25</v>
      </c>
      <c r="B826" s="664" t="s">
        <v>1838</v>
      </c>
      <c r="C826" s="664" t="s">
        <v>2051</v>
      </c>
      <c r="D826" s="745" t="s">
        <v>2799</v>
      </c>
      <c r="E826" s="746" t="s">
        <v>2086</v>
      </c>
      <c r="F826" s="664" t="s">
        <v>2043</v>
      </c>
      <c r="G826" s="664" t="s">
        <v>2099</v>
      </c>
      <c r="H826" s="664" t="s">
        <v>525</v>
      </c>
      <c r="I826" s="664" t="s">
        <v>2781</v>
      </c>
      <c r="J826" s="664" t="s">
        <v>2443</v>
      </c>
      <c r="K826" s="664" t="s">
        <v>2594</v>
      </c>
      <c r="L826" s="665">
        <v>36.54</v>
      </c>
      <c r="M826" s="665">
        <v>36.54</v>
      </c>
      <c r="N826" s="664">
        <v>1</v>
      </c>
      <c r="O826" s="747">
        <v>1</v>
      </c>
      <c r="P826" s="665"/>
      <c r="Q826" s="680">
        <v>0</v>
      </c>
      <c r="R826" s="664"/>
      <c r="S826" s="680">
        <v>0</v>
      </c>
      <c r="T826" s="747"/>
      <c r="U826" s="703">
        <v>0</v>
      </c>
    </row>
    <row r="827" spans="1:21" ht="14.4" customHeight="1" x14ac:dyDescent="0.3">
      <c r="A827" s="663">
        <v>25</v>
      </c>
      <c r="B827" s="664" t="s">
        <v>1838</v>
      </c>
      <c r="C827" s="664" t="s">
        <v>2051</v>
      </c>
      <c r="D827" s="745" t="s">
        <v>2799</v>
      </c>
      <c r="E827" s="746" t="s">
        <v>2086</v>
      </c>
      <c r="F827" s="664" t="s">
        <v>2043</v>
      </c>
      <c r="G827" s="664" t="s">
        <v>2099</v>
      </c>
      <c r="H827" s="664" t="s">
        <v>525</v>
      </c>
      <c r="I827" s="664" t="s">
        <v>666</v>
      </c>
      <c r="J827" s="664" t="s">
        <v>555</v>
      </c>
      <c r="K827" s="664" t="s">
        <v>2100</v>
      </c>
      <c r="L827" s="665">
        <v>18.260000000000002</v>
      </c>
      <c r="M827" s="665">
        <v>18.260000000000002</v>
      </c>
      <c r="N827" s="664">
        <v>1</v>
      </c>
      <c r="O827" s="747">
        <v>1</v>
      </c>
      <c r="P827" s="665"/>
      <c r="Q827" s="680">
        <v>0</v>
      </c>
      <c r="R827" s="664"/>
      <c r="S827" s="680">
        <v>0</v>
      </c>
      <c r="T827" s="747"/>
      <c r="U827" s="703">
        <v>0</v>
      </c>
    </row>
    <row r="828" spans="1:21" ht="14.4" customHeight="1" x14ac:dyDescent="0.3">
      <c r="A828" s="663">
        <v>25</v>
      </c>
      <c r="B828" s="664" t="s">
        <v>1838</v>
      </c>
      <c r="C828" s="664" t="s">
        <v>2051</v>
      </c>
      <c r="D828" s="745" t="s">
        <v>2799</v>
      </c>
      <c r="E828" s="746" t="s">
        <v>2086</v>
      </c>
      <c r="F828" s="664" t="s">
        <v>2043</v>
      </c>
      <c r="G828" s="664" t="s">
        <v>2741</v>
      </c>
      <c r="H828" s="664" t="s">
        <v>525</v>
      </c>
      <c r="I828" s="664" t="s">
        <v>2742</v>
      </c>
      <c r="J828" s="664" t="s">
        <v>2743</v>
      </c>
      <c r="K828" s="664" t="s">
        <v>2744</v>
      </c>
      <c r="L828" s="665">
        <v>0</v>
      </c>
      <c r="M828" s="665">
        <v>0</v>
      </c>
      <c r="N828" s="664">
        <v>1</v>
      </c>
      <c r="O828" s="747">
        <v>1</v>
      </c>
      <c r="P828" s="665"/>
      <c r="Q828" s="680"/>
      <c r="R828" s="664"/>
      <c r="S828" s="680">
        <v>0</v>
      </c>
      <c r="T828" s="747"/>
      <c r="U828" s="703">
        <v>0</v>
      </c>
    </row>
    <row r="829" spans="1:21" ht="14.4" customHeight="1" x14ac:dyDescent="0.3">
      <c r="A829" s="663">
        <v>25</v>
      </c>
      <c r="B829" s="664" t="s">
        <v>1838</v>
      </c>
      <c r="C829" s="664" t="s">
        <v>2051</v>
      </c>
      <c r="D829" s="745" t="s">
        <v>2799</v>
      </c>
      <c r="E829" s="746" t="s">
        <v>2086</v>
      </c>
      <c r="F829" s="664" t="s">
        <v>2043</v>
      </c>
      <c r="G829" s="664" t="s">
        <v>2345</v>
      </c>
      <c r="H829" s="664" t="s">
        <v>525</v>
      </c>
      <c r="I829" s="664" t="s">
        <v>2346</v>
      </c>
      <c r="J829" s="664" t="s">
        <v>1229</v>
      </c>
      <c r="K829" s="664" t="s">
        <v>2347</v>
      </c>
      <c r="L829" s="665">
        <v>54.23</v>
      </c>
      <c r="M829" s="665">
        <v>54.23</v>
      </c>
      <c r="N829" s="664">
        <v>1</v>
      </c>
      <c r="O829" s="747">
        <v>1</v>
      </c>
      <c r="P829" s="665"/>
      <c r="Q829" s="680">
        <v>0</v>
      </c>
      <c r="R829" s="664"/>
      <c r="S829" s="680">
        <v>0</v>
      </c>
      <c r="T829" s="747"/>
      <c r="U829" s="703">
        <v>0</v>
      </c>
    </row>
    <row r="830" spans="1:21" ht="14.4" customHeight="1" x14ac:dyDescent="0.3">
      <c r="A830" s="663">
        <v>25</v>
      </c>
      <c r="B830" s="664" t="s">
        <v>1838</v>
      </c>
      <c r="C830" s="664" t="s">
        <v>2051</v>
      </c>
      <c r="D830" s="745" t="s">
        <v>2799</v>
      </c>
      <c r="E830" s="746" t="s">
        <v>2086</v>
      </c>
      <c r="F830" s="664" t="s">
        <v>2043</v>
      </c>
      <c r="G830" s="664" t="s">
        <v>2745</v>
      </c>
      <c r="H830" s="664" t="s">
        <v>525</v>
      </c>
      <c r="I830" s="664" t="s">
        <v>2790</v>
      </c>
      <c r="J830" s="664" t="s">
        <v>2747</v>
      </c>
      <c r="K830" s="664" t="s">
        <v>2791</v>
      </c>
      <c r="L830" s="665">
        <v>0</v>
      </c>
      <c r="M830" s="665">
        <v>0</v>
      </c>
      <c r="N830" s="664">
        <v>1</v>
      </c>
      <c r="O830" s="747">
        <v>1</v>
      </c>
      <c r="P830" s="665"/>
      <c r="Q830" s="680"/>
      <c r="R830" s="664"/>
      <c r="S830" s="680">
        <v>0</v>
      </c>
      <c r="T830" s="747"/>
      <c r="U830" s="703">
        <v>0</v>
      </c>
    </row>
    <row r="831" spans="1:21" ht="14.4" customHeight="1" x14ac:dyDescent="0.3">
      <c r="A831" s="663">
        <v>25</v>
      </c>
      <c r="B831" s="664" t="s">
        <v>1838</v>
      </c>
      <c r="C831" s="664" t="s">
        <v>2051</v>
      </c>
      <c r="D831" s="745" t="s">
        <v>2799</v>
      </c>
      <c r="E831" s="746" t="s">
        <v>2086</v>
      </c>
      <c r="F831" s="664" t="s">
        <v>2043</v>
      </c>
      <c r="G831" s="664" t="s">
        <v>2299</v>
      </c>
      <c r="H831" s="664" t="s">
        <v>525</v>
      </c>
      <c r="I831" s="664" t="s">
        <v>2300</v>
      </c>
      <c r="J831" s="664" t="s">
        <v>2301</v>
      </c>
      <c r="K831" s="664" t="s">
        <v>2302</v>
      </c>
      <c r="L831" s="665">
        <v>31.32</v>
      </c>
      <c r="M831" s="665">
        <v>31.32</v>
      </c>
      <c r="N831" s="664">
        <v>1</v>
      </c>
      <c r="O831" s="747">
        <v>1</v>
      </c>
      <c r="P831" s="665"/>
      <c r="Q831" s="680">
        <v>0</v>
      </c>
      <c r="R831" s="664"/>
      <c r="S831" s="680">
        <v>0</v>
      </c>
      <c r="T831" s="747"/>
      <c r="U831" s="703">
        <v>0</v>
      </c>
    </row>
    <row r="832" spans="1:21" ht="14.4" customHeight="1" x14ac:dyDescent="0.3">
      <c r="A832" s="663">
        <v>25</v>
      </c>
      <c r="B832" s="664" t="s">
        <v>1838</v>
      </c>
      <c r="C832" s="664" t="s">
        <v>2051</v>
      </c>
      <c r="D832" s="745" t="s">
        <v>2799</v>
      </c>
      <c r="E832" s="746" t="s">
        <v>2086</v>
      </c>
      <c r="F832" s="664" t="s">
        <v>2043</v>
      </c>
      <c r="G832" s="664" t="s">
        <v>2299</v>
      </c>
      <c r="H832" s="664" t="s">
        <v>525</v>
      </c>
      <c r="I832" s="664" t="s">
        <v>2749</v>
      </c>
      <c r="J832" s="664" t="s">
        <v>2750</v>
      </c>
      <c r="K832" s="664" t="s">
        <v>2302</v>
      </c>
      <c r="L832" s="665">
        <v>31.32</v>
      </c>
      <c r="M832" s="665">
        <v>31.32</v>
      </c>
      <c r="N832" s="664">
        <v>1</v>
      </c>
      <c r="O832" s="747">
        <v>1</v>
      </c>
      <c r="P832" s="665"/>
      <c r="Q832" s="680">
        <v>0</v>
      </c>
      <c r="R832" s="664"/>
      <c r="S832" s="680">
        <v>0</v>
      </c>
      <c r="T832" s="747"/>
      <c r="U832" s="703">
        <v>0</v>
      </c>
    </row>
    <row r="833" spans="1:21" ht="14.4" customHeight="1" x14ac:dyDescent="0.3">
      <c r="A833" s="663">
        <v>25</v>
      </c>
      <c r="B833" s="664" t="s">
        <v>1838</v>
      </c>
      <c r="C833" s="664" t="s">
        <v>2051</v>
      </c>
      <c r="D833" s="745" t="s">
        <v>2799</v>
      </c>
      <c r="E833" s="746" t="s">
        <v>2093</v>
      </c>
      <c r="F833" s="664" t="s">
        <v>2043</v>
      </c>
      <c r="G833" s="664" t="s">
        <v>2096</v>
      </c>
      <c r="H833" s="664" t="s">
        <v>525</v>
      </c>
      <c r="I833" s="664" t="s">
        <v>2112</v>
      </c>
      <c r="J833" s="664" t="s">
        <v>1790</v>
      </c>
      <c r="K833" s="664" t="s">
        <v>2113</v>
      </c>
      <c r="L833" s="665">
        <v>154.36000000000001</v>
      </c>
      <c r="M833" s="665">
        <v>926.16000000000008</v>
      </c>
      <c r="N833" s="664">
        <v>6</v>
      </c>
      <c r="O833" s="747">
        <v>5</v>
      </c>
      <c r="P833" s="665"/>
      <c r="Q833" s="680">
        <v>0</v>
      </c>
      <c r="R833" s="664"/>
      <c r="S833" s="680">
        <v>0</v>
      </c>
      <c r="T833" s="747"/>
      <c r="U833" s="703">
        <v>0</v>
      </c>
    </row>
    <row r="834" spans="1:21" ht="14.4" customHeight="1" x14ac:dyDescent="0.3">
      <c r="A834" s="663">
        <v>25</v>
      </c>
      <c r="B834" s="664" t="s">
        <v>1838</v>
      </c>
      <c r="C834" s="664" t="s">
        <v>2051</v>
      </c>
      <c r="D834" s="745" t="s">
        <v>2799</v>
      </c>
      <c r="E834" s="746" t="s">
        <v>2093</v>
      </c>
      <c r="F834" s="664" t="s">
        <v>2043</v>
      </c>
      <c r="G834" s="664" t="s">
        <v>2096</v>
      </c>
      <c r="H834" s="664" t="s">
        <v>1302</v>
      </c>
      <c r="I834" s="664" t="s">
        <v>1658</v>
      </c>
      <c r="J834" s="664" t="s">
        <v>1438</v>
      </c>
      <c r="K834" s="664" t="s">
        <v>1965</v>
      </c>
      <c r="L834" s="665">
        <v>154.36000000000001</v>
      </c>
      <c r="M834" s="665">
        <v>154.36000000000001</v>
      </c>
      <c r="N834" s="664">
        <v>1</v>
      </c>
      <c r="O834" s="747">
        <v>1</v>
      </c>
      <c r="P834" s="665"/>
      <c r="Q834" s="680">
        <v>0</v>
      </c>
      <c r="R834" s="664"/>
      <c r="S834" s="680">
        <v>0</v>
      </c>
      <c r="T834" s="747"/>
      <c r="U834" s="703">
        <v>0</v>
      </c>
    </row>
    <row r="835" spans="1:21" ht="14.4" customHeight="1" x14ac:dyDescent="0.3">
      <c r="A835" s="663">
        <v>25</v>
      </c>
      <c r="B835" s="664" t="s">
        <v>1838</v>
      </c>
      <c r="C835" s="664" t="s">
        <v>2051</v>
      </c>
      <c r="D835" s="745" t="s">
        <v>2799</v>
      </c>
      <c r="E835" s="746" t="s">
        <v>2093</v>
      </c>
      <c r="F835" s="664" t="s">
        <v>2043</v>
      </c>
      <c r="G835" s="664" t="s">
        <v>2155</v>
      </c>
      <c r="H835" s="664" t="s">
        <v>525</v>
      </c>
      <c r="I835" s="664" t="s">
        <v>1580</v>
      </c>
      <c r="J835" s="664" t="s">
        <v>1581</v>
      </c>
      <c r="K835" s="664" t="s">
        <v>2150</v>
      </c>
      <c r="L835" s="665">
        <v>170.52</v>
      </c>
      <c r="M835" s="665">
        <v>170.52</v>
      </c>
      <c r="N835" s="664">
        <v>1</v>
      </c>
      <c r="O835" s="747">
        <v>1</v>
      </c>
      <c r="P835" s="665"/>
      <c r="Q835" s="680">
        <v>0</v>
      </c>
      <c r="R835" s="664"/>
      <c r="S835" s="680">
        <v>0</v>
      </c>
      <c r="T835" s="747"/>
      <c r="U835" s="703">
        <v>0</v>
      </c>
    </row>
    <row r="836" spans="1:21" ht="14.4" customHeight="1" x14ac:dyDescent="0.3">
      <c r="A836" s="663">
        <v>25</v>
      </c>
      <c r="B836" s="664" t="s">
        <v>1838</v>
      </c>
      <c r="C836" s="664" t="s">
        <v>2051</v>
      </c>
      <c r="D836" s="745" t="s">
        <v>2799</v>
      </c>
      <c r="E836" s="746" t="s">
        <v>2093</v>
      </c>
      <c r="F836" s="664" t="s">
        <v>2043</v>
      </c>
      <c r="G836" s="664" t="s">
        <v>2155</v>
      </c>
      <c r="H836" s="664" t="s">
        <v>525</v>
      </c>
      <c r="I836" s="664" t="s">
        <v>2203</v>
      </c>
      <c r="J836" s="664" t="s">
        <v>1581</v>
      </c>
      <c r="K836" s="664" t="s">
        <v>2150</v>
      </c>
      <c r="L836" s="665">
        <v>0</v>
      </c>
      <c r="M836" s="665">
        <v>0</v>
      </c>
      <c r="N836" s="664">
        <v>1</v>
      </c>
      <c r="O836" s="747">
        <v>1</v>
      </c>
      <c r="P836" s="665"/>
      <c r="Q836" s="680"/>
      <c r="R836" s="664"/>
      <c r="S836" s="680">
        <v>0</v>
      </c>
      <c r="T836" s="747"/>
      <c r="U836" s="703">
        <v>0</v>
      </c>
    </row>
    <row r="837" spans="1:21" ht="14.4" customHeight="1" x14ac:dyDescent="0.3">
      <c r="A837" s="663">
        <v>25</v>
      </c>
      <c r="B837" s="664" t="s">
        <v>1838</v>
      </c>
      <c r="C837" s="664" t="s">
        <v>2051</v>
      </c>
      <c r="D837" s="745" t="s">
        <v>2799</v>
      </c>
      <c r="E837" s="746" t="s">
        <v>2093</v>
      </c>
      <c r="F837" s="664" t="s">
        <v>2043</v>
      </c>
      <c r="G837" s="664" t="s">
        <v>2135</v>
      </c>
      <c r="H837" s="664" t="s">
        <v>525</v>
      </c>
      <c r="I837" s="664" t="s">
        <v>816</v>
      </c>
      <c r="J837" s="664" t="s">
        <v>817</v>
      </c>
      <c r="K837" s="664" t="s">
        <v>2136</v>
      </c>
      <c r="L837" s="665">
        <v>0</v>
      </c>
      <c r="M837" s="665">
        <v>0</v>
      </c>
      <c r="N837" s="664">
        <v>2</v>
      </c>
      <c r="O837" s="747">
        <v>1</v>
      </c>
      <c r="P837" s="665">
        <v>0</v>
      </c>
      <c r="Q837" s="680"/>
      <c r="R837" s="664">
        <v>1</v>
      </c>
      <c r="S837" s="680">
        <v>0.5</v>
      </c>
      <c r="T837" s="747">
        <v>0.5</v>
      </c>
      <c r="U837" s="703">
        <v>0.5</v>
      </c>
    </row>
    <row r="838" spans="1:21" ht="14.4" customHeight="1" x14ac:dyDescent="0.3">
      <c r="A838" s="663">
        <v>25</v>
      </c>
      <c r="B838" s="664" t="s">
        <v>1838</v>
      </c>
      <c r="C838" s="664" t="s">
        <v>2051</v>
      </c>
      <c r="D838" s="745" t="s">
        <v>2799</v>
      </c>
      <c r="E838" s="746" t="s">
        <v>2093</v>
      </c>
      <c r="F838" s="664" t="s">
        <v>2043</v>
      </c>
      <c r="G838" s="664" t="s">
        <v>2097</v>
      </c>
      <c r="H838" s="664" t="s">
        <v>525</v>
      </c>
      <c r="I838" s="664" t="s">
        <v>1592</v>
      </c>
      <c r="J838" s="664" t="s">
        <v>1593</v>
      </c>
      <c r="K838" s="664" t="s">
        <v>2098</v>
      </c>
      <c r="L838" s="665">
        <v>132.97999999999999</v>
      </c>
      <c r="M838" s="665">
        <v>132.97999999999999</v>
      </c>
      <c r="N838" s="664">
        <v>1</v>
      </c>
      <c r="O838" s="747">
        <v>1</v>
      </c>
      <c r="P838" s="665"/>
      <c r="Q838" s="680">
        <v>0</v>
      </c>
      <c r="R838" s="664"/>
      <c r="S838" s="680">
        <v>0</v>
      </c>
      <c r="T838" s="747"/>
      <c r="U838" s="703">
        <v>0</v>
      </c>
    </row>
    <row r="839" spans="1:21" ht="14.4" customHeight="1" x14ac:dyDescent="0.3">
      <c r="A839" s="663">
        <v>25</v>
      </c>
      <c r="B839" s="664" t="s">
        <v>1838</v>
      </c>
      <c r="C839" s="664" t="s">
        <v>2051</v>
      </c>
      <c r="D839" s="745" t="s">
        <v>2799</v>
      </c>
      <c r="E839" s="746" t="s">
        <v>2093</v>
      </c>
      <c r="F839" s="664" t="s">
        <v>2043</v>
      </c>
      <c r="G839" s="664" t="s">
        <v>2099</v>
      </c>
      <c r="H839" s="664" t="s">
        <v>1302</v>
      </c>
      <c r="I839" s="664" t="s">
        <v>1375</v>
      </c>
      <c r="J839" s="664" t="s">
        <v>555</v>
      </c>
      <c r="K839" s="664" t="s">
        <v>1998</v>
      </c>
      <c r="L839" s="665">
        <v>18.260000000000002</v>
      </c>
      <c r="M839" s="665">
        <v>127.82000000000002</v>
      </c>
      <c r="N839" s="664">
        <v>7</v>
      </c>
      <c r="O839" s="747">
        <v>7</v>
      </c>
      <c r="P839" s="665">
        <v>18.260000000000002</v>
      </c>
      <c r="Q839" s="680">
        <v>0.14285714285714285</v>
      </c>
      <c r="R839" s="664">
        <v>1</v>
      </c>
      <c r="S839" s="680">
        <v>0.14285714285714285</v>
      </c>
      <c r="T839" s="747">
        <v>1</v>
      </c>
      <c r="U839" s="703">
        <v>0.14285714285714285</v>
      </c>
    </row>
    <row r="840" spans="1:21" ht="14.4" customHeight="1" x14ac:dyDescent="0.3">
      <c r="A840" s="663">
        <v>25</v>
      </c>
      <c r="B840" s="664" t="s">
        <v>1838</v>
      </c>
      <c r="C840" s="664" t="s">
        <v>2051</v>
      </c>
      <c r="D840" s="745" t="s">
        <v>2799</v>
      </c>
      <c r="E840" s="746" t="s">
        <v>2073</v>
      </c>
      <c r="F840" s="664" t="s">
        <v>2043</v>
      </c>
      <c r="G840" s="664" t="s">
        <v>2096</v>
      </c>
      <c r="H840" s="664" t="s">
        <v>525</v>
      </c>
      <c r="I840" s="664" t="s">
        <v>2112</v>
      </c>
      <c r="J840" s="664" t="s">
        <v>1790</v>
      </c>
      <c r="K840" s="664" t="s">
        <v>2113</v>
      </c>
      <c r="L840" s="665">
        <v>154.36000000000001</v>
      </c>
      <c r="M840" s="665">
        <v>463.08000000000004</v>
      </c>
      <c r="N840" s="664">
        <v>3</v>
      </c>
      <c r="O840" s="747">
        <v>3</v>
      </c>
      <c r="P840" s="665">
        <v>154.36000000000001</v>
      </c>
      <c r="Q840" s="680">
        <v>0.33333333333333331</v>
      </c>
      <c r="R840" s="664">
        <v>1</v>
      </c>
      <c r="S840" s="680">
        <v>0.33333333333333331</v>
      </c>
      <c r="T840" s="747">
        <v>1</v>
      </c>
      <c r="U840" s="703">
        <v>0.33333333333333331</v>
      </c>
    </row>
    <row r="841" spans="1:21" ht="14.4" customHeight="1" x14ac:dyDescent="0.3">
      <c r="A841" s="663">
        <v>25</v>
      </c>
      <c r="B841" s="664" t="s">
        <v>1838</v>
      </c>
      <c r="C841" s="664" t="s">
        <v>2051</v>
      </c>
      <c r="D841" s="745" t="s">
        <v>2799</v>
      </c>
      <c r="E841" s="746" t="s">
        <v>2073</v>
      </c>
      <c r="F841" s="664" t="s">
        <v>2043</v>
      </c>
      <c r="G841" s="664" t="s">
        <v>2096</v>
      </c>
      <c r="H841" s="664" t="s">
        <v>1302</v>
      </c>
      <c r="I841" s="664" t="s">
        <v>1658</v>
      </c>
      <c r="J841" s="664" t="s">
        <v>1438</v>
      </c>
      <c r="K841" s="664" t="s">
        <v>1965</v>
      </c>
      <c r="L841" s="665">
        <v>154.36000000000001</v>
      </c>
      <c r="M841" s="665">
        <v>4013.3600000000015</v>
      </c>
      <c r="N841" s="664">
        <v>26</v>
      </c>
      <c r="O841" s="747">
        <v>22</v>
      </c>
      <c r="P841" s="665">
        <v>926.16000000000008</v>
      </c>
      <c r="Q841" s="680">
        <v>0.2307692307692307</v>
      </c>
      <c r="R841" s="664">
        <v>6</v>
      </c>
      <c r="S841" s="680">
        <v>0.23076923076923078</v>
      </c>
      <c r="T841" s="747">
        <v>6</v>
      </c>
      <c r="U841" s="703">
        <v>0.27272727272727271</v>
      </c>
    </row>
    <row r="842" spans="1:21" ht="14.4" customHeight="1" x14ac:dyDescent="0.3">
      <c r="A842" s="663">
        <v>25</v>
      </c>
      <c r="B842" s="664" t="s">
        <v>1838</v>
      </c>
      <c r="C842" s="664" t="s">
        <v>2051</v>
      </c>
      <c r="D842" s="745" t="s">
        <v>2799</v>
      </c>
      <c r="E842" s="746" t="s">
        <v>2073</v>
      </c>
      <c r="F842" s="664" t="s">
        <v>2043</v>
      </c>
      <c r="G842" s="664" t="s">
        <v>2155</v>
      </c>
      <c r="H842" s="664" t="s">
        <v>525</v>
      </c>
      <c r="I842" s="664" t="s">
        <v>2663</v>
      </c>
      <c r="J842" s="664" t="s">
        <v>2366</v>
      </c>
      <c r="K842" s="664" t="s">
        <v>2621</v>
      </c>
      <c r="L842" s="665">
        <v>0</v>
      </c>
      <c r="M842" s="665">
        <v>0</v>
      </c>
      <c r="N842" s="664">
        <v>1</v>
      </c>
      <c r="O842" s="747">
        <v>1</v>
      </c>
      <c r="P842" s="665"/>
      <c r="Q842" s="680"/>
      <c r="R842" s="664"/>
      <c r="S842" s="680">
        <v>0</v>
      </c>
      <c r="T842" s="747"/>
      <c r="U842" s="703">
        <v>0</v>
      </c>
    </row>
    <row r="843" spans="1:21" ht="14.4" customHeight="1" x14ac:dyDescent="0.3">
      <c r="A843" s="663">
        <v>25</v>
      </c>
      <c r="B843" s="664" t="s">
        <v>1838</v>
      </c>
      <c r="C843" s="664" t="s">
        <v>2051</v>
      </c>
      <c r="D843" s="745" t="s">
        <v>2799</v>
      </c>
      <c r="E843" s="746" t="s">
        <v>2073</v>
      </c>
      <c r="F843" s="664" t="s">
        <v>2043</v>
      </c>
      <c r="G843" s="664" t="s">
        <v>2155</v>
      </c>
      <c r="H843" s="664" t="s">
        <v>525</v>
      </c>
      <c r="I843" s="664" t="s">
        <v>2239</v>
      </c>
      <c r="J843" s="664" t="s">
        <v>1581</v>
      </c>
      <c r="K843" s="664" t="s">
        <v>2240</v>
      </c>
      <c r="L843" s="665">
        <v>0</v>
      </c>
      <c r="M843" s="665">
        <v>0</v>
      </c>
      <c r="N843" s="664">
        <v>1</v>
      </c>
      <c r="O843" s="747">
        <v>1</v>
      </c>
      <c r="P843" s="665"/>
      <c r="Q843" s="680"/>
      <c r="R843" s="664"/>
      <c r="S843" s="680">
        <v>0</v>
      </c>
      <c r="T843" s="747"/>
      <c r="U843" s="703">
        <v>0</v>
      </c>
    </row>
    <row r="844" spans="1:21" ht="14.4" customHeight="1" x14ac:dyDescent="0.3">
      <c r="A844" s="663">
        <v>25</v>
      </c>
      <c r="B844" s="664" t="s">
        <v>1838</v>
      </c>
      <c r="C844" s="664" t="s">
        <v>2051</v>
      </c>
      <c r="D844" s="745" t="s">
        <v>2799</v>
      </c>
      <c r="E844" s="746" t="s">
        <v>2073</v>
      </c>
      <c r="F844" s="664" t="s">
        <v>2043</v>
      </c>
      <c r="G844" s="664" t="s">
        <v>2097</v>
      </c>
      <c r="H844" s="664" t="s">
        <v>525</v>
      </c>
      <c r="I844" s="664" t="s">
        <v>1592</v>
      </c>
      <c r="J844" s="664" t="s">
        <v>1593</v>
      </c>
      <c r="K844" s="664" t="s">
        <v>2098</v>
      </c>
      <c r="L844" s="665">
        <v>132.97999999999999</v>
      </c>
      <c r="M844" s="665">
        <v>398.93999999999994</v>
      </c>
      <c r="N844" s="664">
        <v>3</v>
      </c>
      <c r="O844" s="747">
        <v>2</v>
      </c>
      <c r="P844" s="665">
        <v>132.97999999999999</v>
      </c>
      <c r="Q844" s="680">
        <v>0.33333333333333337</v>
      </c>
      <c r="R844" s="664">
        <v>1</v>
      </c>
      <c r="S844" s="680">
        <v>0.33333333333333331</v>
      </c>
      <c r="T844" s="747">
        <v>1</v>
      </c>
      <c r="U844" s="703">
        <v>0.5</v>
      </c>
    </row>
    <row r="845" spans="1:21" ht="14.4" customHeight="1" x14ac:dyDescent="0.3">
      <c r="A845" s="663">
        <v>25</v>
      </c>
      <c r="B845" s="664" t="s">
        <v>1838</v>
      </c>
      <c r="C845" s="664" t="s">
        <v>2051</v>
      </c>
      <c r="D845" s="745" t="s">
        <v>2799</v>
      </c>
      <c r="E845" s="746" t="s">
        <v>2073</v>
      </c>
      <c r="F845" s="664" t="s">
        <v>2043</v>
      </c>
      <c r="G845" s="664" t="s">
        <v>2792</v>
      </c>
      <c r="H845" s="664" t="s">
        <v>525</v>
      </c>
      <c r="I845" s="664" t="s">
        <v>2793</v>
      </c>
      <c r="J845" s="664" t="s">
        <v>2794</v>
      </c>
      <c r="K845" s="664" t="s">
        <v>2795</v>
      </c>
      <c r="L845" s="665">
        <v>0</v>
      </c>
      <c r="M845" s="665">
        <v>0</v>
      </c>
      <c r="N845" s="664">
        <v>1</v>
      </c>
      <c r="O845" s="747">
        <v>1</v>
      </c>
      <c r="P845" s="665"/>
      <c r="Q845" s="680"/>
      <c r="R845" s="664"/>
      <c r="S845" s="680">
        <v>0</v>
      </c>
      <c r="T845" s="747"/>
      <c r="U845" s="703">
        <v>0</v>
      </c>
    </row>
    <row r="846" spans="1:21" ht="14.4" customHeight="1" x14ac:dyDescent="0.3">
      <c r="A846" s="663">
        <v>25</v>
      </c>
      <c r="B846" s="664" t="s">
        <v>1838</v>
      </c>
      <c r="C846" s="664" t="s">
        <v>2051</v>
      </c>
      <c r="D846" s="745" t="s">
        <v>2799</v>
      </c>
      <c r="E846" s="746" t="s">
        <v>2073</v>
      </c>
      <c r="F846" s="664" t="s">
        <v>2043</v>
      </c>
      <c r="G846" s="664" t="s">
        <v>2099</v>
      </c>
      <c r="H846" s="664" t="s">
        <v>525</v>
      </c>
      <c r="I846" s="664" t="s">
        <v>666</v>
      </c>
      <c r="J846" s="664" t="s">
        <v>555</v>
      </c>
      <c r="K846" s="664" t="s">
        <v>2100</v>
      </c>
      <c r="L846" s="665">
        <v>24.22</v>
      </c>
      <c r="M846" s="665">
        <v>24.22</v>
      </c>
      <c r="N846" s="664">
        <v>1</v>
      </c>
      <c r="O846" s="747">
        <v>1</v>
      </c>
      <c r="P846" s="665"/>
      <c r="Q846" s="680">
        <v>0</v>
      </c>
      <c r="R846" s="664"/>
      <c r="S846" s="680">
        <v>0</v>
      </c>
      <c r="T846" s="747"/>
      <c r="U846" s="703">
        <v>0</v>
      </c>
    </row>
    <row r="847" spans="1:21" ht="14.4" customHeight="1" x14ac:dyDescent="0.3">
      <c r="A847" s="663">
        <v>25</v>
      </c>
      <c r="B847" s="664" t="s">
        <v>1838</v>
      </c>
      <c r="C847" s="664" t="s">
        <v>2051</v>
      </c>
      <c r="D847" s="745" t="s">
        <v>2799</v>
      </c>
      <c r="E847" s="746" t="s">
        <v>2076</v>
      </c>
      <c r="F847" s="664" t="s">
        <v>2043</v>
      </c>
      <c r="G847" s="664" t="s">
        <v>2096</v>
      </c>
      <c r="H847" s="664" t="s">
        <v>525</v>
      </c>
      <c r="I847" s="664" t="s">
        <v>2112</v>
      </c>
      <c r="J847" s="664" t="s">
        <v>1790</v>
      </c>
      <c r="K847" s="664" t="s">
        <v>2113</v>
      </c>
      <c r="L847" s="665">
        <v>154.36000000000001</v>
      </c>
      <c r="M847" s="665">
        <v>154.36000000000001</v>
      </c>
      <c r="N847" s="664">
        <v>1</v>
      </c>
      <c r="O847" s="747">
        <v>1</v>
      </c>
      <c r="P847" s="665"/>
      <c r="Q847" s="680">
        <v>0</v>
      </c>
      <c r="R847" s="664"/>
      <c r="S847" s="680">
        <v>0</v>
      </c>
      <c r="T847" s="747"/>
      <c r="U847" s="703">
        <v>0</v>
      </c>
    </row>
    <row r="848" spans="1:21" ht="14.4" customHeight="1" x14ac:dyDescent="0.3">
      <c r="A848" s="663">
        <v>25</v>
      </c>
      <c r="B848" s="664" t="s">
        <v>1838</v>
      </c>
      <c r="C848" s="664" t="s">
        <v>2051</v>
      </c>
      <c r="D848" s="745" t="s">
        <v>2799</v>
      </c>
      <c r="E848" s="746" t="s">
        <v>2076</v>
      </c>
      <c r="F848" s="664" t="s">
        <v>2043</v>
      </c>
      <c r="G848" s="664" t="s">
        <v>2096</v>
      </c>
      <c r="H848" s="664" t="s">
        <v>525</v>
      </c>
      <c r="I848" s="664" t="s">
        <v>2114</v>
      </c>
      <c r="J848" s="664" t="s">
        <v>1438</v>
      </c>
      <c r="K848" s="664" t="s">
        <v>2115</v>
      </c>
      <c r="L848" s="665">
        <v>0</v>
      </c>
      <c r="M848" s="665">
        <v>0</v>
      </c>
      <c r="N848" s="664">
        <v>6</v>
      </c>
      <c r="O848" s="747">
        <v>6</v>
      </c>
      <c r="P848" s="665">
        <v>0</v>
      </c>
      <c r="Q848" s="680"/>
      <c r="R848" s="664">
        <v>1</v>
      </c>
      <c r="S848" s="680">
        <v>0.16666666666666666</v>
      </c>
      <c r="T848" s="747">
        <v>1</v>
      </c>
      <c r="U848" s="703">
        <v>0.16666666666666666</v>
      </c>
    </row>
    <row r="849" spans="1:21" ht="14.4" customHeight="1" x14ac:dyDescent="0.3">
      <c r="A849" s="663">
        <v>25</v>
      </c>
      <c r="B849" s="664" t="s">
        <v>1838</v>
      </c>
      <c r="C849" s="664" t="s">
        <v>2051</v>
      </c>
      <c r="D849" s="745" t="s">
        <v>2799</v>
      </c>
      <c r="E849" s="746" t="s">
        <v>2076</v>
      </c>
      <c r="F849" s="664" t="s">
        <v>2043</v>
      </c>
      <c r="G849" s="664" t="s">
        <v>2096</v>
      </c>
      <c r="H849" s="664" t="s">
        <v>1302</v>
      </c>
      <c r="I849" s="664" t="s">
        <v>1658</v>
      </c>
      <c r="J849" s="664" t="s">
        <v>1438</v>
      </c>
      <c r="K849" s="664" t="s">
        <v>1965</v>
      </c>
      <c r="L849" s="665">
        <v>154.36000000000001</v>
      </c>
      <c r="M849" s="665">
        <v>2315.400000000001</v>
      </c>
      <c r="N849" s="664">
        <v>15</v>
      </c>
      <c r="O849" s="747">
        <v>12</v>
      </c>
      <c r="P849" s="665"/>
      <c r="Q849" s="680">
        <v>0</v>
      </c>
      <c r="R849" s="664"/>
      <c r="S849" s="680">
        <v>0</v>
      </c>
      <c r="T849" s="747"/>
      <c r="U849" s="703">
        <v>0</v>
      </c>
    </row>
    <row r="850" spans="1:21" ht="14.4" customHeight="1" x14ac:dyDescent="0.3">
      <c r="A850" s="663">
        <v>25</v>
      </c>
      <c r="B850" s="664" t="s">
        <v>1838</v>
      </c>
      <c r="C850" s="664" t="s">
        <v>2051</v>
      </c>
      <c r="D850" s="745" t="s">
        <v>2799</v>
      </c>
      <c r="E850" s="746" t="s">
        <v>2076</v>
      </c>
      <c r="F850" s="664" t="s">
        <v>2043</v>
      </c>
      <c r="G850" s="664" t="s">
        <v>2155</v>
      </c>
      <c r="H850" s="664" t="s">
        <v>525</v>
      </c>
      <c r="I850" s="664" t="s">
        <v>2239</v>
      </c>
      <c r="J850" s="664" t="s">
        <v>1581</v>
      </c>
      <c r="K850" s="664" t="s">
        <v>2240</v>
      </c>
      <c r="L850" s="665">
        <v>238.72</v>
      </c>
      <c r="M850" s="665">
        <v>238.72</v>
      </c>
      <c r="N850" s="664">
        <v>1</v>
      </c>
      <c r="O850" s="747">
        <v>0.5</v>
      </c>
      <c r="P850" s="665"/>
      <c r="Q850" s="680">
        <v>0</v>
      </c>
      <c r="R850" s="664"/>
      <c r="S850" s="680">
        <v>0</v>
      </c>
      <c r="T850" s="747"/>
      <c r="U850" s="703">
        <v>0</v>
      </c>
    </row>
    <row r="851" spans="1:21" ht="14.4" customHeight="1" x14ac:dyDescent="0.3">
      <c r="A851" s="663">
        <v>25</v>
      </c>
      <c r="B851" s="664" t="s">
        <v>1838</v>
      </c>
      <c r="C851" s="664" t="s">
        <v>2051</v>
      </c>
      <c r="D851" s="745" t="s">
        <v>2799</v>
      </c>
      <c r="E851" s="746" t="s">
        <v>2076</v>
      </c>
      <c r="F851" s="664" t="s">
        <v>2043</v>
      </c>
      <c r="G851" s="664" t="s">
        <v>2135</v>
      </c>
      <c r="H851" s="664" t="s">
        <v>525</v>
      </c>
      <c r="I851" s="664" t="s">
        <v>816</v>
      </c>
      <c r="J851" s="664" t="s">
        <v>817</v>
      </c>
      <c r="K851" s="664" t="s">
        <v>2136</v>
      </c>
      <c r="L851" s="665">
        <v>0</v>
      </c>
      <c r="M851" s="665">
        <v>0</v>
      </c>
      <c r="N851" s="664">
        <v>1</v>
      </c>
      <c r="O851" s="747">
        <v>0.5</v>
      </c>
      <c r="P851" s="665"/>
      <c r="Q851" s="680"/>
      <c r="R851" s="664"/>
      <c r="S851" s="680">
        <v>0</v>
      </c>
      <c r="T851" s="747"/>
      <c r="U851" s="703">
        <v>0</v>
      </c>
    </row>
    <row r="852" spans="1:21" ht="14.4" customHeight="1" x14ac:dyDescent="0.3">
      <c r="A852" s="663">
        <v>25</v>
      </c>
      <c r="B852" s="664" t="s">
        <v>1838</v>
      </c>
      <c r="C852" s="664" t="s">
        <v>2051</v>
      </c>
      <c r="D852" s="745" t="s">
        <v>2799</v>
      </c>
      <c r="E852" s="746" t="s">
        <v>2076</v>
      </c>
      <c r="F852" s="664" t="s">
        <v>2043</v>
      </c>
      <c r="G852" s="664" t="s">
        <v>2097</v>
      </c>
      <c r="H852" s="664" t="s">
        <v>525</v>
      </c>
      <c r="I852" s="664" t="s">
        <v>1592</v>
      </c>
      <c r="J852" s="664" t="s">
        <v>1593</v>
      </c>
      <c r="K852" s="664" t="s">
        <v>2098</v>
      </c>
      <c r="L852" s="665">
        <v>132.97999999999999</v>
      </c>
      <c r="M852" s="665">
        <v>132.97999999999999</v>
      </c>
      <c r="N852" s="664">
        <v>1</v>
      </c>
      <c r="O852" s="747">
        <v>1</v>
      </c>
      <c r="P852" s="665"/>
      <c r="Q852" s="680">
        <v>0</v>
      </c>
      <c r="R852" s="664"/>
      <c r="S852" s="680">
        <v>0</v>
      </c>
      <c r="T852" s="747"/>
      <c r="U852" s="703">
        <v>0</v>
      </c>
    </row>
    <row r="853" spans="1:21" ht="14.4" customHeight="1" x14ac:dyDescent="0.3">
      <c r="A853" s="663">
        <v>25</v>
      </c>
      <c r="B853" s="664" t="s">
        <v>1838</v>
      </c>
      <c r="C853" s="664" t="s">
        <v>2051</v>
      </c>
      <c r="D853" s="745" t="s">
        <v>2799</v>
      </c>
      <c r="E853" s="746" t="s">
        <v>2075</v>
      </c>
      <c r="F853" s="664" t="s">
        <v>2043</v>
      </c>
      <c r="G853" s="664" t="s">
        <v>2096</v>
      </c>
      <c r="H853" s="664" t="s">
        <v>525</v>
      </c>
      <c r="I853" s="664" t="s">
        <v>2114</v>
      </c>
      <c r="J853" s="664" t="s">
        <v>1438</v>
      </c>
      <c r="K853" s="664" t="s">
        <v>2115</v>
      </c>
      <c r="L853" s="665">
        <v>0</v>
      </c>
      <c r="M853" s="665">
        <v>0</v>
      </c>
      <c r="N853" s="664">
        <v>1</v>
      </c>
      <c r="O853" s="747">
        <v>1</v>
      </c>
      <c r="P853" s="665"/>
      <c r="Q853" s="680"/>
      <c r="R853" s="664"/>
      <c r="S853" s="680">
        <v>0</v>
      </c>
      <c r="T853" s="747"/>
      <c r="U853" s="703">
        <v>0</v>
      </c>
    </row>
    <row r="854" spans="1:21" ht="14.4" customHeight="1" x14ac:dyDescent="0.3">
      <c r="A854" s="663">
        <v>25</v>
      </c>
      <c r="B854" s="664" t="s">
        <v>1838</v>
      </c>
      <c r="C854" s="664" t="s">
        <v>2051</v>
      </c>
      <c r="D854" s="745" t="s">
        <v>2799</v>
      </c>
      <c r="E854" s="746" t="s">
        <v>2075</v>
      </c>
      <c r="F854" s="664" t="s">
        <v>2043</v>
      </c>
      <c r="G854" s="664" t="s">
        <v>2096</v>
      </c>
      <c r="H854" s="664" t="s">
        <v>1302</v>
      </c>
      <c r="I854" s="664" t="s">
        <v>1658</v>
      </c>
      <c r="J854" s="664" t="s">
        <v>1438</v>
      </c>
      <c r="K854" s="664" t="s">
        <v>1965</v>
      </c>
      <c r="L854" s="665">
        <v>154.36000000000001</v>
      </c>
      <c r="M854" s="665">
        <v>2006.6800000000003</v>
      </c>
      <c r="N854" s="664">
        <v>13</v>
      </c>
      <c r="O854" s="747">
        <v>12.5</v>
      </c>
      <c r="P854" s="665">
        <v>771.80000000000007</v>
      </c>
      <c r="Q854" s="680">
        <v>0.38461538461538458</v>
      </c>
      <c r="R854" s="664">
        <v>5</v>
      </c>
      <c r="S854" s="680">
        <v>0.38461538461538464</v>
      </c>
      <c r="T854" s="747">
        <v>5</v>
      </c>
      <c r="U854" s="703">
        <v>0.4</v>
      </c>
    </row>
    <row r="855" spans="1:21" ht="14.4" customHeight="1" x14ac:dyDescent="0.3">
      <c r="A855" s="663">
        <v>25</v>
      </c>
      <c r="B855" s="664" t="s">
        <v>1838</v>
      </c>
      <c r="C855" s="664" t="s">
        <v>2051</v>
      </c>
      <c r="D855" s="745" t="s">
        <v>2799</v>
      </c>
      <c r="E855" s="746" t="s">
        <v>2075</v>
      </c>
      <c r="F855" s="664" t="s">
        <v>2043</v>
      </c>
      <c r="G855" s="664" t="s">
        <v>2099</v>
      </c>
      <c r="H855" s="664" t="s">
        <v>1302</v>
      </c>
      <c r="I855" s="664" t="s">
        <v>1375</v>
      </c>
      <c r="J855" s="664" t="s">
        <v>555</v>
      </c>
      <c r="K855" s="664" t="s">
        <v>1998</v>
      </c>
      <c r="L855" s="665">
        <v>18.260000000000002</v>
      </c>
      <c r="M855" s="665">
        <v>18.260000000000002</v>
      </c>
      <c r="N855" s="664">
        <v>1</v>
      </c>
      <c r="O855" s="747">
        <v>1</v>
      </c>
      <c r="P855" s="665">
        <v>18.260000000000002</v>
      </c>
      <c r="Q855" s="680">
        <v>1</v>
      </c>
      <c r="R855" s="664">
        <v>1</v>
      </c>
      <c r="S855" s="680">
        <v>1</v>
      </c>
      <c r="T855" s="747">
        <v>1</v>
      </c>
      <c r="U855" s="703">
        <v>1</v>
      </c>
    </row>
    <row r="856" spans="1:21" ht="14.4" customHeight="1" x14ac:dyDescent="0.3">
      <c r="A856" s="663">
        <v>25</v>
      </c>
      <c r="B856" s="664" t="s">
        <v>1838</v>
      </c>
      <c r="C856" s="664" t="s">
        <v>2051</v>
      </c>
      <c r="D856" s="745" t="s">
        <v>2799</v>
      </c>
      <c r="E856" s="746" t="s">
        <v>2075</v>
      </c>
      <c r="F856" s="664" t="s">
        <v>2043</v>
      </c>
      <c r="G856" s="664" t="s">
        <v>2099</v>
      </c>
      <c r="H856" s="664" t="s">
        <v>525</v>
      </c>
      <c r="I856" s="664" t="s">
        <v>666</v>
      </c>
      <c r="J856" s="664" t="s">
        <v>555</v>
      </c>
      <c r="K856" s="664" t="s">
        <v>2100</v>
      </c>
      <c r="L856" s="665">
        <v>18.260000000000002</v>
      </c>
      <c r="M856" s="665">
        <v>54.78</v>
      </c>
      <c r="N856" s="664">
        <v>3</v>
      </c>
      <c r="O856" s="747">
        <v>2.5</v>
      </c>
      <c r="P856" s="665">
        <v>18.260000000000002</v>
      </c>
      <c r="Q856" s="680">
        <v>0.33333333333333337</v>
      </c>
      <c r="R856" s="664">
        <v>1</v>
      </c>
      <c r="S856" s="680">
        <v>0.33333333333333331</v>
      </c>
      <c r="T856" s="747">
        <v>1</v>
      </c>
      <c r="U856" s="703">
        <v>0.4</v>
      </c>
    </row>
    <row r="857" spans="1:21" ht="14.4" customHeight="1" x14ac:dyDescent="0.3">
      <c r="A857" s="663">
        <v>25</v>
      </c>
      <c r="B857" s="664" t="s">
        <v>1838</v>
      </c>
      <c r="C857" s="664" t="s">
        <v>2051</v>
      </c>
      <c r="D857" s="745" t="s">
        <v>2799</v>
      </c>
      <c r="E857" s="746" t="s">
        <v>2089</v>
      </c>
      <c r="F857" s="664" t="s">
        <v>2043</v>
      </c>
      <c r="G857" s="664" t="s">
        <v>2096</v>
      </c>
      <c r="H857" s="664" t="s">
        <v>1302</v>
      </c>
      <c r="I857" s="664" t="s">
        <v>1658</v>
      </c>
      <c r="J857" s="664" t="s">
        <v>1438</v>
      </c>
      <c r="K857" s="664" t="s">
        <v>1965</v>
      </c>
      <c r="L857" s="665">
        <v>154.36000000000001</v>
      </c>
      <c r="M857" s="665">
        <v>1543.6000000000004</v>
      </c>
      <c r="N857" s="664">
        <v>10</v>
      </c>
      <c r="O857" s="747">
        <v>7</v>
      </c>
      <c r="P857" s="665">
        <v>154.36000000000001</v>
      </c>
      <c r="Q857" s="680">
        <v>9.9999999999999992E-2</v>
      </c>
      <c r="R857" s="664">
        <v>1</v>
      </c>
      <c r="S857" s="680">
        <v>0.1</v>
      </c>
      <c r="T857" s="747">
        <v>1</v>
      </c>
      <c r="U857" s="703">
        <v>0.14285714285714285</v>
      </c>
    </row>
    <row r="858" spans="1:21" ht="14.4" customHeight="1" x14ac:dyDescent="0.3">
      <c r="A858" s="663">
        <v>25</v>
      </c>
      <c r="B858" s="664" t="s">
        <v>1838</v>
      </c>
      <c r="C858" s="664" t="s">
        <v>2051</v>
      </c>
      <c r="D858" s="745" t="s">
        <v>2799</v>
      </c>
      <c r="E858" s="746" t="s">
        <v>2089</v>
      </c>
      <c r="F858" s="664" t="s">
        <v>2043</v>
      </c>
      <c r="G858" s="664" t="s">
        <v>2097</v>
      </c>
      <c r="H858" s="664" t="s">
        <v>525</v>
      </c>
      <c r="I858" s="664" t="s">
        <v>2167</v>
      </c>
      <c r="J858" s="664" t="s">
        <v>1593</v>
      </c>
      <c r="K858" s="664" t="s">
        <v>2168</v>
      </c>
      <c r="L858" s="665">
        <v>0</v>
      </c>
      <c r="M858" s="665">
        <v>0</v>
      </c>
      <c r="N858" s="664">
        <v>1</v>
      </c>
      <c r="O858" s="747">
        <v>1</v>
      </c>
      <c r="P858" s="665"/>
      <c r="Q858" s="680"/>
      <c r="R858" s="664"/>
      <c r="S858" s="680">
        <v>0</v>
      </c>
      <c r="T858" s="747"/>
      <c r="U858" s="703">
        <v>0</v>
      </c>
    </row>
    <row r="859" spans="1:21" ht="14.4" customHeight="1" x14ac:dyDescent="0.3">
      <c r="A859" s="663">
        <v>25</v>
      </c>
      <c r="B859" s="664" t="s">
        <v>1838</v>
      </c>
      <c r="C859" s="664" t="s">
        <v>2051</v>
      </c>
      <c r="D859" s="745" t="s">
        <v>2799</v>
      </c>
      <c r="E859" s="746" t="s">
        <v>2070</v>
      </c>
      <c r="F859" s="664" t="s">
        <v>2043</v>
      </c>
      <c r="G859" s="664" t="s">
        <v>2096</v>
      </c>
      <c r="H859" s="664" t="s">
        <v>525</v>
      </c>
      <c r="I859" s="664" t="s">
        <v>2775</v>
      </c>
      <c r="J859" s="664" t="s">
        <v>1438</v>
      </c>
      <c r="K859" s="664" t="s">
        <v>1965</v>
      </c>
      <c r="L859" s="665">
        <v>154.36000000000001</v>
      </c>
      <c r="M859" s="665">
        <v>154.36000000000001</v>
      </c>
      <c r="N859" s="664">
        <v>1</v>
      </c>
      <c r="O859" s="747">
        <v>1</v>
      </c>
      <c r="P859" s="665"/>
      <c r="Q859" s="680">
        <v>0</v>
      </c>
      <c r="R859" s="664"/>
      <c r="S859" s="680">
        <v>0</v>
      </c>
      <c r="T859" s="747"/>
      <c r="U859" s="703">
        <v>0</v>
      </c>
    </row>
    <row r="860" spans="1:21" ht="14.4" customHeight="1" x14ac:dyDescent="0.3">
      <c r="A860" s="663">
        <v>25</v>
      </c>
      <c r="B860" s="664" t="s">
        <v>1838</v>
      </c>
      <c r="C860" s="664" t="s">
        <v>2051</v>
      </c>
      <c r="D860" s="745" t="s">
        <v>2799</v>
      </c>
      <c r="E860" s="746" t="s">
        <v>2063</v>
      </c>
      <c r="F860" s="664" t="s">
        <v>2043</v>
      </c>
      <c r="G860" s="664" t="s">
        <v>2096</v>
      </c>
      <c r="H860" s="664" t="s">
        <v>1302</v>
      </c>
      <c r="I860" s="664" t="s">
        <v>1658</v>
      </c>
      <c r="J860" s="664" t="s">
        <v>1438</v>
      </c>
      <c r="K860" s="664" t="s">
        <v>1965</v>
      </c>
      <c r="L860" s="665">
        <v>154.36000000000001</v>
      </c>
      <c r="M860" s="665">
        <v>1697.9600000000005</v>
      </c>
      <c r="N860" s="664">
        <v>11</v>
      </c>
      <c r="O860" s="747">
        <v>11</v>
      </c>
      <c r="P860" s="665"/>
      <c r="Q860" s="680">
        <v>0</v>
      </c>
      <c r="R860" s="664"/>
      <c r="S860" s="680">
        <v>0</v>
      </c>
      <c r="T860" s="747"/>
      <c r="U860" s="703">
        <v>0</v>
      </c>
    </row>
    <row r="861" spans="1:21" ht="14.4" customHeight="1" x14ac:dyDescent="0.3">
      <c r="A861" s="663">
        <v>25</v>
      </c>
      <c r="B861" s="664" t="s">
        <v>1838</v>
      </c>
      <c r="C861" s="664" t="s">
        <v>2051</v>
      </c>
      <c r="D861" s="745" t="s">
        <v>2799</v>
      </c>
      <c r="E861" s="746" t="s">
        <v>2063</v>
      </c>
      <c r="F861" s="664" t="s">
        <v>2043</v>
      </c>
      <c r="G861" s="664" t="s">
        <v>2097</v>
      </c>
      <c r="H861" s="664" t="s">
        <v>525</v>
      </c>
      <c r="I861" s="664" t="s">
        <v>1592</v>
      </c>
      <c r="J861" s="664" t="s">
        <v>1593</v>
      </c>
      <c r="K861" s="664" t="s">
        <v>2098</v>
      </c>
      <c r="L861" s="665">
        <v>132.97999999999999</v>
      </c>
      <c r="M861" s="665">
        <v>265.95999999999998</v>
      </c>
      <c r="N861" s="664">
        <v>2</v>
      </c>
      <c r="O861" s="747">
        <v>1</v>
      </c>
      <c r="P861" s="665"/>
      <c r="Q861" s="680">
        <v>0</v>
      </c>
      <c r="R861" s="664"/>
      <c r="S861" s="680">
        <v>0</v>
      </c>
      <c r="T861" s="747"/>
      <c r="U861" s="703">
        <v>0</v>
      </c>
    </row>
    <row r="862" spans="1:21" ht="14.4" customHeight="1" x14ac:dyDescent="0.3">
      <c r="A862" s="663">
        <v>25</v>
      </c>
      <c r="B862" s="664" t="s">
        <v>1838</v>
      </c>
      <c r="C862" s="664" t="s">
        <v>2051</v>
      </c>
      <c r="D862" s="745" t="s">
        <v>2799</v>
      </c>
      <c r="E862" s="746" t="s">
        <v>2058</v>
      </c>
      <c r="F862" s="664" t="s">
        <v>2043</v>
      </c>
      <c r="G862" s="664" t="s">
        <v>2096</v>
      </c>
      <c r="H862" s="664" t="s">
        <v>1302</v>
      </c>
      <c r="I862" s="664" t="s">
        <v>1658</v>
      </c>
      <c r="J862" s="664" t="s">
        <v>1438</v>
      </c>
      <c r="K862" s="664" t="s">
        <v>1965</v>
      </c>
      <c r="L862" s="665">
        <v>154.36000000000001</v>
      </c>
      <c r="M862" s="665">
        <v>154.36000000000001</v>
      </c>
      <c r="N862" s="664">
        <v>1</v>
      </c>
      <c r="O862" s="747">
        <v>1</v>
      </c>
      <c r="P862" s="665"/>
      <c r="Q862" s="680">
        <v>0</v>
      </c>
      <c r="R862" s="664"/>
      <c r="S862" s="680">
        <v>0</v>
      </c>
      <c r="T862" s="747"/>
      <c r="U862" s="703">
        <v>0</v>
      </c>
    </row>
    <row r="863" spans="1:21" ht="14.4" customHeight="1" x14ac:dyDescent="0.3">
      <c r="A863" s="663">
        <v>25</v>
      </c>
      <c r="B863" s="664" t="s">
        <v>1838</v>
      </c>
      <c r="C863" s="664" t="s">
        <v>2051</v>
      </c>
      <c r="D863" s="745" t="s">
        <v>2799</v>
      </c>
      <c r="E863" s="746" t="s">
        <v>2081</v>
      </c>
      <c r="F863" s="664" t="s">
        <v>2043</v>
      </c>
      <c r="G863" s="664" t="s">
        <v>2096</v>
      </c>
      <c r="H863" s="664" t="s">
        <v>525</v>
      </c>
      <c r="I863" s="664" t="s">
        <v>2114</v>
      </c>
      <c r="J863" s="664" t="s">
        <v>1438</v>
      </c>
      <c r="K863" s="664" t="s">
        <v>2115</v>
      </c>
      <c r="L863" s="665">
        <v>0</v>
      </c>
      <c r="M863" s="665">
        <v>0</v>
      </c>
      <c r="N863" s="664">
        <v>1</v>
      </c>
      <c r="O863" s="747">
        <v>1</v>
      </c>
      <c r="P863" s="665"/>
      <c r="Q863" s="680"/>
      <c r="R863" s="664"/>
      <c r="S863" s="680">
        <v>0</v>
      </c>
      <c r="T863" s="747"/>
      <c r="U863" s="703">
        <v>0</v>
      </c>
    </row>
    <row r="864" spans="1:21" ht="14.4" customHeight="1" x14ac:dyDescent="0.3">
      <c r="A864" s="663">
        <v>25</v>
      </c>
      <c r="B864" s="664" t="s">
        <v>1838</v>
      </c>
      <c r="C864" s="664" t="s">
        <v>2051</v>
      </c>
      <c r="D864" s="745" t="s">
        <v>2799</v>
      </c>
      <c r="E864" s="746" t="s">
        <v>2081</v>
      </c>
      <c r="F864" s="664" t="s">
        <v>2043</v>
      </c>
      <c r="G864" s="664" t="s">
        <v>2096</v>
      </c>
      <c r="H864" s="664" t="s">
        <v>1302</v>
      </c>
      <c r="I864" s="664" t="s">
        <v>1658</v>
      </c>
      <c r="J864" s="664" t="s">
        <v>1438</v>
      </c>
      <c r="K864" s="664" t="s">
        <v>1965</v>
      </c>
      <c r="L864" s="665">
        <v>154.36000000000001</v>
      </c>
      <c r="M864" s="665">
        <v>154.36000000000001</v>
      </c>
      <c r="N864" s="664">
        <v>1</v>
      </c>
      <c r="O864" s="747">
        <v>1</v>
      </c>
      <c r="P864" s="665"/>
      <c r="Q864" s="680">
        <v>0</v>
      </c>
      <c r="R864" s="664"/>
      <c r="S864" s="680">
        <v>0</v>
      </c>
      <c r="T864" s="747"/>
      <c r="U864" s="703">
        <v>0</v>
      </c>
    </row>
    <row r="865" spans="1:21" ht="14.4" customHeight="1" x14ac:dyDescent="0.3">
      <c r="A865" s="663">
        <v>25</v>
      </c>
      <c r="B865" s="664" t="s">
        <v>1838</v>
      </c>
      <c r="C865" s="664" t="s">
        <v>2051</v>
      </c>
      <c r="D865" s="745" t="s">
        <v>2799</v>
      </c>
      <c r="E865" s="746" t="s">
        <v>2081</v>
      </c>
      <c r="F865" s="664" t="s">
        <v>2043</v>
      </c>
      <c r="G865" s="664" t="s">
        <v>2097</v>
      </c>
      <c r="H865" s="664" t="s">
        <v>525</v>
      </c>
      <c r="I865" s="664" t="s">
        <v>1592</v>
      </c>
      <c r="J865" s="664" t="s">
        <v>1593</v>
      </c>
      <c r="K865" s="664" t="s">
        <v>2098</v>
      </c>
      <c r="L865" s="665">
        <v>132.97999999999999</v>
      </c>
      <c r="M865" s="665">
        <v>398.93999999999994</v>
      </c>
      <c r="N865" s="664">
        <v>3</v>
      </c>
      <c r="O865" s="747">
        <v>3</v>
      </c>
      <c r="P865" s="665">
        <v>132.97999999999999</v>
      </c>
      <c r="Q865" s="680">
        <v>0.33333333333333337</v>
      </c>
      <c r="R865" s="664">
        <v>1</v>
      </c>
      <c r="S865" s="680">
        <v>0.33333333333333331</v>
      </c>
      <c r="T865" s="747">
        <v>1</v>
      </c>
      <c r="U865" s="703">
        <v>0.33333333333333331</v>
      </c>
    </row>
    <row r="866" spans="1:21" ht="14.4" customHeight="1" x14ac:dyDescent="0.3">
      <c r="A866" s="663">
        <v>25</v>
      </c>
      <c r="B866" s="664" t="s">
        <v>1838</v>
      </c>
      <c r="C866" s="664" t="s">
        <v>2051</v>
      </c>
      <c r="D866" s="745" t="s">
        <v>2799</v>
      </c>
      <c r="E866" s="746" t="s">
        <v>2081</v>
      </c>
      <c r="F866" s="664" t="s">
        <v>2043</v>
      </c>
      <c r="G866" s="664" t="s">
        <v>2099</v>
      </c>
      <c r="H866" s="664" t="s">
        <v>1302</v>
      </c>
      <c r="I866" s="664" t="s">
        <v>1375</v>
      </c>
      <c r="J866" s="664" t="s">
        <v>555</v>
      </c>
      <c r="K866" s="664" t="s">
        <v>1998</v>
      </c>
      <c r="L866" s="665">
        <v>18.260000000000002</v>
      </c>
      <c r="M866" s="665">
        <v>18.260000000000002</v>
      </c>
      <c r="N866" s="664">
        <v>1</v>
      </c>
      <c r="O866" s="747">
        <v>1</v>
      </c>
      <c r="P866" s="665"/>
      <c r="Q866" s="680">
        <v>0</v>
      </c>
      <c r="R866" s="664"/>
      <c r="S866" s="680">
        <v>0</v>
      </c>
      <c r="T866" s="747"/>
      <c r="U866" s="703">
        <v>0</v>
      </c>
    </row>
    <row r="867" spans="1:21" ht="14.4" customHeight="1" x14ac:dyDescent="0.3">
      <c r="A867" s="663">
        <v>25</v>
      </c>
      <c r="B867" s="664" t="s">
        <v>1838</v>
      </c>
      <c r="C867" s="664" t="s">
        <v>2051</v>
      </c>
      <c r="D867" s="745" t="s">
        <v>2799</v>
      </c>
      <c r="E867" s="746" t="s">
        <v>2091</v>
      </c>
      <c r="F867" s="664" t="s">
        <v>2043</v>
      </c>
      <c r="G867" s="664" t="s">
        <v>2096</v>
      </c>
      <c r="H867" s="664" t="s">
        <v>1302</v>
      </c>
      <c r="I867" s="664" t="s">
        <v>1658</v>
      </c>
      <c r="J867" s="664" t="s">
        <v>1438</v>
      </c>
      <c r="K867" s="664" t="s">
        <v>1965</v>
      </c>
      <c r="L867" s="665">
        <v>154.36000000000001</v>
      </c>
      <c r="M867" s="665">
        <v>1234.8800000000001</v>
      </c>
      <c r="N867" s="664">
        <v>8</v>
      </c>
      <c r="O867" s="747">
        <v>8</v>
      </c>
      <c r="P867" s="665"/>
      <c r="Q867" s="680">
        <v>0</v>
      </c>
      <c r="R867" s="664"/>
      <c r="S867" s="680">
        <v>0</v>
      </c>
      <c r="T867" s="747"/>
      <c r="U867" s="703">
        <v>0</v>
      </c>
    </row>
    <row r="868" spans="1:21" ht="14.4" customHeight="1" thickBot="1" x14ac:dyDescent="0.35">
      <c r="A868" s="669">
        <v>25</v>
      </c>
      <c r="B868" s="670" t="s">
        <v>1838</v>
      </c>
      <c r="C868" s="670" t="s">
        <v>2051</v>
      </c>
      <c r="D868" s="748" t="s">
        <v>2799</v>
      </c>
      <c r="E868" s="749" t="s">
        <v>2091</v>
      </c>
      <c r="F868" s="670" t="s">
        <v>2043</v>
      </c>
      <c r="G868" s="670" t="s">
        <v>2097</v>
      </c>
      <c r="H868" s="670" t="s">
        <v>525</v>
      </c>
      <c r="I868" s="670" t="s">
        <v>1592</v>
      </c>
      <c r="J868" s="670" t="s">
        <v>1593</v>
      </c>
      <c r="K868" s="670" t="s">
        <v>2098</v>
      </c>
      <c r="L868" s="671">
        <v>132.97999999999999</v>
      </c>
      <c r="M868" s="671">
        <v>132.97999999999999</v>
      </c>
      <c r="N868" s="670">
        <v>1</v>
      </c>
      <c r="O868" s="750">
        <v>1</v>
      </c>
      <c r="P868" s="671"/>
      <c r="Q868" s="681">
        <v>0</v>
      </c>
      <c r="R868" s="670"/>
      <c r="S868" s="681">
        <v>0</v>
      </c>
      <c r="T868" s="750"/>
      <c r="U868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2801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2088</v>
      </c>
      <c r="B5" s="229">
        <v>4999.1499999999996</v>
      </c>
      <c r="C5" s="744">
        <v>0.51990049492542834</v>
      </c>
      <c r="D5" s="229">
        <v>4616.4400000000014</v>
      </c>
      <c r="E5" s="744">
        <v>0.48009950507457178</v>
      </c>
      <c r="F5" s="752">
        <v>9615.59</v>
      </c>
    </row>
    <row r="6" spans="1:6" ht="14.4" customHeight="1" x14ac:dyDescent="0.3">
      <c r="A6" s="690" t="s">
        <v>2090</v>
      </c>
      <c r="B6" s="667">
        <v>3393.94</v>
      </c>
      <c r="C6" s="680">
        <v>0.92968865562561975</v>
      </c>
      <c r="D6" s="667">
        <v>256.68</v>
      </c>
      <c r="E6" s="680">
        <v>7.0311344374380247E-2</v>
      </c>
      <c r="F6" s="668">
        <v>3650.62</v>
      </c>
    </row>
    <row r="7" spans="1:6" ht="14.4" customHeight="1" x14ac:dyDescent="0.3">
      <c r="A7" s="690" t="s">
        <v>2065</v>
      </c>
      <c r="B7" s="667">
        <v>3236.8300000000004</v>
      </c>
      <c r="C7" s="680">
        <v>0.16725841464593041</v>
      </c>
      <c r="D7" s="667">
        <v>16115.440000000002</v>
      </c>
      <c r="E7" s="680">
        <v>0.8327415853540695</v>
      </c>
      <c r="F7" s="668">
        <v>19352.270000000004</v>
      </c>
    </row>
    <row r="8" spans="1:6" ht="14.4" customHeight="1" x14ac:dyDescent="0.3">
      <c r="A8" s="690" t="s">
        <v>2095</v>
      </c>
      <c r="B8" s="667">
        <v>640.4</v>
      </c>
      <c r="C8" s="680">
        <v>0.1319196534328155</v>
      </c>
      <c r="D8" s="667">
        <v>4214.0700000000006</v>
      </c>
      <c r="E8" s="680">
        <v>0.86808034656718458</v>
      </c>
      <c r="F8" s="668">
        <v>4854.47</v>
      </c>
    </row>
    <row r="9" spans="1:6" ht="14.4" customHeight="1" x14ac:dyDescent="0.3">
      <c r="A9" s="690" t="s">
        <v>2086</v>
      </c>
      <c r="B9" s="667">
        <v>381.26</v>
      </c>
      <c r="C9" s="680">
        <v>9.7227389837562413E-3</v>
      </c>
      <c r="D9" s="667">
        <v>38831.970000000023</v>
      </c>
      <c r="E9" s="680">
        <v>0.99027726101624369</v>
      </c>
      <c r="F9" s="668">
        <v>39213.230000000025</v>
      </c>
    </row>
    <row r="10" spans="1:6" ht="14.4" customHeight="1" x14ac:dyDescent="0.3">
      <c r="A10" s="690" t="s">
        <v>2071</v>
      </c>
      <c r="B10" s="667">
        <v>154.36000000000001</v>
      </c>
      <c r="C10" s="680">
        <v>1.8445955715844328E-2</v>
      </c>
      <c r="D10" s="667">
        <v>8213.8700000000008</v>
      </c>
      <c r="E10" s="680">
        <v>0.9815540442841556</v>
      </c>
      <c r="F10" s="668">
        <v>8368.2300000000014</v>
      </c>
    </row>
    <row r="11" spans="1:6" ht="14.4" customHeight="1" x14ac:dyDescent="0.3">
      <c r="A11" s="690" t="s">
        <v>2070</v>
      </c>
      <c r="B11" s="667">
        <v>154.36000000000001</v>
      </c>
      <c r="C11" s="680">
        <v>0.14285714285714288</v>
      </c>
      <c r="D11" s="667">
        <v>926.16000000000008</v>
      </c>
      <c r="E11" s="680">
        <v>0.85714285714285721</v>
      </c>
      <c r="F11" s="668">
        <v>1080.52</v>
      </c>
    </row>
    <row r="12" spans="1:6" ht="14.4" customHeight="1" x14ac:dyDescent="0.3">
      <c r="A12" s="690" t="s">
        <v>2083</v>
      </c>
      <c r="B12" s="667">
        <v>154.36000000000001</v>
      </c>
      <c r="C12" s="680">
        <v>5.0656340246783935E-2</v>
      </c>
      <c r="D12" s="667">
        <v>2892.84</v>
      </c>
      <c r="E12" s="680">
        <v>0.949343659753216</v>
      </c>
      <c r="F12" s="668">
        <v>3047.2000000000003</v>
      </c>
    </row>
    <row r="13" spans="1:6" ht="14.4" customHeight="1" x14ac:dyDescent="0.3">
      <c r="A13" s="690" t="s">
        <v>2078</v>
      </c>
      <c r="B13" s="667">
        <v>153.78999999999996</v>
      </c>
      <c r="C13" s="680">
        <v>9.7063297210984362E-2</v>
      </c>
      <c r="D13" s="667">
        <v>1430.64</v>
      </c>
      <c r="E13" s="680">
        <v>0.90293670278901561</v>
      </c>
      <c r="F13" s="668">
        <v>1584.43</v>
      </c>
    </row>
    <row r="14" spans="1:6" ht="14.4" customHeight="1" x14ac:dyDescent="0.3">
      <c r="A14" s="690" t="s">
        <v>2061</v>
      </c>
      <c r="B14" s="667">
        <v>36.54</v>
      </c>
      <c r="C14" s="680">
        <v>9.022444998641941E-3</v>
      </c>
      <c r="D14" s="667">
        <v>4013.36</v>
      </c>
      <c r="E14" s="680">
        <v>0.99097755500135809</v>
      </c>
      <c r="F14" s="668">
        <v>4049.9</v>
      </c>
    </row>
    <row r="15" spans="1:6" ht="14.4" customHeight="1" x14ac:dyDescent="0.3">
      <c r="A15" s="690" t="s">
        <v>2072</v>
      </c>
      <c r="B15" s="667"/>
      <c r="C15" s="680">
        <v>0</v>
      </c>
      <c r="D15" s="667">
        <v>154.36000000000001</v>
      </c>
      <c r="E15" s="680">
        <v>1</v>
      </c>
      <c r="F15" s="668">
        <v>154.36000000000001</v>
      </c>
    </row>
    <row r="16" spans="1:6" ht="14.4" customHeight="1" x14ac:dyDescent="0.3">
      <c r="A16" s="690" t="s">
        <v>2058</v>
      </c>
      <c r="B16" s="667"/>
      <c r="C16" s="680">
        <v>0</v>
      </c>
      <c r="D16" s="667">
        <v>463.08000000000004</v>
      </c>
      <c r="E16" s="680">
        <v>1</v>
      </c>
      <c r="F16" s="668">
        <v>463.08000000000004</v>
      </c>
    </row>
    <row r="17" spans="1:6" ht="14.4" customHeight="1" x14ac:dyDescent="0.3">
      <c r="A17" s="690" t="s">
        <v>2089</v>
      </c>
      <c r="B17" s="667"/>
      <c r="C17" s="680">
        <v>0</v>
      </c>
      <c r="D17" s="667">
        <v>2624.12</v>
      </c>
      <c r="E17" s="680">
        <v>1</v>
      </c>
      <c r="F17" s="668">
        <v>2624.12</v>
      </c>
    </row>
    <row r="18" spans="1:6" ht="14.4" customHeight="1" x14ac:dyDescent="0.3">
      <c r="A18" s="690" t="s">
        <v>2087</v>
      </c>
      <c r="B18" s="667"/>
      <c r="C18" s="680">
        <v>0</v>
      </c>
      <c r="D18" s="667">
        <v>6014.4500000000016</v>
      </c>
      <c r="E18" s="680">
        <v>1</v>
      </c>
      <c r="F18" s="668">
        <v>6014.4500000000016</v>
      </c>
    </row>
    <row r="19" spans="1:6" ht="14.4" customHeight="1" x14ac:dyDescent="0.3">
      <c r="A19" s="690" t="s">
        <v>2057</v>
      </c>
      <c r="B19" s="667"/>
      <c r="C19" s="680">
        <v>0</v>
      </c>
      <c r="D19" s="667">
        <v>2153.11</v>
      </c>
      <c r="E19" s="680">
        <v>1</v>
      </c>
      <c r="F19" s="668">
        <v>2153.11</v>
      </c>
    </row>
    <row r="20" spans="1:6" ht="14.4" customHeight="1" x14ac:dyDescent="0.3">
      <c r="A20" s="690" t="s">
        <v>2067</v>
      </c>
      <c r="B20" s="667">
        <v>0</v>
      </c>
      <c r="C20" s="680">
        <v>0</v>
      </c>
      <c r="D20" s="667">
        <v>25486.900000000005</v>
      </c>
      <c r="E20" s="680">
        <v>1</v>
      </c>
      <c r="F20" s="668">
        <v>25486.900000000005</v>
      </c>
    </row>
    <row r="21" spans="1:6" ht="14.4" customHeight="1" x14ac:dyDescent="0.3">
      <c r="A21" s="690" t="s">
        <v>2076</v>
      </c>
      <c r="B21" s="667">
        <v>0</v>
      </c>
      <c r="C21" s="680">
        <v>0</v>
      </c>
      <c r="D21" s="667">
        <v>3550.2800000000007</v>
      </c>
      <c r="E21" s="680">
        <v>1</v>
      </c>
      <c r="F21" s="668">
        <v>3550.2800000000007</v>
      </c>
    </row>
    <row r="22" spans="1:6" ht="14.4" customHeight="1" x14ac:dyDescent="0.3">
      <c r="A22" s="690" t="s">
        <v>2068</v>
      </c>
      <c r="B22" s="667"/>
      <c r="C22" s="680">
        <v>0</v>
      </c>
      <c r="D22" s="667">
        <v>2038.2000000000005</v>
      </c>
      <c r="E22" s="680">
        <v>1</v>
      </c>
      <c r="F22" s="668">
        <v>2038.2000000000005</v>
      </c>
    </row>
    <row r="23" spans="1:6" ht="14.4" customHeight="1" x14ac:dyDescent="0.3">
      <c r="A23" s="690" t="s">
        <v>2063</v>
      </c>
      <c r="B23" s="667"/>
      <c r="C23" s="680">
        <v>0</v>
      </c>
      <c r="D23" s="667">
        <v>6654.6400000000021</v>
      </c>
      <c r="E23" s="680">
        <v>1</v>
      </c>
      <c r="F23" s="668">
        <v>6654.6400000000021</v>
      </c>
    </row>
    <row r="24" spans="1:6" ht="14.4" customHeight="1" x14ac:dyDescent="0.3">
      <c r="A24" s="690" t="s">
        <v>2092</v>
      </c>
      <c r="B24" s="667"/>
      <c r="C24" s="680">
        <v>0</v>
      </c>
      <c r="D24" s="667">
        <v>2932.8400000000006</v>
      </c>
      <c r="E24" s="680">
        <v>1</v>
      </c>
      <c r="F24" s="668">
        <v>2932.8400000000006</v>
      </c>
    </row>
    <row r="25" spans="1:6" ht="14.4" customHeight="1" x14ac:dyDescent="0.3">
      <c r="A25" s="690" t="s">
        <v>2081</v>
      </c>
      <c r="B25" s="667">
        <v>0</v>
      </c>
      <c r="C25" s="680">
        <v>0</v>
      </c>
      <c r="D25" s="667">
        <v>209.14000000000001</v>
      </c>
      <c r="E25" s="680">
        <v>1</v>
      </c>
      <c r="F25" s="668">
        <v>209.14000000000001</v>
      </c>
    </row>
    <row r="26" spans="1:6" ht="14.4" customHeight="1" x14ac:dyDescent="0.3">
      <c r="A26" s="690" t="s">
        <v>2094</v>
      </c>
      <c r="B26" s="667"/>
      <c r="C26" s="680">
        <v>0</v>
      </c>
      <c r="D26" s="667">
        <v>617.44000000000005</v>
      </c>
      <c r="E26" s="680">
        <v>1</v>
      </c>
      <c r="F26" s="668">
        <v>617.44000000000005</v>
      </c>
    </row>
    <row r="27" spans="1:6" ht="14.4" customHeight="1" x14ac:dyDescent="0.3">
      <c r="A27" s="690" t="s">
        <v>2059</v>
      </c>
      <c r="B27" s="667"/>
      <c r="C27" s="680">
        <v>0</v>
      </c>
      <c r="D27" s="667">
        <v>35293.180000000015</v>
      </c>
      <c r="E27" s="680">
        <v>1</v>
      </c>
      <c r="F27" s="668">
        <v>35293.180000000015</v>
      </c>
    </row>
    <row r="28" spans="1:6" ht="14.4" customHeight="1" x14ac:dyDescent="0.3">
      <c r="A28" s="690" t="s">
        <v>2069</v>
      </c>
      <c r="B28" s="667">
        <v>0</v>
      </c>
      <c r="C28" s="680">
        <v>0</v>
      </c>
      <c r="D28" s="667">
        <v>25589.710000000006</v>
      </c>
      <c r="E28" s="680">
        <v>1</v>
      </c>
      <c r="F28" s="668">
        <v>25589.710000000006</v>
      </c>
    </row>
    <row r="29" spans="1:6" ht="14.4" customHeight="1" x14ac:dyDescent="0.3">
      <c r="A29" s="690" t="s">
        <v>2093</v>
      </c>
      <c r="B29" s="667"/>
      <c r="C29" s="680">
        <v>0</v>
      </c>
      <c r="D29" s="667">
        <v>282.18</v>
      </c>
      <c r="E29" s="680">
        <v>1</v>
      </c>
      <c r="F29" s="668">
        <v>282.18</v>
      </c>
    </row>
    <row r="30" spans="1:6" ht="14.4" customHeight="1" x14ac:dyDescent="0.3">
      <c r="A30" s="690" t="s">
        <v>2062</v>
      </c>
      <c r="B30" s="667"/>
      <c r="C30" s="680">
        <v>0</v>
      </c>
      <c r="D30" s="667">
        <v>154.36000000000001</v>
      </c>
      <c r="E30" s="680">
        <v>1</v>
      </c>
      <c r="F30" s="668">
        <v>154.36000000000001</v>
      </c>
    </row>
    <row r="31" spans="1:6" ht="14.4" customHeight="1" x14ac:dyDescent="0.3">
      <c r="A31" s="690" t="s">
        <v>2073</v>
      </c>
      <c r="B31" s="667"/>
      <c r="C31" s="680">
        <v>0</v>
      </c>
      <c r="D31" s="667">
        <v>4167.72</v>
      </c>
      <c r="E31" s="680">
        <v>1</v>
      </c>
      <c r="F31" s="668">
        <v>4167.72</v>
      </c>
    </row>
    <row r="32" spans="1:6" ht="14.4" customHeight="1" x14ac:dyDescent="0.3">
      <c r="A32" s="690" t="s">
        <v>2064</v>
      </c>
      <c r="B32" s="667"/>
      <c r="C32" s="680">
        <v>0</v>
      </c>
      <c r="D32" s="667">
        <v>3087.2</v>
      </c>
      <c r="E32" s="680">
        <v>1</v>
      </c>
      <c r="F32" s="668">
        <v>3087.2</v>
      </c>
    </row>
    <row r="33" spans="1:6" ht="14.4" customHeight="1" x14ac:dyDescent="0.3">
      <c r="A33" s="690" t="s">
        <v>2075</v>
      </c>
      <c r="B33" s="667">
        <v>0</v>
      </c>
      <c r="C33" s="680">
        <v>0</v>
      </c>
      <c r="D33" s="667">
        <v>2815.0000000000005</v>
      </c>
      <c r="E33" s="680">
        <v>1</v>
      </c>
      <c r="F33" s="668">
        <v>2815.0000000000005</v>
      </c>
    </row>
    <row r="34" spans="1:6" ht="14.4" customHeight="1" x14ac:dyDescent="0.3">
      <c r="A34" s="690" t="s">
        <v>2066</v>
      </c>
      <c r="B34" s="667"/>
      <c r="C34" s="680">
        <v>0</v>
      </c>
      <c r="D34" s="667">
        <v>8738.1500000000033</v>
      </c>
      <c r="E34" s="680">
        <v>1</v>
      </c>
      <c r="F34" s="668">
        <v>8738.1500000000033</v>
      </c>
    </row>
    <row r="35" spans="1:6" ht="14.4" customHeight="1" x14ac:dyDescent="0.3">
      <c r="A35" s="690" t="s">
        <v>2084</v>
      </c>
      <c r="B35" s="667"/>
      <c r="C35" s="680">
        <v>0</v>
      </c>
      <c r="D35" s="667">
        <v>8773.4600000000009</v>
      </c>
      <c r="E35" s="680">
        <v>1</v>
      </c>
      <c r="F35" s="668">
        <v>8773.4600000000009</v>
      </c>
    </row>
    <row r="36" spans="1:6" ht="14.4" customHeight="1" x14ac:dyDescent="0.3">
      <c r="A36" s="690" t="s">
        <v>2060</v>
      </c>
      <c r="B36" s="667"/>
      <c r="C36" s="680">
        <v>0</v>
      </c>
      <c r="D36" s="667">
        <v>28791.480000000018</v>
      </c>
      <c r="E36" s="680">
        <v>1</v>
      </c>
      <c r="F36" s="668">
        <v>28791.480000000018</v>
      </c>
    </row>
    <row r="37" spans="1:6" ht="14.4" customHeight="1" x14ac:dyDescent="0.3">
      <c r="A37" s="690" t="s">
        <v>2091</v>
      </c>
      <c r="B37" s="667"/>
      <c r="C37" s="680">
        <v>0</v>
      </c>
      <c r="D37" s="667">
        <v>2006.6800000000003</v>
      </c>
      <c r="E37" s="680">
        <v>1</v>
      </c>
      <c r="F37" s="668">
        <v>2006.6800000000003</v>
      </c>
    </row>
    <row r="38" spans="1:6" ht="14.4" customHeight="1" x14ac:dyDescent="0.3">
      <c r="A38" s="690" t="s">
        <v>2080</v>
      </c>
      <c r="B38" s="667"/>
      <c r="C38" s="680">
        <v>0</v>
      </c>
      <c r="D38" s="667">
        <v>21514.800000000003</v>
      </c>
      <c r="E38" s="680">
        <v>1</v>
      </c>
      <c r="F38" s="668">
        <v>21514.800000000003</v>
      </c>
    </row>
    <row r="39" spans="1:6" ht="14.4" customHeight="1" x14ac:dyDescent="0.3">
      <c r="A39" s="690" t="s">
        <v>2085</v>
      </c>
      <c r="B39" s="667"/>
      <c r="C39" s="680">
        <v>0</v>
      </c>
      <c r="D39" s="667">
        <v>12467.570000000005</v>
      </c>
      <c r="E39" s="680">
        <v>1</v>
      </c>
      <c r="F39" s="668">
        <v>12467.570000000005</v>
      </c>
    </row>
    <row r="40" spans="1:6" ht="14.4" customHeight="1" x14ac:dyDescent="0.3">
      <c r="A40" s="690" t="s">
        <v>2077</v>
      </c>
      <c r="B40" s="667"/>
      <c r="C40" s="680">
        <v>0</v>
      </c>
      <c r="D40" s="667">
        <v>9248.720000000003</v>
      </c>
      <c r="E40" s="680">
        <v>1</v>
      </c>
      <c r="F40" s="668">
        <v>9248.720000000003</v>
      </c>
    </row>
    <row r="41" spans="1:6" ht="14.4" customHeight="1" thickBot="1" x14ac:dyDescent="0.35">
      <c r="A41" s="691" t="s">
        <v>2079</v>
      </c>
      <c r="B41" s="682"/>
      <c r="C41" s="683">
        <v>0</v>
      </c>
      <c r="D41" s="682">
        <v>926.16000000000008</v>
      </c>
      <c r="E41" s="683">
        <v>1</v>
      </c>
      <c r="F41" s="684">
        <v>926.16000000000008</v>
      </c>
    </row>
    <row r="42" spans="1:6" ht="14.4" customHeight="1" thickBot="1" x14ac:dyDescent="0.35">
      <c r="A42" s="685" t="s">
        <v>3</v>
      </c>
      <c r="B42" s="686">
        <v>13304.990000000002</v>
      </c>
      <c r="C42" s="687">
        <v>4.2702861774311165E-2</v>
      </c>
      <c r="D42" s="686">
        <v>298266.40000000002</v>
      </c>
      <c r="E42" s="687">
        <v>0.95729713822568852</v>
      </c>
      <c r="F42" s="688">
        <v>311571.39000000013</v>
      </c>
    </row>
    <row r="43" spans="1:6" ht="14.4" customHeight="1" thickBot="1" x14ac:dyDescent="0.35"/>
    <row r="44" spans="1:6" ht="14.4" customHeight="1" x14ac:dyDescent="0.3">
      <c r="A44" s="753" t="s">
        <v>1858</v>
      </c>
      <c r="B44" s="229">
        <v>4487.6499999999996</v>
      </c>
      <c r="C44" s="744">
        <v>0.1796953989504938</v>
      </c>
      <c r="D44" s="229">
        <v>20486</v>
      </c>
      <c r="E44" s="744">
        <v>0.82030460104950609</v>
      </c>
      <c r="F44" s="752">
        <v>24973.65</v>
      </c>
    </row>
    <row r="45" spans="1:6" ht="14.4" customHeight="1" x14ac:dyDescent="0.3">
      <c r="A45" s="690" t="s">
        <v>1859</v>
      </c>
      <c r="B45" s="667">
        <v>4013.36</v>
      </c>
      <c r="C45" s="680">
        <v>1.5575473573396371E-2</v>
      </c>
      <c r="D45" s="667">
        <v>253658.41999999978</v>
      </c>
      <c r="E45" s="680">
        <v>0.98442452642660372</v>
      </c>
      <c r="F45" s="668">
        <v>257671.77999999977</v>
      </c>
    </row>
    <row r="46" spans="1:6" ht="14.4" customHeight="1" x14ac:dyDescent="0.3">
      <c r="A46" s="690" t="s">
        <v>1874</v>
      </c>
      <c r="B46" s="667">
        <v>3393.94</v>
      </c>
      <c r="C46" s="680">
        <v>0.80000094285808576</v>
      </c>
      <c r="D46" s="667">
        <v>848.48</v>
      </c>
      <c r="E46" s="680">
        <v>0.19999905714191429</v>
      </c>
      <c r="F46" s="668">
        <v>4242.42</v>
      </c>
    </row>
    <row r="47" spans="1:6" ht="14.4" customHeight="1" x14ac:dyDescent="0.3">
      <c r="A47" s="690" t="s">
        <v>2802</v>
      </c>
      <c r="B47" s="667">
        <v>640.4</v>
      </c>
      <c r="C47" s="680">
        <v>1</v>
      </c>
      <c r="D47" s="667"/>
      <c r="E47" s="680">
        <v>0</v>
      </c>
      <c r="F47" s="668">
        <v>640.4</v>
      </c>
    </row>
    <row r="48" spans="1:6" ht="14.4" customHeight="1" x14ac:dyDescent="0.3">
      <c r="A48" s="690" t="s">
        <v>1897</v>
      </c>
      <c r="B48" s="667">
        <v>413.45</v>
      </c>
      <c r="C48" s="680">
        <v>0.22663860064573776</v>
      </c>
      <c r="D48" s="667">
        <v>1410.8199999999997</v>
      </c>
      <c r="E48" s="680">
        <v>0.77336139935426218</v>
      </c>
      <c r="F48" s="668">
        <v>1824.2699999999998</v>
      </c>
    </row>
    <row r="49" spans="1:6" ht="14.4" customHeight="1" x14ac:dyDescent="0.3">
      <c r="A49" s="690" t="s">
        <v>1861</v>
      </c>
      <c r="B49" s="667">
        <v>158.02000000000001</v>
      </c>
      <c r="C49" s="680">
        <v>2.872673065735893E-2</v>
      </c>
      <c r="D49" s="667">
        <v>5342.78</v>
      </c>
      <c r="E49" s="680">
        <v>0.97127326934264102</v>
      </c>
      <c r="F49" s="668">
        <v>5500.8</v>
      </c>
    </row>
    <row r="50" spans="1:6" ht="14.4" customHeight="1" x14ac:dyDescent="0.3">
      <c r="A50" s="690" t="s">
        <v>1881</v>
      </c>
      <c r="B50" s="667">
        <v>130.82999999999998</v>
      </c>
      <c r="C50" s="680">
        <v>1</v>
      </c>
      <c r="D50" s="667"/>
      <c r="E50" s="680">
        <v>0</v>
      </c>
      <c r="F50" s="668">
        <v>130.82999999999998</v>
      </c>
    </row>
    <row r="51" spans="1:6" ht="14.4" customHeight="1" x14ac:dyDescent="0.3">
      <c r="A51" s="690" t="s">
        <v>1890</v>
      </c>
      <c r="B51" s="667">
        <v>62.64</v>
      </c>
      <c r="C51" s="680">
        <v>0.39999999999999997</v>
      </c>
      <c r="D51" s="667">
        <v>93.960000000000008</v>
      </c>
      <c r="E51" s="680">
        <v>0.6</v>
      </c>
      <c r="F51" s="668">
        <v>156.60000000000002</v>
      </c>
    </row>
    <row r="52" spans="1:6" ht="14.4" customHeight="1" x14ac:dyDescent="0.3">
      <c r="A52" s="690" t="s">
        <v>1892</v>
      </c>
      <c r="B52" s="667">
        <v>4.7</v>
      </c>
      <c r="C52" s="680">
        <v>5.5548989481148794E-2</v>
      </c>
      <c r="D52" s="667">
        <v>79.910000000000011</v>
      </c>
      <c r="E52" s="680">
        <v>0.94445101051885116</v>
      </c>
      <c r="F52" s="668">
        <v>84.610000000000014</v>
      </c>
    </row>
    <row r="53" spans="1:6" ht="14.4" customHeight="1" x14ac:dyDescent="0.3">
      <c r="A53" s="690" t="s">
        <v>1873</v>
      </c>
      <c r="B53" s="667"/>
      <c r="C53" s="680">
        <v>0</v>
      </c>
      <c r="D53" s="667">
        <v>131.08000000000001</v>
      </c>
      <c r="E53" s="680">
        <v>1</v>
      </c>
      <c r="F53" s="668">
        <v>131.08000000000001</v>
      </c>
    </row>
    <row r="54" spans="1:6" ht="14.4" customHeight="1" x14ac:dyDescent="0.3">
      <c r="A54" s="690" t="s">
        <v>2803</v>
      </c>
      <c r="B54" s="667"/>
      <c r="C54" s="680">
        <v>0</v>
      </c>
      <c r="D54" s="667">
        <v>207.45</v>
      </c>
      <c r="E54" s="680">
        <v>1</v>
      </c>
      <c r="F54" s="668">
        <v>207.45</v>
      </c>
    </row>
    <row r="55" spans="1:6" ht="14.4" customHeight="1" x14ac:dyDescent="0.3">
      <c r="A55" s="690" t="s">
        <v>2804</v>
      </c>
      <c r="B55" s="667"/>
      <c r="C55" s="680">
        <v>0</v>
      </c>
      <c r="D55" s="667">
        <v>738.96</v>
      </c>
      <c r="E55" s="680">
        <v>1</v>
      </c>
      <c r="F55" s="668">
        <v>738.96</v>
      </c>
    </row>
    <row r="56" spans="1:6" ht="14.4" customHeight="1" x14ac:dyDescent="0.3">
      <c r="A56" s="690" t="s">
        <v>1885</v>
      </c>
      <c r="B56" s="667">
        <v>0</v>
      </c>
      <c r="C56" s="680">
        <v>0</v>
      </c>
      <c r="D56" s="667">
        <v>235.44</v>
      </c>
      <c r="E56" s="680">
        <v>1</v>
      </c>
      <c r="F56" s="668">
        <v>235.44</v>
      </c>
    </row>
    <row r="57" spans="1:6" ht="14.4" customHeight="1" x14ac:dyDescent="0.3">
      <c r="A57" s="690" t="s">
        <v>2805</v>
      </c>
      <c r="B57" s="667">
        <v>0</v>
      </c>
      <c r="C57" s="680"/>
      <c r="D57" s="667"/>
      <c r="E57" s="680"/>
      <c r="F57" s="668">
        <v>0</v>
      </c>
    </row>
    <row r="58" spans="1:6" ht="14.4" customHeight="1" x14ac:dyDescent="0.3">
      <c r="A58" s="690" t="s">
        <v>1867</v>
      </c>
      <c r="B58" s="667"/>
      <c r="C58" s="680">
        <v>0</v>
      </c>
      <c r="D58" s="667">
        <v>8933.58</v>
      </c>
      <c r="E58" s="680">
        <v>1</v>
      </c>
      <c r="F58" s="668">
        <v>8933.58</v>
      </c>
    </row>
    <row r="59" spans="1:6" ht="14.4" customHeight="1" x14ac:dyDescent="0.3">
      <c r="A59" s="690" t="s">
        <v>1879</v>
      </c>
      <c r="B59" s="667"/>
      <c r="C59" s="680">
        <v>0</v>
      </c>
      <c r="D59" s="667">
        <v>144.80000000000001</v>
      </c>
      <c r="E59" s="680">
        <v>1</v>
      </c>
      <c r="F59" s="668">
        <v>144.80000000000001</v>
      </c>
    </row>
    <row r="60" spans="1:6" ht="14.4" customHeight="1" x14ac:dyDescent="0.3">
      <c r="A60" s="690" t="s">
        <v>1862</v>
      </c>
      <c r="B60" s="667"/>
      <c r="C60" s="680"/>
      <c r="D60" s="667">
        <v>0</v>
      </c>
      <c r="E60" s="680"/>
      <c r="F60" s="668">
        <v>0</v>
      </c>
    </row>
    <row r="61" spans="1:6" ht="14.4" customHeight="1" x14ac:dyDescent="0.3">
      <c r="A61" s="690" t="s">
        <v>2806</v>
      </c>
      <c r="B61" s="667"/>
      <c r="C61" s="680">
        <v>0</v>
      </c>
      <c r="D61" s="667">
        <v>264</v>
      </c>
      <c r="E61" s="680">
        <v>1</v>
      </c>
      <c r="F61" s="668">
        <v>264</v>
      </c>
    </row>
    <row r="62" spans="1:6" ht="14.4" customHeight="1" x14ac:dyDescent="0.3">
      <c r="A62" s="690" t="s">
        <v>2807</v>
      </c>
      <c r="B62" s="667"/>
      <c r="C62" s="680">
        <v>0</v>
      </c>
      <c r="D62" s="667">
        <v>1547.9499999999998</v>
      </c>
      <c r="E62" s="680">
        <v>1</v>
      </c>
      <c r="F62" s="668">
        <v>1547.9499999999998</v>
      </c>
    </row>
    <row r="63" spans="1:6" ht="14.4" customHeight="1" x14ac:dyDescent="0.3">
      <c r="A63" s="690" t="s">
        <v>1894</v>
      </c>
      <c r="B63" s="667">
        <v>0</v>
      </c>
      <c r="C63" s="680">
        <v>0</v>
      </c>
      <c r="D63" s="667">
        <v>349.09999999999997</v>
      </c>
      <c r="E63" s="680">
        <v>1</v>
      </c>
      <c r="F63" s="668">
        <v>349.09999999999997</v>
      </c>
    </row>
    <row r="64" spans="1:6" ht="14.4" customHeight="1" x14ac:dyDescent="0.3">
      <c r="A64" s="690" t="s">
        <v>1868</v>
      </c>
      <c r="B64" s="667"/>
      <c r="C64" s="680">
        <v>0</v>
      </c>
      <c r="D64" s="667">
        <v>1337.08</v>
      </c>
      <c r="E64" s="680">
        <v>1</v>
      </c>
      <c r="F64" s="668">
        <v>1337.08</v>
      </c>
    </row>
    <row r="65" spans="1:6" ht="14.4" customHeight="1" x14ac:dyDescent="0.3">
      <c r="A65" s="690" t="s">
        <v>2808</v>
      </c>
      <c r="B65" s="667"/>
      <c r="C65" s="680">
        <v>0</v>
      </c>
      <c r="D65" s="667">
        <v>654.04</v>
      </c>
      <c r="E65" s="680">
        <v>1</v>
      </c>
      <c r="F65" s="668">
        <v>654.04</v>
      </c>
    </row>
    <row r="66" spans="1:6" ht="14.4" customHeight="1" x14ac:dyDescent="0.3">
      <c r="A66" s="690" t="s">
        <v>1899</v>
      </c>
      <c r="B66" s="667"/>
      <c r="C66" s="680"/>
      <c r="D66" s="667">
        <v>0</v>
      </c>
      <c r="E66" s="680"/>
      <c r="F66" s="668">
        <v>0</v>
      </c>
    </row>
    <row r="67" spans="1:6" ht="14.4" customHeight="1" x14ac:dyDescent="0.3">
      <c r="A67" s="690" t="s">
        <v>1898</v>
      </c>
      <c r="B67" s="667"/>
      <c r="C67" s="680">
        <v>0</v>
      </c>
      <c r="D67" s="667">
        <v>63.75</v>
      </c>
      <c r="E67" s="680">
        <v>1</v>
      </c>
      <c r="F67" s="668">
        <v>63.75</v>
      </c>
    </row>
    <row r="68" spans="1:6" ht="14.4" customHeight="1" x14ac:dyDescent="0.3">
      <c r="A68" s="690" t="s">
        <v>2809</v>
      </c>
      <c r="B68" s="667">
        <v>0</v>
      </c>
      <c r="C68" s="680"/>
      <c r="D68" s="667"/>
      <c r="E68" s="680"/>
      <c r="F68" s="668">
        <v>0</v>
      </c>
    </row>
    <row r="69" spans="1:6" ht="14.4" customHeight="1" x14ac:dyDescent="0.3">
      <c r="A69" s="690" t="s">
        <v>2810</v>
      </c>
      <c r="B69" s="667"/>
      <c r="C69" s="680">
        <v>0</v>
      </c>
      <c r="D69" s="667">
        <v>138.32</v>
      </c>
      <c r="E69" s="680">
        <v>1</v>
      </c>
      <c r="F69" s="668">
        <v>138.32</v>
      </c>
    </row>
    <row r="70" spans="1:6" ht="14.4" customHeight="1" x14ac:dyDescent="0.3">
      <c r="A70" s="690" t="s">
        <v>1864</v>
      </c>
      <c r="B70" s="667"/>
      <c r="C70" s="680">
        <v>0</v>
      </c>
      <c r="D70" s="667">
        <v>211.63</v>
      </c>
      <c r="E70" s="680">
        <v>1</v>
      </c>
      <c r="F70" s="668">
        <v>211.63</v>
      </c>
    </row>
    <row r="71" spans="1:6" ht="14.4" customHeight="1" x14ac:dyDescent="0.3">
      <c r="A71" s="690" t="s">
        <v>2811</v>
      </c>
      <c r="B71" s="667"/>
      <c r="C71" s="680">
        <v>0</v>
      </c>
      <c r="D71" s="667">
        <v>414.9</v>
      </c>
      <c r="E71" s="680">
        <v>1</v>
      </c>
      <c r="F71" s="668">
        <v>414.9</v>
      </c>
    </row>
    <row r="72" spans="1:6" ht="14.4" customHeight="1" x14ac:dyDescent="0.3">
      <c r="A72" s="690" t="s">
        <v>1900</v>
      </c>
      <c r="B72" s="667"/>
      <c r="C72" s="680">
        <v>0</v>
      </c>
      <c r="D72" s="667">
        <v>973.95</v>
      </c>
      <c r="E72" s="680">
        <v>1</v>
      </c>
      <c r="F72" s="668">
        <v>973.95</v>
      </c>
    </row>
    <row r="73" spans="1:6" ht="14.4" customHeight="1" thickBot="1" x14ac:dyDescent="0.35">
      <c r="A73" s="691" t="s">
        <v>2812</v>
      </c>
      <c r="B73" s="682">
        <v>0</v>
      </c>
      <c r="C73" s="683"/>
      <c r="D73" s="682"/>
      <c r="E73" s="683"/>
      <c r="F73" s="684">
        <v>0</v>
      </c>
    </row>
    <row r="74" spans="1:6" ht="14.4" customHeight="1" thickBot="1" x14ac:dyDescent="0.35">
      <c r="A74" s="685" t="s">
        <v>3</v>
      </c>
      <c r="B74" s="686">
        <v>13304.990000000002</v>
      </c>
      <c r="C74" s="687">
        <v>4.2702861774311214E-2</v>
      </c>
      <c r="D74" s="686">
        <v>298266.39999999985</v>
      </c>
      <c r="E74" s="687">
        <v>0.95729713822568896</v>
      </c>
      <c r="F74" s="688">
        <v>311571.38999999978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4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{1078A4FF-74FA-41D6-9402-A675C70D5CB6}</x14:id>
        </ext>
      </extLst>
    </cfRule>
  </conditionalFormatting>
  <conditionalFormatting sqref="F44:F7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{85DC381C-38ED-4451-86E1-4C00AA47E917}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78A4FF-74FA-41D6-9402-A675C70D5CB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F5:F41</xm:sqref>
        </x14:conditionalFormatting>
        <x14:conditionalFormatting xmlns:xm="http://schemas.microsoft.com/office/excel/2006/main">
          <x14:cfRule type="dataBar" id="{85DC381C-38ED-4451-86E1-4C00AA47E91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F44:F73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2824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119</v>
      </c>
      <c r="G3" s="47">
        <f>SUBTOTAL(9,G6:G1048576)</f>
        <v>13304.990000000002</v>
      </c>
      <c r="H3" s="48">
        <f>IF(M3=0,0,G3/M3)</f>
        <v>4.2702861774311207E-2</v>
      </c>
      <c r="I3" s="47">
        <f>SUBTOTAL(9,I6:I1048576)</f>
        <v>1973</v>
      </c>
      <c r="J3" s="47">
        <f>SUBTOTAL(9,J6:J1048576)</f>
        <v>298266.39999999991</v>
      </c>
      <c r="K3" s="48">
        <f>IF(M3=0,0,J3/M3)</f>
        <v>0.95729713822568907</v>
      </c>
      <c r="L3" s="47">
        <f>SUBTOTAL(9,L6:L1048576)</f>
        <v>2092</v>
      </c>
      <c r="M3" s="49">
        <f>SUBTOTAL(9,M6:M1048576)</f>
        <v>311571.38999999984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2057</v>
      </c>
      <c r="B6" s="739" t="s">
        <v>1964</v>
      </c>
      <c r="C6" s="739" t="s">
        <v>1658</v>
      </c>
      <c r="D6" s="739" t="s">
        <v>1438</v>
      </c>
      <c r="E6" s="739" t="s">
        <v>1965</v>
      </c>
      <c r="F6" s="229"/>
      <c r="G6" s="229"/>
      <c r="H6" s="744">
        <v>0</v>
      </c>
      <c r="I6" s="229">
        <v>12</v>
      </c>
      <c r="J6" s="229">
        <v>1852.32</v>
      </c>
      <c r="K6" s="744">
        <v>1</v>
      </c>
      <c r="L6" s="229">
        <v>12</v>
      </c>
      <c r="M6" s="752">
        <v>1852.32</v>
      </c>
    </row>
    <row r="7" spans="1:13" ht="14.4" customHeight="1" x14ac:dyDescent="0.3">
      <c r="A7" s="663" t="s">
        <v>2057</v>
      </c>
      <c r="B7" s="664" t="s">
        <v>1964</v>
      </c>
      <c r="C7" s="664" t="s">
        <v>2659</v>
      </c>
      <c r="D7" s="664" t="s">
        <v>2660</v>
      </c>
      <c r="E7" s="664" t="s">
        <v>2661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2057</v>
      </c>
      <c r="B8" s="664" t="s">
        <v>1964</v>
      </c>
      <c r="C8" s="664" t="s">
        <v>1437</v>
      </c>
      <c r="D8" s="664" t="s">
        <v>1438</v>
      </c>
      <c r="E8" s="664" t="s">
        <v>1966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2058</v>
      </c>
      <c r="B9" s="664" t="s">
        <v>1964</v>
      </c>
      <c r="C9" s="664" t="s">
        <v>1658</v>
      </c>
      <c r="D9" s="664" t="s">
        <v>1438</v>
      </c>
      <c r="E9" s="664" t="s">
        <v>1965</v>
      </c>
      <c r="F9" s="667"/>
      <c r="G9" s="667"/>
      <c r="H9" s="680">
        <v>0</v>
      </c>
      <c r="I9" s="667">
        <v>3</v>
      </c>
      <c r="J9" s="667">
        <v>463.08000000000004</v>
      </c>
      <c r="K9" s="680">
        <v>1</v>
      </c>
      <c r="L9" s="667">
        <v>3</v>
      </c>
      <c r="M9" s="668">
        <v>463.08000000000004</v>
      </c>
    </row>
    <row r="10" spans="1:13" ht="14.4" customHeight="1" x14ac:dyDescent="0.3">
      <c r="A10" s="663" t="s">
        <v>2059</v>
      </c>
      <c r="B10" s="664" t="s">
        <v>1925</v>
      </c>
      <c r="C10" s="664" t="s">
        <v>2141</v>
      </c>
      <c r="D10" s="664" t="s">
        <v>1322</v>
      </c>
      <c r="E10" s="664" t="s">
        <v>1929</v>
      </c>
      <c r="F10" s="667"/>
      <c r="G10" s="667"/>
      <c r="H10" s="680">
        <v>0</v>
      </c>
      <c r="I10" s="667">
        <v>2</v>
      </c>
      <c r="J10" s="667">
        <v>1086.78</v>
      </c>
      <c r="K10" s="680">
        <v>1</v>
      </c>
      <c r="L10" s="667">
        <v>2</v>
      </c>
      <c r="M10" s="668">
        <v>1086.78</v>
      </c>
    </row>
    <row r="11" spans="1:13" ht="14.4" customHeight="1" x14ac:dyDescent="0.3">
      <c r="A11" s="663" t="s">
        <v>2059</v>
      </c>
      <c r="B11" s="664" t="s">
        <v>1925</v>
      </c>
      <c r="C11" s="664" t="s">
        <v>2142</v>
      </c>
      <c r="D11" s="664" t="s">
        <v>1322</v>
      </c>
      <c r="E11" s="664" t="s">
        <v>1927</v>
      </c>
      <c r="F11" s="667"/>
      <c r="G11" s="667"/>
      <c r="H11" s="680">
        <v>0</v>
      </c>
      <c r="I11" s="667">
        <v>2</v>
      </c>
      <c r="J11" s="667">
        <v>1472.66</v>
      </c>
      <c r="K11" s="680">
        <v>1</v>
      </c>
      <c r="L11" s="667">
        <v>2</v>
      </c>
      <c r="M11" s="668">
        <v>1472.66</v>
      </c>
    </row>
    <row r="12" spans="1:13" ht="14.4" customHeight="1" x14ac:dyDescent="0.3">
      <c r="A12" s="663" t="s">
        <v>2059</v>
      </c>
      <c r="B12" s="664" t="s">
        <v>1964</v>
      </c>
      <c r="C12" s="664" t="s">
        <v>1658</v>
      </c>
      <c r="D12" s="664" t="s">
        <v>1438</v>
      </c>
      <c r="E12" s="664" t="s">
        <v>1965</v>
      </c>
      <c r="F12" s="667"/>
      <c r="G12" s="667"/>
      <c r="H12" s="680">
        <v>0</v>
      </c>
      <c r="I12" s="667">
        <v>181</v>
      </c>
      <c r="J12" s="667">
        <v>27939.160000000011</v>
      </c>
      <c r="K12" s="680">
        <v>1</v>
      </c>
      <c r="L12" s="667">
        <v>181</v>
      </c>
      <c r="M12" s="668">
        <v>27939.160000000011</v>
      </c>
    </row>
    <row r="13" spans="1:13" ht="14.4" customHeight="1" x14ac:dyDescent="0.3">
      <c r="A13" s="663" t="s">
        <v>2059</v>
      </c>
      <c r="B13" s="664" t="s">
        <v>1964</v>
      </c>
      <c r="C13" s="664" t="s">
        <v>1796</v>
      </c>
      <c r="D13" s="664" t="s">
        <v>2034</v>
      </c>
      <c r="E13" s="664" t="s">
        <v>2035</v>
      </c>
      <c r="F13" s="667"/>
      <c r="G13" s="667"/>
      <c r="H13" s="680">
        <v>0</v>
      </c>
      <c r="I13" s="667">
        <v>2</v>
      </c>
      <c r="J13" s="667">
        <v>222.44</v>
      </c>
      <c r="K13" s="680">
        <v>1</v>
      </c>
      <c r="L13" s="667">
        <v>2</v>
      </c>
      <c r="M13" s="668">
        <v>222.44</v>
      </c>
    </row>
    <row r="14" spans="1:13" ht="14.4" customHeight="1" x14ac:dyDescent="0.3">
      <c r="A14" s="663" t="s">
        <v>2059</v>
      </c>
      <c r="B14" s="664" t="s">
        <v>1994</v>
      </c>
      <c r="C14" s="664" t="s">
        <v>1691</v>
      </c>
      <c r="D14" s="664" t="s">
        <v>1692</v>
      </c>
      <c r="E14" s="664" t="s">
        <v>1995</v>
      </c>
      <c r="F14" s="667"/>
      <c r="G14" s="667"/>
      <c r="H14" s="680">
        <v>0</v>
      </c>
      <c r="I14" s="667">
        <v>1</v>
      </c>
      <c r="J14" s="667">
        <v>4097.2</v>
      </c>
      <c r="K14" s="680">
        <v>1</v>
      </c>
      <c r="L14" s="667">
        <v>1</v>
      </c>
      <c r="M14" s="668">
        <v>4097.2</v>
      </c>
    </row>
    <row r="15" spans="1:13" ht="14.4" customHeight="1" x14ac:dyDescent="0.3">
      <c r="A15" s="663" t="s">
        <v>2059</v>
      </c>
      <c r="B15" s="664" t="s">
        <v>1997</v>
      </c>
      <c r="C15" s="664" t="s">
        <v>1375</v>
      </c>
      <c r="D15" s="664" t="s">
        <v>555</v>
      </c>
      <c r="E15" s="664" t="s">
        <v>1998</v>
      </c>
      <c r="F15" s="667"/>
      <c r="G15" s="667"/>
      <c r="H15" s="680">
        <v>0</v>
      </c>
      <c r="I15" s="667">
        <v>8</v>
      </c>
      <c r="J15" s="667">
        <v>146.08000000000001</v>
      </c>
      <c r="K15" s="680">
        <v>1</v>
      </c>
      <c r="L15" s="667">
        <v>8</v>
      </c>
      <c r="M15" s="668">
        <v>146.08000000000001</v>
      </c>
    </row>
    <row r="16" spans="1:13" ht="14.4" customHeight="1" x14ac:dyDescent="0.3">
      <c r="A16" s="663" t="s">
        <v>2059</v>
      </c>
      <c r="B16" s="664" t="s">
        <v>1997</v>
      </c>
      <c r="C16" s="664" t="s">
        <v>1311</v>
      </c>
      <c r="D16" s="664" t="s">
        <v>555</v>
      </c>
      <c r="E16" s="664" t="s">
        <v>1999</v>
      </c>
      <c r="F16" s="667"/>
      <c r="G16" s="667"/>
      <c r="H16" s="680">
        <v>0</v>
      </c>
      <c r="I16" s="667">
        <v>9</v>
      </c>
      <c r="J16" s="667">
        <v>328.86</v>
      </c>
      <c r="K16" s="680">
        <v>1</v>
      </c>
      <c r="L16" s="667">
        <v>9</v>
      </c>
      <c r="M16" s="668">
        <v>328.86</v>
      </c>
    </row>
    <row r="17" spans="1:13" ht="14.4" customHeight="1" x14ac:dyDescent="0.3">
      <c r="A17" s="663" t="s">
        <v>2060</v>
      </c>
      <c r="B17" s="664" t="s">
        <v>1942</v>
      </c>
      <c r="C17" s="664" t="s">
        <v>1329</v>
      </c>
      <c r="D17" s="664" t="s">
        <v>1944</v>
      </c>
      <c r="E17" s="664" t="s">
        <v>1945</v>
      </c>
      <c r="F17" s="667"/>
      <c r="G17" s="667"/>
      <c r="H17" s="680">
        <v>0</v>
      </c>
      <c r="I17" s="667">
        <v>1</v>
      </c>
      <c r="J17" s="667">
        <v>48.27</v>
      </c>
      <c r="K17" s="680">
        <v>1</v>
      </c>
      <c r="L17" s="667">
        <v>1</v>
      </c>
      <c r="M17" s="668">
        <v>48.27</v>
      </c>
    </row>
    <row r="18" spans="1:13" ht="14.4" customHeight="1" x14ac:dyDescent="0.3">
      <c r="A18" s="663" t="s">
        <v>2060</v>
      </c>
      <c r="B18" s="664" t="s">
        <v>1964</v>
      </c>
      <c r="C18" s="664" t="s">
        <v>1658</v>
      </c>
      <c r="D18" s="664" t="s">
        <v>1438</v>
      </c>
      <c r="E18" s="664" t="s">
        <v>1965</v>
      </c>
      <c r="F18" s="667"/>
      <c r="G18" s="667"/>
      <c r="H18" s="680">
        <v>0</v>
      </c>
      <c r="I18" s="667">
        <v>170</v>
      </c>
      <c r="J18" s="667">
        <v>26241.200000000012</v>
      </c>
      <c r="K18" s="680">
        <v>1</v>
      </c>
      <c r="L18" s="667">
        <v>170</v>
      </c>
      <c r="M18" s="668">
        <v>26241.200000000012</v>
      </c>
    </row>
    <row r="19" spans="1:13" ht="14.4" customHeight="1" x14ac:dyDescent="0.3">
      <c r="A19" s="663" t="s">
        <v>2060</v>
      </c>
      <c r="B19" s="664" t="s">
        <v>1964</v>
      </c>
      <c r="C19" s="664" t="s">
        <v>1796</v>
      </c>
      <c r="D19" s="664" t="s">
        <v>2034</v>
      </c>
      <c r="E19" s="664" t="s">
        <v>2035</v>
      </c>
      <c r="F19" s="667"/>
      <c r="G19" s="667"/>
      <c r="H19" s="680">
        <v>0</v>
      </c>
      <c r="I19" s="667">
        <v>3</v>
      </c>
      <c r="J19" s="667">
        <v>333.65999999999997</v>
      </c>
      <c r="K19" s="680">
        <v>1</v>
      </c>
      <c r="L19" s="667">
        <v>3</v>
      </c>
      <c r="M19" s="668">
        <v>333.65999999999997</v>
      </c>
    </row>
    <row r="20" spans="1:13" ht="14.4" customHeight="1" x14ac:dyDescent="0.3">
      <c r="A20" s="663" t="s">
        <v>2060</v>
      </c>
      <c r="B20" s="664" t="s">
        <v>1964</v>
      </c>
      <c r="C20" s="664" t="s">
        <v>2200</v>
      </c>
      <c r="D20" s="664" t="s">
        <v>2201</v>
      </c>
      <c r="E20" s="664" t="s">
        <v>2202</v>
      </c>
      <c r="F20" s="667"/>
      <c r="G20" s="667"/>
      <c r="H20" s="680">
        <v>0</v>
      </c>
      <c r="I20" s="667">
        <v>3</v>
      </c>
      <c r="J20" s="667">
        <v>448.56000000000006</v>
      </c>
      <c r="K20" s="680">
        <v>1</v>
      </c>
      <c r="L20" s="667">
        <v>3</v>
      </c>
      <c r="M20" s="668">
        <v>448.56000000000006</v>
      </c>
    </row>
    <row r="21" spans="1:13" ht="14.4" customHeight="1" x14ac:dyDescent="0.3">
      <c r="A21" s="663" t="s">
        <v>2060</v>
      </c>
      <c r="B21" s="664" t="s">
        <v>1964</v>
      </c>
      <c r="C21" s="664" t="s">
        <v>2659</v>
      </c>
      <c r="D21" s="664" t="s">
        <v>2660</v>
      </c>
      <c r="E21" s="664" t="s">
        <v>2661</v>
      </c>
      <c r="F21" s="667"/>
      <c r="G21" s="667"/>
      <c r="H21" s="680">
        <v>0</v>
      </c>
      <c r="I21" s="667">
        <v>2</v>
      </c>
      <c r="J21" s="667">
        <v>151.46</v>
      </c>
      <c r="K21" s="680">
        <v>1</v>
      </c>
      <c r="L21" s="667">
        <v>2</v>
      </c>
      <c r="M21" s="668">
        <v>151.46</v>
      </c>
    </row>
    <row r="22" spans="1:13" ht="14.4" customHeight="1" x14ac:dyDescent="0.3">
      <c r="A22" s="663" t="s">
        <v>2060</v>
      </c>
      <c r="B22" s="664" t="s">
        <v>1997</v>
      </c>
      <c r="C22" s="664" t="s">
        <v>1311</v>
      </c>
      <c r="D22" s="664" t="s">
        <v>555</v>
      </c>
      <c r="E22" s="664" t="s">
        <v>1999</v>
      </c>
      <c r="F22" s="667"/>
      <c r="G22" s="667"/>
      <c r="H22" s="680">
        <v>0</v>
      </c>
      <c r="I22" s="667">
        <v>6</v>
      </c>
      <c r="J22" s="667">
        <v>219.24</v>
      </c>
      <c r="K22" s="680">
        <v>1</v>
      </c>
      <c r="L22" s="667">
        <v>6</v>
      </c>
      <c r="M22" s="668">
        <v>219.24</v>
      </c>
    </row>
    <row r="23" spans="1:13" ht="14.4" customHeight="1" x14ac:dyDescent="0.3">
      <c r="A23" s="663" t="s">
        <v>2060</v>
      </c>
      <c r="B23" s="664" t="s">
        <v>2007</v>
      </c>
      <c r="C23" s="664" t="s">
        <v>2176</v>
      </c>
      <c r="D23" s="664" t="s">
        <v>2177</v>
      </c>
      <c r="E23" s="664" t="s">
        <v>2178</v>
      </c>
      <c r="F23" s="667"/>
      <c r="G23" s="667"/>
      <c r="H23" s="680">
        <v>0</v>
      </c>
      <c r="I23" s="667">
        <v>1</v>
      </c>
      <c r="J23" s="667">
        <v>14.11</v>
      </c>
      <c r="K23" s="680">
        <v>1</v>
      </c>
      <c r="L23" s="667">
        <v>1</v>
      </c>
      <c r="M23" s="668">
        <v>14.11</v>
      </c>
    </row>
    <row r="24" spans="1:13" ht="14.4" customHeight="1" x14ac:dyDescent="0.3">
      <c r="A24" s="663" t="s">
        <v>2060</v>
      </c>
      <c r="B24" s="664" t="s">
        <v>2013</v>
      </c>
      <c r="C24" s="664" t="s">
        <v>1382</v>
      </c>
      <c r="D24" s="664" t="s">
        <v>1383</v>
      </c>
      <c r="E24" s="664" t="s">
        <v>1951</v>
      </c>
      <c r="F24" s="667"/>
      <c r="G24" s="667"/>
      <c r="H24" s="680">
        <v>0</v>
      </c>
      <c r="I24" s="667">
        <v>3</v>
      </c>
      <c r="J24" s="667">
        <v>151.13</v>
      </c>
      <c r="K24" s="680">
        <v>1</v>
      </c>
      <c r="L24" s="667">
        <v>3</v>
      </c>
      <c r="M24" s="668">
        <v>151.13</v>
      </c>
    </row>
    <row r="25" spans="1:13" ht="14.4" customHeight="1" x14ac:dyDescent="0.3">
      <c r="A25" s="663" t="s">
        <v>2060</v>
      </c>
      <c r="B25" s="664" t="s">
        <v>2019</v>
      </c>
      <c r="C25" s="664" t="s">
        <v>1469</v>
      </c>
      <c r="D25" s="664" t="s">
        <v>1470</v>
      </c>
      <c r="E25" s="664" t="s">
        <v>2020</v>
      </c>
      <c r="F25" s="667"/>
      <c r="G25" s="667"/>
      <c r="H25" s="680">
        <v>0</v>
      </c>
      <c r="I25" s="667">
        <v>5</v>
      </c>
      <c r="J25" s="667">
        <v>705.2</v>
      </c>
      <c r="K25" s="680">
        <v>1</v>
      </c>
      <c r="L25" s="667">
        <v>5</v>
      </c>
      <c r="M25" s="668">
        <v>705.2</v>
      </c>
    </row>
    <row r="26" spans="1:13" ht="14.4" customHeight="1" x14ac:dyDescent="0.3">
      <c r="A26" s="663" t="s">
        <v>2060</v>
      </c>
      <c r="B26" s="664" t="s">
        <v>2021</v>
      </c>
      <c r="C26" s="664" t="s">
        <v>1390</v>
      </c>
      <c r="D26" s="664" t="s">
        <v>1391</v>
      </c>
      <c r="E26" s="664" t="s">
        <v>2022</v>
      </c>
      <c r="F26" s="667"/>
      <c r="G26" s="667"/>
      <c r="H26" s="680">
        <v>0</v>
      </c>
      <c r="I26" s="667">
        <v>1</v>
      </c>
      <c r="J26" s="667">
        <v>63.75</v>
      </c>
      <c r="K26" s="680">
        <v>1</v>
      </c>
      <c r="L26" s="667">
        <v>1</v>
      </c>
      <c r="M26" s="668">
        <v>63.75</v>
      </c>
    </row>
    <row r="27" spans="1:13" ht="14.4" customHeight="1" x14ac:dyDescent="0.3">
      <c r="A27" s="663" t="s">
        <v>2060</v>
      </c>
      <c r="B27" s="664" t="s">
        <v>2813</v>
      </c>
      <c r="C27" s="664" t="s">
        <v>2664</v>
      </c>
      <c r="D27" s="664" t="s">
        <v>2665</v>
      </c>
      <c r="E27" s="664" t="s">
        <v>2666</v>
      </c>
      <c r="F27" s="667"/>
      <c r="G27" s="667"/>
      <c r="H27" s="680">
        <v>0</v>
      </c>
      <c r="I27" s="667">
        <v>2</v>
      </c>
      <c r="J27" s="667">
        <v>414.9</v>
      </c>
      <c r="K27" s="680">
        <v>1</v>
      </c>
      <c r="L27" s="667">
        <v>2</v>
      </c>
      <c r="M27" s="668">
        <v>414.9</v>
      </c>
    </row>
    <row r="28" spans="1:13" ht="14.4" customHeight="1" x14ac:dyDescent="0.3">
      <c r="A28" s="663" t="s">
        <v>2061</v>
      </c>
      <c r="B28" s="664" t="s">
        <v>1964</v>
      </c>
      <c r="C28" s="664" t="s">
        <v>1658</v>
      </c>
      <c r="D28" s="664" t="s">
        <v>1438</v>
      </c>
      <c r="E28" s="664" t="s">
        <v>1965</v>
      </c>
      <c r="F28" s="667"/>
      <c r="G28" s="667"/>
      <c r="H28" s="680">
        <v>0</v>
      </c>
      <c r="I28" s="667">
        <v>26</v>
      </c>
      <c r="J28" s="667">
        <v>4013.36</v>
      </c>
      <c r="K28" s="680">
        <v>1</v>
      </c>
      <c r="L28" s="667">
        <v>26</v>
      </c>
      <c r="M28" s="668">
        <v>4013.36</v>
      </c>
    </row>
    <row r="29" spans="1:13" ht="14.4" customHeight="1" x14ac:dyDescent="0.3">
      <c r="A29" s="663" t="s">
        <v>2061</v>
      </c>
      <c r="B29" s="664" t="s">
        <v>1997</v>
      </c>
      <c r="C29" s="664" t="s">
        <v>2781</v>
      </c>
      <c r="D29" s="664" t="s">
        <v>2443</v>
      </c>
      <c r="E29" s="664" t="s">
        <v>2594</v>
      </c>
      <c r="F29" s="667">
        <v>1</v>
      </c>
      <c r="G29" s="667">
        <v>36.54</v>
      </c>
      <c r="H29" s="680">
        <v>1</v>
      </c>
      <c r="I29" s="667"/>
      <c r="J29" s="667"/>
      <c r="K29" s="680">
        <v>0</v>
      </c>
      <c r="L29" s="667">
        <v>1</v>
      </c>
      <c r="M29" s="668">
        <v>36.54</v>
      </c>
    </row>
    <row r="30" spans="1:13" ht="14.4" customHeight="1" x14ac:dyDescent="0.3">
      <c r="A30" s="663" t="s">
        <v>2062</v>
      </c>
      <c r="B30" s="664" t="s">
        <v>1964</v>
      </c>
      <c r="C30" s="664" t="s">
        <v>1658</v>
      </c>
      <c r="D30" s="664" t="s">
        <v>1438</v>
      </c>
      <c r="E30" s="664" t="s">
        <v>1965</v>
      </c>
      <c r="F30" s="667"/>
      <c r="G30" s="667"/>
      <c r="H30" s="680">
        <v>0</v>
      </c>
      <c r="I30" s="667">
        <v>1</v>
      </c>
      <c r="J30" s="667">
        <v>154.36000000000001</v>
      </c>
      <c r="K30" s="680">
        <v>1</v>
      </c>
      <c r="L30" s="667">
        <v>1</v>
      </c>
      <c r="M30" s="668">
        <v>154.36000000000001</v>
      </c>
    </row>
    <row r="31" spans="1:13" ht="14.4" customHeight="1" x14ac:dyDescent="0.3">
      <c r="A31" s="663" t="s">
        <v>2063</v>
      </c>
      <c r="B31" s="664" t="s">
        <v>1964</v>
      </c>
      <c r="C31" s="664" t="s">
        <v>1658</v>
      </c>
      <c r="D31" s="664" t="s">
        <v>1438</v>
      </c>
      <c r="E31" s="664" t="s">
        <v>1965</v>
      </c>
      <c r="F31" s="667"/>
      <c r="G31" s="667"/>
      <c r="H31" s="680">
        <v>0</v>
      </c>
      <c r="I31" s="667">
        <v>39</v>
      </c>
      <c r="J31" s="667">
        <v>6020.0400000000018</v>
      </c>
      <c r="K31" s="680">
        <v>1</v>
      </c>
      <c r="L31" s="667">
        <v>39</v>
      </c>
      <c r="M31" s="668">
        <v>6020.0400000000018</v>
      </c>
    </row>
    <row r="32" spans="1:13" ht="14.4" customHeight="1" x14ac:dyDescent="0.3">
      <c r="A32" s="663" t="s">
        <v>2063</v>
      </c>
      <c r="B32" s="664" t="s">
        <v>1964</v>
      </c>
      <c r="C32" s="664" t="s">
        <v>2200</v>
      </c>
      <c r="D32" s="664" t="s">
        <v>2201</v>
      </c>
      <c r="E32" s="664" t="s">
        <v>2202</v>
      </c>
      <c r="F32" s="667"/>
      <c r="G32" s="667"/>
      <c r="H32" s="680">
        <v>0</v>
      </c>
      <c r="I32" s="667">
        <v>4</v>
      </c>
      <c r="J32" s="667">
        <v>598.08000000000004</v>
      </c>
      <c r="K32" s="680">
        <v>1</v>
      </c>
      <c r="L32" s="667">
        <v>4</v>
      </c>
      <c r="M32" s="668">
        <v>598.08000000000004</v>
      </c>
    </row>
    <row r="33" spans="1:13" ht="14.4" customHeight="1" x14ac:dyDescent="0.3">
      <c r="A33" s="663" t="s">
        <v>2063</v>
      </c>
      <c r="B33" s="664" t="s">
        <v>1997</v>
      </c>
      <c r="C33" s="664" t="s">
        <v>1375</v>
      </c>
      <c r="D33" s="664" t="s">
        <v>555</v>
      </c>
      <c r="E33" s="664" t="s">
        <v>1998</v>
      </c>
      <c r="F33" s="667"/>
      <c r="G33" s="667"/>
      <c r="H33" s="680">
        <v>0</v>
      </c>
      <c r="I33" s="667">
        <v>2</v>
      </c>
      <c r="J33" s="667">
        <v>36.520000000000003</v>
      </c>
      <c r="K33" s="680">
        <v>1</v>
      </c>
      <c r="L33" s="667">
        <v>2</v>
      </c>
      <c r="M33" s="668">
        <v>36.520000000000003</v>
      </c>
    </row>
    <row r="34" spans="1:13" ht="14.4" customHeight="1" x14ac:dyDescent="0.3">
      <c r="A34" s="663" t="s">
        <v>2064</v>
      </c>
      <c r="B34" s="664" t="s">
        <v>1964</v>
      </c>
      <c r="C34" s="664" t="s">
        <v>1658</v>
      </c>
      <c r="D34" s="664" t="s">
        <v>1438</v>
      </c>
      <c r="E34" s="664" t="s">
        <v>1965</v>
      </c>
      <c r="F34" s="667"/>
      <c r="G34" s="667"/>
      <c r="H34" s="680">
        <v>0</v>
      </c>
      <c r="I34" s="667">
        <v>20</v>
      </c>
      <c r="J34" s="667">
        <v>3087.2</v>
      </c>
      <c r="K34" s="680">
        <v>1</v>
      </c>
      <c r="L34" s="667">
        <v>20</v>
      </c>
      <c r="M34" s="668">
        <v>3087.2</v>
      </c>
    </row>
    <row r="35" spans="1:13" ht="14.4" customHeight="1" x14ac:dyDescent="0.3">
      <c r="A35" s="663" t="s">
        <v>2065</v>
      </c>
      <c r="B35" s="664" t="s">
        <v>1909</v>
      </c>
      <c r="C35" s="664" t="s">
        <v>1466</v>
      </c>
      <c r="D35" s="664" t="s">
        <v>1467</v>
      </c>
      <c r="E35" s="664" t="s">
        <v>1468</v>
      </c>
      <c r="F35" s="667"/>
      <c r="G35" s="667"/>
      <c r="H35" s="680">
        <v>0</v>
      </c>
      <c r="I35" s="667">
        <v>2</v>
      </c>
      <c r="J35" s="667">
        <v>1337.08</v>
      </c>
      <c r="K35" s="680">
        <v>1</v>
      </c>
      <c r="L35" s="667">
        <v>2</v>
      </c>
      <c r="M35" s="668">
        <v>1337.08</v>
      </c>
    </row>
    <row r="36" spans="1:13" ht="14.4" customHeight="1" x14ac:dyDescent="0.3">
      <c r="A36" s="663" t="s">
        <v>2065</v>
      </c>
      <c r="B36" s="664" t="s">
        <v>1925</v>
      </c>
      <c r="C36" s="664" t="s">
        <v>2216</v>
      </c>
      <c r="D36" s="664" t="s">
        <v>1322</v>
      </c>
      <c r="E36" s="664" t="s">
        <v>2217</v>
      </c>
      <c r="F36" s="667"/>
      <c r="G36" s="667"/>
      <c r="H36" s="680">
        <v>0</v>
      </c>
      <c r="I36" s="667">
        <v>2</v>
      </c>
      <c r="J36" s="667">
        <v>294.52</v>
      </c>
      <c r="K36" s="680">
        <v>1</v>
      </c>
      <c r="L36" s="667">
        <v>2</v>
      </c>
      <c r="M36" s="668">
        <v>294.52</v>
      </c>
    </row>
    <row r="37" spans="1:13" ht="14.4" customHeight="1" x14ac:dyDescent="0.3">
      <c r="A37" s="663" t="s">
        <v>2065</v>
      </c>
      <c r="B37" s="664" t="s">
        <v>1925</v>
      </c>
      <c r="C37" s="664" t="s">
        <v>1321</v>
      </c>
      <c r="D37" s="664" t="s">
        <v>1322</v>
      </c>
      <c r="E37" s="664" t="s">
        <v>1930</v>
      </c>
      <c r="F37" s="667"/>
      <c r="G37" s="667"/>
      <c r="H37" s="680">
        <v>0</v>
      </c>
      <c r="I37" s="667">
        <v>2</v>
      </c>
      <c r="J37" s="667">
        <v>1847.48</v>
      </c>
      <c r="K37" s="680">
        <v>1</v>
      </c>
      <c r="L37" s="667">
        <v>2</v>
      </c>
      <c r="M37" s="668">
        <v>1847.48</v>
      </c>
    </row>
    <row r="38" spans="1:13" ht="14.4" customHeight="1" x14ac:dyDescent="0.3">
      <c r="A38" s="663" t="s">
        <v>2065</v>
      </c>
      <c r="B38" s="664" t="s">
        <v>1964</v>
      </c>
      <c r="C38" s="664" t="s">
        <v>2114</v>
      </c>
      <c r="D38" s="664" t="s">
        <v>1438</v>
      </c>
      <c r="E38" s="664" t="s">
        <v>2115</v>
      </c>
      <c r="F38" s="667">
        <v>29</v>
      </c>
      <c r="G38" s="667">
        <v>0</v>
      </c>
      <c r="H38" s="680"/>
      <c r="I38" s="667"/>
      <c r="J38" s="667"/>
      <c r="K38" s="680"/>
      <c r="L38" s="667">
        <v>29</v>
      </c>
      <c r="M38" s="668">
        <v>0</v>
      </c>
    </row>
    <row r="39" spans="1:13" ht="14.4" customHeight="1" x14ac:dyDescent="0.3">
      <c r="A39" s="663" t="s">
        <v>2065</v>
      </c>
      <c r="B39" s="664" t="s">
        <v>1964</v>
      </c>
      <c r="C39" s="664" t="s">
        <v>1658</v>
      </c>
      <c r="D39" s="664" t="s">
        <v>1438</v>
      </c>
      <c r="E39" s="664" t="s">
        <v>1965</v>
      </c>
      <c r="F39" s="667"/>
      <c r="G39" s="667"/>
      <c r="H39" s="680">
        <v>0</v>
      </c>
      <c r="I39" s="667">
        <v>66</v>
      </c>
      <c r="J39" s="667">
        <v>10187.760000000002</v>
      </c>
      <c r="K39" s="680">
        <v>1</v>
      </c>
      <c r="L39" s="667">
        <v>66</v>
      </c>
      <c r="M39" s="668">
        <v>10187.760000000002</v>
      </c>
    </row>
    <row r="40" spans="1:13" ht="14.4" customHeight="1" x14ac:dyDescent="0.3">
      <c r="A40" s="663" t="s">
        <v>2065</v>
      </c>
      <c r="B40" s="664" t="s">
        <v>1964</v>
      </c>
      <c r="C40" s="664" t="s">
        <v>1796</v>
      </c>
      <c r="D40" s="664" t="s">
        <v>2034</v>
      </c>
      <c r="E40" s="664" t="s">
        <v>2035</v>
      </c>
      <c r="F40" s="667"/>
      <c r="G40" s="667"/>
      <c r="H40" s="680">
        <v>0</v>
      </c>
      <c r="I40" s="667">
        <v>2</v>
      </c>
      <c r="J40" s="667">
        <v>222.44</v>
      </c>
      <c r="K40" s="680">
        <v>1</v>
      </c>
      <c r="L40" s="667">
        <v>2</v>
      </c>
      <c r="M40" s="668">
        <v>222.44</v>
      </c>
    </row>
    <row r="41" spans="1:13" ht="14.4" customHeight="1" x14ac:dyDescent="0.3">
      <c r="A41" s="663" t="s">
        <v>2065</v>
      </c>
      <c r="B41" s="664" t="s">
        <v>1964</v>
      </c>
      <c r="C41" s="664" t="s">
        <v>2200</v>
      </c>
      <c r="D41" s="664" t="s">
        <v>2201</v>
      </c>
      <c r="E41" s="664" t="s">
        <v>2202</v>
      </c>
      <c r="F41" s="667"/>
      <c r="G41" s="667"/>
      <c r="H41" s="680">
        <v>0</v>
      </c>
      <c r="I41" s="667">
        <v>12</v>
      </c>
      <c r="J41" s="667">
        <v>1794.2400000000002</v>
      </c>
      <c r="K41" s="680">
        <v>1</v>
      </c>
      <c r="L41" s="667">
        <v>12</v>
      </c>
      <c r="M41" s="668">
        <v>1794.2400000000002</v>
      </c>
    </row>
    <row r="42" spans="1:13" ht="14.4" customHeight="1" x14ac:dyDescent="0.3">
      <c r="A42" s="663" t="s">
        <v>2065</v>
      </c>
      <c r="B42" s="664" t="s">
        <v>1964</v>
      </c>
      <c r="C42" s="664" t="s">
        <v>2163</v>
      </c>
      <c r="D42" s="664" t="s">
        <v>1438</v>
      </c>
      <c r="E42" s="664" t="s">
        <v>1965</v>
      </c>
      <c r="F42" s="667">
        <v>20</v>
      </c>
      <c r="G42" s="667">
        <v>3087.2000000000003</v>
      </c>
      <c r="H42" s="680">
        <v>1</v>
      </c>
      <c r="I42" s="667"/>
      <c r="J42" s="667"/>
      <c r="K42" s="680">
        <v>0</v>
      </c>
      <c r="L42" s="667">
        <v>20</v>
      </c>
      <c r="M42" s="668">
        <v>3087.2000000000003</v>
      </c>
    </row>
    <row r="43" spans="1:13" ht="14.4" customHeight="1" x14ac:dyDescent="0.3">
      <c r="A43" s="663" t="s">
        <v>2065</v>
      </c>
      <c r="B43" s="664" t="s">
        <v>1997</v>
      </c>
      <c r="C43" s="664" t="s">
        <v>1375</v>
      </c>
      <c r="D43" s="664" t="s">
        <v>555</v>
      </c>
      <c r="E43" s="664" t="s">
        <v>1998</v>
      </c>
      <c r="F43" s="667"/>
      <c r="G43" s="667"/>
      <c r="H43" s="680">
        <v>0</v>
      </c>
      <c r="I43" s="667">
        <v>21</v>
      </c>
      <c r="J43" s="667">
        <v>395.38</v>
      </c>
      <c r="K43" s="680">
        <v>1</v>
      </c>
      <c r="L43" s="667">
        <v>21</v>
      </c>
      <c r="M43" s="668">
        <v>395.38</v>
      </c>
    </row>
    <row r="44" spans="1:13" ht="14.4" customHeight="1" x14ac:dyDescent="0.3">
      <c r="A44" s="663" t="s">
        <v>2065</v>
      </c>
      <c r="B44" s="664" t="s">
        <v>1997</v>
      </c>
      <c r="C44" s="664" t="s">
        <v>1311</v>
      </c>
      <c r="D44" s="664" t="s">
        <v>555</v>
      </c>
      <c r="E44" s="664" t="s">
        <v>1999</v>
      </c>
      <c r="F44" s="667"/>
      <c r="G44" s="667"/>
      <c r="H44" s="680">
        <v>0</v>
      </c>
      <c r="I44" s="667">
        <v>1</v>
      </c>
      <c r="J44" s="667">
        <v>36.54</v>
      </c>
      <c r="K44" s="680">
        <v>1</v>
      </c>
      <c r="L44" s="667">
        <v>1</v>
      </c>
      <c r="M44" s="668">
        <v>36.54</v>
      </c>
    </row>
    <row r="45" spans="1:13" ht="14.4" customHeight="1" x14ac:dyDescent="0.3">
      <c r="A45" s="663" t="s">
        <v>2065</v>
      </c>
      <c r="B45" s="664" t="s">
        <v>1997</v>
      </c>
      <c r="C45" s="664" t="s">
        <v>2442</v>
      </c>
      <c r="D45" s="664" t="s">
        <v>2443</v>
      </c>
      <c r="E45" s="664" t="s">
        <v>2441</v>
      </c>
      <c r="F45" s="667">
        <v>1</v>
      </c>
      <c r="G45" s="667">
        <v>0</v>
      </c>
      <c r="H45" s="680"/>
      <c r="I45" s="667"/>
      <c r="J45" s="667"/>
      <c r="K45" s="680"/>
      <c r="L45" s="667">
        <v>1</v>
      </c>
      <c r="M45" s="668">
        <v>0</v>
      </c>
    </row>
    <row r="46" spans="1:13" ht="14.4" customHeight="1" x14ac:dyDescent="0.3">
      <c r="A46" s="663" t="s">
        <v>2065</v>
      </c>
      <c r="B46" s="664" t="s">
        <v>1997</v>
      </c>
      <c r="C46" s="664" t="s">
        <v>2779</v>
      </c>
      <c r="D46" s="664" t="s">
        <v>555</v>
      </c>
      <c r="E46" s="664" t="s">
        <v>1998</v>
      </c>
      <c r="F46" s="667">
        <v>1</v>
      </c>
      <c r="G46" s="667">
        <v>18.260000000000002</v>
      </c>
      <c r="H46" s="680">
        <v>1</v>
      </c>
      <c r="I46" s="667"/>
      <c r="J46" s="667"/>
      <c r="K46" s="680">
        <v>0</v>
      </c>
      <c r="L46" s="667">
        <v>1</v>
      </c>
      <c r="M46" s="668">
        <v>18.260000000000002</v>
      </c>
    </row>
    <row r="47" spans="1:13" ht="14.4" customHeight="1" x14ac:dyDescent="0.3">
      <c r="A47" s="663" t="s">
        <v>2065</v>
      </c>
      <c r="B47" s="664" t="s">
        <v>2019</v>
      </c>
      <c r="C47" s="664" t="s">
        <v>2693</v>
      </c>
      <c r="D47" s="664" t="s">
        <v>2694</v>
      </c>
      <c r="E47" s="664" t="s">
        <v>2695</v>
      </c>
      <c r="F47" s="667">
        <v>1</v>
      </c>
      <c r="G47" s="667">
        <v>131.37</v>
      </c>
      <c r="H47" s="680">
        <v>1</v>
      </c>
      <c r="I47" s="667"/>
      <c r="J47" s="667"/>
      <c r="K47" s="680">
        <v>0</v>
      </c>
      <c r="L47" s="667">
        <v>1</v>
      </c>
      <c r="M47" s="668">
        <v>131.37</v>
      </c>
    </row>
    <row r="48" spans="1:13" ht="14.4" customHeight="1" x14ac:dyDescent="0.3">
      <c r="A48" s="663" t="s">
        <v>2066</v>
      </c>
      <c r="B48" s="664" t="s">
        <v>1964</v>
      </c>
      <c r="C48" s="664" t="s">
        <v>1658</v>
      </c>
      <c r="D48" s="664" t="s">
        <v>1438</v>
      </c>
      <c r="E48" s="664" t="s">
        <v>1965</v>
      </c>
      <c r="F48" s="667"/>
      <c r="G48" s="667"/>
      <c r="H48" s="680">
        <v>0</v>
      </c>
      <c r="I48" s="667">
        <v>56</v>
      </c>
      <c r="J48" s="667">
        <v>8644.1600000000035</v>
      </c>
      <c r="K48" s="680">
        <v>1</v>
      </c>
      <c r="L48" s="667">
        <v>56</v>
      </c>
      <c r="M48" s="668">
        <v>8644.1600000000035</v>
      </c>
    </row>
    <row r="49" spans="1:13" ht="14.4" customHeight="1" x14ac:dyDescent="0.3">
      <c r="A49" s="663" t="s">
        <v>2066</v>
      </c>
      <c r="B49" s="664" t="s">
        <v>1964</v>
      </c>
      <c r="C49" s="664" t="s">
        <v>2659</v>
      </c>
      <c r="D49" s="664" t="s">
        <v>2660</v>
      </c>
      <c r="E49" s="664" t="s">
        <v>2661</v>
      </c>
      <c r="F49" s="667"/>
      <c r="G49" s="667"/>
      <c r="H49" s="680">
        <v>0</v>
      </c>
      <c r="I49" s="667">
        <v>1</v>
      </c>
      <c r="J49" s="667">
        <v>75.73</v>
      </c>
      <c r="K49" s="680">
        <v>1</v>
      </c>
      <c r="L49" s="667">
        <v>1</v>
      </c>
      <c r="M49" s="668">
        <v>75.73</v>
      </c>
    </row>
    <row r="50" spans="1:13" ht="14.4" customHeight="1" x14ac:dyDescent="0.3">
      <c r="A50" s="663" t="s">
        <v>2066</v>
      </c>
      <c r="B50" s="664" t="s">
        <v>1997</v>
      </c>
      <c r="C50" s="664" t="s">
        <v>1375</v>
      </c>
      <c r="D50" s="664" t="s">
        <v>555</v>
      </c>
      <c r="E50" s="664" t="s">
        <v>1998</v>
      </c>
      <c r="F50" s="667"/>
      <c r="G50" s="667"/>
      <c r="H50" s="680">
        <v>0</v>
      </c>
      <c r="I50" s="667">
        <v>1</v>
      </c>
      <c r="J50" s="667">
        <v>18.260000000000002</v>
      </c>
      <c r="K50" s="680">
        <v>1</v>
      </c>
      <c r="L50" s="667">
        <v>1</v>
      </c>
      <c r="M50" s="668">
        <v>18.260000000000002</v>
      </c>
    </row>
    <row r="51" spans="1:13" ht="14.4" customHeight="1" x14ac:dyDescent="0.3">
      <c r="A51" s="663" t="s">
        <v>2067</v>
      </c>
      <c r="B51" s="664" t="s">
        <v>1950</v>
      </c>
      <c r="C51" s="664" t="s">
        <v>1344</v>
      </c>
      <c r="D51" s="664" t="s">
        <v>1405</v>
      </c>
      <c r="E51" s="664" t="s">
        <v>1951</v>
      </c>
      <c r="F51" s="667"/>
      <c r="G51" s="667"/>
      <c r="H51" s="680">
        <v>0</v>
      </c>
      <c r="I51" s="667">
        <v>4</v>
      </c>
      <c r="J51" s="667">
        <v>235.44</v>
      </c>
      <c r="K51" s="680">
        <v>1</v>
      </c>
      <c r="L51" s="667">
        <v>4</v>
      </c>
      <c r="M51" s="668">
        <v>235.44</v>
      </c>
    </row>
    <row r="52" spans="1:13" ht="14.4" customHeight="1" x14ac:dyDescent="0.3">
      <c r="A52" s="663" t="s">
        <v>2067</v>
      </c>
      <c r="B52" s="664" t="s">
        <v>1950</v>
      </c>
      <c r="C52" s="664" t="s">
        <v>2233</v>
      </c>
      <c r="D52" s="664" t="s">
        <v>1405</v>
      </c>
      <c r="E52" s="664" t="s">
        <v>2234</v>
      </c>
      <c r="F52" s="667">
        <v>4</v>
      </c>
      <c r="G52" s="667">
        <v>0</v>
      </c>
      <c r="H52" s="680"/>
      <c r="I52" s="667"/>
      <c r="J52" s="667"/>
      <c r="K52" s="680"/>
      <c r="L52" s="667">
        <v>4</v>
      </c>
      <c r="M52" s="668">
        <v>0</v>
      </c>
    </row>
    <row r="53" spans="1:13" ht="14.4" customHeight="1" x14ac:dyDescent="0.3">
      <c r="A53" s="663" t="s">
        <v>2067</v>
      </c>
      <c r="B53" s="664" t="s">
        <v>1964</v>
      </c>
      <c r="C53" s="664" t="s">
        <v>1658</v>
      </c>
      <c r="D53" s="664" t="s">
        <v>1438</v>
      </c>
      <c r="E53" s="664" t="s">
        <v>1965</v>
      </c>
      <c r="F53" s="667"/>
      <c r="G53" s="667"/>
      <c r="H53" s="680">
        <v>0</v>
      </c>
      <c r="I53" s="667">
        <v>141</v>
      </c>
      <c r="J53" s="667">
        <v>21764.760000000006</v>
      </c>
      <c r="K53" s="680">
        <v>1</v>
      </c>
      <c r="L53" s="667">
        <v>141</v>
      </c>
      <c r="M53" s="668">
        <v>21764.760000000006</v>
      </c>
    </row>
    <row r="54" spans="1:13" ht="14.4" customHeight="1" x14ac:dyDescent="0.3">
      <c r="A54" s="663" t="s">
        <v>2067</v>
      </c>
      <c r="B54" s="664" t="s">
        <v>1964</v>
      </c>
      <c r="C54" s="664" t="s">
        <v>2473</v>
      </c>
      <c r="D54" s="664" t="s">
        <v>2474</v>
      </c>
      <c r="E54" s="664" t="s">
        <v>2475</v>
      </c>
      <c r="F54" s="667"/>
      <c r="G54" s="667"/>
      <c r="H54" s="680">
        <v>0</v>
      </c>
      <c r="I54" s="667">
        <v>1</v>
      </c>
      <c r="J54" s="667">
        <v>66.08</v>
      </c>
      <c r="K54" s="680">
        <v>1</v>
      </c>
      <c r="L54" s="667">
        <v>1</v>
      </c>
      <c r="M54" s="668">
        <v>66.08</v>
      </c>
    </row>
    <row r="55" spans="1:13" ht="14.4" customHeight="1" x14ac:dyDescent="0.3">
      <c r="A55" s="663" t="s">
        <v>2067</v>
      </c>
      <c r="B55" s="664" t="s">
        <v>1964</v>
      </c>
      <c r="C55" s="664" t="s">
        <v>2200</v>
      </c>
      <c r="D55" s="664" t="s">
        <v>2201</v>
      </c>
      <c r="E55" s="664" t="s">
        <v>2202</v>
      </c>
      <c r="F55" s="667"/>
      <c r="G55" s="667"/>
      <c r="H55" s="680">
        <v>0</v>
      </c>
      <c r="I55" s="667">
        <v>5</v>
      </c>
      <c r="J55" s="667">
        <v>747.6</v>
      </c>
      <c r="K55" s="680">
        <v>1</v>
      </c>
      <c r="L55" s="667">
        <v>5</v>
      </c>
      <c r="M55" s="668">
        <v>747.6</v>
      </c>
    </row>
    <row r="56" spans="1:13" ht="14.4" customHeight="1" x14ac:dyDescent="0.3">
      <c r="A56" s="663" t="s">
        <v>2067</v>
      </c>
      <c r="B56" s="664" t="s">
        <v>1964</v>
      </c>
      <c r="C56" s="664" t="s">
        <v>2659</v>
      </c>
      <c r="D56" s="664" t="s">
        <v>2660</v>
      </c>
      <c r="E56" s="664" t="s">
        <v>2661</v>
      </c>
      <c r="F56" s="667"/>
      <c r="G56" s="667"/>
      <c r="H56" s="680">
        <v>0</v>
      </c>
      <c r="I56" s="667">
        <v>1</v>
      </c>
      <c r="J56" s="667">
        <v>75.73</v>
      </c>
      <c r="K56" s="680">
        <v>1</v>
      </c>
      <c r="L56" s="667">
        <v>1</v>
      </c>
      <c r="M56" s="668">
        <v>75.73</v>
      </c>
    </row>
    <row r="57" spans="1:13" ht="14.4" customHeight="1" x14ac:dyDescent="0.3">
      <c r="A57" s="663" t="s">
        <v>2067</v>
      </c>
      <c r="B57" s="664" t="s">
        <v>1964</v>
      </c>
      <c r="C57" s="664" t="s">
        <v>2764</v>
      </c>
      <c r="D57" s="664" t="s">
        <v>2660</v>
      </c>
      <c r="E57" s="664" t="s">
        <v>2765</v>
      </c>
      <c r="F57" s="667">
        <v>1</v>
      </c>
      <c r="G57" s="667">
        <v>0</v>
      </c>
      <c r="H57" s="680"/>
      <c r="I57" s="667"/>
      <c r="J57" s="667"/>
      <c r="K57" s="680"/>
      <c r="L57" s="667">
        <v>1</v>
      </c>
      <c r="M57" s="668">
        <v>0</v>
      </c>
    </row>
    <row r="58" spans="1:13" ht="14.4" customHeight="1" x14ac:dyDescent="0.3">
      <c r="A58" s="663" t="s">
        <v>2067</v>
      </c>
      <c r="B58" s="664" t="s">
        <v>2814</v>
      </c>
      <c r="C58" s="664" t="s">
        <v>2276</v>
      </c>
      <c r="D58" s="664" t="s">
        <v>2277</v>
      </c>
      <c r="E58" s="664" t="s">
        <v>2278</v>
      </c>
      <c r="F58" s="667">
        <v>1</v>
      </c>
      <c r="G58" s="667">
        <v>0</v>
      </c>
      <c r="H58" s="680"/>
      <c r="I58" s="667"/>
      <c r="J58" s="667"/>
      <c r="K58" s="680"/>
      <c r="L58" s="667">
        <v>1</v>
      </c>
      <c r="M58" s="668">
        <v>0</v>
      </c>
    </row>
    <row r="59" spans="1:13" ht="14.4" customHeight="1" x14ac:dyDescent="0.3">
      <c r="A59" s="663" t="s">
        <v>2067</v>
      </c>
      <c r="B59" s="664" t="s">
        <v>2814</v>
      </c>
      <c r="C59" s="664" t="s">
        <v>2279</v>
      </c>
      <c r="D59" s="664" t="s">
        <v>2277</v>
      </c>
      <c r="E59" s="664" t="s">
        <v>2280</v>
      </c>
      <c r="F59" s="667">
        <v>1</v>
      </c>
      <c r="G59" s="667">
        <v>0</v>
      </c>
      <c r="H59" s="680"/>
      <c r="I59" s="667"/>
      <c r="J59" s="667"/>
      <c r="K59" s="680"/>
      <c r="L59" s="667">
        <v>1</v>
      </c>
      <c r="M59" s="668">
        <v>0</v>
      </c>
    </row>
    <row r="60" spans="1:13" ht="14.4" customHeight="1" x14ac:dyDescent="0.3">
      <c r="A60" s="663" t="s">
        <v>2067</v>
      </c>
      <c r="B60" s="664" t="s">
        <v>1997</v>
      </c>
      <c r="C60" s="664" t="s">
        <v>1375</v>
      </c>
      <c r="D60" s="664" t="s">
        <v>555</v>
      </c>
      <c r="E60" s="664" t="s">
        <v>1998</v>
      </c>
      <c r="F60" s="667"/>
      <c r="G60" s="667"/>
      <c r="H60" s="680">
        <v>0</v>
      </c>
      <c r="I60" s="667">
        <v>33</v>
      </c>
      <c r="J60" s="667">
        <v>644.29999999999995</v>
      </c>
      <c r="K60" s="680">
        <v>1</v>
      </c>
      <c r="L60" s="667">
        <v>33</v>
      </c>
      <c r="M60" s="668">
        <v>644.29999999999995</v>
      </c>
    </row>
    <row r="61" spans="1:13" ht="14.4" customHeight="1" x14ac:dyDescent="0.3">
      <c r="A61" s="663" t="s">
        <v>2067</v>
      </c>
      <c r="B61" s="664" t="s">
        <v>1997</v>
      </c>
      <c r="C61" s="664" t="s">
        <v>2282</v>
      </c>
      <c r="D61" s="664" t="s">
        <v>555</v>
      </c>
      <c r="E61" s="664" t="s">
        <v>2283</v>
      </c>
      <c r="F61" s="667"/>
      <c r="G61" s="667"/>
      <c r="H61" s="680"/>
      <c r="I61" s="667">
        <v>5</v>
      </c>
      <c r="J61" s="667">
        <v>0</v>
      </c>
      <c r="K61" s="680"/>
      <c r="L61" s="667">
        <v>5</v>
      </c>
      <c r="M61" s="668">
        <v>0</v>
      </c>
    </row>
    <row r="62" spans="1:13" ht="14.4" customHeight="1" x14ac:dyDescent="0.3">
      <c r="A62" s="663" t="s">
        <v>2067</v>
      </c>
      <c r="B62" s="664" t="s">
        <v>2815</v>
      </c>
      <c r="C62" s="664" t="s">
        <v>2285</v>
      </c>
      <c r="D62" s="664" t="s">
        <v>2286</v>
      </c>
      <c r="E62" s="664" t="s">
        <v>2015</v>
      </c>
      <c r="F62" s="667"/>
      <c r="G62" s="667"/>
      <c r="H62" s="680">
        <v>0</v>
      </c>
      <c r="I62" s="667">
        <v>2</v>
      </c>
      <c r="J62" s="667">
        <v>264</v>
      </c>
      <c r="K62" s="680">
        <v>1</v>
      </c>
      <c r="L62" s="667">
        <v>2</v>
      </c>
      <c r="M62" s="668">
        <v>264</v>
      </c>
    </row>
    <row r="63" spans="1:13" ht="14.4" customHeight="1" x14ac:dyDescent="0.3">
      <c r="A63" s="663" t="s">
        <v>2067</v>
      </c>
      <c r="B63" s="664" t="s">
        <v>2816</v>
      </c>
      <c r="C63" s="664" t="s">
        <v>2288</v>
      </c>
      <c r="D63" s="664" t="s">
        <v>2289</v>
      </c>
      <c r="E63" s="664" t="s">
        <v>2290</v>
      </c>
      <c r="F63" s="667"/>
      <c r="G63" s="667"/>
      <c r="H63" s="680">
        <v>0</v>
      </c>
      <c r="I63" s="667">
        <v>7</v>
      </c>
      <c r="J63" s="667">
        <v>1547.9499999999998</v>
      </c>
      <c r="K63" s="680">
        <v>1</v>
      </c>
      <c r="L63" s="667">
        <v>7</v>
      </c>
      <c r="M63" s="668">
        <v>1547.9499999999998</v>
      </c>
    </row>
    <row r="64" spans="1:13" ht="14.4" customHeight="1" x14ac:dyDescent="0.3">
      <c r="A64" s="663" t="s">
        <v>2067</v>
      </c>
      <c r="B64" s="664" t="s">
        <v>2019</v>
      </c>
      <c r="C64" s="664" t="s">
        <v>1469</v>
      </c>
      <c r="D64" s="664" t="s">
        <v>1470</v>
      </c>
      <c r="E64" s="664" t="s">
        <v>2020</v>
      </c>
      <c r="F64" s="667"/>
      <c r="G64" s="667"/>
      <c r="H64" s="680">
        <v>0</v>
      </c>
      <c r="I64" s="667">
        <v>1</v>
      </c>
      <c r="J64" s="667">
        <v>141.04</v>
      </c>
      <c r="K64" s="680">
        <v>1</v>
      </c>
      <c r="L64" s="667">
        <v>1</v>
      </c>
      <c r="M64" s="668">
        <v>141.04</v>
      </c>
    </row>
    <row r="65" spans="1:13" ht="14.4" customHeight="1" x14ac:dyDescent="0.3">
      <c r="A65" s="663" t="s">
        <v>2068</v>
      </c>
      <c r="B65" s="664" t="s">
        <v>1964</v>
      </c>
      <c r="C65" s="664" t="s">
        <v>1658</v>
      </c>
      <c r="D65" s="664" t="s">
        <v>1438</v>
      </c>
      <c r="E65" s="664" t="s">
        <v>1965</v>
      </c>
      <c r="F65" s="667"/>
      <c r="G65" s="667"/>
      <c r="H65" s="680">
        <v>0</v>
      </c>
      <c r="I65" s="667">
        <v>10</v>
      </c>
      <c r="J65" s="667">
        <v>1543.6000000000004</v>
      </c>
      <c r="K65" s="680">
        <v>1</v>
      </c>
      <c r="L65" s="667">
        <v>10</v>
      </c>
      <c r="M65" s="668">
        <v>1543.6000000000004</v>
      </c>
    </row>
    <row r="66" spans="1:13" ht="14.4" customHeight="1" x14ac:dyDescent="0.3">
      <c r="A66" s="663" t="s">
        <v>2068</v>
      </c>
      <c r="B66" s="664" t="s">
        <v>1964</v>
      </c>
      <c r="C66" s="664" t="s">
        <v>2473</v>
      </c>
      <c r="D66" s="664" t="s">
        <v>2474</v>
      </c>
      <c r="E66" s="664" t="s">
        <v>2475</v>
      </c>
      <c r="F66" s="667"/>
      <c r="G66" s="667"/>
      <c r="H66" s="680">
        <v>0</v>
      </c>
      <c r="I66" s="667">
        <v>1</v>
      </c>
      <c r="J66" s="667">
        <v>66.08</v>
      </c>
      <c r="K66" s="680">
        <v>1</v>
      </c>
      <c r="L66" s="667">
        <v>1</v>
      </c>
      <c r="M66" s="668">
        <v>66.08</v>
      </c>
    </row>
    <row r="67" spans="1:13" ht="14.4" customHeight="1" x14ac:dyDescent="0.3">
      <c r="A67" s="663" t="s">
        <v>2068</v>
      </c>
      <c r="B67" s="664" t="s">
        <v>1964</v>
      </c>
      <c r="C67" s="664" t="s">
        <v>1796</v>
      </c>
      <c r="D67" s="664" t="s">
        <v>2034</v>
      </c>
      <c r="E67" s="664" t="s">
        <v>2035</v>
      </c>
      <c r="F67" s="667"/>
      <c r="G67" s="667"/>
      <c r="H67" s="680">
        <v>0</v>
      </c>
      <c r="I67" s="667">
        <v>1</v>
      </c>
      <c r="J67" s="667">
        <v>111.22</v>
      </c>
      <c r="K67" s="680">
        <v>1</v>
      </c>
      <c r="L67" s="667">
        <v>1</v>
      </c>
      <c r="M67" s="668">
        <v>111.22</v>
      </c>
    </row>
    <row r="68" spans="1:13" ht="14.4" customHeight="1" x14ac:dyDescent="0.3">
      <c r="A68" s="663" t="s">
        <v>2068</v>
      </c>
      <c r="B68" s="664" t="s">
        <v>1964</v>
      </c>
      <c r="C68" s="664" t="s">
        <v>2200</v>
      </c>
      <c r="D68" s="664" t="s">
        <v>2201</v>
      </c>
      <c r="E68" s="664" t="s">
        <v>2202</v>
      </c>
      <c r="F68" s="667"/>
      <c r="G68" s="667"/>
      <c r="H68" s="680">
        <v>0</v>
      </c>
      <c r="I68" s="667">
        <v>2</v>
      </c>
      <c r="J68" s="667">
        <v>299.04000000000002</v>
      </c>
      <c r="K68" s="680">
        <v>1</v>
      </c>
      <c r="L68" s="667">
        <v>2</v>
      </c>
      <c r="M68" s="668">
        <v>299.04000000000002</v>
      </c>
    </row>
    <row r="69" spans="1:13" ht="14.4" customHeight="1" x14ac:dyDescent="0.3">
      <c r="A69" s="663" t="s">
        <v>2068</v>
      </c>
      <c r="B69" s="664" t="s">
        <v>1997</v>
      </c>
      <c r="C69" s="664" t="s">
        <v>1375</v>
      </c>
      <c r="D69" s="664" t="s">
        <v>555</v>
      </c>
      <c r="E69" s="664" t="s">
        <v>1998</v>
      </c>
      <c r="F69" s="667"/>
      <c r="G69" s="667"/>
      <c r="H69" s="680">
        <v>0</v>
      </c>
      <c r="I69" s="667">
        <v>1</v>
      </c>
      <c r="J69" s="667">
        <v>18.260000000000002</v>
      </c>
      <c r="K69" s="680">
        <v>1</v>
      </c>
      <c r="L69" s="667">
        <v>1</v>
      </c>
      <c r="M69" s="668">
        <v>18.260000000000002</v>
      </c>
    </row>
    <row r="70" spans="1:13" ht="14.4" customHeight="1" x14ac:dyDescent="0.3">
      <c r="A70" s="663" t="s">
        <v>2069</v>
      </c>
      <c r="B70" s="664" t="s">
        <v>1936</v>
      </c>
      <c r="C70" s="664" t="s">
        <v>1325</v>
      </c>
      <c r="D70" s="664" t="s">
        <v>1326</v>
      </c>
      <c r="E70" s="664" t="s">
        <v>1937</v>
      </c>
      <c r="F70" s="667"/>
      <c r="G70" s="667"/>
      <c r="H70" s="680">
        <v>0</v>
      </c>
      <c r="I70" s="667">
        <v>2</v>
      </c>
      <c r="J70" s="667">
        <v>131.08000000000001</v>
      </c>
      <c r="K70" s="680">
        <v>1</v>
      </c>
      <c r="L70" s="667">
        <v>2</v>
      </c>
      <c r="M70" s="668">
        <v>131.08000000000001</v>
      </c>
    </row>
    <row r="71" spans="1:13" ht="14.4" customHeight="1" x14ac:dyDescent="0.3">
      <c r="A71" s="663" t="s">
        <v>2069</v>
      </c>
      <c r="B71" s="664" t="s">
        <v>1964</v>
      </c>
      <c r="C71" s="664" t="s">
        <v>1658</v>
      </c>
      <c r="D71" s="664" t="s">
        <v>1438</v>
      </c>
      <c r="E71" s="664" t="s">
        <v>1965</v>
      </c>
      <c r="F71" s="667"/>
      <c r="G71" s="667"/>
      <c r="H71" s="680">
        <v>0</v>
      </c>
      <c r="I71" s="667">
        <v>55</v>
      </c>
      <c r="J71" s="667">
        <v>8489.8000000000011</v>
      </c>
      <c r="K71" s="680">
        <v>1</v>
      </c>
      <c r="L71" s="667">
        <v>55</v>
      </c>
      <c r="M71" s="668">
        <v>8489.8000000000011</v>
      </c>
    </row>
    <row r="72" spans="1:13" ht="14.4" customHeight="1" x14ac:dyDescent="0.3">
      <c r="A72" s="663" t="s">
        <v>2069</v>
      </c>
      <c r="B72" s="664" t="s">
        <v>1964</v>
      </c>
      <c r="C72" s="664" t="s">
        <v>2200</v>
      </c>
      <c r="D72" s="664" t="s">
        <v>2201</v>
      </c>
      <c r="E72" s="664" t="s">
        <v>2202</v>
      </c>
      <c r="F72" s="667"/>
      <c r="G72" s="667"/>
      <c r="H72" s="680">
        <v>0</v>
      </c>
      <c r="I72" s="667">
        <v>2</v>
      </c>
      <c r="J72" s="667">
        <v>299.04000000000002</v>
      </c>
      <c r="K72" s="680">
        <v>1</v>
      </c>
      <c r="L72" s="667">
        <v>2</v>
      </c>
      <c r="M72" s="668">
        <v>299.04000000000002</v>
      </c>
    </row>
    <row r="73" spans="1:13" ht="14.4" customHeight="1" x14ac:dyDescent="0.3">
      <c r="A73" s="663" t="s">
        <v>2069</v>
      </c>
      <c r="B73" s="664" t="s">
        <v>2817</v>
      </c>
      <c r="C73" s="664" t="s">
        <v>2323</v>
      </c>
      <c r="D73" s="664" t="s">
        <v>2324</v>
      </c>
      <c r="E73" s="664" t="s">
        <v>2325</v>
      </c>
      <c r="F73" s="667">
        <v>1</v>
      </c>
      <c r="G73" s="667">
        <v>0</v>
      </c>
      <c r="H73" s="680"/>
      <c r="I73" s="667"/>
      <c r="J73" s="667"/>
      <c r="K73" s="680"/>
      <c r="L73" s="667">
        <v>1</v>
      </c>
      <c r="M73" s="668">
        <v>0</v>
      </c>
    </row>
    <row r="74" spans="1:13" ht="14.4" customHeight="1" x14ac:dyDescent="0.3">
      <c r="A74" s="663" t="s">
        <v>2069</v>
      </c>
      <c r="B74" s="664" t="s">
        <v>1994</v>
      </c>
      <c r="C74" s="664" t="s">
        <v>1691</v>
      </c>
      <c r="D74" s="664" t="s">
        <v>1692</v>
      </c>
      <c r="E74" s="664" t="s">
        <v>1995</v>
      </c>
      <c r="F74" s="667"/>
      <c r="G74" s="667"/>
      <c r="H74" s="680">
        <v>0</v>
      </c>
      <c r="I74" s="667">
        <v>4</v>
      </c>
      <c r="J74" s="667">
        <v>16388.8</v>
      </c>
      <c r="K74" s="680">
        <v>1</v>
      </c>
      <c r="L74" s="667">
        <v>4</v>
      </c>
      <c r="M74" s="668">
        <v>16388.8</v>
      </c>
    </row>
    <row r="75" spans="1:13" ht="14.4" customHeight="1" x14ac:dyDescent="0.3">
      <c r="A75" s="663" t="s">
        <v>2069</v>
      </c>
      <c r="B75" s="664" t="s">
        <v>1997</v>
      </c>
      <c r="C75" s="664" t="s">
        <v>1375</v>
      </c>
      <c r="D75" s="664" t="s">
        <v>555</v>
      </c>
      <c r="E75" s="664" t="s">
        <v>1998</v>
      </c>
      <c r="F75" s="667"/>
      <c r="G75" s="667"/>
      <c r="H75" s="680">
        <v>0</v>
      </c>
      <c r="I75" s="667">
        <v>3</v>
      </c>
      <c r="J75" s="667">
        <v>54.78</v>
      </c>
      <c r="K75" s="680">
        <v>1</v>
      </c>
      <c r="L75" s="667">
        <v>3</v>
      </c>
      <c r="M75" s="668">
        <v>54.78</v>
      </c>
    </row>
    <row r="76" spans="1:13" ht="14.4" customHeight="1" x14ac:dyDescent="0.3">
      <c r="A76" s="663" t="s">
        <v>2069</v>
      </c>
      <c r="B76" s="664" t="s">
        <v>1997</v>
      </c>
      <c r="C76" s="664" t="s">
        <v>1311</v>
      </c>
      <c r="D76" s="664" t="s">
        <v>555</v>
      </c>
      <c r="E76" s="664" t="s">
        <v>1999</v>
      </c>
      <c r="F76" s="667"/>
      <c r="G76" s="667"/>
      <c r="H76" s="680">
        <v>0</v>
      </c>
      <c r="I76" s="667">
        <v>2</v>
      </c>
      <c r="J76" s="667">
        <v>84.960000000000008</v>
      </c>
      <c r="K76" s="680">
        <v>1</v>
      </c>
      <c r="L76" s="667">
        <v>2</v>
      </c>
      <c r="M76" s="668">
        <v>84.960000000000008</v>
      </c>
    </row>
    <row r="77" spans="1:13" ht="14.4" customHeight="1" x14ac:dyDescent="0.3">
      <c r="A77" s="663" t="s">
        <v>2069</v>
      </c>
      <c r="B77" s="664" t="s">
        <v>2019</v>
      </c>
      <c r="C77" s="664" t="s">
        <v>1469</v>
      </c>
      <c r="D77" s="664" t="s">
        <v>1470</v>
      </c>
      <c r="E77" s="664" t="s">
        <v>2020</v>
      </c>
      <c r="F77" s="667"/>
      <c r="G77" s="667"/>
      <c r="H77" s="680">
        <v>0</v>
      </c>
      <c r="I77" s="667">
        <v>1</v>
      </c>
      <c r="J77" s="667">
        <v>141.25</v>
      </c>
      <c r="K77" s="680">
        <v>1</v>
      </c>
      <c r="L77" s="667">
        <v>1</v>
      </c>
      <c r="M77" s="668">
        <v>141.25</v>
      </c>
    </row>
    <row r="78" spans="1:13" ht="14.4" customHeight="1" x14ac:dyDescent="0.3">
      <c r="A78" s="663" t="s">
        <v>2069</v>
      </c>
      <c r="B78" s="664" t="s">
        <v>2023</v>
      </c>
      <c r="C78" s="664" t="s">
        <v>2315</v>
      </c>
      <c r="D78" s="664" t="s">
        <v>1337</v>
      </c>
      <c r="E78" s="664" t="s">
        <v>2316</v>
      </c>
      <c r="F78" s="667"/>
      <c r="G78" s="667"/>
      <c r="H78" s="680"/>
      <c r="I78" s="667">
        <v>1</v>
      </c>
      <c r="J78" s="667">
        <v>0</v>
      </c>
      <c r="K78" s="680"/>
      <c r="L78" s="667">
        <v>1</v>
      </c>
      <c r="M78" s="668">
        <v>0</v>
      </c>
    </row>
    <row r="79" spans="1:13" ht="14.4" customHeight="1" x14ac:dyDescent="0.3">
      <c r="A79" s="663" t="s">
        <v>2070</v>
      </c>
      <c r="B79" s="664" t="s">
        <v>1964</v>
      </c>
      <c r="C79" s="664" t="s">
        <v>1658</v>
      </c>
      <c r="D79" s="664" t="s">
        <v>1438</v>
      </c>
      <c r="E79" s="664" t="s">
        <v>1965</v>
      </c>
      <c r="F79" s="667"/>
      <c r="G79" s="667"/>
      <c r="H79" s="680">
        <v>0</v>
      </c>
      <c r="I79" s="667">
        <v>6</v>
      </c>
      <c r="J79" s="667">
        <v>926.16000000000008</v>
      </c>
      <c r="K79" s="680">
        <v>1</v>
      </c>
      <c r="L79" s="667">
        <v>6</v>
      </c>
      <c r="M79" s="668">
        <v>926.16000000000008</v>
      </c>
    </row>
    <row r="80" spans="1:13" ht="14.4" customHeight="1" x14ac:dyDescent="0.3">
      <c r="A80" s="663" t="s">
        <v>2070</v>
      </c>
      <c r="B80" s="664" t="s">
        <v>1964</v>
      </c>
      <c r="C80" s="664" t="s">
        <v>2775</v>
      </c>
      <c r="D80" s="664" t="s">
        <v>1438</v>
      </c>
      <c r="E80" s="664" t="s">
        <v>1965</v>
      </c>
      <c r="F80" s="667">
        <v>1</v>
      </c>
      <c r="G80" s="667">
        <v>154.36000000000001</v>
      </c>
      <c r="H80" s="680">
        <v>1</v>
      </c>
      <c r="I80" s="667"/>
      <c r="J80" s="667"/>
      <c r="K80" s="680">
        <v>0</v>
      </c>
      <c r="L80" s="667">
        <v>1</v>
      </c>
      <c r="M80" s="668">
        <v>154.36000000000001</v>
      </c>
    </row>
    <row r="81" spans="1:13" ht="14.4" customHeight="1" x14ac:dyDescent="0.3">
      <c r="A81" s="663" t="s">
        <v>2071</v>
      </c>
      <c r="B81" s="664" t="s">
        <v>1903</v>
      </c>
      <c r="C81" s="664" t="s">
        <v>2398</v>
      </c>
      <c r="D81" s="664" t="s">
        <v>1459</v>
      </c>
      <c r="E81" s="664" t="s">
        <v>2399</v>
      </c>
      <c r="F81" s="667"/>
      <c r="G81" s="667"/>
      <c r="H81" s="680"/>
      <c r="I81" s="667">
        <v>1</v>
      </c>
      <c r="J81" s="667">
        <v>0</v>
      </c>
      <c r="K81" s="680"/>
      <c r="L81" s="667">
        <v>1</v>
      </c>
      <c r="M81" s="668">
        <v>0</v>
      </c>
    </row>
    <row r="82" spans="1:13" ht="14.4" customHeight="1" x14ac:dyDescent="0.3">
      <c r="A82" s="663" t="s">
        <v>2071</v>
      </c>
      <c r="B82" s="664" t="s">
        <v>1903</v>
      </c>
      <c r="C82" s="664" t="s">
        <v>2400</v>
      </c>
      <c r="D82" s="664" t="s">
        <v>1459</v>
      </c>
      <c r="E82" s="664" t="s">
        <v>2401</v>
      </c>
      <c r="F82" s="667"/>
      <c r="G82" s="667"/>
      <c r="H82" s="680"/>
      <c r="I82" s="667">
        <v>1</v>
      </c>
      <c r="J82" s="667">
        <v>0</v>
      </c>
      <c r="K82" s="680"/>
      <c r="L82" s="667">
        <v>1</v>
      </c>
      <c r="M82" s="668">
        <v>0</v>
      </c>
    </row>
    <row r="83" spans="1:13" ht="14.4" customHeight="1" x14ac:dyDescent="0.3">
      <c r="A83" s="663" t="s">
        <v>2071</v>
      </c>
      <c r="B83" s="664" t="s">
        <v>1903</v>
      </c>
      <c r="C83" s="664" t="s">
        <v>2402</v>
      </c>
      <c r="D83" s="664" t="s">
        <v>1459</v>
      </c>
      <c r="E83" s="664" t="s">
        <v>2403</v>
      </c>
      <c r="F83" s="667"/>
      <c r="G83" s="667"/>
      <c r="H83" s="680"/>
      <c r="I83" s="667">
        <v>1</v>
      </c>
      <c r="J83" s="667">
        <v>0</v>
      </c>
      <c r="K83" s="680"/>
      <c r="L83" s="667">
        <v>1</v>
      </c>
      <c r="M83" s="668">
        <v>0</v>
      </c>
    </row>
    <row r="84" spans="1:13" ht="14.4" customHeight="1" x14ac:dyDescent="0.3">
      <c r="A84" s="663" t="s">
        <v>2071</v>
      </c>
      <c r="B84" s="664" t="s">
        <v>1903</v>
      </c>
      <c r="C84" s="664" t="s">
        <v>2404</v>
      </c>
      <c r="D84" s="664" t="s">
        <v>2405</v>
      </c>
      <c r="E84" s="664" t="s">
        <v>2406</v>
      </c>
      <c r="F84" s="667"/>
      <c r="G84" s="667"/>
      <c r="H84" s="680">
        <v>0</v>
      </c>
      <c r="I84" s="667">
        <v>1</v>
      </c>
      <c r="J84" s="667">
        <v>150.59</v>
      </c>
      <c r="K84" s="680">
        <v>1</v>
      </c>
      <c r="L84" s="667">
        <v>1</v>
      </c>
      <c r="M84" s="668">
        <v>150.59</v>
      </c>
    </row>
    <row r="85" spans="1:13" ht="14.4" customHeight="1" x14ac:dyDescent="0.3">
      <c r="A85" s="663" t="s">
        <v>2071</v>
      </c>
      <c r="B85" s="664" t="s">
        <v>1925</v>
      </c>
      <c r="C85" s="664" t="s">
        <v>1449</v>
      </c>
      <c r="D85" s="664" t="s">
        <v>1322</v>
      </c>
      <c r="E85" s="664" t="s">
        <v>1929</v>
      </c>
      <c r="F85" s="667"/>
      <c r="G85" s="667"/>
      <c r="H85" s="680">
        <v>0</v>
      </c>
      <c r="I85" s="667">
        <v>4</v>
      </c>
      <c r="J85" s="667">
        <v>2173.56</v>
      </c>
      <c r="K85" s="680">
        <v>1</v>
      </c>
      <c r="L85" s="667">
        <v>4</v>
      </c>
      <c r="M85" s="668">
        <v>2173.56</v>
      </c>
    </row>
    <row r="86" spans="1:13" ht="14.4" customHeight="1" x14ac:dyDescent="0.3">
      <c r="A86" s="663" t="s">
        <v>2071</v>
      </c>
      <c r="B86" s="664" t="s">
        <v>1964</v>
      </c>
      <c r="C86" s="664" t="s">
        <v>2114</v>
      </c>
      <c r="D86" s="664" t="s">
        <v>1438</v>
      </c>
      <c r="E86" s="664" t="s">
        <v>2115</v>
      </c>
      <c r="F86" s="667">
        <v>2</v>
      </c>
      <c r="G86" s="667">
        <v>0</v>
      </c>
      <c r="H86" s="680"/>
      <c r="I86" s="667"/>
      <c r="J86" s="667"/>
      <c r="K86" s="680"/>
      <c r="L86" s="667">
        <v>2</v>
      </c>
      <c r="M86" s="668">
        <v>0</v>
      </c>
    </row>
    <row r="87" spans="1:13" ht="14.4" customHeight="1" x14ac:dyDescent="0.3">
      <c r="A87" s="663" t="s">
        <v>2071</v>
      </c>
      <c r="B87" s="664" t="s">
        <v>1964</v>
      </c>
      <c r="C87" s="664" t="s">
        <v>1658</v>
      </c>
      <c r="D87" s="664" t="s">
        <v>1438</v>
      </c>
      <c r="E87" s="664" t="s">
        <v>1965</v>
      </c>
      <c r="F87" s="667"/>
      <c r="G87" s="667"/>
      <c r="H87" s="680">
        <v>0</v>
      </c>
      <c r="I87" s="667">
        <v>28</v>
      </c>
      <c r="J87" s="667">
        <v>4322.079999999999</v>
      </c>
      <c r="K87" s="680">
        <v>1</v>
      </c>
      <c r="L87" s="667">
        <v>28</v>
      </c>
      <c r="M87" s="668">
        <v>4322.079999999999</v>
      </c>
    </row>
    <row r="88" spans="1:13" ht="14.4" customHeight="1" x14ac:dyDescent="0.3">
      <c r="A88" s="663" t="s">
        <v>2071</v>
      </c>
      <c r="B88" s="664" t="s">
        <v>1964</v>
      </c>
      <c r="C88" s="664" t="s">
        <v>2200</v>
      </c>
      <c r="D88" s="664" t="s">
        <v>2201</v>
      </c>
      <c r="E88" s="664" t="s">
        <v>2202</v>
      </c>
      <c r="F88" s="667"/>
      <c r="G88" s="667"/>
      <c r="H88" s="680">
        <v>0</v>
      </c>
      <c r="I88" s="667">
        <v>1</v>
      </c>
      <c r="J88" s="667">
        <v>149.52000000000001</v>
      </c>
      <c r="K88" s="680">
        <v>1</v>
      </c>
      <c r="L88" s="667">
        <v>1</v>
      </c>
      <c r="M88" s="668">
        <v>149.52000000000001</v>
      </c>
    </row>
    <row r="89" spans="1:13" ht="14.4" customHeight="1" x14ac:dyDescent="0.3">
      <c r="A89" s="663" t="s">
        <v>2071</v>
      </c>
      <c r="B89" s="664" t="s">
        <v>1964</v>
      </c>
      <c r="C89" s="664" t="s">
        <v>2163</v>
      </c>
      <c r="D89" s="664" t="s">
        <v>1438</v>
      </c>
      <c r="E89" s="664" t="s">
        <v>1965</v>
      </c>
      <c r="F89" s="667">
        <v>1</v>
      </c>
      <c r="G89" s="667">
        <v>154.36000000000001</v>
      </c>
      <c r="H89" s="680">
        <v>1</v>
      </c>
      <c r="I89" s="667"/>
      <c r="J89" s="667"/>
      <c r="K89" s="680">
        <v>0</v>
      </c>
      <c r="L89" s="667">
        <v>1</v>
      </c>
      <c r="M89" s="668">
        <v>154.36000000000001</v>
      </c>
    </row>
    <row r="90" spans="1:13" ht="14.4" customHeight="1" x14ac:dyDescent="0.3">
      <c r="A90" s="663" t="s">
        <v>2071</v>
      </c>
      <c r="B90" s="664" t="s">
        <v>1964</v>
      </c>
      <c r="C90" s="664" t="s">
        <v>1437</v>
      </c>
      <c r="D90" s="664" t="s">
        <v>1438</v>
      </c>
      <c r="E90" s="664" t="s">
        <v>1966</v>
      </c>
      <c r="F90" s="667"/>
      <c r="G90" s="667"/>
      <c r="H90" s="680">
        <v>0</v>
      </c>
      <c r="I90" s="667">
        <v>1</v>
      </c>
      <c r="J90" s="667">
        <v>225.06</v>
      </c>
      <c r="K90" s="680">
        <v>1</v>
      </c>
      <c r="L90" s="667">
        <v>1</v>
      </c>
      <c r="M90" s="668">
        <v>225.06</v>
      </c>
    </row>
    <row r="91" spans="1:13" ht="14.4" customHeight="1" x14ac:dyDescent="0.3">
      <c r="A91" s="663" t="s">
        <v>2071</v>
      </c>
      <c r="B91" s="664" t="s">
        <v>1974</v>
      </c>
      <c r="C91" s="664" t="s">
        <v>1666</v>
      </c>
      <c r="D91" s="664" t="s">
        <v>1667</v>
      </c>
      <c r="E91" s="664" t="s">
        <v>1975</v>
      </c>
      <c r="F91" s="667"/>
      <c r="G91" s="667"/>
      <c r="H91" s="680">
        <v>0</v>
      </c>
      <c r="I91" s="667">
        <v>1</v>
      </c>
      <c r="J91" s="667">
        <v>70.540000000000006</v>
      </c>
      <c r="K91" s="680">
        <v>1</v>
      </c>
      <c r="L91" s="667">
        <v>1</v>
      </c>
      <c r="M91" s="668">
        <v>70.540000000000006</v>
      </c>
    </row>
    <row r="92" spans="1:13" ht="14.4" customHeight="1" x14ac:dyDescent="0.3">
      <c r="A92" s="663" t="s">
        <v>2071</v>
      </c>
      <c r="B92" s="664" t="s">
        <v>1997</v>
      </c>
      <c r="C92" s="664" t="s">
        <v>1375</v>
      </c>
      <c r="D92" s="664" t="s">
        <v>555</v>
      </c>
      <c r="E92" s="664" t="s">
        <v>1998</v>
      </c>
      <c r="F92" s="667"/>
      <c r="G92" s="667"/>
      <c r="H92" s="680">
        <v>0</v>
      </c>
      <c r="I92" s="667">
        <v>1</v>
      </c>
      <c r="J92" s="667">
        <v>18.260000000000002</v>
      </c>
      <c r="K92" s="680">
        <v>1</v>
      </c>
      <c r="L92" s="667">
        <v>1</v>
      </c>
      <c r="M92" s="668">
        <v>18.260000000000002</v>
      </c>
    </row>
    <row r="93" spans="1:13" ht="14.4" customHeight="1" x14ac:dyDescent="0.3">
      <c r="A93" s="663" t="s">
        <v>2071</v>
      </c>
      <c r="B93" s="664" t="s">
        <v>1997</v>
      </c>
      <c r="C93" s="664" t="s">
        <v>1311</v>
      </c>
      <c r="D93" s="664" t="s">
        <v>555</v>
      </c>
      <c r="E93" s="664" t="s">
        <v>1999</v>
      </c>
      <c r="F93" s="667"/>
      <c r="G93" s="667"/>
      <c r="H93" s="680">
        <v>0</v>
      </c>
      <c r="I93" s="667">
        <v>7</v>
      </c>
      <c r="J93" s="667">
        <v>255.78</v>
      </c>
      <c r="K93" s="680">
        <v>1</v>
      </c>
      <c r="L93" s="667">
        <v>7</v>
      </c>
      <c r="M93" s="668">
        <v>255.78</v>
      </c>
    </row>
    <row r="94" spans="1:13" ht="14.4" customHeight="1" x14ac:dyDescent="0.3">
      <c r="A94" s="663" t="s">
        <v>2071</v>
      </c>
      <c r="B94" s="664" t="s">
        <v>2004</v>
      </c>
      <c r="C94" s="664" t="s">
        <v>1340</v>
      </c>
      <c r="D94" s="664" t="s">
        <v>2005</v>
      </c>
      <c r="E94" s="664" t="s">
        <v>2006</v>
      </c>
      <c r="F94" s="667"/>
      <c r="G94" s="667"/>
      <c r="H94" s="680">
        <v>0</v>
      </c>
      <c r="I94" s="667">
        <v>2</v>
      </c>
      <c r="J94" s="667">
        <v>848.48</v>
      </c>
      <c r="K94" s="680">
        <v>1</v>
      </c>
      <c r="L94" s="667">
        <v>2</v>
      </c>
      <c r="M94" s="668">
        <v>848.48</v>
      </c>
    </row>
    <row r="95" spans="1:13" ht="14.4" customHeight="1" x14ac:dyDescent="0.3">
      <c r="A95" s="663" t="s">
        <v>2072</v>
      </c>
      <c r="B95" s="664" t="s">
        <v>1964</v>
      </c>
      <c r="C95" s="664" t="s">
        <v>1658</v>
      </c>
      <c r="D95" s="664" t="s">
        <v>1438</v>
      </c>
      <c r="E95" s="664" t="s">
        <v>1965</v>
      </c>
      <c r="F95" s="667"/>
      <c r="G95" s="667"/>
      <c r="H95" s="680">
        <v>0</v>
      </c>
      <c r="I95" s="667">
        <v>1</v>
      </c>
      <c r="J95" s="667">
        <v>154.36000000000001</v>
      </c>
      <c r="K95" s="680">
        <v>1</v>
      </c>
      <c r="L95" s="667">
        <v>1</v>
      </c>
      <c r="M95" s="668">
        <v>154.36000000000001</v>
      </c>
    </row>
    <row r="96" spans="1:13" ht="14.4" customHeight="1" x14ac:dyDescent="0.3">
      <c r="A96" s="663" t="s">
        <v>2073</v>
      </c>
      <c r="B96" s="664" t="s">
        <v>1964</v>
      </c>
      <c r="C96" s="664" t="s">
        <v>1658</v>
      </c>
      <c r="D96" s="664" t="s">
        <v>1438</v>
      </c>
      <c r="E96" s="664" t="s">
        <v>1965</v>
      </c>
      <c r="F96" s="667"/>
      <c r="G96" s="667"/>
      <c r="H96" s="680">
        <v>0</v>
      </c>
      <c r="I96" s="667">
        <v>27</v>
      </c>
      <c r="J96" s="667">
        <v>4167.72</v>
      </c>
      <c r="K96" s="680">
        <v>1</v>
      </c>
      <c r="L96" s="667">
        <v>27</v>
      </c>
      <c r="M96" s="668">
        <v>4167.72</v>
      </c>
    </row>
    <row r="97" spans="1:13" ht="14.4" customHeight="1" x14ac:dyDescent="0.3">
      <c r="A97" s="663" t="s">
        <v>2075</v>
      </c>
      <c r="B97" s="664" t="s">
        <v>1964</v>
      </c>
      <c r="C97" s="664" t="s">
        <v>2114</v>
      </c>
      <c r="D97" s="664" t="s">
        <v>1438</v>
      </c>
      <c r="E97" s="664" t="s">
        <v>2115</v>
      </c>
      <c r="F97" s="667">
        <v>1</v>
      </c>
      <c r="G97" s="667">
        <v>0</v>
      </c>
      <c r="H97" s="680"/>
      <c r="I97" s="667"/>
      <c r="J97" s="667"/>
      <c r="K97" s="680"/>
      <c r="L97" s="667">
        <v>1</v>
      </c>
      <c r="M97" s="668">
        <v>0</v>
      </c>
    </row>
    <row r="98" spans="1:13" ht="14.4" customHeight="1" x14ac:dyDescent="0.3">
      <c r="A98" s="663" t="s">
        <v>2075</v>
      </c>
      <c r="B98" s="664" t="s">
        <v>1964</v>
      </c>
      <c r="C98" s="664" t="s">
        <v>1658</v>
      </c>
      <c r="D98" s="664" t="s">
        <v>1438</v>
      </c>
      <c r="E98" s="664" t="s">
        <v>1965</v>
      </c>
      <c r="F98" s="667"/>
      <c r="G98" s="667"/>
      <c r="H98" s="680">
        <v>0</v>
      </c>
      <c r="I98" s="667">
        <v>18</v>
      </c>
      <c r="J98" s="667">
        <v>2778.4800000000005</v>
      </c>
      <c r="K98" s="680">
        <v>1</v>
      </c>
      <c r="L98" s="667">
        <v>18</v>
      </c>
      <c r="M98" s="668">
        <v>2778.4800000000005</v>
      </c>
    </row>
    <row r="99" spans="1:13" ht="14.4" customHeight="1" x14ac:dyDescent="0.3">
      <c r="A99" s="663" t="s">
        <v>2075</v>
      </c>
      <c r="B99" s="664" t="s">
        <v>1997</v>
      </c>
      <c r="C99" s="664" t="s">
        <v>1375</v>
      </c>
      <c r="D99" s="664" t="s">
        <v>555</v>
      </c>
      <c r="E99" s="664" t="s">
        <v>1998</v>
      </c>
      <c r="F99" s="667"/>
      <c r="G99" s="667"/>
      <c r="H99" s="680">
        <v>0</v>
      </c>
      <c r="I99" s="667">
        <v>2</v>
      </c>
      <c r="J99" s="667">
        <v>36.520000000000003</v>
      </c>
      <c r="K99" s="680">
        <v>1</v>
      </c>
      <c r="L99" s="667">
        <v>2</v>
      </c>
      <c r="M99" s="668">
        <v>36.520000000000003</v>
      </c>
    </row>
    <row r="100" spans="1:13" ht="14.4" customHeight="1" x14ac:dyDescent="0.3">
      <c r="A100" s="663" t="s">
        <v>2076</v>
      </c>
      <c r="B100" s="664" t="s">
        <v>1964</v>
      </c>
      <c r="C100" s="664" t="s">
        <v>2114</v>
      </c>
      <c r="D100" s="664" t="s">
        <v>1438</v>
      </c>
      <c r="E100" s="664" t="s">
        <v>2115</v>
      </c>
      <c r="F100" s="667">
        <v>7</v>
      </c>
      <c r="G100" s="667">
        <v>0</v>
      </c>
      <c r="H100" s="680"/>
      <c r="I100" s="667"/>
      <c r="J100" s="667"/>
      <c r="K100" s="680"/>
      <c r="L100" s="667">
        <v>7</v>
      </c>
      <c r="M100" s="668">
        <v>0</v>
      </c>
    </row>
    <row r="101" spans="1:13" ht="14.4" customHeight="1" x14ac:dyDescent="0.3">
      <c r="A101" s="663" t="s">
        <v>2076</v>
      </c>
      <c r="B101" s="664" t="s">
        <v>1964</v>
      </c>
      <c r="C101" s="664" t="s">
        <v>1658</v>
      </c>
      <c r="D101" s="664" t="s">
        <v>1438</v>
      </c>
      <c r="E101" s="664" t="s">
        <v>1965</v>
      </c>
      <c r="F101" s="667"/>
      <c r="G101" s="667"/>
      <c r="H101" s="680">
        <v>0</v>
      </c>
      <c r="I101" s="667">
        <v>23</v>
      </c>
      <c r="J101" s="667">
        <v>3550.2800000000007</v>
      </c>
      <c r="K101" s="680">
        <v>1</v>
      </c>
      <c r="L101" s="667">
        <v>23</v>
      </c>
      <c r="M101" s="668">
        <v>3550.2800000000007</v>
      </c>
    </row>
    <row r="102" spans="1:13" ht="14.4" customHeight="1" x14ac:dyDescent="0.3">
      <c r="A102" s="663" t="s">
        <v>2077</v>
      </c>
      <c r="B102" s="664" t="s">
        <v>1964</v>
      </c>
      <c r="C102" s="664" t="s">
        <v>1658</v>
      </c>
      <c r="D102" s="664" t="s">
        <v>1438</v>
      </c>
      <c r="E102" s="664" t="s">
        <v>1965</v>
      </c>
      <c r="F102" s="667"/>
      <c r="G102" s="667"/>
      <c r="H102" s="680">
        <v>0</v>
      </c>
      <c r="I102" s="667">
        <v>57</v>
      </c>
      <c r="J102" s="667">
        <v>8798.52</v>
      </c>
      <c r="K102" s="680">
        <v>1</v>
      </c>
      <c r="L102" s="667">
        <v>57</v>
      </c>
      <c r="M102" s="668">
        <v>8798.52</v>
      </c>
    </row>
    <row r="103" spans="1:13" ht="14.4" customHeight="1" x14ac:dyDescent="0.3">
      <c r="A103" s="663" t="s">
        <v>2077</v>
      </c>
      <c r="B103" s="664" t="s">
        <v>1964</v>
      </c>
      <c r="C103" s="664" t="s">
        <v>1437</v>
      </c>
      <c r="D103" s="664" t="s">
        <v>1438</v>
      </c>
      <c r="E103" s="664" t="s">
        <v>1966</v>
      </c>
      <c r="F103" s="667"/>
      <c r="G103" s="667"/>
      <c r="H103" s="680">
        <v>0</v>
      </c>
      <c r="I103" s="667">
        <v>1</v>
      </c>
      <c r="J103" s="667">
        <v>225.06</v>
      </c>
      <c r="K103" s="680">
        <v>1</v>
      </c>
      <c r="L103" s="667">
        <v>1</v>
      </c>
      <c r="M103" s="668">
        <v>225.06</v>
      </c>
    </row>
    <row r="104" spans="1:13" ht="14.4" customHeight="1" x14ac:dyDescent="0.3">
      <c r="A104" s="663" t="s">
        <v>2077</v>
      </c>
      <c r="B104" s="664" t="s">
        <v>1997</v>
      </c>
      <c r="C104" s="664" t="s">
        <v>1375</v>
      </c>
      <c r="D104" s="664" t="s">
        <v>555</v>
      </c>
      <c r="E104" s="664" t="s">
        <v>1998</v>
      </c>
      <c r="F104" s="667"/>
      <c r="G104" s="667"/>
      <c r="H104" s="680">
        <v>0</v>
      </c>
      <c r="I104" s="667">
        <v>6</v>
      </c>
      <c r="J104" s="667">
        <v>115.52000000000001</v>
      </c>
      <c r="K104" s="680">
        <v>1</v>
      </c>
      <c r="L104" s="667">
        <v>6</v>
      </c>
      <c r="M104" s="668">
        <v>115.52000000000001</v>
      </c>
    </row>
    <row r="105" spans="1:13" ht="14.4" customHeight="1" x14ac:dyDescent="0.3">
      <c r="A105" s="663" t="s">
        <v>2077</v>
      </c>
      <c r="B105" s="664" t="s">
        <v>1997</v>
      </c>
      <c r="C105" s="664" t="s">
        <v>1311</v>
      </c>
      <c r="D105" s="664" t="s">
        <v>555</v>
      </c>
      <c r="E105" s="664" t="s">
        <v>1999</v>
      </c>
      <c r="F105" s="667"/>
      <c r="G105" s="667"/>
      <c r="H105" s="680">
        <v>0</v>
      </c>
      <c r="I105" s="667">
        <v>3</v>
      </c>
      <c r="J105" s="667">
        <v>109.62</v>
      </c>
      <c r="K105" s="680">
        <v>1</v>
      </c>
      <c r="L105" s="667">
        <v>3</v>
      </c>
      <c r="M105" s="668">
        <v>109.62</v>
      </c>
    </row>
    <row r="106" spans="1:13" ht="14.4" customHeight="1" x14ac:dyDescent="0.3">
      <c r="A106" s="663" t="s">
        <v>2078</v>
      </c>
      <c r="B106" s="664" t="s">
        <v>1946</v>
      </c>
      <c r="C106" s="664" t="s">
        <v>2435</v>
      </c>
      <c r="D106" s="664" t="s">
        <v>2436</v>
      </c>
      <c r="E106" s="664" t="s">
        <v>2437</v>
      </c>
      <c r="F106" s="667">
        <v>3</v>
      </c>
      <c r="G106" s="667">
        <v>130.82999999999998</v>
      </c>
      <c r="H106" s="680">
        <v>1</v>
      </c>
      <c r="I106" s="667"/>
      <c r="J106" s="667"/>
      <c r="K106" s="680">
        <v>0</v>
      </c>
      <c r="L106" s="667">
        <v>3</v>
      </c>
      <c r="M106" s="668">
        <v>130.82999999999998</v>
      </c>
    </row>
    <row r="107" spans="1:13" ht="14.4" customHeight="1" x14ac:dyDescent="0.3">
      <c r="A107" s="663" t="s">
        <v>2078</v>
      </c>
      <c r="B107" s="664" t="s">
        <v>1964</v>
      </c>
      <c r="C107" s="664" t="s">
        <v>2114</v>
      </c>
      <c r="D107" s="664" t="s">
        <v>1438</v>
      </c>
      <c r="E107" s="664" t="s">
        <v>2115</v>
      </c>
      <c r="F107" s="667">
        <v>3</v>
      </c>
      <c r="G107" s="667">
        <v>0</v>
      </c>
      <c r="H107" s="680"/>
      <c r="I107" s="667"/>
      <c r="J107" s="667"/>
      <c r="K107" s="680"/>
      <c r="L107" s="667">
        <v>3</v>
      </c>
      <c r="M107" s="668">
        <v>0</v>
      </c>
    </row>
    <row r="108" spans="1:13" ht="14.4" customHeight="1" x14ac:dyDescent="0.3">
      <c r="A108" s="663" t="s">
        <v>2078</v>
      </c>
      <c r="B108" s="664" t="s">
        <v>1964</v>
      </c>
      <c r="C108" s="664" t="s">
        <v>1658</v>
      </c>
      <c r="D108" s="664" t="s">
        <v>1438</v>
      </c>
      <c r="E108" s="664" t="s">
        <v>1965</v>
      </c>
      <c r="F108" s="667"/>
      <c r="G108" s="667"/>
      <c r="H108" s="680">
        <v>0</v>
      </c>
      <c r="I108" s="667">
        <v>2</v>
      </c>
      <c r="J108" s="667">
        <v>308.72000000000003</v>
      </c>
      <c r="K108" s="680">
        <v>1</v>
      </c>
      <c r="L108" s="667">
        <v>2</v>
      </c>
      <c r="M108" s="668">
        <v>308.72000000000003</v>
      </c>
    </row>
    <row r="109" spans="1:13" ht="14.4" customHeight="1" x14ac:dyDescent="0.3">
      <c r="A109" s="663" t="s">
        <v>2078</v>
      </c>
      <c r="B109" s="664" t="s">
        <v>1964</v>
      </c>
      <c r="C109" s="664" t="s">
        <v>1796</v>
      </c>
      <c r="D109" s="664" t="s">
        <v>2034</v>
      </c>
      <c r="E109" s="664" t="s">
        <v>2035</v>
      </c>
      <c r="F109" s="667"/>
      <c r="G109" s="667"/>
      <c r="H109" s="680">
        <v>0</v>
      </c>
      <c r="I109" s="667">
        <v>1</v>
      </c>
      <c r="J109" s="667">
        <v>111.22</v>
      </c>
      <c r="K109" s="680">
        <v>1</v>
      </c>
      <c r="L109" s="667">
        <v>1</v>
      </c>
      <c r="M109" s="668">
        <v>111.22</v>
      </c>
    </row>
    <row r="110" spans="1:13" ht="14.4" customHeight="1" x14ac:dyDescent="0.3">
      <c r="A110" s="663" t="s">
        <v>2078</v>
      </c>
      <c r="B110" s="664" t="s">
        <v>1964</v>
      </c>
      <c r="C110" s="664" t="s">
        <v>2200</v>
      </c>
      <c r="D110" s="664" t="s">
        <v>2201</v>
      </c>
      <c r="E110" s="664" t="s">
        <v>2202</v>
      </c>
      <c r="F110" s="667"/>
      <c r="G110" s="667"/>
      <c r="H110" s="680">
        <v>0</v>
      </c>
      <c r="I110" s="667">
        <v>1</v>
      </c>
      <c r="J110" s="667">
        <v>149.52000000000001</v>
      </c>
      <c r="K110" s="680">
        <v>1</v>
      </c>
      <c r="L110" s="667">
        <v>1</v>
      </c>
      <c r="M110" s="668">
        <v>149.52000000000001</v>
      </c>
    </row>
    <row r="111" spans="1:13" ht="14.4" customHeight="1" x14ac:dyDescent="0.3">
      <c r="A111" s="663" t="s">
        <v>2078</v>
      </c>
      <c r="B111" s="664" t="s">
        <v>1964</v>
      </c>
      <c r="C111" s="664" t="s">
        <v>2773</v>
      </c>
      <c r="D111" s="664" t="s">
        <v>2660</v>
      </c>
      <c r="E111" s="664" t="s">
        <v>2774</v>
      </c>
      <c r="F111" s="667">
        <v>1</v>
      </c>
      <c r="G111" s="667">
        <v>0</v>
      </c>
      <c r="H111" s="680"/>
      <c r="I111" s="667"/>
      <c r="J111" s="667"/>
      <c r="K111" s="680"/>
      <c r="L111" s="667">
        <v>1</v>
      </c>
      <c r="M111" s="668">
        <v>0</v>
      </c>
    </row>
    <row r="112" spans="1:13" ht="14.4" customHeight="1" x14ac:dyDescent="0.3">
      <c r="A112" s="663" t="s">
        <v>2078</v>
      </c>
      <c r="B112" s="664" t="s">
        <v>1964</v>
      </c>
      <c r="C112" s="664" t="s">
        <v>2659</v>
      </c>
      <c r="D112" s="664" t="s">
        <v>2660</v>
      </c>
      <c r="E112" s="664" t="s">
        <v>2661</v>
      </c>
      <c r="F112" s="667"/>
      <c r="G112" s="667"/>
      <c r="H112" s="680">
        <v>0</v>
      </c>
      <c r="I112" s="667">
        <v>1</v>
      </c>
      <c r="J112" s="667">
        <v>75.73</v>
      </c>
      <c r="K112" s="680">
        <v>1</v>
      </c>
      <c r="L112" s="667">
        <v>1</v>
      </c>
      <c r="M112" s="668">
        <v>75.73</v>
      </c>
    </row>
    <row r="113" spans="1:13" ht="14.4" customHeight="1" x14ac:dyDescent="0.3">
      <c r="A113" s="663" t="s">
        <v>2078</v>
      </c>
      <c r="B113" s="664" t="s">
        <v>1997</v>
      </c>
      <c r="C113" s="664" t="s">
        <v>1375</v>
      </c>
      <c r="D113" s="664" t="s">
        <v>555</v>
      </c>
      <c r="E113" s="664" t="s">
        <v>1998</v>
      </c>
      <c r="F113" s="667"/>
      <c r="G113" s="667"/>
      <c r="H113" s="680">
        <v>0</v>
      </c>
      <c r="I113" s="667">
        <v>29</v>
      </c>
      <c r="J113" s="667">
        <v>541.46</v>
      </c>
      <c r="K113" s="680">
        <v>1</v>
      </c>
      <c r="L113" s="667">
        <v>29</v>
      </c>
      <c r="M113" s="668">
        <v>541.46</v>
      </c>
    </row>
    <row r="114" spans="1:13" ht="14.4" customHeight="1" x14ac:dyDescent="0.3">
      <c r="A114" s="663" t="s">
        <v>2078</v>
      </c>
      <c r="B114" s="664" t="s">
        <v>1997</v>
      </c>
      <c r="C114" s="664" t="s">
        <v>1311</v>
      </c>
      <c r="D114" s="664" t="s">
        <v>555</v>
      </c>
      <c r="E114" s="664" t="s">
        <v>1999</v>
      </c>
      <c r="F114" s="667"/>
      <c r="G114" s="667"/>
      <c r="H114" s="680">
        <v>0</v>
      </c>
      <c r="I114" s="667">
        <v>1</v>
      </c>
      <c r="J114" s="667">
        <v>36.54</v>
      </c>
      <c r="K114" s="680">
        <v>1</v>
      </c>
      <c r="L114" s="667">
        <v>1</v>
      </c>
      <c r="M114" s="668">
        <v>36.54</v>
      </c>
    </row>
    <row r="115" spans="1:13" ht="14.4" customHeight="1" x14ac:dyDescent="0.3">
      <c r="A115" s="663" t="s">
        <v>2078</v>
      </c>
      <c r="B115" s="664" t="s">
        <v>1997</v>
      </c>
      <c r="C115" s="664" t="s">
        <v>2438</v>
      </c>
      <c r="D115" s="664" t="s">
        <v>555</v>
      </c>
      <c r="E115" s="664" t="s">
        <v>2439</v>
      </c>
      <c r="F115" s="667">
        <v>4</v>
      </c>
      <c r="G115" s="667">
        <v>0</v>
      </c>
      <c r="H115" s="680"/>
      <c r="I115" s="667"/>
      <c r="J115" s="667"/>
      <c r="K115" s="680"/>
      <c r="L115" s="667">
        <v>4</v>
      </c>
      <c r="M115" s="668">
        <v>0</v>
      </c>
    </row>
    <row r="116" spans="1:13" ht="14.4" customHeight="1" x14ac:dyDescent="0.3">
      <c r="A116" s="663" t="s">
        <v>2078</v>
      </c>
      <c r="B116" s="664" t="s">
        <v>1997</v>
      </c>
      <c r="C116" s="664" t="s">
        <v>2440</v>
      </c>
      <c r="D116" s="664" t="s">
        <v>555</v>
      </c>
      <c r="E116" s="664" t="s">
        <v>2441</v>
      </c>
      <c r="F116" s="667">
        <v>1</v>
      </c>
      <c r="G116" s="667">
        <v>18.260000000000002</v>
      </c>
      <c r="H116" s="680">
        <v>1</v>
      </c>
      <c r="I116" s="667"/>
      <c r="J116" s="667"/>
      <c r="K116" s="680">
        <v>0</v>
      </c>
      <c r="L116" s="667">
        <v>1</v>
      </c>
      <c r="M116" s="668">
        <v>18.260000000000002</v>
      </c>
    </row>
    <row r="117" spans="1:13" ht="14.4" customHeight="1" x14ac:dyDescent="0.3">
      <c r="A117" s="663" t="s">
        <v>2078</v>
      </c>
      <c r="B117" s="664" t="s">
        <v>1997</v>
      </c>
      <c r="C117" s="664" t="s">
        <v>2442</v>
      </c>
      <c r="D117" s="664" t="s">
        <v>2443</v>
      </c>
      <c r="E117" s="664" t="s">
        <v>2441</v>
      </c>
      <c r="F117" s="667">
        <v>1</v>
      </c>
      <c r="G117" s="667">
        <v>0</v>
      </c>
      <c r="H117" s="680"/>
      <c r="I117" s="667"/>
      <c r="J117" s="667"/>
      <c r="K117" s="680"/>
      <c r="L117" s="667">
        <v>1</v>
      </c>
      <c r="M117" s="668">
        <v>0</v>
      </c>
    </row>
    <row r="118" spans="1:13" ht="14.4" customHeight="1" x14ac:dyDescent="0.3">
      <c r="A118" s="663" t="s">
        <v>2078</v>
      </c>
      <c r="B118" s="664" t="s">
        <v>2007</v>
      </c>
      <c r="C118" s="664" t="s">
        <v>2414</v>
      </c>
      <c r="D118" s="664" t="s">
        <v>2415</v>
      </c>
      <c r="E118" s="664" t="s">
        <v>2416</v>
      </c>
      <c r="F118" s="667">
        <v>1</v>
      </c>
      <c r="G118" s="667">
        <v>4.7</v>
      </c>
      <c r="H118" s="680">
        <v>1</v>
      </c>
      <c r="I118" s="667"/>
      <c r="J118" s="667"/>
      <c r="K118" s="680">
        <v>0</v>
      </c>
      <c r="L118" s="667">
        <v>1</v>
      </c>
      <c r="M118" s="668">
        <v>4.7</v>
      </c>
    </row>
    <row r="119" spans="1:13" ht="14.4" customHeight="1" x14ac:dyDescent="0.3">
      <c r="A119" s="663" t="s">
        <v>2078</v>
      </c>
      <c r="B119" s="664" t="s">
        <v>2818</v>
      </c>
      <c r="C119" s="664" t="s">
        <v>2431</v>
      </c>
      <c r="D119" s="664" t="s">
        <v>2432</v>
      </c>
      <c r="E119" s="664" t="s">
        <v>2433</v>
      </c>
      <c r="F119" s="667"/>
      <c r="G119" s="667"/>
      <c r="H119" s="680">
        <v>0</v>
      </c>
      <c r="I119" s="667">
        <v>1</v>
      </c>
      <c r="J119" s="667">
        <v>207.45</v>
      </c>
      <c r="K119" s="680">
        <v>1</v>
      </c>
      <c r="L119" s="667">
        <v>1</v>
      </c>
      <c r="M119" s="668">
        <v>207.45</v>
      </c>
    </row>
    <row r="120" spans="1:13" ht="14.4" customHeight="1" x14ac:dyDescent="0.3">
      <c r="A120" s="663" t="s">
        <v>2079</v>
      </c>
      <c r="B120" s="664" t="s">
        <v>1964</v>
      </c>
      <c r="C120" s="664" t="s">
        <v>1658</v>
      </c>
      <c r="D120" s="664" t="s">
        <v>1438</v>
      </c>
      <c r="E120" s="664" t="s">
        <v>1965</v>
      </c>
      <c r="F120" s="667"/>
      <c r="G120" s="667"/>
      <c r="H120" s="680">
        <v>0</v>
      </c>
      <c r="I120" s="667">
        <v>6</v>
      </c>
      <c r="J120" s="667">
        <v>926.16000000000008</v>
      </c>
      <c r="K120" s="680">
        <v>1</v>
      </c>
      <c r="L120" s="667">
        <v>6</v>
      </c>
      <c r="M120" s="668">
        <v>926.16000000000008</v>
      </c>
    </row>
    <row r="121" spans="1:13" ht="14.4" customHeight="1" x14ac:dyDescent="0.3">
      <c r="A121" s="663" t="s">
        <v>2080</v>
      </c>
      <c r="B121" s="664" t="s">
        <v>1925</v>
      </c>
      <c r="C121" s="664" t="s">
        <v>2141</v>
      </c>
      <c r="D121" s="664" t="s">
        <v>1322</v>
      </c>
      <c r="E121" s="664" t="s">
        <v>1929</v>
      </c>
      <c r="F121" s="667"/>
      <c r="G121" s="667"/>
      <c r="H121" s="680">
        <v>0</v>
      </c>
      <c r="I121" s="667">
        <v>1</v>
      </c>
      <c r="J121" s="667">
        <v>490.89</v>
      </c>
      <c r="K121" s="680">
        <v>1</v>
      </c>
      <c r="L121" s="667">
        <v>1</v>
      </c>
      <c r="M121" s="668">
        <v>490.89</v>
      </c>
    </row>
    <row r="122" spans="1:13" ht="14.4" customHeight="1" x14ac:dyDescent="0.3">
      <c r="A122" s="663" t="s">
        <v>2080</v>
      </c>
      <c r="B122" s="664" t="s">
        <v>1925</v>
      </c>
      <c r="C122" s="664" t="s">
        <v>2142</v>
      </c>
      <c r="D122" s="664" t="s">
        <v>1322</v>
      </c>
      <c r="E122" s="664" t="s">
        <v>1927</v>
      </c>
      <c r="F122" s="667"/>
      <c r="G122" s="667"/>
      <c r="H122" s="680">
        <v>0</v>
      </c>
      <c r="I122" s="667">
        <v>1</v>
      </c>
      <c r="J122" s="667">
        <v>736.33</v>
      </c>
      <c r="K122" s="680">
        <v>1</v>
      </c>
      <c r="L122" s="667">
        <v>1</v>
      </c>
      <c r="M122" s="668">
        <v>736.33</v>
      </c>
    </row>
    <row r="123" spans="1:13" ht="14.4" customHeight="1" x14ac:dyDescent="0.3">
      <c r="A123" s="663" t="s">
        <v>2080</v>
      </c>
      <c r="B123" s="664" t="s">
        <v>1964</v>
      </c>
      <c r="C123" s="664" t="s">
        <v>1658</v>
      </c>
      <c r="D123" s="664" t="s">
        <v>1438</v>
      </c>
      <c r="E123" s="664" t="s">
        <v>1965</v>
      </c>
      <c r="F123" s="667"/>
      <c r="G123" s="667"/>
      <c r="H123" s="680">
        <v>0</v>
      </c>
      <c r="I123" s="667">
        <v>130</v>
      </c>
      <c r="J123" s="667">
        <v>20066.800000000003</v>
      </c>
      <c r="K123" s="680">
        <v>1</v>
      </c>
      <c r="L123" s="667">
        <v>130</v>
      </c>
      <c r="M123" s="668">
        <v>20066.800000000003</v>
      </c>
    </row>
    <row r="124" spans="1:13" ht="14.4" customHeight="1" x14ac:dyDescent="0.3">
      <c r="A124" s="663" t="s">
        <v>2080</v>
      </c>
      <c r="B124" s="664" t="s">
        <v>1964</v>
      </c>
      <c r="C124" s="664" t="s">
        <v>1796</v>
      </c>
      <c r="D124" s="664" t="s">
        <v>2034</v>
      </c>
      <c r="E124" s="664" t="s">
        <v>2035</v>
      </c>
      <c r="F124" s="667"/>
      <c r="G124" s="667"/>
      <c r="H124" s="680">
        <v>0</v>
      </c>
      <c r="I124" s="667">
        <v>1</v>
      </c>
      <c r="J124" s="667">
        <v>111.22</v>
      </c>
      <c r="K124" s="680">
        <v>1</v>
      </c>
      <c r="L124" s="667">
        <v>1</v>
      </c>
      <c r="M124" s="668">
        <v>111.22</v>
      </c>
    </row>
    <row r="125" spans="1:13" ht="14.4" customHeight="1" x14ac:dyDescent="0.3">
      <c r="A125" s="663" t="s">
        <v>2080</v>
      </c>
      <c r="B125" s="664" t="s">
        <v>1997</v>
      </c>
      <c r="C125" s="664" t="s">
        <v>1375</v>
      </c>
      <c r="D125" s="664" t="s">
        <v>555</v>
      </c>
      <c r="E125" s="664" t="s">
        <v>1998</v>
      </c>
      <c r="F125" s="667"/>
      <c r="G125" s="667"/>
      <c r="H125" s="680">
        <v>0</v>
      </c>
      <c r="I125" s="667">
        <v>6</v>
      </c>
      <c r="J125" s="667">
        <v>109.56000000000002</v>
      </c>
      <c r="K125" s="680">
        <v>1</v>
      </c>
      <c r="L125" s="667">
        <v>6</v>
      </c>
      <c r="M125" s="668">
        <v>109.56000000000002</v>
      </c>
    </row>
    <row r="126" spans="1:13" ht="14.4" customHeight="1" x14ac:dyDescent="0.3">
      <c r="A126" s="663" t="s">
        <v>2080</v>
      </c>
      <c r="B126" s="664" t="s">
        <v>1997</v>
      </c>
      <c r="C126" s="664" t="s">
        <v>2465</v>
      </c>
      <c r="D126" s="664" t="s">
        <v>555</v>
      </c>
      <c r="E126" s="664" t="s">
        <v>2466</v>
      </c>
      <c r="F126" s="667"/>
      <c r="G126" s="667"/>
      <c r="H126" s="680"/>
      <c r="I126" s="667">
        <v>1</v>
      </c>
      <c r="J126" s="667">
        <v>0</v>
      </c>
      <c r="K126" s="680"/>
      <c r="L126" s="667">
        <v>1</v>
      </c>
      <c r="M126" s="668">
        <v>0</v>
      </c>
    </row>
    <row r="127" spans="1:13" ht="14.4" customHeight="1" x14ac:dyDescent="0.3">
      <c r="A127" s="663" t="s">
        <v>2081</v>
      </c>
      <c r="B127" s="664" t="s">
        <v>1964</v>
      </c>
      <c r="C127" s="664" t="s">
        <v>2114</v>
      </c>
      <c r="D127" s="664" t="s">
        <v>1438</v>
      </c>
      <c r="E127" s="664" t="s">
        <v>2115</v>
      </c>
      <c r="F127" s="667">
        <v>1</v>
      </c>
      <c r="G127" s="667">
        <v>0</v>
      </c>
      <c r="H127" s="680"/>
      <c r="I127" s="667"/>
      <c r="J127" s="667"/>
      <c r="K127" s="680"/>
      <c r="L127" s="667">
        <v>1</v>
      </c>
      <c r="M127" s="668">
        <v>0</v>
      </c>
    </row>
    <row r="128" spans="1:13" ht="14.4" customHeight="1" x14ac:dyDescent="0.3">
      <c r="A128" s="663" t="s">
        <v>2081</v>
      </c>
      <c r="B128" s="664" t="s">
        <v>1964</v>
      </c>
      <c r="C128" s="664" t="s">
        <v>1658</v>
      </c>
      <c r="D128" s="664" t="s">
        <v>1438</v>
      </c>
      <c r="E128" s="664" t="s">
        <v>1965</v>
      </c>
      <c r="F128" s="667"/>
      <c r="G128" s="667"/>
      <c r="H128" s="680">
        <v>0</v>
      </c>
      <c r="I128" s="667">
        <v>1</v>
      </c>
      <c r="J128" s="667">
        <v>154.36000000000001</v>
      </c>
      <c r="K128" s="680">
        <v>1</v>
      </c>
      <c r="L128" s="667">
        <v>1</v>
      </c>
      <c r="M128" s="668">
        <v>154.36000000000001</v>
      </c>
    </row>
    <row r="129" spans="1:13" ht="14.4" customHeight="1" x14ac:dyDescent="0.3">
      <c r="A129" s="663" t="s">
        <v>2081</v>
      </c>
      <c r="B129" s="664" t="s">
        <v>1997</v>
      </c>
      <c r="C129" s="664" t="s">
        <v>1375</v>
      </c>
      <c r="D129" s="664" t="s">
        <v>555</v>
      </c>
      <c r="E129" s="664" t="s">
        <v>1998</v>
      </c>
      <c r="F129" s="667"/>
      <c r="G129" s="667"/>
      <c r="H129" s="680">
        <v>0</v>
      </c>
      <c r="I129" s="667">
        <v>3</v>
      </c>
      <c r="J129" s="667">
        <v>54.78</v>
      </c>
      <c r="K129" s="680">
        <v>1</v>
      </c>
      <c r="L129" s="667">
        <v>3</v>
      </c>
      <c r="M129" s="668">
        <v>54.78</v>
      </c>
    </row>
    <row r="130" spans="1:13" ht="14.4" customHeight="1" x14ac:dyDescent="0.3">
      <c r="A130" s="663" t="s">
        <v>2083</v>
      </c>
      <c r="B130" s="664" t="s">
        <v>1964</v>
      </c>
      <c r="C130" s="664" t="s">
        <v>1658</v>
      </c>
      <c r="D130" s="664" t="s">
        <v>1438</v>
      </c>
      <c r="E130" s="664" t="s">
        <v>1965</v>
      </c>
      <c r="F130" s="667"/>
      <c r="G130" s="667"/>
      <c r="H130" s="680">
        <v>0</v>
      </c>
      <c r="I130" s="667">
        <v>14</v>
      </c>
      <c r="J130" s="667">
        <v>2161.0400000000004</v>
      </c>
      <c r="K130" s="680">
        <v>1</v>
      </c>
      <c r="L130" s="667">
        <v>14</v>
      </c>
      <c r="M130" s="668">
        <v>2161.0400000000004</v>
      </c>
    </row>
    <row r="131" spans="1:13" ht="14.4" customHeight="1" x14ac:dyDescent="0.3">
      <c r="A131" s="663" t="s">
        <v>2083</v>
      </c>
      <c r="B131" s="664" t="s">
        <v>1964</v>
      </c>
      <c r="C131" s="664" t="s">
        <v>2473</v>
      </c>
      <c r="D131" s="664" t="s">
        <v>2474</v>
      </c>
      <c r="E131" s="664" t="s">
        <v>2475</v>
      </c>
      <c r="F131" s="667"/>
      <c r="G131" s="667"/>
      <c r="H131" s="680">
        <v>0</v>
      </c>
      <c r="I131" s="667">
        <v>2</v>
      </c>
      <c r="J131" s="667">
        <v>132.16</v>
      </c>
      <c r="K131" s="680">
        <v>1</v>
      </c>
      <c r="L131" s="667">
        <v>2</v>
      </c>
      <c r="M131" s="668">
        <v>132.16</v>
      </c>
    </row>
    <row r="132" spans="1:13" ht="14.4" customHeight="1" x14ac:dyDescent="0.3">
      <c r="A132" s="663" t="s">
        <v>2083</v>
      </c>
      <c r="B132" s="664" t="s">
        <v>1964</v>
      </c>
      <c r="C132" s="664" t="s">
        <v>2200</v>
      </c>
      <c r="D132" s="664" t="s">
        <v>2201</v>
      </c>
      <c r="E132" s="664" t="s">
        <v>2202</v>
      </c>
      <c r="F132" s="667"/>
      <c r="G132" s="667"/>
      <c r="H132" s="680">
        <v>0</v>
      </c>
      <c r="I132" s="667">
        <v>1</v>
      </c>
      <c r="J132" s="667">
        <v>149.52000000000001</v>
      </c>
      <c r="K132" s="680">
        <v>1</v>
      </c>
      <c r="L132" s="667">
        <v>1</v>
      </c>
      <c r="M132" s="668">
        <v>149.52000000000001</v>
      </c>
    </row>
    <row r="133" spans="1:13" ht="14.4" customHeight="1" x14ac:dyDescent="0.3">
      <c r="A133" s="663" t="s">
        <v>2083</v>
      </c>
      <c r="B133" s="664" t="s">
        <v>1964</v>
      </c>
      <c r="C133" s="664" t="s">
        <v>2773</v>
      </c>
      <c r="D133" s="664" t="s">
        <v>2660</v>
      </c>
      <c r="E133" s="664" t="s">
        <v>2774</v>
      </c>
      <c r="F133" s="667">
        <v>1</v>
      </c>
      <c r="G133" s="667">
        <v>0</v>
      </c>
      <c r="H133" s="680"/>
      <c r="I133" s="667"/>
      <c r="J133" s="667"/>
      <c r="K133" s="680"/>
      <c r="L133" s="667">
        <v>1</v>
      </c>
      <c r="M133" s="668">
        <v>0</v>
      </c>
    </row>
    <row r="134" spans="1:13" ht="14.4" customHeight="1" x14ac:dyDescent="0.3">
      <c r="A134" s="663" t="s">
        <v>2083</v>
      </c>
      <c r="B134" s="664" t="s">
        <v>1964</v>
      </c>
      <c r="C134" s="664" t="s">
        <v>1437</v>
      </c>
      <c r="D134" s="664" t="s">
        <v>1438</v>
      </c>
      <c r="E134" s="664" t="s">
        <v>1966</v>
      </c>
      <c r="F134" s="667"/>
      <c r="G134" s="667"/>
      <c r="H134" s="680">
        <v>0</v>
      </c>
      <c r="I134" s="667">
        <v>2</v>
      </c>
      <c r="J134" s="667">
        <v>450.12</v>
      </c>
      <c r="K134" s="680">
        <v>1</v>
      </c>
      <c r="L134" s="667">
        <v>2</v>
      </c>
      <c r="M134" s="668">
        <v>450.12</v>
      </c>
    </row>
    <row r="135" spans="1:13" ht="14.4" customHeight="1" x14ac:dyDescent="0.3">
      <c r="A135" s="663" t="s">
        <v>2083</v>
      </c>
      <c r="B135" s="664" t="s">
        <v>1964</v>
      </c>
      <c r="C135" s="664" t="s">
        <v>2775</v>
      </c>
      <c r="D135" s="664" t="s">
        <v>1438</v>
      </c>
      <c r="E135" s="664" t="s">
        <v>1965</v>
      </c>
      <c r="F135" s="667">
        <v>1</v>
      </c>
      <c r="G135" s="667">
        <v>154.36000000000001</v>
      </c>
      <c r="H135" s="680">
        <v>1</v>
      </c>
      <c r="I135" s="667"/>
      <c r="J135" s="667"/>
      <c r="K135" s="680">
        <v>0</v>
      </c>
      <c r="L135" s="667">
        <v>1</v>
      </c>
      <c r="M135" s="668">
        <v>154.36000000000001</v>
      </c>
    </row>
    <row r="136" spans="1:13" ht="14.4" customHeight="1" x14ac:dyDescent="0.3">
      <c r="A136" s="663" t="s">
        <v>2084</v>
      </c>
      <c r="B136" s="664" t="s">
        <v>1964</v>
      </c>
      <c r="C136" s="664" t="s">
        <v>1658</v>
      </c>
      <c r="D136" s="664" t="s">
        <v>1438</v>
      </c>
      <c r="E136" s="664" t="s">
        <v>1965</v>
      </c>
      <c r="F136" s="667"/>
      <c r="G136" s="667"/>
      <c r="H136" s="680">
        <v>0</v>
      </c>
      <c r="I136" s="667">
        <v>46</v>
      </c>
      <c r="J136" s="667">
        <v>7100.5600000000013</v>
      </c>
      <c r="K136" s="680">
        <v>1</v>
      </c>
      <c r="L136" s="667">
        <v>46</v>
      </c>
      <c r="M136" s="668">
        <v>7100.5600000000013</v>
      </c>
    </row>
    <row r="137" spans="1:13" ht="14.4" customHeight="1" x14ac:dyDescent="0.3">
      <c r="A137" s="663" t="s">
        <v>2084</v>
      </c>
      <c r="B137" s="664" t="s">
        <v>1964</v>
      </c>
      <c r="C137" s="664" t="s">
        <v>2473</v>
      </c>
      <c r="D137" s="664" t="s">
        <v>2474</v>
      </c>
      <c r="E137" s="664" t="s">
        <v>2475</v>
      </c>
      <c r="F137" s="667"/>
      <c r="G137" s="667"/>
      <c r="H137" s="680">
        <v>0</v>
      </c>
      <c r="I137" s="667">
        <v>1</v>
      </c>
      <c r="J137" s="667">
        <v>66.08</v>
      </c>
      <c r="K137" s="680">
        <v>1</v>
      </c>
      <c r="L137" s="667">
        <v>1</v>
      </c>
      <c r="M137" s="668">
        <v>66.08</v>
      </c>
    </row>
    <row r="138" spans="1:13" ht="14.4" customHeight="1" x14ac:dyDescent="0.3">
      <c r="A138" s="663" t="s">
        <v>2084</v>
      </c>
      <c r="B138" s="664" t="s">
        <v>1964</v>
      </c>
      <c r="C138" s="664" t="s">
        <v>1437</v>
      </c>
      <c r="D138" s="664" t="s">
        <v>1438</v>
      </c>
      <c r="E138" s="664" t="s">
        <v>1966</v>
      </c>
      <c r="F138" s="667"/>
      <c r="G138" s="667"/>
      <c r="H138" s="680">
        <v>0</v>
      </c>
      <c r="I138" s="667">
        <v>5</v>
      </c>
      <c r="J138" s="667">
        <v>1125.3</v>
      </c>
      <c r="K138" s="680">
        <v>1</v>
      </c>
      <c r="L138" s="667">
        <v>5</v>
      </c>
      <c r="M138" s="668">
        <v>1125.3</v>
      </c>
    </row>
    <row r="139" spans="1:13" ht="14.4" customHeight="1" x14ac:dyDescent="0.3">
      <c r="A139" s="663" t="s">
        <v>2084</v>
      </c>
      <c r="B139" s="664" t="s">
        <v>1997</v>
      </c>
      <c r="C139" s="664" t="s">
        <v>1375</v>
      </c>
      <c r="D139" s="664" t="s">
        <v>555</v>
      </c>
      <c r="E139" s="664" t="s">
        <v>1998</v>
      </c>
      <c r="F139" s="667"/>
      <c r="G139" s="667"/>
      <c r="H139" s="680">
        <v>0</v>
      </c>
      <c r="I139" s="667">
        <v>20</v>
      </c>
      <c r="J139" s="667">
        <v>377.12</v>
      </c>
      <c r="K139" s="680">
        <v>1</v>
      </c>
      <c r="L139" s="667">
        <v>20</v>
      </c>
      <c r="M139" s="668">
        <v>377.12</v>
      </c>
    </row>
    <row r="140" spans="1:13" ht="14.4" customHeight="1" x14ac:dyDescent="0.3">
      <c r="A140" s="663" t="s">
        <v>2084</v>
      </c>
      <c r="B140" s="664" t="s">
        <v>1997</v>
      </c>
      <c r="C140" s="664" t="s">
        <v>1311</v>
      </c>
      <c r="D140" s="664" t="s">
        <v>555</v>
      </c>
      <c r="E140" s="664" t="s">
        <v>1999</v>
      </c>
      <c r="F140" s="667"/>
      <c r="G140" s="667"/>
      <c r="H140" s="680">
        <v>0</v>
      </c>
      <c r="I140" s="667">
        <v>2</v>
      </c>
      <c r="J140" s="667">
        <v>73.08</v>
      </c>
      <c r="K140" s="680">
        <v>1</v>
      </c>
      <c r="L140" s="667">
        <v>2</v>
      </c>
      <c r="M140" s="668">
        <v>73.08</v>
      </c>
    </row>
    <row r="141" spans="1:13" ht="14.4" customHeight="1" x14ac:dyDescent="0.3">
      <c r="A141" s="663" t="s">
        <v>2084</v>
      </c>
      <c r="B141" s="664" t="s">
        <v>2002</v>
      </c>
      <c r="C141" s="664" t="s">
        <v>2504</v>
      </c>
      <c r="D141" s="664" t="s">
        <v>2505</v>
      </c>
      <c r="E141" s="664" t="s">
        <v>2506</v>
      </c>
      <c r="F141" s="667"/>
      <c r="G141" s="667"/>
      <c r="H141" s="680">
        <v>0</v>
      </c>
      <c r="I141" s="667">
        <v>1</v>
      </c>
      <c r="J141" s="667">
        <v>31.32</v>
      </c>
      <c r="K141" s="680">
        <v>1</v>
      </c>
      <c r="L141" s="667">
        <v>1</v>
      </c>
      <c r="M141" s="668">
        <v>31.32</v>
      </c>
    </row>
    <row r="142" spans="1:13" ht="14.4" customHeight="1" x14ac:dyDescent="0.3">
      <c r="A142" s="663" t="s">
        <v>2085</v>
      </c>
      <c r="B142" s="664" t="s">
        <v>2819</v>
      </c>
      <c r="C142" s="664" t="s">
        <v>2543</v>
      </c>
      <c r="D142" s="664" t="s">
        <v>2544</v>
      </c>
      <c r="E142" s="664" t="s">
        <v>2545</v>
      </c>
      <c r="F142" s="667"/>
      <c r="G142" s="667"/>
      <c r="H142" s="680">
        <v>0</v>
      </c>
      <c r="I142" s="667">
        <v>1</v>
      </c>
      <c r="J142" s="667">
        <v>184.74</v>
      </c>
      <c r="K142" s="680">
        <v>1</v>
      </c>
      <c r="L142" s="667">
        <v>1</v>
      </c>
      <c r="M142" s="668">
        <v>184.74</v>
      </c>
    </row>
    <row r="143" spans="1:13" ht="14.4" customHeight="1" x14ac:dyDescent="0.3">
      <c r="A143" s="663" t="s">
        <v>2085</v>
      </c>
      <c r="B143" s="664" t="s">
        <v>2820</v>
      </c>
      <c r="C143" s="664" t="s">
        <v>2517</v>
      </c>
      <c r="D143" s="664" t="s">
        <v>2518</v>
      </c>
      <c r="E143" s="664" t="s">
        <v>2519</v>
      </c>
      <c r="F143" s="667"/>
      <c r="G143" s="667"/>
      <c r="H143" s="680">
        <v>0</v>
      </c>
      <c r="I143" s="667">
        <v>1</v>
      </c>
      <c r="J143" s="667">
        <v>93.43</v>
      </c>
      <c r="K143" s="680">
        <v>1</v>
      </c>
      <c r="L143" s="667">
        <v>1</v>
      </c>
      <c r="M143" s="668">
        <v>93.43</v>
      </c>
    </row>
    <row r="144" spans="1:13" ht="14.4" customHeight="1" x14ac:dyDescent="0.3">
      <c r="A144" s="663" t="s">
        <v>2085</v>
      </c>
      <c r="B144" s="664" t="s">
        <v>2820</v>
      </c>
      <c r="C144" s="664" t="s">
        <v>2520</v>
      </c>
      <c r="D144" s="664" t="s">
        <v>2518</v>
      </c>
      <c r="E144" s="664" t="s">
        <v>2521</v>
      </c>
      <c r="F144" s="667"/>
      <c r="G144" s="667"/>
      <c r="H144" s="680">
        <v>0</v>
      </c>
      <c r="I144" s="667">
        <v>3</v>
      </c>
      <c r="J144" s="667">
        <v>560.61</v>
      </c>
      <c r="K144" s="680">
        <v>1</v>
      </c>
      <c r="L144" s="667">
        <v>3</v>
      </c>
      <c r="M144" s="668">
        <v>560.61</v>
      </c>
    </row>
    <row r="145" spans="1:13" ht="14.4" customHeight="1" x14ac:dyDescent="0.3">
      <c r="A145" s="663" t="s">
        <v>2085</v>
      </c>
      <c r="B145" s="664" t="s">
        <v>1942</v>
      </c>
      <c r="C145" s="664" t="s">
        <v>2528</v>
      </c>
      <c r="D145" s="664" t="s">
        <v>2529</v>
      </c>
      <c r="E145" s="664" t="s">
        <v>2182</v>
      </c>
      <c r="F145" s="667"/>
      <c r="G145" s="667"/>
      <c r="H145" s="680">
        <v>0</v>
      </c>
      <c r="I145" s="667">
        <v>1</v>
      </c>
      <c r="J145" s="667">
        <v>96.53</v>
      </c>
      <c r="K145" s="680">
        <v>1</v>
      </c>
      <c r="L145" s="667">
        <v>1</v>
      </c>
      <c r="M145" s="668">
        <v>96.53</v>
      </c>
    </row>
    <row r="146" spans="1:13" ht="14.4" customHeight="1" x14ac:dyDescent="0.3">
      <c r="A146" s="663" t="s">
        <v>2085</v>
      </c>
      <c r="B146" s="664" t="s">
        <v>1942</v>
      </c>
      <c r="C146" s="664" t="s">
        <v>2530</v>
      </c>
      <c r="D146" s="664" t="s">
        <v>2531</v>
      </c>
      <c r="E146" s="664" t="s">
        <v>2532</v>
      </c>
      <c r="F146" s="667"/>
      <c r="G146" s="667"/>
      <c r="H146" s="680"/>
      <c r="I146" s="667">
        <v>2</v>
      </c>
      <c r="J146" s="667">
        <v>0</v>
      </c>
      <c r="K146" s="680"/>
      <c r="L146" s="667">
        <v>2</v>
      </c>
      <c r="M146" s="668">
        <v>0</v>
      </c>
    </row>
    <row r="147" spans="1:13" ht="14.4" customHeight="1" x14ac:dyDescent="0.3">
      <c r="A147" s="663" t="s">
        <v>2085</v>
      </c>
      <c r="B147" s="664" t="s">
        <v>1942</v>
      </c>
      <c r="C147" s="664" t="s">
        <v>2533</v>
      </c>
      <c r="D147" s="664" t="s">
        <v>2531</v>
      </c>
      <c r="E147" s="664" t="s">
        <v>2534</v>
      </c>
      <c r="F147" s="667"/>
      <c r="G147" s="667"/>
      <c r="H147" s="680"/>
      <c r="I147" s="667">
        <v>2</v>
      </c>
      <c r="J147" s="667">
        <v>0</v>
      </c>
      <c r="K147" s="680"/>
      <c r="L147" s="667">
        <v>2</v>
      </c>
      <c r="M147" s="668">
        <v>0</v>
      </c>
    </row>
    <row r="148" spans="1:13" ht="14.4" customHeight="1" x14ac:dyDescent="0.3">
      <c r="A148" s="663" t="s">
        <v>2085</v>
      </c>
      <c r="B148" s="664" t="s">
        <v>1964</v>
      </c>
      <c r="C148" s="664" t="s">
        <v>1658</v>
      </c>
      <c r="D148" s="664" t="s">
        <v>1438</v>
      </c>
      <c r="E148" s="664" t="s">
        <v>1965</v>
      </c>
      <c r="F148" s="667"/>
      <c r="G148" s="667"/>
      <c r="H148" s="680">
        <v>0</v>
      </c>
      <c r="I148" s="667">
        <v>74</v>
      </c>
      <c r="J148" s="667">
        <v>11422.640000000003</v>
      </c>
      <c r="K148" s="680">
        <v>1</v>
      </c>
      <c r="L148" s="667">
        <v>74</v>
      </c>
      <c r="M148" s="668">
        <v>11422.640000000003</v>
      </c>
    </row>
    <row r="149" spans="1:13" ht="14.4" customHeight="1" x14ac:dyDescent="0.3">
      <c r="A149" s="663" t="s">
        <v>2085</v>
      </c>
      <c r="B149" s="664" t="s">
        <v>1997</v>
      </c>
      <c r="C149" s="664" t="s">
        <v>1311</v>
      </c>
      <c r="D149" s="664" t="s">
        <v>555</v>
      </c>
      <c r="E149" s="664" t="s">
        <v>1999</v>
      </c>
      <c r="F149" s="667"/>
      <c r="G149" s="667"/>
      <c r="H149" s="680">
        <v>0</v>
      </c>
      <c r="I149" s="667">
        <v>3</v>
      </c>
      <c r="J149" s="667">
        <v>109.62</v>
      </c>
      <c r="K149" s="680">
        <v>1</v>
      </c>
      <c r="L149" s="667">
        <v>3</v>
      </c>
      <c r="M149" s="668">
        <v>109.62</v>
      </c>
    </row>
    <row r="150" spans="1:13" ht="14.4" customHeight="1" x14ac:dyDescent="0.3">
      <c r="A150" s="663" t="s">
        <v>2086</v>
      </c>
      <c r="B150" s="664" t="s">
        <v>1925</v>
      </c>
      <c r="C150" s="664" t="s">
        <v>2738</v>
      </c>
      <c r="D150" s="664" t="s">
        <v>1447</v>
      </c>
      <c r="E150" s="664" t="s">
        <v>2739</v>
      </c>
      <c r="F150" s="667"/>
      <c r="G150" s="667"/>
      <c r="H150" s="680">
        <v>0</v>
      </c>
      <c r="I150" s="667">
        <v>3</v>
      </c>
      <c r="J150" s="667">
        <v>831.36</v>
      </c>
      <c r="K150" s="680">
        <v>1</v>
      </c>
      <c r="L150" s="667">
        <v>3</v>
      </c>
      <c r="M150" s="668">
        <v>831.36</v>
      </c>
    </row>
    <row r="151" spans="1:13" ht="14.4" customHeight="1" x14ac:dyDescent="0.3">
      <c r="A151" s="663" t="s">
        <v>2086</v>
      </c>
      <c r="B151" s="664" t="s">
        <v>1964</v>
      </c>
      <c r="C151" s="664" t="s">
        <v>1658</v>
      </c>
      <c r="D151" s="664" t="s">
        <v>1438</v>
      </c>
      <c r="E151" s="664" t="s">
        <v>1965</v>
      </c>
      <c r="F151" s="667"/>
      <c r="G151" s="667"/>
      <c r="H151" s="680">
        <v>0</v>
      </c>
      <c r="I151" s="667">
        <v>212</v>
      </c>
      <c r="J151" s="667">
        <v>32724.320000000018</v>
      </c>
      <c r="K151" s="680">
        <v>1</v>
      </c>
      <c r="L151" s="667">
        <v>212</v>
      </c>
      <c r="M151" s="668">
        <v>32724.320000000018</v>
      </c>
    </row>
    <row r="152" spans="1:13" ht="14.4" customHeight="1" x14ac:dyDescent="0.3">
      <c r="A152" s="663" t="s">
        <v>2086</v>
      </c>
      <c r="B152" s="664" t="s">
        <v>1964</v>
      </c>
      <c r="C152" s="664" t="s">
        <v>2473</v>
      </c>
      <c r="D152" s="664" t="s">
        <v>2474</v>
      </c>
      <c r="E152" s="664" t="s">
        <v>2475</v>
      </c>
      <c r="F152" s="667"/>
      <c r="G152" s="667"/>
      <c r="H152" s="680">
        <v>0</v>
      </c>
      <c r="I152" s="667">
        <v>1</v>
      </c>
      <c r="J152" s="667">
        <v>66.08</v>
      </c>
      <c r="K152" s="680">
        <v>1</v>
      </c>
      <c r="L152" s="667">
        <v>1</v>
      </c>
      <c r="M152" s="668">
        <v>66.08</v>
      </c>
    </row>
    <row r="153" spans="1:13" ht="14.4" customHeight="1" x14ac:dyDescent="0.3">
      <c r="A153" s="663" t="s">
        <v>2086</v>
      </c>
      <c r="B153" s="664" t="s">
        <v>1964</v>
      </c>
      <c r="C153" s="664" t="s">
        <v>1796</v>
      </c>
      <c r="D153" s="664" t="s">
        <v>2034</v>
      </c>
      <c r="E153" s="664" t="s">
        <v>2035</v>
      </c>
      <c r="F153" s="667"/>
      <c r="G153" s="667"/>
      <c r="H153" s="680">
        <v>0</v>
      </c>
      <c r="I153" s="667">
        <v>3</v>
      </c>
      <c r="J153" s="667">
        <v>333.65999999999997</v>
      </c>
      <c r="K153" s="680">
        <v>1</v>
      </c>
      <c r="L153" s="667">
        <v>3</v>
      </c>
      <c r="M153" s="668">
        <v>333.65999999999997</v>
      </c>
    </row>
    <row r="154" spans="1:13" ht="14.4" customHeight="1" x14ac:dyDescent="0.3">
      <c r="A154" s="663" t="s">
        <v>2086</v>
      </c>
      <c r="B154" s="664" t="s">
        <v>1964</v>
      </c>
      <c r="C154" s="664" t="s">
        <v>2200</v>
      </c>
      <c r="D154" s="664" t="s">
        <v>2201</v>
      </c>
      <c r="E154" s="664" t="s">
        <v>2202</v>
      </c>
      <c r="F154" s="667"/>
      <c r="G154" s="667"/>
      <c r="H154" s="680">
        <v>0</v>
      </c>
      <c r="I154" s="667">
        <v>2</v>
      </c>
      <c r="J154" s="667">
        <v>299.04000000000002</v>
      </c>
      <c r="K154" s="680">
        <v>1</v>
      </c>
      <c r="L154" s="667">
        <v>2</v>
      </c>
      <c r="M154" s="668">
        <v>299.04000000000002</v>
      </c>
    </row>
    <row r="155" spans="1:13" ht="14.4" customHeight="1" x14ac:dyDescent="0.3">
      <c r="A155" s="663" t="s">
        <v>2086</v>
      </c>
      <c r="B155" s="664" t="s">
        <v>1964</v>
      </c>
      <c r="C155" s="664" t="s">
        <v>2787</v>
      </c>
      <c r="D155" s="664" t="s">
        <v>2788</v>
      </c>
      <c r="E155" s="664" t="s">
        <v>2789</v>
      </c>
      <c r="F155" s="667"/>
      <c r="G155" s="667"/>
      <c r="H155" s="680">
        <v>0</v>
      </c>
      <c r="I155" s="667">
        <v>4</v>
      </c>
      <c r="J155" s="667">
        <v>321.12</v>
      </c>
      <c r="K155" s="680">
        <v>1</v>
      </c>
      <c r="L155" s="667">
        <v>4</v>
      </c>
      <c r="M155" s="668">
        <v>321.12</v>
      </c>
    </row>
    <row r="156" spans="1:13" ht="14.4" customHeight="1" x14ac:dyDescent="0.3">
      <c r="A156" s="663" t="s">
        <v>2086</v>
      </c>
      <c r="B156" s="664" t="s">
        <v>1964</v>
      </c>
      <c r="C156" s="664" t="s">
        <v>1437</v>
      </c>
      <c r="D156" s="664" t="s">
        <v>1438</v>
      </c>
      <c r="E156" s="664" t="s">
        <v>1966</v>
      </c>
      <c r="F156" s="667"/>
      <c r="G156" s="667"/>
      <c r="H156" s="680">
        <v>0</v>
      </c>
      <c r="I156" s="667">
        <v>11</v>
      </c>
      <c r="J156" s="667">
        <v>2475.66</v>
      </c>
      <c r="K156" s="680">
        <v>1</v>
      </c>
      <c r="L156" s="667">
        <v>11</v>
      </c>
      <c r="M156" s="668">
        <v>2475.66</v>
      </c>
    </row>
    <row r="157" spans="1:13" ht="14.4" customHeight="1" x14ac:dyDescent="0.3">
      <c r="A157" s="663" t="s">
        <v>2086</v>
      </c>
      <c r="B157" s="664" t="s">
        <v>1997</v>
      </c>
      <c r="C157" s="664" t="s">
        <v>1375</v>
      </c>
      <c r="D157" s="664" t="s">
        <v>555</v>
      </c>
      <c r="E157" s="664" t="s">
        <v>1998</v>
      </c>
      <c r="F157" s="667"/>
      <c r="G157" s="667"/>
      <c r="H157" s="680">
        <v>0</v>
      </c>
      <c r="I157" s="667">
        <v>6</v>
      </c>
      <c r="J157" s="667">
        <v>109.56000000000002</v>
      </c>
      <c r="K157" s="680">
        <v>1</v>
      </c>
      <c r="L157" s="667">
        <v>6</v>
      </c>
      <c r="M157" s="668">
        <v>109.56000000000002</v>
      </c>
    </row>
    <row r="158" spans="1:13" ht="14.4" customHeight="1" x14ac:dyDescent="0.3">
      <c r="A158" s="663" t="s">
        <v>2086</v>
      </c>
      <c r="B158" s="664" t="s">
        <v>1997</v>
      </c>
      <c r="C158" s="664" t="s">
        <v>1311</v>
      </c>
      <c r="D158" s="664" t="s">
        <v>555</v>
      </c>
      <c r="E158" s="664" t="s">
        <v>1999</v>
      </c>
      <c r="F158" s="667"/>
      <c r="G158" s="667"/>
      <c r="H158" s="680">
        <v>0</v>
      </c>
      <c r="I158" s="667">
        <v>28</v>
      </c>
      <c r="J158" s="667">
        <v>1046.8800000000001</v>
      </c>
      <c r="K158" s="680">
        <v>1</v>
      </c>
      <c r="L158" s="667">
        <v>28</v>
      </c>
      <c r="M158" s="668">
        <v>1046.8800000000001</v>
      </c>
    </row>
    <row r="159" spans="1:13" ht="14.4" customHeight="1" x14ac:dyDescent="0.3">
      <c r="A159" s="663" t="s">
        <v>2086</v>
      </c>
      <c r="B159" s="664" t="s">
        <v>1997</v>
      </c>
      <c r="C159" s="664" t="s">
        <v>2781</v>
      </c>
      <c r="D159" s="664" t="s">
        <v>2443</v>
      </c>
      <c r="E159" s="664" t="s">
        <v>2594</v>
      </c>
      <c r="F159" s="667">
        <v>1</v>
      </c>
      <c r="G159" s="667">
        <v>36.54</v>
      </c>
      <c r="H159" s="680">
        <v>1</v>
      </c>
      <c r="I159" s="667"/>
      <c r="J159" s="667"/>
      <c r="K159" s="680">
        <v>0</v>
      </c>
      <c r="L159" s="667">
        <v>1</v>
      </c>
      <c r="M159" s="668">
        <v>36.54</v>
      </c>
    </row>
    <row r="160" spans="1:13" ht="14.4" customHeight="1" x14ac:dyDescent="0.3">
      <c r="A160" s="663" t="s">
        <v>2086</v>
      </c>
      <c r="B160" s="664" t="s">
        <v>2002</v>
      </c>
      <c r="C160" s="664" t="s">
        <v>2300</v>
      </c>
      <c r="D160" s="664" t="s">
        <v>2301</v>
      </c>
      <c r="E160" s="664" t="s">
        <v>2302</v>
      </c>
      <c r="F160" s="667"/>
      <c r="G160" s="667"/>
      <c r="H160" s="680">
        <v>0</v>
      </c>
      <c r="I160" s="667">
        <v>2</v>
      </c>
      <c r="J160" s="667">
        <v>62.64</v>
      </c>
      <c r="K160" s="680">
        <v>1</v>
      </c>
      <c r="L160" s="667">
        <v>2</v>
      </c>
      <c r="M160" s="668">
        <v>62.64</v>
      </c>
    </row>
    <row r="161" spans="1:13" ht="14.4" customHeight="1" x14ac:dyDescent="0.3">
      <c r="A161" s="663" t="s">
        <v>2086</v>
      </c>
      <c r="B161" s="664" t="s">
        <v>2002</v>
      </c>
      <c r="C161" s="664" t="s">
        <v>2749</v>
      </c>
      <c r="D161" s="664" t="s">
        <v>2750</v>
      </c>
      <c r="E161" s="664" t="s">
        <v>2302</v>
      </c>
      <c r="F161" s="667">
        <v>2</v>
      </c>
      <c r="G161" s="667">
        <v>62.64</v>
      </c>
      <c r="H161" s="680">
        <v>1</v>
      </c>
      <c r="I161" s="667"/>
      <c r="J161" s="667"/>
      <c r="K161" s="680">
        <v>0</v>
      </c>
      <c r="L161" s="667">
        <v>2</v>
      </c>
      <c r="M161" s="668">
        <v>62.64</v>
      </c>
    </row>
    <row r="162" spans="1:13" ht="14.4" customHeight="1" x14ac:dyDescent="0.3">
      <c r="A162" s="663" t="s">
        <v>2086</v>
      </c>
      <c r="B162" s="664" t="s">
        <v>2010</v>
      </c>
      <c r="C162" s="664" t="s">
        <v>1313</v>
      </c>
      <c r="D162" s="664" t="s">
        <v>2011</v>
      </c>
      <c r="E162" s="664" t="s">
        <v>2012</v>
      </c>
      <c r="F162" s="667"/>
      <c r="G162" s="667"/>
      <c r="H162" s="680"/>
      <c r="I162" s="667">
        <v>1</v>
      </c>
      <c r="J162" s="667">
        <v>0</v>
      </c>
      <c r="K162" s="680"/>
      <c r="L162" s="667">
        <v>1</v>
      </c>
      <c r="M162" s="668">
        <v>0</v>
      </c>
    </row>
    <row r="163" spans="1:13" ht="14.4" customHeight="1" x14ac:dyDescent="0.3">
      <c r="A163" s="663" t="s">
        <v>2086</v>
      </c>
      <c r="B163" s="664" t="s">
        <v>2019</v>
      </c>
      <c r="C163" s="664" t="s">
        <v>1469</v>
      </c>
      <c r="D163" s="664" t="s">
        <v>1470</v>
      </c>
      <c r="E163" s="664" t="s">
        <v>2020</v>
      </c>
      <c r="F163" s="667"/>
      <c r="G163" s="667"/>
      <c r="H163" s="680">
        <v>0</v>
      </c>
      <c r="I163" s="667">
        <v>3</v>
      </c>
      <c r="J163" s="667">
        <v>423.33</v>
      </c>
      <c r="K163" s="680">
        <v>1</v>
      </c>
      <c r="L163" s="667">
        <v>3</v>
      </c>
      <c r="M163" s="668">
        <v>423.33</v>
      </c>
    </row>
    <row r="164" spans="1:13" ht="14.4" customHeight="1" x14ac:dyDescent="0.3">
      <c r="A164" s="663" t="s">
        <v>2086</v>
      </c>
      <c r="B164" s="664" t="s">
        <v>2019</v>
      </c>
      <c r="C164" s="664" t="s">
        <v>2735</v>
      </c>
      <c r="D164" s="664" t="s">
        <v>2736</v>
      </c>
      <c r="E164" s="664" t="s">
        <v>2737</v>
      </c>
      <c r="F164" s="667">
        <v>2</v>
      </c>
      <c r="G164" s="667">
        <v>282.08</v>
      </c>
      <c r="H164" s="680">
        <v>1</v>
      </c>
      <c r="I164" s="667"/>
      <c r="J164" s="667"/>
      <c r="K164" s="680">
        <v>0</v>
      </c>
      <c r="L164" s="667">
        <v>2</v>
      </c>
      <c r="M164" s="668">
        <v>282.08</v>
      </c>
    </row>
    <row r="165" spans="1:13" ht="14.4" customHeight="1" x14ac:dyDescent="0.3">
      <c r="A165" s="663" t="s">
        <v>2086</v>
      </c>
      <c r="B165" s="664" t="s">
        <v>2023</v>
      </c>
      <c r="C165" s="664" t="s">
        <v>2713</v>
      </c>
      <c r="D165" s="664" t="s">
        <v>1337</v>
      </c>
      <c r="E165" s="664" t="s">
        <v>2306</v>
      </c>
      <c r="F165" s="667"/>
      <c r="G165" s="667"/>
      <c r="H165" s="680"/>
      <c r="I165" s="667">
        <v>1</v>
      </c>
      <c r="J165" s="667">
        <v>0</v>
      </c>
      <c r="K165" s="680"/>
      <c r="L165" s="667">
        <v>1</v>
      </c>
      <c r="M165" s="668">
        <v>0</v>
      </c>
    </row>
    <row r="166" spans="1:13" ht="14.4" customHeight="1" x14ac:dyDescent="0.3">
      <c r="A166" s="663" t="s">
        <v>2086</v>
      </c>
      <c r="B166" s="664" t="s">
        <v>2821</v>
      </c>
      <c r="C166" s="664" t="s">
        <v>2731</v>
      </c>
      <c r="D166" s="664" t="s">
        <v>2732</v>
      </c>
      <c r="E166" s="664" t="s">
        <v>2733</v>
      </c>
      <c r="F166" s="667"/>
      <c r="G166" s="667"/>
      <c r="H166" s="680">
        <v>0</v>
      </c>
      <c r="I166" s="667">
        <v>2</v>
      </c>
      <c r="J166" s="667">
        <v>138.32</v>
      </c>
      <c r="K166" s="680">
        <v>1</v>
      </c>
      <c r="L166" s="667">
        <v>2</v>
      </c>
      <c r="M166" s="668">
        <v>138.32</v>
      </c>
    </row>
    <row r="167" spans="1:13" ht="14.4" customHeight="1" x14ac:dyDescent="0.3">
      <c r="A167" s="663" t="s">
        <v>2087</v>
      </c>
      <c r="B167" s="664" t="s">
        <v>1964</v>
      </c>
      <c r="C167" s="664" t="s">
        <v>1658</v>
      </c>
      <c r="D167" s="664" t="s">
        <v>1438</v>
      </c>
      <c r="E167" s="664" t="s">
        <v>1965</v>
      </c>
      <c r="F167" s="667"/>
      <c r="G167" s="667"/>
      <c r="H167" s="680">
        <v>0</v>
      </c>
      <c r="I167" s="667">
        <v>36</v>
      </c>
      <c r="J167" s="667">
        <v>5556.96</v>
      </c>
      <c r="K167" s="680">
        <v>1</v>
      </c>
      <c r="L167" s="667">
        <v>36</v>
      </c>
      <c r="M167" s="668">
        <v>5556.96</v>
      </c>
    </row>
    <row r="168" spans="1:13" ht="14.4" customHeight="1" x14ac:dyDescent="0.3">
      <c r="A168" s="663" t="s">
        <v>2087</v>
      </c>
      <c r="B168" s="664" t="s">
        <v>1964</v>
      </c>
      <c r="C168" s="664" t="s">
        <v>1437</v>
      </c>
      <c r="D168" s="664" t="s">
        <v>1438</v>
      </c>
      <c r="E168" s="664" t="s">
        <v>1966</v>
      </c>
      <c r="F168" s="667"/>
      <c r="G168" s="667"/>
      <c r="H168" s="680">
        <v>0</v>
      </c>
      <c r="I168" s="667">
        <v>1</v>
      </c>
      <c r="J168" s="667">
        <v>225.06</v>
      </c>
      <c r="K168" s="680">
        <v>1</v>
      </c>
      <c r="L168" s="667">
        <v>1</v>
      </c>
      <c r="M168" s="668">
        <v>225.06</v>
      </c>
    </row>
    <row r="169" spans="1:13" ht="14.4" customHeight="1" x14ac:dyDescent="0.3">
      <c r="A169" s="663" t="s">
        <v>2087</v>
      </c>
      <c r="B169" s="664" t="s">
        <v>1974</v>
      </c>
      <c r="C169" s="664" t="s">
        <v>2547</v>
      </c>
      <c r="D169" s="664" t="s">
        <v>1667</v>
      </c>
      <c r="E169" s="664" t="s">
        <v>2548</v>
      </c>
      <c r="F169" s="667"/>
      <c r="G169" s="667"/>
      <c r="H169" s="680">
        <v>0</v>
      </c>
      <c r="I169" s="667">
        <v>1</v>
      </c>
      <c r="J169" s="667">
        <v>141.09</v>
      </c>
      <c r="K169" s="680">
        <v>1</v>
      </c>
      <c r="L169" s="667">
        <v>1</v>
      </c>
      <c r="M169" s="668">
        <v>141.09</v>
      </c>
    </row>
    <row r="170" spans="1:13" ht="14.4" customHeight="1" x14ac:dyDescent="0.3">
      <c r="A170" s="663" t="s">
        <v>2087</v>
      </c>
      <c r="B170" s="664" t="s">
        <v>1997</v>
      </c>
      <c r="C170" s="664" t="s">
        <v>1375</v>
      </c>
      <c r="D170" s="664" t="s">
        <v>555</v>
      </c>
      <c r="E170" s="664" t="s">
        <v>1998</v>
      </c>
      <c r="F170" s="667"/>
      <c r="G170" s="667"/>
      <c r="H170" s="680">
        <v>0</v>
      </c>
      <c r="I170" s="667">
        <v>1</v>
      </c>
      <c r="J170" s="667">
        <v>18.260000000000002</v>
      </c>
      <c r="K170" s="680">
        <v>1</v>
      </c>
      <c r="L170" s="667">
        <v>1</v>
      </c>
      <c r="M170" s="668">
        <v>18.260000000000002</v>
      </c>
    </row>
    <row r="171" spans="1:13" ht="14.4" customHeight="1" x14ac:dyDescent="0.3">
      <c r="A171" s="663" t="s">
        <v>2087</v>
      </c>
      <c r="B171" s="664" t="s">
        <v>1997</v>
      </c>
      <c r="C171" s="664" t="s">
        <v>1311</v>
      </c>
      <c r="D171" s="664" t="s">
        <v>555</v>
      </c>
      <c r="E171" s="664" t="s">
        <v>1999</v>
      </c>
      <c r="F171" s="667"/>
      <c r="G171" s="667"/>
      <c r="H171" s="680">
        <v>0</v>
      </c>
      <c r="I171" s="667">
        <v>2</v>
      </c>
      <c r="J171" s="667">
        <v>73.08</v>
      </c>
      <c r="K171" s="680">
        <v>1</v>
      </c>
      <c r="L171" s="667">
        <v>2</v>
      </c>
      <c r="M171" s="668">
        <v>73.08</v>
      </c>
    </row>
    <row r="172" spans="1:13" ht="14.4" customHeight="1" x14ac:dyDescent="0.3">
      <c r="A172" s="663" t="s">
        <v>2087</v>
      </c>
      <c r="B172" s="664" t="s">
        <v>1997</v>
      </c>
      <c r="C172" s="664" t="s">
        <v>2465</v>
      </c>
      <c r="D172" s="664" t="s">
        <v>555</v>
      </c>
      <c r="E172" s="664" t="s">
        <v>2466</v>
      </c>
      <c r="F172" s="667"/>
      <c r="G172" s="667"/>
      <c r="H172" s="680"/>
      <c r="I172" s="667">
        <v>2</v>
      </c>
      <c r="J172" s="667">
        <v>0</v>
      </c>
      <c r="K172" s="680"/>
      <c r="L172" s="667">
        <v>2</v>
      </c>
      <c r="M172" s="668">
        <v>0</v>
      </c>
    </row>
    <row r="173" spans="1:13" ht="14.4" customHeight="1" x14ac:dyDescent="0.3">
      <c r="A173" s="663" t="s">
        <v>2088</v>
      </c>
      <c r="B173" s="664" t="s">
        <v>2822</v>
      </c>
      <c r="C173" s="664" t="s">
        <v>2578</v>
      </c>
      <c r="D173" s="664" t="s">
        <v>2579</v>
      </c>
      <c r="E173" s="664" t="s">
        <v>2580</v>
      </c>
      <c r="F173" s="667">
        <v>1</v>
      </c>
      <c r="G173" s="667">
        <v>0</v>
      </c>
      <c r="H173" s="680"/>
      <c r="I173" s="667"/>
      <c r="J173" s="667"/>
      <c r="K173" s="680"/>
      <c r="L173" s="667">
        <v>1</v>
      </c>
      <c r="M173" s="668">
        <v>0</v>
      </c>
    </row>
    <row r="174" spans="1:13" ht="14.4" customHeight="1" x14ac:dyDescent="0.3">
      <c r="A174" s="663" t="s">
        <v>2088</v>
      </c>
      <c r="B174" s="664" t="s">
        <v>2819</v>
      </c>
      <c r="C174" s="664" t="s">
        <v>2543</v>
      </c>
      <c r="D174" s="664" t="s">
        <v>2544</v>
      </c>
      <c r="E174" s="664" t="s">
        <v>2545</v>
      </c>
      <c r="F174" s="667"/>
      <c r="G174" s="667"/>
      <c r="H174" s="680">
        <v>0</v>
      </c>
      <c r="I174" s="667">
        <v>1</v>
      </c>
      <c r="J174" s="667">
        <v>184.74</v>
      </c>
      <c r="K174" s="680">
        <v>1</v>
      </c>
      <c r="L174" s="667">
        <v>1</v>
      </c>
      <c r="M174" s="668">
        <v>184.74</v>
      </c>
    </row>
    <row r="175" spans="1:13" ht="14.4" customHeight="1" x14ac:dyDescent="0.3">
      <c r="A175" s="663" t="s">
        <v>2088</v>
      </c>
      <c r="B175" s="664" t="s">
        <v>1964</v>
      </c>
      <c r="C175" s="664" t="s">
        <v>2114</v>
      </c>
      <c r="D175" s="664" t="s">
        <v>1438</v>
      </c>
      <c r="E175" s="664" t="s">
        <v>2115</v>
      </c>
      <c r="F175" s="667">
        <v>5</v>
      </c>
      <c r="G175" s="667">
        <v>0</v>
      </c>
      <c r="H175" s="680"/>
      <c r="I175" s="667"/>
      <c r="J175" s="667"/>
      <c r="K175" s="680"/>
      <c r="L175" s="667">
        <v>5</v>
      </c>
      <c r="M175" s="668">
        <v>0</v>
      </c>
    </row>
    <row r="176" spans="1:13" ht="14.4" customHeight="1" x14ac:dyDescent="0.3">
      <c r="A176" s="663" t="s">
        <v>2088</v>
      </c>
      <c r="B176" s="664" t="s">
        <v>1964</v>
      </c>
      <c r="C176" s="664" t="s">
        <v>1658</v>
      </c>
      <c r="D176" s="664" t="s">
        <v>1438</v>
      </c>
      <c r="E176" s="664" t="s">
        <v>1965</v>
      </c>
      <c r="F176" s="667"/>
      <c r="G176" s="667"/>
      <c r="H176" s="680">
        <v>0</v>
      </c>
      <c r="I176" s="667">
        <v>28</v>
      </c>
      <c r="J176" s="667">
        <v>4322.0800000000008</v>
      </c>
      <c r="K176" s="680">
        <v>1</v>
      </c>
      <c r="L176" s="667">
        <v>28</v>
      </c>
      <c r="M176" s="668">
        <v>4322.0800000000008</v>
      </c>
    </row>
    <row r="177" spans="1:13" ht="14.4" customHeight="1" x14ac:dyDescent="0.3">
      <c r="A177" s="663" t="s">
        <v>2088</v>
      </c>
      <c r="B177" s="664" t="s">
        <v>1964</v>
      </c>
      <c r="C177" s="664" t="s">
        <v>2163</v>
      </c>
      <c r="D177" s="664" t="s">
        <v>1438</v>
      </c>
      <c r="E177" s="664" t="s">
        <v>1965</v>
      </c>
      <c r="F177" s="667">
        <v>3</v>
      </c>
      <c r="G177" s="667">
        <v>463.08000000000004</v>
      </c>
      <c r="H177" s="680">
        <v>1</v>
      </c>
      <c r="I177" s="667"/>
      <c r="J177" s="667"/>
      <c r="K177" s="680">
        <v>0</v>
      </c>
      <c r="L177" s="667">
        <v>3</v>
      </c>
      <c r="M177" s="668">
        <v>463.08000000000004</v>
      </c>
    </row>
    <row r="178" spans="1:13" ht="14.4" customHeight="1" x14ac:dyDescent="0.3">
      <c r="A178" s="663" t="s">
        <v>2088</v>
      </c>
      <c r="B178" s="664" t="s">
        <v>1994</v>
      </c>
      <c r="C178" s="664" t="s">
        <v>2581</v>
      </c>
      <c r="D178" s="664" t="s">
        <v>1678</v>
      </c>
      <c r="E178" s="664" t="s">
        <v>2582</v>
      </c>
      <c r="F178" s="667">
        <v>2</v>
      </c>
      <c r="G178" s="667">
        <v>0</v>
      </c>
      <c r="H178" s="680"/>
      <c r="I178" s="667"/>
      <c r="J178" s="667"/>
      <c r="K178" s="680"/>
      <c r="L178" s="667">
        <v>2</v>
      </c>
      <c r="M178" s="668">
        <v>0</v>
      </c>
    </row>
    <row r="179" spans="1:13" ht="14.4" customHeight="1" x14ac:dyDescent="0.3">
      <c r="A179" s="663" t="s">
        <v>2088</v>
      </c>
      <c r="B179" s="664" t="s">
        <v>1994</v>
      </c>
      <c r="C179" s="664" t="s">
        <v>1677</v>
      </c>
      <c r="D179" s="664" t="s">
        <v>1678</v>
      </c>
      <c r="E179" s="664" t="s">
        <v>1996</v>
      </c>
      <c r="F179" s="667">
        <v>1</v>
      </c>
      <c r="G179" s="667">
        <v>2991.23</v>
      </c>
      <c r="H179" s="680">
        <v>1</v>
      </c>
      <c r="I179" s="667"/>
      <c r="J179" s="667"/>
      <c r="K179" s="680">
        <v>0</v>
      </c>
      <c r="L179" s="667">
        <v>1</v>
      </c>
      <c r="M179" s="668">
        <v>2991.23</v>
      </c>
    </row>
    <row r="180" spans="1:13" ht="14.4" customHeight="1" x14ac:dyDescent="0.3">
      <c r="A180" s="663" t="s">
        <v>2088</v>
      </c>
      <c r="B180" s="664" t="s">
        <v>1994</v>
      </c>
      <c r="C180" s="664" t="s">
        <v>2583</v>
      </c>
      <c r="D180" s="664" t="s">
        <v>1678</v>
      </c>
      <c r="E180" s="664" t="s">
        <v>2584</v>
      </c>
      <c r="F180" s="667">
        <v>2</v>
      </c>
      <c r="G180" s="667">
        <v>1496.42</v>
      </c>
      <c r="H180" s="680">
        <v>1</v>
      </c>
      <c r="I180" s="667"/>
      <c r="J180" s="667"/>
      <c r="K180" s="680">
        <v>0</v>
      </c>
      <c r="L180" s="667">
        <v>2</v>
      </c>
      <c r="M180" s="668">
        <v>1496.42</v>
      </c>
    </row>
    <row r="181" spans="1:13" ht="14.4" customHeight="1" x14ac:dyDescent="0.3">
      <c r="A181" s="663" t="s">
        <v>2088</v>
      </c>
      <c r="B181" s="664" t="s">
        <v>1997</v>
      </c>
      <c r="C181" s="664" t="s">
        <v>1311</v>
      </c>
      <c r="D181" s="664" t="s">
        <v>555</v>
      </c>
      <c r="E181" s="664" t="s">
        <v>1999</v>
      </c>
      <c r="F181" s="667"/>
      <c r="G181" s="667"/>
      <c r="H181" s="680">
        <v>0</v>
      </c>
      <c r="I181" s="667">
        <v>3</v>
      </c>
      <c r="J181" s="667">
        <v>109.62</v>
      </c>
      <c r="K181" s="680">
        <v>1</v>
      </c>
      <c r="L181" s="667">
        <v>3</v>
      </c>
      <c r="M181" s="668">
        <v>109.62</v>
      </c>
    </row>
    <row r="182" spans="1:13" ht="14.4" customHeight="1" x14ac:dyDescent="0.3">
      <c r="A182" s="663" t="s">
        <v>2088</v>
      </c>
      <c r="B182" s="664" t="s">
        <v>1997</v>
      </c>
      <c r="C182" s="664" t="s">
        <v>2593</v>
      </c>
      <c r="D182" s="664" t="s">
        <v>555</v>
      </c>
      <c r="E182" s="664" t="s">
        <v>2594</v>
      </c>
      <c r="F182" s="667">
        <v>1</v>
      </c>
      <c r="G182" s="667">
        <v>48.42</v>
      </c>
      <c r="H182" s="680">
        <v>1</v>
      </c>
      <c r="I182" s="667"/>
      <c r="J182" s="667"/>
      <c r="K182" s="680">
        <v>0</v>
      </c>
      <c r="L182" s="667">
        <v>1</v>
      </c>
      <c r="M182" s="668">
        <v>48.42</v>
      </c>
    </row>
    <row r="183" spans="1:13" ht="14.4" customHeight="1" x14ac:dyDescent="0.3">
      <c r="A183" s="663" t="s">
        <v>2088</v>
      </c>
      <c r="B183" s="664" t="s">
        <v>2013</v>
      </c>
      <c r="C183" s="664" t="s">
        <v>2165</v>
      </c>
      <c r="D183" s="664" t="s">
        <v>1383</v>
      </c>
      <c r="E183" s="664" t="s">
        <v>2166</v>
      </c>
      <c r="F183" s="667">
        <v>1</v>
      </c>
      <c r="G183" s="667">
        <v>0</v>
      </c>
      <c r="H183" s="680"/>
      <c r="I183" s="667"/>
      <c r="J183" s="667"/>
      <c r="K183" s="680"/>
      <c r="L183" s="667">
        <v>1</v>
      </c>
      <c r="M183" s="668">
        <v>0</v>
      </c>
    </row>
    <row r="184" spans="1:13" ht="14.4" customHeight="1" x14ac:dyDescent="0.3">
      <c r="A184" s="663" t="s">
        <v>2089</v>
      </c>
      <c r="B184" s="664" t="s">
        <v>1964</v>
      </c>
      <c r="C184" s="664" t="s">
        <v>1658</v>
      </c>
      <c r="D184" s="664" t="s">
        <v>1438</v>
      </c>
      <c r="E184" s="664" t="s">
        <v>1965</v>
      </c>
      <c r="F184" s="667"/>
      <c r="G184" s="667"/>
      <c r="H184" s="680">
        <v>0</v>
      </c>
      <c r="I184" s="667">
        <v>17</v>
      </c>
      <c r="J184" s="667">
        <v>2624.12</v>
      </c>
      <c r="K184" s="680">
        <v>1</v>
      </c>
      <c r="L184" s="667">
        <v>17</v>
      </c>
      <c r="M184" s="668">
        <v>2624.12</v>
      </c>
    </row>
    <row r="185" spans="1:13" ht="14.4" customHeight="1" x14ac:dyDescent="0.3">
      <c r="A185" s="663" t="s">
        <v>2090</v>
      </c>
      <c r="B185" s="664" t="s">
        <v>1964</v>
      </c>
      <c r="C185" s="664" t="s">
        <v>2114</v>
      </c>
      <c r="D185" s="664" t="s">
        <v>1438</v>
      </c>
      <c r="E185" s="664" t="s">
        <v>2115</v>
      </c>
      <c r="F185" s="667">
        <v>2</v>
      </c>
      <c r="G185" s="667">
        <v>0</v>
      </c>
      <c r="H185" s="680"/>
      <c r="I185" s="667"/>
      <c r="J185" s="667"/>
      <c r="K185" s="680"/>
      <c r="L185" s="667">
        <v>2</v>
      </c>
      <c r="M185" s="668">
        <v>0</v>
      </c>
    </row>
    <row r="186" spans="1:13" ht="14.4" customHeight="1" x14ac:dyDescent="0.3">
      <c r="A186" s="663" t="s">
        <v>2090</v>
      </c>
      <c r="B186" s="664" t="s">
        <v>1964</v>
      </c>
      <c r="C186" s="664" t="s">
        <v>1658</v>
      </c>
      <c r="D186" s="664" t="s">
        <v>1438</v>
      </c>
      <c r="E186" s="664" t="s">
        <v>1965</v>
      </c>
      <c r="F186" s="667"/>
      <c r="G186" s="667"/>
      <c r="H186" s="680">
        <v>0</v>
      </c>
      <c r="I186" s="667">
        <v>1</v>
      </c>
      <c r="J186" s="667">
        <v>154.36000000000001</v>
      </c>
      <c r="K186" s="680">
        <v>1</v>
      </c>
      <c r="L186" s="667">
        <v>1</v>
      </c>
      <c r="M186" s="668">
        <v>154.36000000000001</v>
      </c>
    </row>
    <row r="187" spans="1:13" ht="14.4" customHeight="1" x14ac:dyDescent="0.3">
      <c r="A187" s="663" t="s">
        <v>2090</v>
      </c>
      <c r="B187" s="664" t="s">
        <v>1997</v>
      </c>
      <c r="C187" s="664" t="s">
        <v>1375</v>
      </c>
      <c r="D187" s="664" t="s">
        <v>555</v>
      </c>
      <c r="E187" s="664" t="s">
        <v>1998</v>
      </c>
      <c r="F187" s="667"/>
      <c r="G187" s="667"/>
      <c r="H187" s="680">
        <v>0</v>
      </c>
      <c r="I187" s="667">
        <v>2</v>
      </c>
      <c r="J187" s="667">
        <v>36.520000000000003</v>
      </c>
      <c r="K187" s="680">
        <v>1</v>
      </c>
      <c r="L187" s="667">
        <v>2</v>
      </c>
      <c r="M187" s="668">
        <v>36.520000000000003</v>
      </c>
    </row>
    <row r="188" spans="1:13" ht="14.4" customHeight="1" x14ac:dyDescent="0.3">
      <c r="A188" s="663" t="s">
        <v>2090</v>
      </c>
      <c r="B188" s="664" t="s">
        <v>2004</v>
      </c>
      <c r="C188" s="664" t="s">
        <v>2602</v>
      </c>
      <c r="D188" s="664" t="s">
        <v>2603</v>
      </c>
      <c r="E188" s="664" t="s">
        <v>2604</v>
      </c>
      <c r="F188" s="667">
        <v>2</v>
      </c>
      <c r="G188" s="667">
        <v>3393.94</v>
      </c>
      <c r="H188" s="680">
        <v>1</v>
      </c>
      <c r="I188" s="667"/>
      <c r="J188" s="667"/>
      <c r="K188" s="680">
        <v>0</v>
      </c>
      <c r="L188" s="667">
        <v>2</v>
      </c>
      <c r="M188" s="668">
        <v>3393.94</v>
      </c>
    </row>
    <row r="189" spans="1:13" ht="14.4" customHeight="1" x14ac:dyDescent="0.3">
      <c r="A189" s="663" t="s">
        <v>2090</v>
      </c>
      <c r="B189" s="664" t="s">
        <v>2007</v>
      </c>
      <c r="C189" s="664" t="s">
        <v>1419</v>
      </c>
      <c r="D189" s="664" t="s">
        <v>2008</v>
      </c>
      <c r="E189" s="664" t="s">
        <v>2009</v>
      </c>
      <c r="F189" s="667"/>
      <c r="G189" s="667"/>
      <c r="H189" s="680">
        <v>0</v>
      </c>
      <c r="I189" s="667">
        <v>7</v>
      </c>
      <c r="J189" s="667">
        <v>65.8</v>
      </c>
      <c r="K189" s="680">
        <v>1</v>
      </c>
      <c r="L189" s="667">
        <v>7</v>
      </c>
      <c r="M189" s="668">
        <v>65.8</v>
      </c>
    </row>
    <row r="190" spans="1:13" ht="14.4" customHeight="1" x14ac:dyDescent="0.3">
      <c r="A190" s="663" t="s">
        <v>2091</v>
      </c>
      <c r="B190" s="664" t="s">
        <v>1964</v>
      </c>
      <c r="C190" s="664" t="s">
        <v>1658</v>
      </c>
      <c r="D190" s="664" t="s">
        <v>1438</v>
      </c>
      <c r="E190" s="664" t="s">
        <v>1965</v>
      </c>
      <c r="F190" s="667"/>
      <c r="G190" s="667"/>
      <c r="H190" s="680">
        <v>0</v>
      </c>
      <c r="I190" s="667">
        <v>13</v>
      </c>
      <c r="J190" s="667">
        <v>2006.6800000000003</v>
      </c>
      <c r="K190" s="680">
        <v>1</v>
      </c>
      <c r="L190" s="667">
        <v>13</v>
      </c>
      <c r="M190" s="668">
        <v>2006.6800000000003</v>
      </c>
    </row>
    <row r="191" spans="1:13" ht="14.4" customHeight="1" x14ac:dyDescent="0.3">
      <c r="A191" s="663" t="s">
        <v>2092</v>
      </c>
      <c r="B191" s="664" t="s">
        <v>1964</v>
      </c>
      <c r="C191" s="664" t="s">
        <v>1658</v>
      </c>
      <c r="D191" s="664" t="s">
        <v>1438</v>
      </c>
      <c r="E191" s="664" t="s">
        <v>1965</v>
      </c>
      <c r="F191" s="667"/>
      <c r="G191" s="667"/>
      <c r="H191" s="680">
        <v>0</v>
      </c>
      <c r="I191" s="667">
        <v>19</v>
      </c>
      <c r="J191" s="667">
        <v>2932.8400000000006</v>
      </c>
      <c r="K191" s="680">
        <v>1</v>
      </c>
      <c r="L191" s="667">
        <v>19</v>
      </c>
      <c r="M191" s="668">
        <v>2932.8400000000006</v>
      </c>
    </row>
    <row r="192" spans="1:13" ht="14.4" customHeight="1" x14ac:dyDescent="0.3">
      <c r="A192" s="663" t="s">
        <v>2093</v>
      </c>
      <c r="B192" s="664" t="s">
        <v>1964</v>
      </c>
      <c r="C192" s="664" t="s">
        <v>1658</v>
      </c>
      <c r="D192" s="664" t="s">
        <v>1438</v>
      </c>
      <c r="E192" s="664" t="s">
        <v>1965</v>
      </c>
      <c r="F192" s="667"/>
      <c r="G192" s="667"/>
      <c r="H192" s="680">
        <v>0</v>
      </c>
      <c r="I192" s="667">
        <v>1</v>
      </c>
      <c r="J192" s="667">
        <v>154.36000000000001</v>
      </c>
      <c r="K192" s="680">
        <v>1</v>
      </c>
      <c r="L192" s="667">
        <v>1</v>
      </c>
      <c r="M192" s="668">
        <v>154.36000000000001</v>
      </c>
    </row>
    <row r="193" spans="1:13" ht="14.4" customHeight="1" x14ac:dyDescent="0.3">
      <c r="A193" s="663" t="s">
        <v>2093</v>
      </c>
      <c r="B193" s="664" t="s">
        <v>1997</v>
      </c>
      <c r="C193" s="664" t="s">
        <v>1375</v>
      </c>
      <c r="D193" s="664" t="s">
        <v>555</v>
      </c>
      <c r="E193" s="664" t="s">
        <v>1998</v>
      </c>
      <c r="F193" s="667"/>
      <c r="G193" s="667"/>
      <c r="H193" s="680">
        <v>0</v>
      </c>
      <c r="I193" s="667">
        <v>7</v>
      </c>
      <c r="J193" s="667">
        <v>127.82000000000002</v>
      </c>
      <c r="K193" s="680">
        <v>1</v>
      </c>
      <c r="L193" s="667">
        <v>7</v>
      </c>
      <c r="M193" s="668">
        <v>127.82000000000002</v>
      </c>
    </row>
    <row r="194" spans="1:13" ht="14.4" customHeight="1" x14ac:dyDescent="0.3">
      <c r="A194" s="663" t="s">
        <v>2094</v>
      </c>
      <c r="B194" s="664" t="s">
        <v>1964</v>
      </c>
      <c r="C194" s="664" t="s">
        <v>1658</v>
      </c>
      <c r="D194" s="664" t="s">
        <v>1438</v>
      </c>
      <c r="E194" s="664" t="s">
        <v>1965</v>
      </c>
      <c r="F194" s="667"/>
      <c r="G194" s="667"/>
      <c r="H194" s="680">
        <v>0</v>
      </c>
      <c r="I194" s="667">
        <v>4</v>
      </c>
      <c r="J194" s="667">
        <v>617.44000000000005</v>
      </c>
      <c r="K194" s="680">
        <v>1</v>
      </c>
      <c r="L194" s="667">
        <v>4</v>
      </c>
      <c r="M194" s="668">
        <v>617.44000000000005</v>
      </c>
    </row>
    <row r="195" spans="1:13" ht="14.4" customHeight="1" x14ac:dyDescent="0.3">
      <c r="A195" s="663" t="s">
        <v>2095</v>
      </c>
      <c r="B195" s="664" t="s">
        <v>1903</v>
      </c>
      <c r="C195" s="664" t="s">
        <v>2647</v>
      </c>
      <c r="D195" s="664" t="s">
        <v>1459</v>
      </c>
      <c r="E195" s="664" t="s">
        <v>2648</v>
      </c>
      <c r="F195" s="667"/>
      <c r="G195" s="667"/>
      <c r="H195" s="680">
        <v>0</v>
      </c>
      <c r="I195" s="667">
        <v>4</v>
      </c>
      <c r="J195" s="667">
        <v>823.36</v>
      </c>
      <c r="K195" s="680">
        <v>1</v>
      </c>
      <c r="L195" s="667">
        <v>4</v>
      </c>
      <c r="M195" s="668">
        <v>823.36</v>
      </c>
    </row>
    <row r="196" spans="1:13" ht="14.4" customHeight="1" x14ac:dyDescent="0.3">
      <c r="A196" s="663" t="s">
        <v>2095</v>
      </c>
      <c r="B196" s="664" t="s">
        <v>2819</v>
      </c>
      <c r="C196" s="664" t="s">
        <v>2656</v>
      </c>
      <c r="D196" s="664" t="s">
        <v>2657</v>
      </c>
      <c r="E196" s="664" t="s">
        <v>2658</v>
      </c>
      <c r="F196" s="667"/>
      <c r="G196" s="667"/>
      <c r="H196" s="680">
        <v>0</v>
      </c>
      <c r="I196" s="667">
        <v>2</v>
      </c>
      <c r="J196" s="667">
        <v>369.48</v>
      </c>
      <c r="K196" s="680">
        <v>1</v>
      </c>
      <c r="L196" s="667">
        <v>2</v>
      </c>
      <c r="M196" s="668">
        <v>369.48</v>
      </c>
    </row>
    <row r="197" spans="1:13" ht="14.4" customHeight="1" x14ac:dyDescent="0.3">
      <c r="A197" s="663" t="s">
        <v>2095</v>
      </c>
      <c r="B197" s="664" t="s">
        <v>2823</v>
      </c>
      <c r="C197" s="664" t="s">
        <v>2650</v>
      </c>
      <c r="D197" s="664" t="s">
        <v>2651</v>
      </c>
      <c r="E197" s="664" t="s">
        <v>2652</v>
      </c>
      <c r="F197" s="667">
        <v>4</v>
      </c>
      <c r="G197" s="667">
        <v>640.4</v>
      </c>
      <c r="H197" s="680">
        <v>1</v>
      </c>
      <c r="I197" s="667"/>
      <c r="J197" s="667"/>
      <c r="K197" s="680">
        <v>0</v>
      </c>
      <c r="L197" s="667">
        <v>4</v>
      </c>
      <c r="M197" s="668">
        <v>640.4</v>
      </c>
    </row>
    <row r="198" spans="1:13" ht="14.4" customHeight="1" x14ac:dyDescent="0.3">
      <c r="A198" s="663" t="s">
        <v>2095</v>
      </c>
      <c r="B198" s="664" t="s">
        <v>1964</v>
      </c>
      <c r="C198" s="664" t="s">
        <v>1658</v>
      </c>
      <c r="D198" s="664" t="s">
        <v>1438</v>
      </c>
      <c r="E198" s="664" t="s">
        <v>1965</v>
      </c>
      <c r="F198" s="667"/>
      <c r="G198" s="667"/>
      <c r="H198" s="680">
        <v>0</v>
      </c>
      <c r="I198" s="667">
        <v>11</v>
      </c>
      <c r="J198" s="667">
        <v>1697.9600000000003</v>
      </c>
      <c r="K198" s="680">
        <v>1</v>
      </c>
      <c r="L198" s="667">
        <v>11</v>
      </c>
      <c r="M198" s="668">
        <v>1697.9600000000003</v>
      </c>
    </row>
    <row r="199" spans="1:13" ht="14.4" customHeight="1" x14ac:dyDescent="0.3">
      <c r="A199" s="663" t="s">
        <v>2095</v>
      </c>
      <c r="B199" s="664" t="s">
        <v>1964</v>
      </c>
      <c r="C199" s="664" t="s">
        <v>1437</v>
      </c>
      <c r="D199" s="664" t="s">
        <v>1438</v>
      </c>
      <c r="E199" s="664" t="s">
        <v>1966</v>
      </c>
      <c r="F199" s="667"/>
      <c r="G199" s="667"/>
      <c r="H199" s="680">
        <v>0</v>
      </c>
      <c r="I199" s="667">
        <v>5</v>
      </c>
      <c r="J199" s="667">
        <v>1125.3</v>
      </c>
      <c r="K199" s="680">
        <v>1</v>
      </c>
      <c r="L199" s="667">
        <v>5</v>
      </c>
      <c r="M199" s="668">
        <v>1125.3</v>
      </c>
    </row>
    <row r="200" spans="1:13" ht="14.4" customHeight="1" x14ac:dyDescent="0.3">
      <c r="A200" s="663" t="s">
        <v>2095</v>
      </c>
      <c r="B200" s="664" t="s">
        <v>1997</v>
      </c>
      <c r="C200" s="664" t="s">
        <v>2465</v>
      </c>
      <c r="D200" s="664" t="s">
        <v>555</v>
      </c>
      <c r="E200" s="664" t="s">
        <v>2466</v>
      </c>
      <c r="F200" s="667"/>
      <c r="G200" s="667"/>
      <c r="H200" s="680"/>
      <c r="I200" s="667">
        <v>1</v>
      </c>
      <c r="J200" s="667">
        <v>0</v>
      </c>
      <c r="K200" s="680"/>
      <c r="L200" s="667">
        <v>1</v>
      </c>
      <c r="M200" s="668">
        <v>0</v>
      </c>
    </row>
    <row r="201" spans="1:13" ht="14.4" customHeight="1" thickBot="1" x14ac:dyDescent="0.35">
      <c r="A201" s="669" t="s">
        <v>2095</v>
      </c>
      <c r="B201" s="670" t="s">
        <v>2013</v>
      </c>
      <c r="C201" s="670" t="s">
        <v>1382</v>
      </c>
      <c r="D201" s="670" t="s">
        <v>1383</v>
      </c>
      <c r="E201" s="670" t="s">
        <v>1951</v>
      </c>
      <c r="F201" s="673"/>
      <c r="G201" s="673"/>
      <c r="H201" s="681">
        <v>0</v>
      </c>
      <c r="I201" s="673">
        <v>3</v>
      </c>
      <c r="J201" s="673">
        <v>197.96999999999997</v>
      </c>
      <c r="K201" s="681">
        <v>1</v>
      </c>
      <c r="L201" s="673">
        <v>3</v>
      </c>
      <c r="M201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523</v>
      </c>
      <c r="B5" s="648" t="s">
        <v>524</v>
      </c>
      <c r="C5" s="649" t="s">
        <v>525</v>
      </c>
      <c r="D5" s="649" t="s">
        <v>525</v>
      </c>
      <c r="E5" s="649"/>
      <c r="F5" s="649" t="s">
        <v>525</v>
      </c>
      <c r="G5" s="649" t="s">
        <v>525</v>
      </c>
      <c r="H5" s="649" t="s">
        <v>525</v>
      </c>
      <c r="I5" s="650" t="s">
        <v>525</v>
      </c>
      <c r="J5" s="651" t="s">
        <v>74</v>
      </c>
    </row>
    <row r="6" spans="1:10" ht="14.4" customHeight="1" x14ac:dyDescent="0.3">
      <c r="A6" s="647" t="s">
        <v>523</v>
      </c>
      <c r="B6" s="648" t="s">
        <v>332</v>
      </c>
      <c r="C6" s="649">
        <v>6.3782200000000016</v>
      </c>
      <c r="D6" s="649">
        <v>3.1288800000000001</v>
      </c>
      <c r="E6" s="649"/>
      <c r="F6" s="649">
        <v>-21.253550000000999</v>
      </c>
      <c r="G6" s="649">
        <v>5.5000004965363338</v>
      </c>
      <c r="H6" s="649">
        <v>-26.753550496537333</v>
      </c>
      <c r="I6" s="650">
        <v>-3.8642814693172447</v>
      </c>
      <c r="J6" s="651" t="s">
        <v>1</v>
      </c>
    </row>
    <row r="7" spans="1:10" ht="14.4" customHeight="1" x14ac:dyDescent="0.3">
      <c r="A7" s="647" t="s">
        <v>523</v>
      </c>
      <c r="B7" s="648" t="s">
        <v>333</v>
      </c>
      <c r="C7" s="649">
        <v>267.00245000000001</v>
      </c>
      <c r="D7" s="649">
        <v>224.60996999999998</v>
      </c>
      <c r="E7" s="649"/>
      <c r="F7" s="649">
        <v>304.30087999999699</v>
      </c>
      <c r="G7" s="649">
        <v>366.6069473551641</v>
      </c>
      <c r="H7" s="649">
        <v>-62.306067355167102</v>
      </c>
      <c r="I7" s="650">
        <v>0.83004668131723702</v>
      </c>
      <c r="J7" s="651" t="s">
        <v>1</v>
      </c>
    </row>
    <row r="8" spans="1:10" ht="14.4" customHeight="1" x14ac:dyDescent="0.3">
      <c r="A8" s="647" t="s">
        <v>523</v>
      </c>
      <c r="B8" s="648" t="s">
        <v>334</v>
      </c>
      <c r="C8" s="649">
        <v>7.9060400000000008</v>
      </c>
      <c r="D8" s="649">
        <v>0.94899999999999995</v>
      </c>
      <c r="E8" s="649"/>
      <c r="F8" s="649">
        <v>5.8770999999999995</v>
      </c>
      <c r="G8" s="649">
        <v>9.1666674942278341</v>
      </c>
      <c r="H8" s="649">
        <v>-3.2895674942278346</v>
      </c>
      <c r="I8" s="650">
        <v>0.64113812393661662</v>
      </c>
      <c r="J8" s="651" t="s">
        <v>1</v>
      </c>
    </row>
    <row r="9" spans="1:10" ht="14.4" customHeight="1" x14ac:dyDescent="0.3">
      <c r="A9" s="647" t="s">
        <v>523</v>
      </c>
      <c r="B9" s="648" t="s">
        <v>335</v>
      </c>
      <c r="C9" s="649">
        <v>1.5552600000000001</v>
      </c>
      <c r="D9" s="649">
        <v>0</v>
      </c>
      <c r="E9" s="649"/>
      <c r="F9" s="649">
        <v>1.5552600000000001</v>
      </c>
      <c r="G9" s="649">
        <v>1.8333334988448335</v>
      </c>
      <c r="H9" s="649">
        <v>-0.27807349884483346</v>
      </c>
      <c r="I9" s="650">
        <v>0.84832355977783369</v>
      </c>
      <c r="J9" s="651" t="s">
        <v>1</v>
      </c>
    </row>
    <row r="10" spans="1:10" ht="14.4" customHeight="1" x14ac:dyDescent="0.3">
      <c r="A10" s="647" t="s">
        <v>523</v>
      </c>
      <c r="B10" s="648" t="s">
        <v>336</v>
      </c>
      <c r="C10" s="649">
        <v>0.72424000000000011</v>
      </c>
      <c r="D10" s="649">
        <v>0.27888000000000002</v>
      </c>
      <c r="E10" s="649"/>
      <c r="F10" s="649">
        <v>1.1155200000000001</v>
      </c>
      <c r="G10" s="649">
        <v>0.91666674942241677</v>
      </c>
      <c r="H10" s="649">
        <v>0.1988532505775833</v>
      </c>
      <c r="I10" s="650">
        <v>1.2169307992276135</v>
      </c>
      <c r="J10" s="651" t="s">
        <v>1</v>
      </c>
    </row>
    <row r="11" spans="1:10" ht="14.4" customHeight="1" x14ac:dyDescent="0.3">
      <c r="A11" s="647" t="s">
        <v>523</v>
      </c>
      <c r="B11" s="648" t="s">
        <v>337</v>
      </c>
      <c r="C11" s="649" t="s">
        <v>525</v>
      </c>
      <c r="D11" s="649" t="s">
        <v>525</v>
      </c>
      <c r="E11" s="649"/>
      <c r="F11" s="649">
        <v>0.22506000000000001</v>
      </c>
      <c r="G11" s="649">
        <v>0</v>
      </c>
      <c r="H11" s="649">
        <v>0.22506000000000001</v>
      </c>
      <c r="I11" s="650" t="s">
        <v>525</v>
      </c>
      <c r="J11" s="651" t="s">
        <v>1</v>
      </c>
    </row>
    <row r="12" spans="1:10" ht="14.4" customHeight="1" x14ac:dyDescent="0.3">
      <c r="A12" s="647" t="s">
        <v>523</v>
      </c>
      <c r="B12" s="648" t="s">
        <v>338</v>
      </c>
      <c r="C12" s="649">
        <v>221.82419000000002</v>
      </c>
      <c r="D12" s="649">
        <v>251.44488000000001</v>
      </c>
      <c r="E12" s="649"/>
      <c r="F12" s="649">
        <v>357.97598999999798</v>
      </c>
      <c r="G12" s="649">
        <v>377.56842708952308</v>
      </c>
      <c r="H12" s="649">
        <v>-19.592437089525106</v>
      </c>
      <c r="I12" s="650">
        <v>0.94810891037539091</v>
      </c>
      <c r="J12" s="651" t="s">
        <v>1</v>
      </c>
    </row>
    <row r="13" spans="1:10" ht="14.4" customHeight="1" x14ac:dyDescent="0.3">
      <c r="A13" s="647" t="s">
        <v>523</v>
      </c>
      <c r="B13" s="648" t="s">
        <v>339</v>
      </c>
      <c r="C13" s="649">
        <v>294.70044000000001</v>
      </c>
      <c r="D13" s="649">
        <v>293.92394000000002</v>
      </c>
      <c r="E13" s="649"/>
      <c r="F13" s="649">
        <v>344.80173999999704</v>
      </c>
      <c r="G13" s="649">
        <v>369.86200017334238</v>
      </c>
      <c r="H13" s="649">
        <v>-25.060260173345341</v>
      </c>
      <c r="I13" s="650">
        <v>0.93224429608448445</v>
      </c>
      <c r="J13" s="651" t="s">
        <v>1</v>
      </c>
    </row>
    <row r="14" spans="1:10" ht="14.4" customHeight="1" x14ac:dyDescent="0.3">
      <c r="A14" s="647" t="s">
        <v>523</v>
      </c>
      <c r="B14" s="648" t="s">
        <v>340</v>
      </c>
      <c r="C14" s="649">
        <v>30.853999999999999</v>
      </c>
      <c r="D14" s="649">
        <v>44.386499999999998</v>
      </c>
      <c r="E14" s="649"/>
      <c r="F14" s="649">
        <v>32.172200000000004</v>
      </c>
      <c r="G14" s="649">
        <v>32.083336229800167</v>
      </c>
      <c r="H14" s="649">
        <v>8.8863770199836267E-2</v>
      </c>
      <c r="I14" s="650">
        <v>1.0027697796003303</v>
      </c>
      <c r="J14" s="651" t="s">
        <v>1</v>
      </c>
    </row>
    <row r="15" spans="1:10" ht="14.4" customHeight="1" x14ac:dyDescent="0.3">
      <c r="A15" s="647" t="s">
        <v>523</v>
      </c>
      <c r="B15" s="648" t="s">
        <v>341</v>
      </c>
      <c r="C15" s="649">
        <v>322.39291000000003</v>
      </c>
      <c r="D15" s="649">
        <v>302.55232000000001</v>
      </c>
      <c r="E15" s="649"/>
      <c r="F15" s="649">
        <v>402.56780999999796</v>
      </c>
      <c r="G15" s="649">
        <v>419.83336055456124</v>
      </c>
      <c r="H15" s="649">
        <v>-17.265550554563276</v>
      </c>
      <c r="I15" s="650">
        <v>0.9588752296107268</v>
      </c>
      <c r="J15" s="651" t="s">
        <v>1</v>
      </c>
    </row>
    <row r="16" spans="1:10" ht="14.4" customHeight="1" x14ac:dyDescent="0.3">
      <c r="A16" s="647" t="s">
        <v>523</v>
      </c>
      <c r="B16" s="648" t="s">
        <v>342</v>
      </c>
      <c r="C16" s="649">
        <v>9.15503</v>
      </c>
      <c r="D16" s="649">
        <v>11.379</v>
      </c>
      <c r="E16" s="649"/>
      <c r="F16" s="649">
        <v>15.457999999998998</v>
      </c>
      <c r="G16" s="649">
        <v>17.238788232666916</v>
      </c>
      <c r="H16" s="649">
        <v>-1.7807882326679181</v>
      </c>
      <c r="I16" s="650">
        <v>0.89669875813583089</v>
      </c>
      <c r="J16" s="651" t="s">
        <v>1</v>
      </c>
    </row>
    <row r="17" spans="1:10" ht="14.4" customHeight="1" x14ac:dyDescent="0.3">
      <c r="A17" s="647" t="s">
        <v>523</v>
      </c>
      <c r="B17" s="648" t="s">
        <v>343</v>
      </c>
      <c r="C17" s="649">
        <v>139.83305999999999</v>
      </c>
      <c r="D17" s="649">
        <v>138.72138999999999</v>
      </c>
      <c r="E17" s="649"/>
      <c r="F17" s="649">
        <v>154.47948999999898</v>
      </c>
      <c r="G17" s="649">
        <v>174.49435787148104</v>
      </c>
      <c r="H17" s="649">
        <v>-20.014867871482068</v>
      </c>
      <c r="I17" s="650">
        <v>0.88529790810644171</v>
      </c>
      <c r="J17" s="651" t="s">
        <v>1</v>
      </c>
    </row>
    <row r="18" spans="1:10" ht="14.4" customHeight="1" x14ac:dyDescent="0.3">
      <c r="A18" s="647" t="s">
        <v>523</v>
      </c>
      <c r="B18" s="648" t="s">
        <v>344</v>
      </c>
      <c r="C18" s="649">
        <v>0.53556999999999999</v>
      </c>
      <c r="D18" s="649">
        <v>3.2134199999999997</v>
      </c>
      <c r="E18" s="649"/>
      <c r="F18" s="649">
        <v>9.3833399999990004</v>
      </c>
      <c r="G18" s="649">
        <v>0.91666674942241677</v>
      </c>
      <c r="H18" s="649">
        <v>8.4666732505765836</v>
      </c>
      <c r="I18" s="650">
        <v>10.236369984960572</v>
      </c>
      <c r="J18" s="651" t="s">
        <v>1</v>
      </c>
    </row>
    <row r="19" spans="1:10" ht="14.4" customHeight="1" x14ac:dyDescent="0.3">
      <c r="A19" s="647" t="s">
        <v>523</v>
      </c>
      <c r="B19" s="648" t="s">
        <v>345</v>
      </c>
      <c r="C19" s="649" t="s">
        <v>525</v>
      </c>
      <c r="D19" s="649">
        <v>0.2782</v>
      </c>
      <c r="E19" s="649"/>
      <c r="F19" s="649">
        <v>0.68969999999999998</v>
      </c>
      <c r="G19" s="649">
        <v>0.25501668968875002</v>
      </c>
      <c r="H19" s="649">
        <v>0.43468331031124996</v>
      </c>
      <c r="I19" s="650">
        <v>2.7045288715879128</v>
      </c>
      <c r="J19" s="651" t="s">
        <v>1</v>
      </c>
    </row>
    <row r="20" spans="1:10" ht="14.4" customHeight="1" x14ac:dyDescent="0.3">
      <c r="A20" s="647" t="s">
        <v>523</v>
      </c>
      <c r="B20" s="648" t="s">
        <v>346</v>
      </c>
      <c r="C20" s="649">
        <v>763.13146999999901</v>
      </c>
      <c r="D20" s="649">
        <v>489.38016000000005</v>
      </c>
      <c r="E20" s="649"/>
      <c r="F20" s="649">
        <v>708.98939999999902</v>
      </c>
      <c r="G20" s="649">
        <v>965.41663777440112</v>
      </c>
      <c r="H20" s="649">
        <v>-256.4272377744021</v>
      </c>
      <c r="I20" s="650">
        <v>0.73438697061866454</v>
      </c>
      <c r="J20" s="651" t="s">
        <v>1</v>
      </c>
    </row>
    <row r="21" spans="1:10" ht="14.4" customHeight="1" x14ac:dyDescent="0.3">
      <c r="A21" s="647" t="s">
        <v>523</v>
      </c>
      <c r="B21" s="648" t="s">
        <v>526</v>
      </c>
      <c r="C21" s="649">
        <v>2065.9928799999989</v>
      </c>
      <c r="D21" s="649">
        <v>1764.2465400000001</v>
      </c>
      <c r="E21" s="649"/>
      <c r="F21" s="649">
        <v>2318.3379399999849</v>
      </c>
      <c r="G21" s="649">
        <v>2741.6922069590823</v>
      </c>
      <c r="H21" s="649">
        <v>-423.35426695909746</v>
      </c>
      <c r="I21" s="650">
        <v>0.84558650825773907</v>
      </c>
      <c r="J21" s="651" t="s">
        <v>527</v>
      </c>
    </row>
    <row r="23" spans="1:10" ht="14.4" customHeight="1" x14ac:dyDescent="0.3">
      <c r="A23" s="647" t="s">
        <v>523</v>
      </c>
      <c r="B23" s="648" t="s">
        <v>524</v>
      </c>
      <c r="C23" s="649" t="s">
        <v>525</v>
      </c>
      <c r="D23" s="649" t="s">
        <v>525</v>
      </c>
      <c r="E23" s="649"/>
      <c r="F23" s="649" t="s">
        <v>525</v>
      </c>
      <c r="G23" s="649" t="s">
        <v>525</v>
      </c>
      <c r="H23" s="649" t="s">
        <v>525</v>
      </c>
      <c r="I23" s="650" t="s">
        <v>525</v>
      </c>
      <c r="J23" s="651" t="s">
        <v>74</v>
      </c>
    </row>
    <row r="24" spans="1:10" ht="14.4" customHeight="1" x14ac:dyDescent="0.3">
      <c r="A24" s="647" t="s">
        <v>528</v>
      </c>
      <c r="B24" s="648" t="s">
        <v>529</v>
      </c>
      <c r="C24" s="649" t="s">
        <v>525</v>
      </c>
      <c r="D24" s="649" t="s">
        <v>525</v>
      </c>
      <c r="E24" s="649"/>
      <c r="F24" s="649" t="s">
        <v>525</v>
      </c>
      <c r="G24" s="649" t="s">
        <v>525</v>
      </c>
      <c r="H24" s="649" t="s">
        <v>525</v>
      </c>
      <c r="I24" s="650" t="s">
        <v>525</v>
      </c>
      <c r="J24" s="651" t="s">
        <v>0</v>
      </c>
    </row>
    <row r="25" spans="1:10" ht="14.4" customHeight="1" x14ac:dyDescent="0.3">
      <c r="A25" s="647" t="s">
        <v>528</v>
      </c>
      <c r="B25" s="648" t="s">
        <v>336</v>
      </c>
      <c r="C25" s="649">
        <v>0.71020000000000005</v>
      </c>
      <c r="D25" s="649">
        <v>0.27888000000000002</v>
      </c>
      <c r="E25" s="649"/>
      <c r="F25" s="649">
        <v>1.1155200000000001</v>
      </c>
      <c r="G25" s="649">
        <v>0.91666674942241677</v>
      </c>
      <c r="H25" s="649">
        <v>0.1988532505775833</v>
      </c>
      <c r="I25" s="650">
        <v>1.2169307992276135</v>
      </c>
      <c r="J25" s="651" t="s">
        <v>1</v>
      </c>
    </row>
    <row r="26" spans="1:10" ht="14.4" customHeight="1" x14ac:dyDescent="0.3">
      <c r="A26" s="647" t="s">
        <v>528</v>
      </c>
      <c r="B26" s="648" t="s">
        <v>338</v>
      </c>
      <c r="C26" s="649">
        <v>33.579390000000004</v>
      </c>
      <c r="D26" s="649">
        <v>32.75873</v>
      </c>
      <c r="E26" s="649"/>
      <c r="F26" s="649">
        <v>29.484719999999999</v>
      </c>
      <c r="G26" s="649">
        <v>31.048918226998833</v>
      </c>
      <c r="H26" s="649">
        <v>-1.5641982269988333</v>
      </c>
      <c r="I26" s="650">
        <v>0.94962149033460774</v>
      </c>
      <c r="J26" s="651" t="s">
        <v>1</v>
      </c>
    </row>
    <row r="27" spans="1:10" ht="14.4" customHeight="1" x14ac:dyDescent="0.3">
      <c r="A27" s="647" t="s">
        <v>528</v>
      </c>
      <c r="B27" s="648" t="s">
        <v>339</v>
      </c>
      <c r="C27" s="649">
        <v>91.739540000000005</v>
      </c>
      <c r="D27" s="649">
        <v>75.202610000000007</v>
      </c>
      <c r="E27" s="649"/>
      <c r="F27" s="649">
        <v>87.659499999999014</v>
      </c>
      <c r="G27" s="649">
        <v>96.839794316047758</v>
      </c>
      <c r="H27" s="649">
        <v>-9.1802943160487445</v>
      </c>
      <c r="I27" s="650">
        <v>0.90520122041887241</v>
      </c>
      <c r="J27" s="651" t="s">
        <v>1</v>
      </c>
    </row>
    <row r="28" spans="1:10" ht="14.4" customHeight="1" x14ac:dyDescent="0.3">
      <c r="A28" s="647" t="s">
        <v>528</v>
      </c>
      <c r="B28" s="648" t="s">
        <v>340</v>
      </c>
      <c r="C28" s="649">
        <v>30.853999999999999</v>
      </c>
      <c r="D28" s="649">
        <v>44.386499999999998</v>
      </c>
      <c r="E28" s="649"/>
      <c r="F28" s="649">
        <v>32.172200000000004</v>
      </c>
      <c r="G28" s="649">
        <v>32.083336229800167</v>
      </c>
      <c r="H28" s="649">
        <v>8.8863770199836267E-2</v>
      </c>
      <c r="I28" s="650">
        <v>1.0027697796003303</v>
      </c>
      <c r="J28" s="651" t="s">
        <v>1</v>
      </c>
    </row>
    <row r="29" spans="1:10" ht="14.4" customHeight="1" x14ac:dyDescent="0.3">
      <c r="A29" s="647" t="s">
        <v>528</v>
      </c>
      <c r="B29" s="648" t="s">
        <v>341</v>
      </c>
      <c r="C29" s="649">
        <v>32.749839999999999</v>
      </c>
      <c r="D29" s="649">
        <v>35.654559999999996</v>
      </c>
      <c r="E29" s="649"/>
      <c r="F29" s="649">
        <v>34.123619999999995</v>
      </c>
      <c r="G29" s="649">
        <v>37.280593971949166</v>
      </c>
      <c r="H29" s="649">
        <v>-3.1569739719491707</v>
      </c>
      <c r="I29" s="650">
        <v>0.91531857098831215</v>
      </c>
      <c r="J29" s="651" t="s">
        <v>1</v>
      </c>
    </row>
    <row r="30" spans="1:10" ht="14.4" customHeight="1" x14ac:dyDescent="0.3">
      <c r="A30" s="647" t="s">
        <v>528</v>
      </c>
      <c r="B30" s="648" t="s">
        <v>342</v>
      </c>
      <c r="C30" s="649">
        <v>2.5552600000000001</v>
      </c>
      <c r="D30" s="649">
        <v>3.5149999999999997</v>
      </c>
      <c r="E30" s="649"/>
      <c r="F30" s="649">
        <v>2.3439999999999999</v>
      </c>
      <c r="G30" s="649">
        <v>2.7660093053404169</v>
      </c>
      <c r="H30" s="649">
        <v>-0.42200930534041703</v>
      </c>
      <c r="I30" s="650">
        <v>0.84743026549996381</v>
      </c>
      <c r="J30" s="651" t="s">
        <v>1</v>
      </c>
    </row>
    <row r="31" spans="1:10" ht="14.4" customHeight="1" x14ac:dyDescent="0.3">
      <c r="A31" s="647" t="s">
        <v>528</v>
      </c>
      <c r="B31" s="648" t="s">
        <v>343</v>
      </c>
      <c r="C31" s="649">
        <v>21.323070000000001</v>
      </c>
      <c r="D31" s="649">
        <v>22.65513</v>
      </c>
      <c r="E31" s="649"/>
      <c r="F31" s="649">
        <v>15.376849999999999</v>
      </c>
      <c r="G31" s="649">
        <v>23.3897226032745</v>
      </c>
      <c r="H31" s="649">
        <v>-8.0128726032745003</v>
      </c>
      <c r="I31" s="650">
        <v>0.65741908362125168</v>
      </c>
      <c r="J31" s="651" t="s">
        <v>1</v>
      </c>
    </row>
    <row r="32" spans="1:10" ht="14.4" customHeight="1" x14ac:dyDescent="0.3">
      <c r="A32" s="647" t="s">
        <v>528</v>
      </c>
      <c r="B32" s="648" t="s">
        <v>344</v>
      </c>
      <c r="C32" s="649">
        <v>0.53556999999999999</v>
      </c>
      <c r="D32" s="649">
        <v>3.2134199999999997</v>
      </c>
      <c r="E32" s="649"/>
      <c r="F32" s="649">
        <v>9.3833399999990004</v>
      </c>
      <c r="G32" s="649">
        <v>0.91666674942241677</v>
      </c>
      <c r="H32" s="649">
        <v>8.4666732505765836</v>
      </c>
      <c r="I32" s="650">
        <v>10.236369984960572</v>
      </c>
      <c r="J32" s="651" t="s">
        <v>1</v>
      </c>
    </row>
    <row r="33" spans="1:10" ht="14.4" customHeight="1" x14ac:dyDescent="0.3">
      <c r="A33" s="647" t="s">
        <v>528</v>
      </c>
      <c r="B33" s="648" t="s">
        <v>345</v>
      </c>
      <c r="C33" s="649" t="s">
        <v>525</v>
      </c>
      <c r="D33" s="649">
        <v>0.2782</v>
      </c>
      <c r="E33" s="649"/>
      <c r="F33" s="649">
        <v>0</v>
      </c>
      <c r="G33" s="649">
        <v>0.25501668968875002</v>
      </c>
      <c r="H33" s="649">
        <v>-0.25501668968875002</v>
      </c>
      <c r="I33" s="650">
        <v>0</v>
      </c>
      <c r="J33" s="651" t="s">
        <v>1</v>
      </c>
    </row>
    <row r="34" spans="1:10" ht="14.4" customHeight="1" x14ac:dyDescent="0.3">
      <c r="A34" s="647" t="s">
        <v>528</v>
      </c>
      <c r="B34" s="648" t="s">
        <v>346</v>
      </c>
      <c r="C34" s="649">
        <v>0.79800000000000004</v>
      </c>
      <c r="D34" s="649">
        <v>0</v>
      </c>
      <c r="E34" s="649"/>
      <c r="F34" s="649" t="s">
        <v>525</v>
      </c>
      <c r="G34" s="649" t="s">
        <v>525</v>
      </c>
      <c r="H34" s="649" t="s">
        <v>525</v>
      </c>
      <c r="I34" s="650" t="s">
        <v>525</v>
      </c>
      <c r="J34" s="651" t="s">
        <v>1</v>
      </c>
    </row>
    <row r="35" spans="1:10" ht="14.4" customHeight="1" x14ac:dyDescent="0.3">
      <c r="A35" s="647" t="s">
        <v>528</v>
      </c>
      <c r="B35" s="648" t="s">
        <v>530</v>
      </c>
      <c r="C35" s="649">
        <v>214.84487000000001</v>
      </c>
      <c r="D35" s="649">
        <v>217.94303000000002</v>
      </c>
      <c r="E35" s="649"/>
      <c r="F35" s="649">
        <v>211.65974999999801</v>
      </c>
      <c r="G35" s="649">
        <v>225.49672484194443</v>
      </c>
      <c r="H35" s="649">
        <v>-13.836974841946414</v>
      </c>
      <c r="I35" s="650">
        <v>0.93863780127341068</v>
      </c>
      <c r="J35" s="651" t="s">
        <v>531</v>
      </c>
    </row>
    <row r="36" spans="1:10" ht="14.4" customHeight="1" x14ac:dyDescent="0.3">
      <c r="A36" s="647" t="s">
        <v>525</v>
      </c>
      <c r="B36" s="648" t="s">
        <v>525</v>
      </c>
      <c r="C36" s="649" t="s">
        <v>525</v>
      </c>
      <c r="D36" s="649" t="s">
        <v>525</v>
      </c>
      <c r="E36" s="649"/>
      <c r="F36" s="649" t="s">
        <v>525</v>
      </c>
      <c r="G36" s="649" t="s">
        <v>525</v>
      </c>
      <c r="H36" s="649" t="s">
        <v>525</v>
      </c>
      <c r="I36" s="650" t="s">
        <v>525</v>
      </c>
      <c r="J36" s="651" t="s">
        <v>532</v>
      </c>
    </row>
    <row r="37" spans="1:10" ht="14.4" customHeight="1" x14ac:dyDescent="0.3">
      <c r="A37" s="647" t="s">
        <v>533</v>
      </c>
      <c r="B37" s="648" t="s">
        <v>534</v>
      </c>
      <c r="C37" s="649" t="s">
        <v>525</v>
      </c>
      <c r="D37" s="649" t="s">
        <v>525</v>
      </c>
      <c r="E37" s="649"/>
      <c r="F37" s="649" t="s">
        <v>525</v>
      </c>
      <c r="G37" s="649" t="s">
        <v>525</v>
      </c>
      <c r="H37" s="649" t="s">
        <v>525</v>
      </c>
      <c r="I37" s="650" t="s">
        <v>525</v>
      </c>
      <c r="J37" s="651" t="s">
        <v>0</v>
      </c>
    </row>
    <row r="38" spans="1:10" ht="14.4" customHeight="1" x14ac:dyDescent="0.3">
      <c r="A38" s="647" t="s">
        <v>533</v>
      </c>
      <c r="B38" s="648" t="s">
        <v>333</v>
      </c>
      <c r="C38" s="649">
        <v>267.00245000000001</v>
      </c>
      <c r="D38" s="649">
        <v>224.60996999999998</v>
      </c>
      <c r="E38" s="649"/>
      <c r="F38" s="649">
        <v>134.04885000000002</v>
      </c>
      <c r="G38" s="649">
        <v>366.6069473551641</v>
      </c>
      <c r="H38" s="649">
        <v>-232.55809735516408</v>
      </c>
      <c r="I38" s="650">
        <v>0.3656473260178979</v>
      </c>
      <c r="J38" s="651" t="s">
        <v>1</v>
      </c>
    </row>
    <row r="39" spans="1:10" ht="14.4" customHeight="1" x14ac:dyDescent="0.3">
      <c r="A39" s="647" t="s">
        <v>533</v>
      </c>
      <c r="B39" s="648" t="s">
        <v>334</v>
      </c>
      <c r="C39" s="649">
        <v>7.9060400000000008</v>
      </c>
      <c r="D39" s="649">
        <v>0.94899999999999995</v>
      </c>
      <c r="E39" s="649"/>
      <c r="F39" s="649">
        <v>5.8770999999999995</v>
      </c>
      <c r="G39" s="649">
        <v>9.1666674942278341</v>
      </c>
      <c r="H39" s="649">
        <v>-3.2895674942278346</v>
      </c>
      <c r="I39" s="650">
        <v>0.64113812393661662</v>
      </c>
      <c r="J39" s="651" t="s">
        <v>1</v>
      </c>
    </row>
    <row r="40" spans="1:10" ht="14.4" customHeight="1" x14ac:dyDescent="0.3">
      <c r="A40" s="647" t="s">
        <v>533</v>
      </c>
      <c r="B40" s="648" t="s">
        <v>338</v>
      </c>
      <c r="C40" s="649">
        <v>42.31118</v>
      </c>
      <c r="D40" s="649">
        <v>46.717899999999993</v>
      </c>
      <c r="E40" s="649"/>
      <c r="F40" s="649">
        <v>40.314789999999</v>
      </c>
      <c r="G40" s="649">
        <v>43.358923079550834</v>
      </c>
      <c r="H40" s="649">
        <v>-3.044133079551834</v>
      </c>
      <c r="I40" s="650">
        <v>0.92979223506158704</v>
      </c>
      <c r="J40" s="651" t="s">
        <v>1</v>
      </c>
    </row>
    <row r="41" spans="1:10" ht="14.4" customHeight="1" x14ac:dyDescent="0.3">
      <c r="A41" s="647" t="s">
        <v>533</v>
      </c>
      <c r="B41" s="648" t="s">
        <v>339</v>
      </c>
      <c r="C41" s="649">
        <v>46.489650000000005</v>
      </c>
      <c r="D41" s="649">
        <v>44.041630000000005</v>
      </c>
      <c r="E41" s="649"/>
      <c r="F41" s="649">
        <v>56.310669999999007</v>
      </c>
      <c r="G41" s="649">
        <v>50.055739129512411</v>
      </c>
      <c r="H41" s="649">
        <v>6.2549308704865965</v>
      </c>
      <c r="I41" s="650">
        <v>1.1249593149409465</v>
      </c>
      <c r="J41" s="651" t="s">
        <v>1</v>
      </c>
    </row>
    <row r="42" spans="1:10" ht="14.4" customHeight="1" x14ac:dyDescent="0.3">
      <c r="A42" s="647" t="s">
        <v>533</v>
      </c>
      <c r="B42" s="648" t="s">
        <v>341</v>
      </c>
      <c r="C42" s="649">
        <v>65.145469999999989</v>
      </c>
      <c r="D42" s="649">
        <v>63.522680000000001</v>
      </c>
      <c r="E42" s="649"/>
      <c r="F42" s="649">
        <v>64.001499999999012</v>
      </c>
      <c r="G42" s="649">
        <v>66.419645652339838</v>
      </c>
      <c r="H42" s="649">
        <v>-2.4181456523408258</v>
      </c>
      <c r="I42" s="650">
        <v>0.96359291549072512</v>
      </c>
      <c r="J42" s="651" t="s">
        <v>1</v>
      </c>
    </row>
    <row r="43" spans="1:10" ht="14.4" customHeight="1" x14ac:dyDescent="0.3">
      <c r="A43" s="647" t="s">
        <v>533</v>
      </c>
      <c r="B43" s="648" t="s">
        <v>342</v>
      </c>
      <c r="C43" s="649">
        <v>2.0239999999999996</v>
      </c>
      <c r="D43" s="649">
        <v>2.2479999999999998</v>
      </c>
      <c r="E43" s="649"/>
      <c r="F43" s="649">
        <v>2.1790000000000003</v>
      </c>
      <c r="G43" s="649">
        <v>1.8113951613752499</v>
      </c>
      <c r="H43" s="649">
        <v>0.36760483862475035</v>
      </c>
      <c r="I43" s="650">
        <v>1.2029401681440162</v>
      </c>
      <c r="J43" s="651" t="s">
        <v>1</v>
      </c>
    </row>
    <row r="44" spans="1:10" ht="14.4" customHeight="1" x14ac:dyDescent="0.3">
      <c r="A44" s="647" t="s">
        <v>533</v>
      </c>
      <c r="B44" s="648" t="s">
        <v>343</v>
      </c>
      <c r="C44" s="649">
        <v>31.598890000000001</v>
      </c>
      <c r="D44" s="649">
        <v>31.065099999999997</v>
      </c>
      <c r="E44" s="649"/>
      <c r="F44" s="649">
        <v>29.744249999999994</v>
      </c>
      <c r="G44" s="649">
        <v>31.624363602863166</v>
      </c>
      <c r="H44" s="649">
        <v>-1.8801136028631724</v>
      </c>
      <c r="I44" s="650">
        <v>0.94054857114364343</v>
      </c>
      <c r="J44" s="651" t="s">
        <v>1</v>
      </c>
    </row>
    <row r="45" spans="1:10" ht="14.4" customHeight="1" x14ac:dyDescent="0.3">
      <c r="A45" s="647" t="s">
        <v>533</v>
      </c>
      <c r="B45" s="648" t="s">
        <v>346</v>
      </c>
      <c r="C45" s="649">
        <v>340.368639999999</v>
      </c>
      <c r="D45" s="649">
        <v>81.722450000000009</v>
      </c>
      <c r="E45" s="649"/>
      <c r="F45" s="649">
        <v>-39.227260000000996</v>
      </c>
      <c r="G45" s="649">
        <v>78.820957547181663</v>
      </c>
      <c r="H45" s="649">
        <v>-118.04821754718266</v>
      </c>
      <c r="I45" s="650">
        <v>-0.49767550687924383</v>
      </c>
      <c r="J45" s="651" t="s">
        <v>1</v>
      </c>
    </row>
    <row r="46" spans="1:10" ht="14.4" customHeight="1" x14ac:dyDescent="0.3">
      <c r="A46" s="647" t="s">
        <v>533</v>
      </c>
      <c r="B46" s="648" t="s">
        <v>535</v>
      </c>
      <c r="C46" s="649">
        <v>802.84631999999897</v>
      </c>
      <c r="D46" s="649">
        <v>494.87672999999995</v>
      </c>
      <c r="E46" s="649"/>
      <c r="F46" s="649">
        <v>293.24889999999596</v>
      </c>
      <c r="G46" s="649">
        <v>647.8646390222151</v>
      </c>
      <c r="H46" s="649">
        <v>-354.61573902221915</v>
      </c>
      <c r="I46" s="650">
        <v>0.45263915073769062</v>
      </c>
      <c r="J46" s="651" t="s">
        <v>531</v>
      </c>
    </row>
    <row r="47" spans="1:10" ht="14.4" customHeight="1" x14ac:dyDescent="0.3">
      <c r="A47" s="647" t="s">
        <v>525</v>
      </c>
      <c r="B47" s="648" t="s">
        <v>525</v>
      </c>
      <c r="C47" s="649" t="s">
        <v>525</v>
      </c>
      <c r="D47" s="649" t="s">
        <v>525</v>
      </c>
      <c r="E47" s="649"/>
      <c r="F47" s="649" t="s">
        <v>525</v>
      </c>
      <c r="G47" s="649" t="s">
        <v>525</v>
      </c>
      <c r="H47" s="649" t="s">
        <v>525</v>
      </c>
      <c r="I47" s="650" t="s">
        <v>525</v>
      </c>
      <c r="J47" s="651" t="s">
        <v>532</v>
      </c>
    </row>
    <row r="48" spans="1:10" ht="14.4" customHeight="1" x14ac:dyDescent="0.3">
      <c r="A48" s="647" t="s">
        <v>536</v>
      </c>
      <c r="B48" s="648" t="s">
        <v>537</v>
      </c>
      <c r="C48" s="649" t="s">
        <v>525</v>
      </c>
      <c r="D48" s="649" t="s">
        <v>525</v>
      </c>
      <c r="E48" s="649"/>
      <c r="F48" s="649" t="s">
        <v>525</v>
      </c>
      <c r="G48" s="649" t="s">
        <v>525</v>
      </c>
      <c r="H48" s="649" t="s">
        <v>525</v>
      </c>
      <c r="I48" s="650" t="s">
        <v>525</v>
      </c>
      <c r="J48" s="651" t="s">
        <v>0</v>
      </c>
    </row>
    <row r="49" spans="1:10" ht="14.4" customHeight="1" x14ac:dyDescent="0.3">
      <c r="A49" s="647" t="s">
        <v>536</v>
      </c>
      <c r="B49" s="648" t="s">
        <v>333</v>
      </c>
      <c r="C49" s="649" t="s">
        <v>525</v>
      </c>
      <c r="D49" s="649" t="s">
        <v>525</v>
      </c>
      <c r="E49" s="649"/>
      <c r="F49" s="649">
        <v>97.525009999999</v>
      </c>
      <c r="G49" s="649">
        <v>0</v>
      </c>
      <c r="H49" s="649">
        <v>97.525009999999</v>
      </c>
      <c r="I49" s="650" t="s">
        <v>525</v>
      </c>
      <c r="J49" s="651" t="s">
        <v>1</v>
      </c>
    </row>
    <row r="50" spans="1:10" ht="14.4" customHeight="1" x14ac:dyDescent="0.3">
      <c r="A50" s="647" t="s">
        <v>536</v>
      </c>
      <c r="B50" s="648" t="s">
        <v>338</v>
      </c>
      <c r="C50" s="649">
        <v>89.575920000000025</v>
      </c>
      <c r="D50" s="649">
        <v>92.683160000000015</v>
      </c>
      <c r="E50" s="649"/>
      <c r="F50" s="649">
        <v>156.09214999999998</v>
      </c>
      <c r="G50" s="649">
        <v>156.30867545045407</v>
      </c>
      <c r="H50" s="649">
        <v>-0.21652545045409965</v>
      </c>
      <c r="I50" s="650">
        <v>0.99861475730742322</v>
      </c>
      <c r="J50" s="651" t="s">
        <v>1</v>
      </c>
    </row>
    <row r="51" spans="1:10" ht="14.4" customHeight="1" x14ac:dyDescent="0.3">
      <c r="A51" s="647" t="s">
        <v>536</v>
      </c>
      <c r="B51" s="648" t="s">
        <v>339</v>
      </c>
      <c r="C51" s="649">
        <v>12.180400000000001</v>
      </c>
      <c r="D51" s="649">
        <v>5.7666000000000004</v>
      </c>
      <c r="E51" s="649"/>
      <c r="F51" s="649">
        <v>17.513000000000002</v>
      </c>
      <c r="G51" s="649">
        <v>13.863371174873</v>
      </c>
      <c r="H51" s="649">
        <v>3.6496288251270013</v>
      </c>
      <c r="I51" s="650">
        <v>1.2632569509313765</v>
      </c>
      <c r="J51" s="651" t="s">
        <v>1</v>
      </c>
    </row>
    <row r="52" spans="1:10" ht="14.4" customHeight="1" x14ac:dyDescent="0.3">
      <c r="A52" s="647" t="s">
        <v>536</v>
      </c>
      <c r="B52" s="648" t="s">
        <v>341</v>
      </c>
      <c r="C52" s="649">
        <v>142.33644000000001</v>
      </c>
      <c r="D52" s="649">
        <v>107.69671000000001</v>
      </c>
      <c r="E52" s="649"/>
      <c r="F52" s="649">
        <v>131.400419999999</v>
      </c>
      <c r="G52" s="649">
        <v>144.67975788705542</v>
      </c>
      <c r="H52" s="649">
        <v>-13.279337887056414</v>
      </c>
      <c r="I52" s="650">
        <v>0.90821564757232343</v>
      </c>
      <c r="J52" s="651" t="s">
        <v>1</v>
      </c>
    </row>
    <row r="53" spans="1:10" ht="14.4" customHeight="1" x14ac:dyDescent="0.3">
      <c r="A53" s="647" t="s">
        <v>536</v>
      </c>
      <c r="B53" s="648" t="s">
        <v>342</v>
      </c>
      <c r="C53" s="649">
        <v>2.1629999999999998</v>
      </c>
      <c r="D53" s="649">
        <v>2.8499999999999996</v>
      </c>
      <c r="E53" s="649"/>
      <c r="F53" s="649">
        <v>6.5299999999989993</v>
      </c>
      <c r="G53" s="649">
        <v>6.7000855855294175</v>
      </c>
      <c r="H53" s="649">
        <v>-0.17008558553041819</v>
      </c>
      <c r="I53" s="650">
        <v>0.97461441598630283</v>
      </c>
      <c r="J53" s="651" t="s">
        <v>1</v>
      </c>
    </row>
    <row r="54" spans="1:10" ht="14.4" customHeight="1" x14ac:dyDescent="0.3">
      <c r="A54" s="647" t="s">
        <v>536</v>
      </c>
      <c r="B54" s="648" t="s">
        <v>343</v>
      </c>
      <c r="C54" s="649">
        <v>46.720650000000006</v>
      </c>
      <c r="D54" s="649">
        <v>43.450059999999993</v>
      </c>
      <c r="E54" s="649"/>
      <c r="F54" s="649">
        <v>45.443999999999996</v>
      </c>
      <c r="G54" s="649">
        <v>54.657272837213746</v>
      </c>
      <c r="H54" s="649">
        <v>-9.2132728372137507</v>
      </c>
      <c r="I54" s="650">
        <v>0.83143555543552772</v>
      </c>
      <c r="J54" s="651" t="s">
        <v>1</v>
      </c>
    </row>
    <row r="55" spans="1:10" ht="14.4" customHeight="1" x14ac:dyDescent="0.3">
      <c r="A55" s="647" t="s">
        <v>536</v>
      </c>
      <c r="B55" s="648" t="s">
        <v>346</v>
      </c>
      <c r="C55" s="649">
        <v>184.46222</v>
      </c>
      <c r="D55" s="649">
        <v>135.05703</v>
      </c>
      <c r="E55" s="649"/>
      <c r="F55" s="649">
        <v>173.60051999999999</v>
      </c>
      <c r="G55" s="649">
        <v>265.87213940675207</v>
      </c>
      <c r="H55" s="649">
        <v>-92.27161940675208</v>
      </c>
      <c r="I55" s="650">
        <v>0.65294739188302953</v>
      </c>
      <c r="J55" s="651" t="s">
        <v>1</v>
      </c>
    </row>
    <row r="56" spans="1:10" ht="14.4" customHeight="1" x14ac:dyDescent="0.3">
      <c r="A56" s="647" t="s">
        <v>536</v>
      </c>
      <c r="B56" s="648" t="s">
        <v>538</v>
      </c>
      <c r="C56" s="649">
        <v>477.4386300000001</v>
      </c>
      <c r="D56" s="649">
        <v>387.50355999999999</v>
      </c>
      <c r="E56" s="649"/>
      <c r="F56" s="649">
        <v>628.10509999999692</v>
      </c>
      <c r="G56" s="649">
        <v>642.08130234187774</v>
      </c>
      <c r="H56" s="649">
        <v>-13.976202341880821</v>
      </c>
      <c r="I56" s="650">
        <v>0.97823297097905659</v>
      </c>
      <c r="J56" s="651" t="s">
        <v>531</v>
      </c>
    </row>
    <row r="57" spans="1:10" ht="14.4" customHeight="1" x14ac:dyDescent="0.3">
      <c r="A57" s="647" t="s">
        <v>525</v>
      </c>
      <c r="B57" s="648" t="s">
        <v>525</v>
      </c>
      <c r="C57" s="649" t="s">
        <v>525</v>
      </c>
      <c r="D57" s="649" t="s">
        <v>525</v>
      </c>
      <c r="E57" s="649"/>
      <c r="F57" s="649" t="s">
        <v>525</v>
      </c>
      <c r="G57" s="649" t="s">
        <v>525</v>
      </c>
      <c r="H57" s="649" t="s">
        <v>525</v>
      </c>
      <c r="I57" s="650" t="s">
        <v>525</v>
      </c>
      <c r="J57" s="651" t="s">
        <v>532</v>
      </c>
    </row>
    <row r="58" spans="1:10" ht="14.4" customHeight="1" x14ac:dyDescent="0.3">
      <c r="A58" s="647" t="s">
        <v>539</v>
      </c>
      <c r="B58" s="648" t="s">
        <v>540</v>
      </c>
      <c r="C58" s="649" t="s">
        <v>525</v>
      </c>
      <c r="D58" s="649" t="s">
        <v>525</v>
      </c>
      <c r="E58" s="649"/>
      <c r="F58" s="649" t="s">
        <v>525</v>
      </c>
      <c r="G58" s="649" t="s">
        <v>525</v>
      </c>
      <c r="H58" s="649" t="s">
        <v>525</v>
      </c>
      <c r="I58" s="650" t="s">
        <v>525</v>
      </c>
      <c r="J58" s="651" t="s">
        <v>0</v>
      </c>
    </row>
    <row r="59" spans="1:10" ht="14.4" customHeight="1" x14ac:dyDescent="0.3">
      <c r="A59" s="647" t="s">
        <v>539</v>
      </c>
      <c r="B59" s="648" t="s">
        <v>332</v>
      </c>
      <c r="C59" s="649">
        <v>6.3782200000000016</v>
      </c>
      <c r="D59" s="649">
        <v>3.1288800000000001</v>
      </c>
      <c r="E59" s="649"/>
      <c r="F59" s="649">
        <v>-21.253550000000999</v>
      </c>
      <c r="G59" s="649">
        <v>5.5000004965363338</v>
      </c>
      <c r="H59" s="649">
        <v>-26.753550496537333</v>
      </c>
      <c r="I59" s="650">
        <v>-3.8642814693172447</v>
      </c>
      <c r="J59" s="651" t="s">
        <v>1</v>
      </c>
    </row>
    <row r="60" spans="1:10" ht="14.4" customHeight="1" x14ac:dyDescent="0.3">
      <c r="A60" s="647" t="s">
        <v>539</v>
      </c>
      <c r="B60" s="648" t="s">
        <v>333</v>
      </c>
      <c r="C60" s="649" t="s">
        <v>525</v>
      </c>
      <c r="D60" s="649" t="s">
        <v>525</v>
      </c>
      <c r="E60" s="649"/>
      <c r="F60" s="649">
        <v>65.527019999998998</v>
      </c>
      <c r="G60" s="649">
        <v>0</v>
      </c>
      <c r="H60" s="649">
        <v>65.527019999998998</v>
      </c>
      <c r="I60" s="650" t="s">
        <v>525</v>
      </c>
      <c r="J60" s="651" t="s">
        <v>1</v>
      </c>
    </row>
    <row r="61" spans="1:10" ht="14.4" customHeight="1" x14ac:dyDescent="0.3">
      <c r="A61" s="647" t="s">
        <v>539</v>
      </c>
      <c r="B61" s="648" t="s">
        <v>335</v>
      </c>
      <c r="C61" s="649">
        <v>1.5552600000000001</v>
      </c>
      <c r="D61" s="649">
        <v>0</v>
      </c>
      <c r="E61" s="649"/>
      <c r="F61" s="649">
        <v>1.5552600000000001</v>
      </c>
      <c r="G61" s="649">
        <v>1.8333334988448335</v>
      </c>
      <c r="H61" s="649">
        <v>-0.27807349884483346</v>
      </c>
      <c r="I61" s="650">
        <v>0.84832355977783369</v>
      </c>
      <c r="J61" s="651" t="s">
        <v>1</v>
      </c>
    </row>
    <row r="62" spans="1:10" ht="14.4" customHeight="1" x14ac:dyDescent="0.3">
      <c r="A62" s="647" t="s">
        <v>539</v>
      </c>
      <c r="B62" s="648" t="s">
        <v>336</v>
      </c>
      <c r="C62" s="649">
        <v>1.404E-2</v>
      </c>
      <c r="D62" s="649">
        <v>0</v>
      </c>
      <c r="E62" s="649"/>
      <c r="F62" s="649" t="s">
        <v>525</v>
      </c>
      <c r="G62" s="649" t="s">
        <v>525</v>
      </c>
      <c r="H62" s="649" t="s">
        <v>525</v>
      </c>
      <c r="I62" s="650" t="s">
        <v>525</v>
      </c>
      <c r="J62" s="651" t="s">
        <v>1</v>
      </c>
    </row>
    <row r="63" spans="1:10" ht="14.4" customHeight="1" x14ac:dyDescent="0.3">
      <c r="A63" s="647" t="s">
        <v>539</v>
      </c>
      <c r="B63" s="648" t="s">
        <v>337</v>
      </c>
      <c r="C63" s="649" t="s">
        <v>525</v>
      </c>
      <c r="D63" s="649" t="s">
        <v>525</v>
      </c>
      <c r="E63" s="649"/>
      <c r="F63" s="649">
        <v>0.22506000000000001</v>
      </c>
      <c r="G63" s="649">
        <v>0</v>
      </c>
      <c r="H63" s="649">
        <v>0.22506000000000001</v>
      </c>
      <c r="I63" s="650" t="s">
        <v>525</v>
      </c>
      <c r="J63" s="651" t="s">
        <v>1</v>
      </c>
    </row>
    <row r="64" spans="1:10" ht="14.4" customHeight="1" x14ac:dyDescent="0.3">
      <c r="A64" s="647" t="s">
        <v>539</v>
      </c>
      <c r="B64" s="648" t="s">
        <v>338</v>
      </c>
      <c r="C64" s="649">
        <v>56.357699999999987</v>
      </c>
      <c r="D64" s="649">
        <v>79.285089999999983</v>
      </c>
      <c r="E64" s="649"/>
      <c r="F64" s="649">
        <v>67.356409999999016</v>
      </c>
      <c r="G64" s="649">
        <v>76.268576999185996</v>
      </c>
      <c r="H64" s="649">
        <v>-8.9121669991869794</v>
      </c>
      <c r="I64" s="650">
        <v>0.88314759039909585</v>
      </c>
      <c r="J64" s="651" t="s">
        <v>1</v>
      </c>
    </row>
    <row r="65" spans="1:10" ht="14.4" customHeight="1" x14ac:dyDescent="0.3">
      <c r="A65" s="647" t="s">
        <v>539</v>
      </c>
      <c r="B65" s="648" t="s">
        <v>339</v>
      </c>
      <c r="C65" s="649">
        <v>144.29085000000001</v>
      </c>
      <c r="D65" s="649">
        <v>168.91310000000001</v>
      </c>
      <c r="E65" s="649"/>
      <c r="F65" s="649">
        <v>176.48356000000001</v>
      </c>
      <c r="G65" s="649">
        <v>202.68642888624257</v>
      </c>
      <c r="H65" s="649">
        <v>-26.202868886242555</v>
      </c>
      <c r="I65" s="650">
        <v>0.87072213452954528</v>
      </c>
      <c r="J65" s="651" t="s">
        <v>1</v>
      </c>
    </row>
    <row r="66" spans="1:10" ht="14.4" customHeight="1" x14ac:dyDescent="0.3">
      <c r="A66" s="647" t="s">
        <v>539</v>
      </c>
      <c r="B66" s="648" t="s">
        <v>341</v>
      </c>
      <c r="C66" s="649">
        <v>82.16116000000001</v>
      </c>
      <c r="D66" s="649">
        <v>95.678370000000001</v>
      </c>
      <c r="E66" s="649"/>
      <c r="F66" s="649">
        <v>114.76702999999999</v>
      </c>
      <c r="G66" s="649">
        <v>109.12002970988351</v>
      </c>
      <c r="H66" s="649">
        <v>5.6470002901164804</v>
      </c>
      <c r="I66" s="650">
        <v>1.0517503551376417</v>
      </c>
      <c r="J66" s="651" t="s">
        <v>1</v>
      </c>
    </row>
    <row r="67" spans="1:10" ht="14.4" customHeight="1" x14ac:dyDescent="0.3">
      <c r="A67" s="647" t="s">
        <v>539</v>
      </c>
      <c r="B67" s="648" t="s">
        <v>342</v>
      </c>
      <c r="C67" s="649">
        <v>2.4127699999999996</v>
      </c>
      <c r="D67" s="649">
        <v>2.766</v>
      </c>
      <c r="E67" s="649"/>
      <c r="F67" s="649">
        <v>1.9640000000000002</v>
      </c>
      <c r="G67" s="649">
        <v>2.2946315137551667</v>
      </c>
      <c r="H67" s="649">
        <v>-0.33063151375516653</v>
      </c>
      <c r="I67" s="650">
        <v>0.85591084591438926</v>
      </c>
      <c r="J67" s="651" t="s">
        <v>1</v>
      </c>
    </row>
    <row r="68" spans="1:10" ht="14.4" customHeight="1" x14ac:dyDescent="0.3">
      <c r="A68" s="647" t="s">
        <v>539</v>
      </c>
      <c r="B68" s="648" t="s">
        <v>343</v>
      </c>
      <c r="C68" s="649">
        <v>40.190449999999998</v>
      </c>
      <c r="D68" s="649">
        <v>41.551099999999998</v>
      </c>
      <c r="E68" s="649"/>
      <c r="F68" s="649">
        <v>39.405199999998999</v>
      </c>
      <c r="G68" s="649">
        <v>41.906332161462998</v>
      </c>
      <c r="H68" s="649">
        <v>-2.5011321614639996</v>
      </c>
      <c r="I68" s="650">
        <v>0.94031612807755971</v>
      </c>
      <c r="J68" s="651" t="s">
        <v>1</v>
      </c>
    </row>
    <row r="69" spans="1:10" ht="14.4" customHeight="1" x14ac:dyDescent="0.3">
      <c r="A69" s="647" t="s">
        <v>539</v>
      </c>
      <c r="B69" s="648" t="s">
        <v>345</v>
      </c>
      <c r="C69" s="649" t="s">
        <v>525</v>
      </c>
      <c r="D69" s="649" t="s">
        <v>525</v>
      </c>
      <c r="E69" s="649"/>
      <c r="F69" s="649">
        <v>0.68969999999999998</v>
      </c>
      <c r="G69" s="649">
        <v>0</v>
      </c>
      <c r="H69" s="649">
        <v>0.68969999999999998</v>
      </c>
      <c r="I69" s="650" t="s">
        <v>525</v>
      </c>
      <c r="J69" s="651" t="s">
        <v>1</v>
      </c>
    </row>
    <row r="70" spans="1:10" ht="14.4" customHeight="1" x14ac:dyDescent="0.3">
      <c r="A70" s="647" t="s">
        <v>539</v>
      </c>
      <c r="B70" s="648" t="s">
        <v>346</v>
      </c>
      <c r="C70" s="649">
        <v>237.50260999999998</v>
      </c>
      <c r="D70" s="649">
        <v>272.60068000000001</v>
      </c>
      <c r="E70" s="649"/>
      <c r="F70" s="649">
        <v>464.67648000000008</v>
      </c>
      <c r="G70" s="649">
        <v>507.97354082046741</v>
      </c>
      <c r="H70" s="649">
        <v>-43.297060820467323</v>
      </c>
      <c r="I70" s="650">
        <v>0.91476512585569936</v>
      </c>
      <c r="J70" s="651" t="s">
        <v>1</v>
      </c>
    </row>
    <row r="71" spans="1:10" ht="14.4" customHeight="1" x14ac:dyDescent="0.3">
      <c r="A71" s="647" t="s">
        <v>539</v>
      </c>
      <c r="B71" s="648" t="s">
        <v>541</v>
      </c>
      <c r="C71" s="649">
        <v>570.86306000000002</v>
      </c>
      <c r="D71" s="649">
        <v>663.92322000000013</v>
      </c>
      <c r="E71" s="649"/>
      <c r="F71" s="649">
        <v>911.39616999999612</v>
      </c>
      <c r="G71" s="649">
        <v>947.58287408637887</v>
      </c>
      <c r="H71" s="649">
        <v>-36.186704086382747</v>
      </c>
      <c r="I71" s="650">
        <v>0.96181156806862667</v>
      </c>
      <c r="J71" s="651" t="s">
        <v>531</v>
      </c>
    </row>
    <row r="72" spans="1:10" ht="14.4" customHeight="1" x14ac:dyDescent="0.3">
      <c r="A72" s="647" t="s">
        <v>525</v>
      </c>
      <c r="B72" s="648" t="s">
        <v>525</v>
      </c>
      <c r="C72" s="649" t="s">
        <v>525</v>
      </c>
      <c r="D72" s="649" t="s">
        <v>525</v>
      </c>
      <c r="E72" s="649"/>
      <c r="F72" s="649" t="s">
        <v>525</v>
      </c>
      <c r="G72" s="649" t="s">
        <v>525</v>
      </c>
      <c r="H72" s="649" t="s">
        <v>525</v>
      </c>
      <c r="I72" s="650" t="s">
        <v>525</v>
      </c>
      <c r="J72" s="651" t="s">
        <v>532</v>
      </c>
    </row>
    <row r="73" spans="1:10" ht="14.4" customHeight="1" x14ac:dyDescent="0.3">
      <c r="A73" s="647" t="s">
        <v>542</v>
      </c>
      <c r="B73" s="648" t="s">
        <v>543</v>
      </c>
      <c r="C73" s="649" t="s">
        <v>525</v>
      </c>
      <c r="D73" s="649" t="s">
        <v>525</v>
      </c>
      <c r="E73" s="649"/>
      <c r="F73" s="649" t="s">
        <v>525</v>
      </c>
      <c r="G73" s="649" t="s">
        <v>525</v>
      </c>
      <c r="H73" s="649" t="s">
        <v>525</v>
      </c>
      <c r="I73" s="650" t="s">
        <v>525</v>
      </c>
      <c r="J73" s="651" t="s">
        <v>0</v>
      </c>
    </row>
    <row r="74" spans="1:10" ht="14.4" customHeight="1" x14ac:dyDescent="0.3">
      <c r="A74" s="647" t="s">
        <v>542</v>
      </c>
      <c r="B74" s="648" t="s">
        <v>333</v>
      </c>
      <c r="C74" s="649" t="s">
        <v>525</v>
      </c>
      <c r="D74" s="649" t="s">
        <v>525</v>
      </c>
      <c r="E74" s="649"/>
      <c r="F74" s="649">
        <v>7.1999999999990001</v>
      </c>
      <c r="G74" s="649">
        <v>0</v>
      </c>
      <c r="H74" s="649">
        <v>7.1999999999990001</v>
      </c>
      <c r="I74" s="650" t="s">
        <v>525</v>
      </c>
      <c r="J74" s="651" t="s">
        <v>1</v>
      </c>
    </row>
    <row r="75" spans="1:10" ht="14.4" customHeight="1" x14ac:dyDescent="0.3">
      <c r="A75" s="647" t="s">
        <v>542</v>
      </c>
      <c r="B75" s="648" t="s">
        <v>338</v>
      </c>
      <c r="C75" s="649" t="s">
        <v>525</v>
      </c>
      <c r="D75" s="649" t="s">
        <v>525</v>
      </c>
      <c r="E75" s="649"/>
      <c r="F75" s="649">
        <v>64.727919999999997</v>
      </c>
      <c r="G75" s="649">
        <v>70.583333333333343</v>
      </c>
      <c r="H75" s="649">
        <v>-5.8554133333333453</v>
      </c>
      <c r="I75" s="650">
        <v>0.91704255017709546</v>
      </c>
      <c r="J75" s="651" t="s">
        <v>1</v>
      </c>
    </row>
    <row r="76" spans="1:10" ht="14.4" customHeight="1" x14ac:dyDescent="0.3">
      <c r="A76" s="647" t="s">
        <v>542</v>
      </c>
      <c r="B76" s="648" t="s">
        <v>339</v>
      </c>
      <c r="C76" s="649" t="s">
        <v>525</v>
      </c>
      <c r="D76" s="649" t="s">
        <v>525</v>
      </c>
      <c r="E76" s="649"/>
      <c r="F76" s="649">
        <v>6.8350099999990004</v>
      </c>
      <c r="G76" s="649">
        <v>6.416666666666667</v>
      </c>
      <c r="H76" s="649">
        <v>0.41834333333233342</v>
      </c>
      <c r="I76" s="650">
        <v>1.0651963636362078</v>
      </c>
      <c r="J76" s="651" t="s">
        <v>1</v>
      </c>
    </row>
    <row r="77" spans="1:10" ht="14.4" customHeight="1" x14ac:dyDescent="0.3">
      <c r="A77" s="647" t="s">
        <v>542</v>
      </c>
      <c r="B77" s="648" t="s">
        <v>341</v>
      </c>
      <c r="C77" s="649" t="s">
        <v>525</v>
      </c>
      <c r="D77" s="649" t="s">
        <v>525</v>
      </c>
      <c r="E77" s="649"/>
      <c r="F77" s="649">
        <v>58.275239999999997</v>
      </c>
      <c r="G77" s="649">
        <v>62.333333333333336</v>
      </c>
      <c r="H77" s="649">
        <v>-4.0580933333333391</v>
      </c>
      <c r="I77" s="650">
        <v>0.93489689839572188</v>
      </c>
      <c r="J77" s="651" t="s">
        <v>1</v>
      </c>
    </row>
    <row r="78" spans="1:10" ht="14.4" customHeight="1" x14ac:dyDescent="0.3">
      <c r="A78" s="647" t="s">
        <v>542</v>
      </c>
      <c r="B78" s="648" t="s">
        <v>342</v>
      </c>
      <c r="C78" s="649" t="s">
        <v>525</v>
      </c>
      <c r="D78" s="649" t="s">
        <v>525</v>
      </c>
      <c r="E78" s="649"/>
      <c r="F78" s="649">
        <v>2.4409999999999998</v>
      </c>
      <c r="G78" s="649">
        <v>3.6666666666666665</v>
      </c>
      <c r="H78" s="649">
        <v>-1.2256666666666667</v>
      </c>
      <c r="I78" s="650">
        <v>0.66572727272727272</v>
      </c>
      <c r="J78" s="651" t="s">
        <v>1</v>
      </c>
    </row>
    <row r="79" spans="1:10" ht="14.4" customHeight="1" x14ac:dyDescent="0.3">
      <c r="A79" s="647" t="s">
        <v>542</v>
      </c>
      <c r="B79" s="648" t="s">
        <v>343</v>
      </c>
      <c r="C79" s="649" t="s">
        <v>525</v>
      </c>
      <c r="D79" s="649" t="s">
        <v>525</v>
      </c>
      <c r="E79" s="649"/>
      <c r="F79" s="649">
        <v>24.50919</v>
      </c>
      <c r="G79" s="649">
        <v>22.916666666666668</v>
      </c>
      <c r="H79" s="649">
        <v>1.5925233333333324</v>
      </c>
      <c r="I79" s="650">
        <v>1.0694919272727272</v>
      </c>
      <c r="J79" s="651" t="s">
        <v>1</v>
      </c>
    </row>
    <row r="80" spans="1:10" ht="14.4" customHeight="1" x14ac:dyDescent="0.3">
      <c r="A80" s="647" t="s">
        <v>542</v>
      </c>
      <c r="B80" s="648" t="s">
        <v>346</v>
      </c>
      <c r="C80" s="649" t="s">
        <v>525</v>
      </c>
      <c r="D80" s="649" t="s">
        <v>525</v>
      </c>
      <c r="E80" s="649"/>
      <c r="F80" s="649">
        <v>109.93966</v>
      </c>
      <c r="G80" s="649">
        <v>112.75</v>
      </c>
      <c r="H80" s="649">
        <v>-2.8103399999999965</v>
      </c>
      <c r="I80" s="650">
        <v>0.97507458980044348</v>
      </c>
      <c r="J80" s="651" t="s">
        <v>1</v>
      </c>
    </row>
    <row r="81" spans="1:10" ht="14.4" customHeight="1" x14ac:dyDescent="0.3">
      <c r="A81" s="647" t="s">
        <v>542</v>
      </c>
      <c r="B81" s="648" t="s">
        <v>544</v>
      </c>
      <c r="C81" s="649" t="s">
        <v>525</v>
      </c>
      <c r="D81" s="649" t="s">
        <v>525</v>
      </c>
      <c r="E81" s="649"/>
      <c r="F81" s="649">
        <v>273.92801999999801</v>
      </c>
      <c r="G81" s="649">
        <v>278.66666666666663</v>
      </c>
      <c r="H81" s="649">
        <v>-4.7386466666686147</v>
      </c>
      <c r="I81" s="650">
        <v>0.98299528708133277</v>
      </c>
      <c r="J81" s="651" t="s">
        <v>531</v>
      </c>
    </row>
    <row r="82" spans="1:10" ht="14.4" customHeight="1" x14ac:dyDescent="0.3">
      <c r="A82" s="647" t="s">
        <v>525</v>
      </c>
      <c r="B82" s="648" t="s">
        <v>525</v>
      </c>
      <c r="C82" s="649" t="s">
        <v>525</v>
      </c>
      <c r="D82" s="649" t="s">
        <v>525</v>
      </c>
      <c r="E82" s="649"/>
      <c r="F82" s="649" t="s">
        <v>525</v>
      </c>
      <c r="G82" s="649" t="s">
        <v>525</v>
      </c>
      <c r="H82" s="649" t="s">
        <v>525</v>
      </c>
      <c r="I82" s="650" t="s">
        <v>525</v>
      </c>
      <c r="J82" s="651" t="s">
        <v>532</v>
      </c>
    </row>
    <row r="83" spans="1:10" ht="14.4" customHeight="1" x14ac:dyDescent="0.3">
      <c r="A83" s="647" t="s">
        <v>523</v>
      </c>
      <c r="B83" s="648" t="s">
        <v>526</v>
      </c>
      <c r="C83" s="649">
        <v>2065.9928799999993</v>
      </c>
      <c r="D83" s="649">
        <v>1764.2465400000003</v>
      </c>
      <c r="E83" s="649"/>
      <c r="F83" s="649">
        <v>2318.3379399999849</v>
      </c>
      <c r="G83" s="649">
        <v>2741.6922069590823</v>
      </c>
      <c r="H83" s="649">
        <v>-423.35426695909746</v>
      </c>
      <c r="I83" s="650">
        <v>0.84558650825773907</v>
      </c>
      <c r="J83" s="651" t="s">
        <v>527</v>
      </c>
    </row>
  </sheetData>
  <mergeCells count="3">
    <mergeCell ref="A1:I1"/>
    <mergeCell ref="F3:I3"/>
    <mergeCell ref="C4:D4"/>
  </mergeCells>
  <conditionalFormatting sqref="F22 F84:F65537">
    <cfRule type="cellIs" dxfId="42" priority="18" stopIfTrue="1" operator="greaterThan">
      <formula>1</formula>
    </cfRule>
  </conditionalFormatting>
  <conditionalFormatting sqref="H5:H21">
    <cfRule type="expression" dxfId="41" priority="14">
      <formula>$H5&gt;0</formula>
    </cfRule>
  </conditionalFormatting>
  <conditionalFormatting sqref="I5:I21">
    <cfRule type="expression" dxfId="40" priority="15">
      <formula>$I5&gt;1</formula>
    </cfRule>
  </conditionalFormatting>
  <conditionalFormatting sqref="B5:B21">
    <cfRule type="expression" dxfId="39" priority="11">
      <formula>OR($J5="NS",$J5="SumaNS",$J5="Účet")</formula>
    </cfRule>
  </conditionalFormatting>
  <conditionalFormatting sqref="F5:I21 B5:D21">
    <cfRule type="expression" dxfId="38" priority="17">
      <formula>AND($J5&lt;&gt;"",$J5&lt;&gt;"mezeraKL")</formula>
    </cfRule>
  </conditionalFormatting>
  <conditionalFormatting sqref="B5:D21 F5:I21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1 F5:I21">
    <cfRule type="expression" dxfId="36" priority="13">
      <formula>OR($J5="SumaNS",$J5="NS")</formula>
    </cfRule>
  </conditionalFormatting>
  <conditionalFormatting sqref="A5:A21">
    <cfRule type="expression" dxfId="35" priority="9">
      <formula>AND($J5&lt;&gt;"mezeraKL",$J5&lt;&gt;"")</formula>
    </cfRule>
  </conditionalFormatting>
  <conditionalFormatting sqref="A5:A21">
    <cfRule type="expression" dxfId="34" priority="10">
      <formula>AND($J5&lt;&gt;"",$J5&lt;&gt;"mezeraKL")</formula>
    </cfRule>
  </conditionalFormatting>
  <conditionalFormatting sqref="H23:H83">
    <cfRule type="expression" dxfId="33" priority="5">
      <formula>$H23&gt;0</formula>
    </cfRule>
  </conditionalFormatting>
  <conditionalFormatting sqref="A23:A83">
    <cfRule type="expression" dxfId="32" priority="2">
      <formula>AND($J23&lt;&gt;"mezeraKL",$J23&lt;&gt;"")</formula>
    </cfRule>
  </conditionalFormatting>
  <conditionalFormatting sqref="I23:I83">
    <cfRule type="expression" dxfId="31" priority="6">
      <formula>$I23&gt;1</formula>
    </cfRule>
  </conditionalFormatting>
  <conditionalFormatting sqref="B23:B83">
    <cfRule type="expression" dxfId="30" priority="1">
      <formula>OR($J23="NS",$J23="SumaNS",$J23="Účet")</formula>
    </cfRule>
  </conditionalFormatting>
  <conditionalFormatting sqref="A23:D83 F23:I83">
    <cfRule type="expression" dxfId="29" priority="8">
      <formula>AND($J23&lt;&gt;"",$J23&lt;&gt;"mezeraKL")</formula>
    </cfRule>
  </conditionalFormatting>
  <conditionalFormatting sqref="B23:D83 F23:I83">
    <cfRule type="expression" dxfId="28" priority="3">
      <formula>OR($J23="KL",$J23="SumaKL")</formula>
    </cfRule>
    <cfRule type="expression" priority="7" stopIfTrue="1">
      <formula>OR($J23="mezeraNS",$J23="mezeraKL")</formula>
    </cfRule>
  </conditionalFormatting>
  <conditionalFormatting sqref="B23:D83 F23:I83">
    <cfRule type="expression" dxfId="27" priority="4">
      <formula>OR($J23="SumaNS",$J23="NS")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3639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5.3906168994841108</v>
      </c>
      <c r="J3" s="207">
        <f>SUBTOTAL(9,J5:J1048576)</f>
        <v>424510</v>
      </c>
      <c r="K3" s="208">
        <f>SUBTOTAL(9,K5:K1048576)</f>
        <v>2288370.7799999998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523</v>
      </c>
      <c r="B5" s="739" t="s">
        <v>1838</v>
      </c>
      <c r="C5" s="742" t="s">
        <v>528</v>
      </c>
      <c r="D5" s="757" t="s">
        <v>1839</v>
      </c>
      <c r="E5" s="742" t="s">
        <v>3611</v>
      </c>
      <c r="F5" s="757" t="s">
        <v>3612</v>
      </c>
      <c r="G5" s="742" t="s">
        <v>2825</v>
      </c>
      <c r="H5" s="742" t="s">
        <v>2826</v>
      </c>
      <c r="I5" s="229">
        <v>156.11500000000001</v>
      </c>
      <c r="J5" s="229">
        <v>2</v>
      </c>
      <c r="K5" s="752">
        <v>312.23</v>
      </c>
    </row>
    <row r="6" spans="1:11" ht="14.4" customHeight="1" x14ac:dyDescent="0.3">
      <c r="A6" s="663" t="s">
        <v>523</v>
      </c>
      <c r="B6" s="664" t="s">
        <v>1838</v>
      </c>
      <c r="C6" s="665" t="s">
        <v>528</v>
      </c>
      <c r="D6" s="666" t="s">
        <v>1839</v>
      </c>
      <c r="E6" s="665" t="s">
        <v>3611</v>
      </c>
      <c r="F6" s="666" t="s">
        <v>3612</v>
      </c>
      <c r="G6" s="665" t="s">
        <v>2827</v>
      </c>
      <c r="H6" s="665" t="s">
        <v>2828</v>
      </c>
      <c r="I6" s="667">
        <v>166.73</v>
      </c>
      <c r="J6" s="667">
        <v>2</v>
      </c>
      <c r="K6" s="668">
        <v>333.46</v>
      </c>
    </row>
    <row r="7" spans="1:11" ht="14.4" customHeight="1" x14ac:dyDescent="0.3">
      <c r="A7" s="663" t="s">
        <v>523</v>
      </c>
      <c r="B7" s="664" t="s">
        <v>1838</v>
      </c>
      <c r="C7" s="665" t="s">
        <v>528</v>
      </c>
      <c r="D7" s="666" t="s">
        <v>1839</v>
      </c>
      <c r="E7" s="665" t="s">
        <v>3611</v>
      </c>
      <c r="F7" s="666" t="s">
        <v>3612</v>
      </c>
      <c r="G7" s="665" t="s">
        <v>2829</v>
      </c>
      <c r="H7" s="665" t="s">
        <v>2830</v>
      </c>
      <c r="I7" s="667">
        <v>260.298</v>
      </c>
      <c r="J7" s="667">
        <v>6</v>
      </c>
      <c r="K7" s="668">
        <v>1561.7900000000002</v>
      </c>
    </row>
    <row r="8" spans="1:11" ht="14.4" customHeight="1" x14ac:dyDescent="0.3">
      <c r="A8" s="663" t="s">
        <v>523</v>
      </c>
      <c r="B8" s="664" t="s">
        <v>1838</v>
      </c>
      <c r="C8" s="665" t="s">
        <v>528</v>
      </c>
      <c r="D8" s="666" t="s">
        <v>1839</v>
      </c>
      <c r="E8" s="665" t="s">
        <v>3611</v>
      </c>
      <c r="F8" s="666" t="s">
        <v>3612</v>
      </c>
      <c r="G8" s="665" t="s">
        <v>2831</v>
      </c>
      <c r="H8" s="665" t="s">
        <v>2832</v>
      </c>
      <c r="I8" s="667">
        <v>2.19</v>
      </c>
      <c r="J8" s="667">
        <v>20</v>
      </c>
      <c r="K8" s="668">
        <v>43.8</v>
      </c>
    </row>
    <row r="9" spans="1:11" ht="14.4" customHeight="1" x14ac:dyDescent="0.3">
      <c r="A9" s="663" t="s">
        <v>523</v>
      </c>
      <c r="B9" s="664" t="s">
        <v>1838</v>
      </c>
      <c r="C9" s="665" t="s">
        <v>528</v>
      </c>
      <c r="D9" s="666" t="s">
        <v>1839</v>
      </c>
      <c r="E9" s="665" t="s">
        <v>3611</v>
      </c>
      <c r="F9" s="666" t="s">
        <v>3612</v>
      </c>
      <c r="G9" s="665" t="s">
        <v>2833</v>
      </c>
      <c r="H9" s="665" t="s">
        <v>2834</v>
      </c>
      <c r="I9" s="667">
        <v>4.3099999999999996</v>
      </c>
      <c r="J9" s="667">
        <v>20</v>
      </c>
      <c r="K9" s="668">
        <v>86.2</v>
      </c>
    </row>
    <row r="10" spans="1:11" ht="14.4" customHeight="1" x14ac:dyDescent="0.3">
      <c r="A10" s="663" t="s">
        <v>523</v>
      </c>
      <c r="B10" s="664" t="s">
        <v>1838</v>
      </c>
      <c r="C10" s="665" t="s">
        <v>528</v>
      </c>
      <c r="D10" s="666" t="s">
        <v>1839</v>
      </c>
      <c r="E10" s="665" t="s">
        <v>3611</v>
      </c>
      <c r="F10" s="666" t="s">
        <v>3612</v>
      </c>
      <c r="G10" s="665" t="s">
        <v>2835</v>
      </c>
      <c r="H10" s="665" t="s">
        <v>2836</v>
      </c>
      <c r="I10" s="667">
        <v>3.56</v>
      </c>
      <c r="J10" s="667">
        <v>20</v>
      </c>
      <c r="K10" s="668">
        <v>71.2</v>
      </c>
    </row>
    <row r="11" spans="1:11" ht="14.4" customHeight="1" x14ac:dyDescent="0.3">
      <c r="A11" s="663" t="s">
        <v>523</v>
      </c>
      <c r="B11" s="664" t="s">
        <v>1838</v>
      </c>
      <c r="C11" s="665" t="s">
        <v>528</v>
      </c>
      <c r="D11" s="666" t="s">
        <v>1839</v>
      </c>
      <c r="E11" s="665" t="s">
        <v>3611</v>
      </c>
      <c r="F11" s="666" t="s">
        <v>3612</v>
      </c>
      <c r="G11" s="665" t="s">
        <v>2837</v>
      </c>
      <c r="H11" s="665" t="s">
        <v>2838</v>
      </c>
      <c r="I11" s="667">
        <v>46.314999999999998</v>
      </c>
      <c r="J11" s="667">
        <v>4</v>
      </c>
      <c r="K11" s="668">
        <v>185.26</v>
      </c>
    </row>
    <row r="12" spans="1:11" ht="14.4" customHeight="1" x14ac:dyDescent="0.3">
      <c r="A12" s="663" t="s">
        <v>523</v>
      </c>
      <c r="B12" s="664" t="s">
        <v>1838</v>
      </c>
      <c r="C12" s="665" t="s">
        <v>528</v>
      </c>
      <c r="D12" s="666" t="s">
        <v>1839</v>
      </c>
      <c r="E12" s="665" t="s">
        <v>3611</v>
      </c>
      <c r="F12" s="666" t="s">
        <v>3612</v>
      </c>
      <c r="G12" s="665" t="s">
        <v>2839</v>
      </c>
      <c r="H12" s="665" t="s">
        <v>2840</v>
      </c>
      <c r="I12" s="667">
        <v>18.399999999999999</v>
      </c>
      <c r="J12" s="667">
        <v>300</v>
      </c>
      <c r="K12" s="668">
        <v>5520</v>
      </c>
    </row>
    <row r="13" spans="1:11" ht="14.4" customHeight="1" x14ac:dyDescent="0.3">
      <c r="A13" s="663" t="s">
        <v>523</v>
      </c>
      <c r="B13" s="664" t="s">
        <v>1838</v>
      </c>
      <c r="C13" s="665" t="s">
        <v>528</v>
      </c>
      <c r="D13" s="666" t="s">
        <v>1839</v>
      </c>
      <c r="E13" s="665" t="s">
        <v>3611</v>
      </c>
      <c r="F13" s="666" t="s">
        <v>3612</v>
      </c>
      <c r="G13" s="665" t="s">
        <v>2841</v>
      </c>
      <c r="H13" s="665" t="s">
        <v>2842</v>
      </c>
      <c r="I13" s="667">
        <v>1.38</v>
      </c>
      <c r="J13" s="667">
        <v>250</v>
      </c>
      <c r="K13" s="668">
        <v>345</v>
      </c>
    </row>
    <row r="14" spans="1:11" ht="14.4" customHeight="1" x14ac:dyDescent="0.3">
      <c r="A14" s="663" t="s">
        <v>523</v>
      </c>
      <c r="B14" s="664" t="s">
        <v>1838</v>
      </c>
      <c r="C14" s="665" t="s">
        <v>528</v>
      </c>
      <c r="D14" s="666" t="s">
        <v>1839</v>
      </c>
      <c r="E14" s="665" t="s">
        <v>3611</v>
      </c>
      <c r="F14" s="666" t="s">
        <v>3612</v>
      </c>
      <c r="G14" s="665" t="s">
        <v>2843</v>
      </c>
      <c r="H14" s="665" t="s">
        <v>2844</v>
      </c>
      <c r="I14" s="667">
        <v>39.11</v>
      </c>
      <c r="J14" s="667">
        <v>40</v>
      </c>
      <c r="K14" s="668">
        <v>1564.44</v>
      </c>
    </row>
    <row r="15" spans="1:11" ht="14.4" customHeight="1" x14ac:dyDescent="0.3">
      <c r="A15" s="663" t="s">
        <v>523</v>
      </c>
      <c r="B15" s="664" t="s">
        <v>1838</v>
      </c>
      <c r="C15" s="665" t="s">
        <v>528</v>
      </c>
      <c r="D15" s="666" t="s">
        <v>1839</v>
      </c>
      <c r="E15" s="665" t="s">
        <v>3611</v>
      </c>
      <c r="F15" s="666" t="s">
        <v>3612</v>
      </c>
      <c r="G15" s="665" t="s">
        <v>2845</v>
      </c>
      <c r="H15" s="665" t="s">
        <v>2846</v>
      </c>
      <c r="I15" s="667">
        <v>0.67</v>
      </c>
      <c r="J15" s="667">
        <v>500</v>
      </c>
      <c r="K15" s="668">
        <v>335</v>
      </c>
    </row>
    <row r="16" spans="1:11" ht="14.4" customHeight="1" x14ac:dyDescent="0.3">
      <c r="A16" s="663" t="s">
        <v>523</v>
      </c>
      <c r="B16" s="664" t="s">
        <v>1838</v>
      </c>
      <c r="C16" s="665" t="s">
        <v>528</v>
      </c>
      <c r="D16" s="666" t="s">
        <v>1839</v>
      </c>
      <c r="E16" s="665" t="s">
        <v>3611</v>
      </c>
      <c r="F16" s="666" t="s">
        <v>3612</v>
      </c>
      <c r="G16" s="665" t="s">
        <v>2847</v>
      </c>
      <c r="H16" s="665" t="s">
        <v>2848</v>
      </c>
      <c r="I16" s="667">
        <v>1.21</v>
      </c>
      <c r="J16" s="667">
        <v>1000</v>
      </c>
      <c r="K16" s="668">
        <v>1210</v>
      </c>
    </row>
    <row r="17" spans="1:11" ht="14.4" customHeight="1" x14ac:dyDescent="0.3">
      <c r="A17" s="663" t="s">
        <v>523</v>
      </c>
      <c r="B17" s="664" t="s">
        <v>1838</v>
      </c>
      <c r="C17" s="665" t="s">
        <v>528</v>
      </c>
      <c r="D17" s="666" t="s">
        <v>1839</v>
      </c>
      <c r="E17" s="665" t="s">
        <v>3611</v>
      </c>
      <c r="F17" s="666" t="s">
        <v>3612</v>
      </c>
      <c r="G17" s="665" t="s">
        <v>2849</v>
      </c>
      <c r="H17" s="665" t="s">
        <v>2850</v>
      </c>
      <c r="I17" s="667">
        <v>13.02</v>
      </c>
      <c r="J17" s="667">
        <v>1</v>
      </c>
      <c r="K17" s="668">
        <v>13.02</v>
      </c>
    </row>
    <row r="18" spans="1:11" ht="14.4" customHeight="1" x14ac:dyDescent="0.3">
      <c r="A18" s="663" t="s">
        <v>523</v>
      </c>
      <c r="B18" s="664" t="s">
        <v>1838</v>
      </c>
      <c r="C18" s="665" t="s">
        <v>528</v>
      </c>
      <c r="D18" s="666" t="s">
        <v>1839</v>
      </c>
      <c r="E18" s="665" t="s">
        <v>3611</v>
      </c>
      <c r="F18" s="666" t="s">
        <v>3612</v>
      </c>
      <c r="G18" s="665" t="s">
        <v>2851</v>
      </c>
      <c r="H18" s="665" t="s">
        <v>2852</v>
      </c>
      <c r="I18" s="667">
        <v>27.875</v>
      </c>
      <c r="J18" s="667">
        <v>7</v>
      </c>
      <c r="K18" s="668">
        <v>195.12</v>
      </c>
    </row>
    <row r="19" spans="1:11" ht="14.4" customHeight="1" x14ac:dyDescent="0.3">
      <c r="A19" s="663" t="s">
        <v>523</v>
      </c>
      <c r="B19" s="664" t="s">
        <v>1838</v>
      </c>
      <c r="C19" s="665" t="s">
        <v>528</v>
      </c>
      <c r="D19" s="666" t="s">
        <v>1839</v>
      </c>
      <c r="E19" s="665" t="s">
        <v>3611</v>
      </c>
      <c r="F19" s="666" t="s">
        <v>3612</v>
      </c>
      <c r="G19" s="665" t="s">
        <v>2853</v>
      </c>
      <c r="H19" s="665" t="s">
        <v>2854</v>
      </c>
      <c r="I19" s="667">
        <v>0.63</v>
      </c>
      <c r="J19" s="667">
        <v>1000</v>
      </c>
      <c r="K19" s="668">
        <v>630</v>
      </c>
    </row>
    <row r="20" spans="1:11" ht="14.4" customHeight="1" x14ac:dyDescent="0.3">
      <c r="A20" s="663" t="s">
        <v>523</v>
      </c>
      <c r="B20" s="664" t="s">
        <v>1838</v>
      </c>
      <c r="C20" s="665" t="s">
        <v>528</v>
      </c>
      <c r="D20" s="666" t="s">
        <v>1839</v>
      </c>
      <c r="E20" s="665" t="s">
        <v>3611</v>
      </c>
      <c r="F20" s="666" t="s">
        <v>3612</v>
      </c>
      <c r="G20" s="665" t="s">
        <v>2855</v>
      </c>
      <c r="H20" s="665" t="s">
        <v>2856</v>
      </c>
      <c r="I20" s="667">
        <v>1.29</v>
      </c>
      <c r="J20" s="667">
        <v>500</v>
      </c>
      <c r="K20" s="668">
        <v>645</v>
      </c>
    </row>
    <row r="21" spans="1:11" ht="14.4" customHeight="1" x14ac:dyDescent="0.3">
      <c r="A21" s="663" t="s">
        <v>523</v>
      </c>
      <c r="B21" s="664" t="s">
        <v>1838</v>
      </c>
      <c r="C21" s="665" t="s">
        <v>528</v>
      </c>
      <c r="D21" s="666" t="s">
        <v>1839</v>
      </c>
      <c r="E21" s="665" t="s">
        <v>3611</v>
      </c>
      <c r="F21" s="666" t="s">
        <v>3612</v>
      </c>
      <c r="G21" s="665" t="s">
        <v>2857</v>
      </c>
      <c r="H21" s="665" t="s">
        <v>2858</v>
      </c>
      <c r="I21" s="667">
        <v>1.17</v>
      </c>
      <c r="J21" s="667">
        <v>1000</v>
      </c>
      <c r="K21" s="668">
        <v>1170</v>
      </c>
    </row>
    <row r="22" spans="1:11" ht="14.4" customHeight="1" x14ac:dyDescent="0.3">
      <c r="A22" s="663" t="s">
        <v>523</v>
      </c>
      <c r="B22" s="664" t="s">
        <v>1838</v>
      </c>
      <c r="C22" s="665" t="s">
        <v>528</v>
      </c>
      <c r="D22" s="666" t="s">
        <v>1839</v>
      </c>
      <c r="E22" s="665" t="s">
        <v>3611</v>
      </c>
      <c r="F22" s="666" t="s">
        <v>3612</v>
      </c>
      <c r="G22" s="665" t="s">
        <v>2859</v>
      </c>
      <c r="H22" s="665" t="s">
        <v>2860</v>
      </c>
      <c r="I22" s="667">
        <v>23.92</v>
      </c>
      <c r="J22" s="667">
        <v>1</v>
      </c>
      <c r="K22" s="668">
        <v>23.92</v>
      </c>
    </row>
    <row r="23" spans="1:11" ht="14.4" customHeight="1" x14ac:dyDescent="0.3">
      <c r="A23" s="663" t="s">
        <v>523</v>
      </c>
      <c r="B23" s="664" t="s">
        <v>1838</v>
      </c>
      <c r="C23" s="665" t="s">
        <v>528</v>
      </c>
      <c r="D23" s="666" t="s">
        <v>1839</v>
      </c>
      <c r="E23" s="665" t="s">
        <v>3611</v>
      </c>
      <c r="F23" s="666" t="s">
        <v>3612</v>
      </c>
      <c r="G23" s="665" t="s">
        <v>2861</v>
      </c>
      <c r="H23" s="665" t="s">
        <v>2862</v>
      </c>
      <c r="I23" s="667">
        <v>26.367500000000003</v>
      </c>
      <c r="J23" s="667">
        <v>72</v>
      </c>
      <c r="K23" s="668">
        <v>1898.56</v>
      </c>
    </row>
    <row r="24" spans="1:11" ht="14.4" customHeight="1" x14ac:dyDescent="0.3">
      <c r="A24" s="663" t="s">
        <v>523</v>
      </c>
      <c r="B24" s="664" t="s">
        <v>1838</v>
      </c>
      <c r="C24" s="665" t="s">
        <v>528</v>
      </c>
      <c r="D24" s="666" t="s">
        <v>1839</v>
      </c>
      <c r="E24" s="665" t="s">
        <v>3611</v>
      </c>
      <c r="F24" s="666" t="s">
        <v>3612</v>
      </c>
      <c r="G24" s="665" t="s">
        <v>2863</v>
      </c>
      <c r="H24" s="665" t="s">
        <v>2864</v>
      </c>
      <c r="I24" s="667">
        <v>0.85</v>
      </c>
      <c r="J24" s="667">
        <v>200</v>
      </c>
      <c r="K24" s="668">
        <v>170</v>
      </c>
    </row>
    <row r="25" spans="1:11" ht="14.4" customHeight="1" x14ac:dyDescent="0.3">
      <c r="A25" s="663" t="s">
        <v>523</v>
      </c>
      <c r="B25" s="664" t="s">
        <v>1838</v>
      </c>
      <c r="C25" s="665" t="s">
        <v>528</v>
      </c>
      <c r="D25" s="666" t="s">
        <v>1839</v>
      </c>
      <c r="E25" s="665" t="s">
        <v>3611</v>
      </c>
      <c r="F25" s="666" t="s">
        <v>3612</v>
      </c>
      <c r="G25" s="665" t="s">
        <v>2865</v>
      </c>
      <c r="H25" s="665" t="s">
        <v>2866</v>
      </c>
      <c r="I25" s="667">
        <v>1.52</v>
      </c>
      <c r="J25" s="667">
        <v>50</v>
      </c>
      <c r="K25" s="668">
        <v>76</v>
      </c>
    </row>
    <row r="26" spans="1:11" ht="14.4" customHeight="1" x14ac:dyDescent="0.3">
      <c r="A26" s="663" t="s">
        <v>523</v>
      </c>
      <c r="B26" s="664" t="s">
        <v>1838</v>
      </c>
      <c r="C26" s="665" t="s">
        <v>528</v>
      </c>
      <c r="D26" s="666" t="s">
        <v>1839</v>
      </c>
      <c r="E26" s="665" t="s">
        <v>3611</v>
      </c>
      <c r="F26" s="666" t="s">
        <v>3612</v>
      </c>
      <c r="G26" s="665" t="s">
        <v>2867</v>
      </c>
      <c r="H26" s="665" t="s">
        <v>2868</v>
      </c>
      <c r="I26" s="667">
        <v>2.0699999999999998</v>
      </c>
      <c r="J26" s="667">
        <v>50</v>
      </c>
      <c r="K26" s="668">
        <v>103.5</v>
      </c>
    </row>
    <row r="27" spans="1:11" ht="14.4" customHeight="1" x14ac:dyDescent="0.3">
      <c r="A27" s="663" t="s">
        <v>523</v>
      </c>
      <c r="B27" s="664" t="s">
        <v>1838</v>
      </c>
      <c r="C27" s="665" t="s">
        <v>528</v>
      </c>
      <c r="D27" s="666" t="s">
        <v>1839</v>
      </c>
      <c r="E27" s="665" t="s">
        <v>3611</v>
      </c>
      <c r="F27" s="666" t="s">
        <v>3612</v>
      </c>
      <c r="G27" s="665" t="s">
        <v>2869</v>
      </c>
      <c r="H27" s="665" t="s">
        <v>2870</v>
      </c>
      <c r="I27" s="667">
        <v>3.36</v>
      </c>
      <c r="J27" s="667">
        <v>50</v>
      </c>
      <c r="K27" s="668">
        <v>168</v>
      </c>
    </row>
    <row r="28" spans="1:11" ht="14.4" customHeight="1" x14ac:dyDescent="0.3">
      <c r="A28" s="663" t="s">
        <v>523</v>
      </c>
      <c r="B28" s="664" t="s">
        <v>1838</v>
      </c>
      <c r="C28" s="665" t="s">
        <v>528</v>
      </c>
      <c r="D28" s="666" t="s">
        <v>1839</v>
      </c>
      <c r="E28" s="665" t="s">
        <v>3611</v>
      </c>
      <c r="F28" s="666" t="s">
        <v>3612</v>
      </c>
      <c r="G28" s="665" t="s">
        <v>2871</v>
      </c>
      <c r="H28" s="665" t="s">
        <v>2872</v>
      </c>
      <c r="I28" s="667">
        <v>191.13</v>
      </c>
      <c r="J28" s="667">
        <v>3</v>
      </c>
      <c r="K28" s="668">
        <v>573.39</v>
      </c>
    </row>
    <row r="29" spans="1:11" ht="14.4" customHeight="1" x14ac:dyDescent="0.3">
      <c r="A29" s="663" t="s">
        <v>523</v>
      </c>
      <c r="B29" s="664" t="s">
        <v>1838</v>
      </c>
      <c r="C29" s="665" t="s">
        <v>528</v>
      </c>
      <c r="D29" s="666" t="s">
        <v>1839</v>
      </c>
      <c r="E29" s="665" t="s">
        <v>3611</v>
      </c>
      <c r="F29" s="666" t="s">
        <v>3612</v>
      </c>
      <c r="G29" s="665" t="s">
        <v>2871</v>
      </c>
      <c r="H29" s="665" t="s">
        <v>2873</v>
      </c>
      <c r="I29" s="667">
        <v>191.13</v>
      </c>
      <c r="J29" s="667">
        <v>2</v>
      </c>
      <c r="K29" s="668">
        <v>382.26</v>
      </c>
    </row>
    <row r="30" spans="1:11" ht="14.4" customHeight="1" x14ac:dyDescent="0.3">
      <c r="A30" s="663" t="s">
        <v>523</v>
      </c>
      <c r="B30" s="664" t="s">
        <v>1838</v>
      </c>
      <c r="C30" s="665" t="s">
        <v>528</v>
      </c>
      <c r="D30" s="666" t="s">
        <v>1839</v>
      </c>
      <c r="E30" s="665" t="s">
        <v>3611</v>
      </c>
      <c r="F30" s="666" t="s">
        <v>3612</v>
      </c>
      <c r="G30" s="665" t="s">
        <v>2874</v>
      </c>
      <c r="H30" s="665" t="s">
        <v>2875</v>
      </c>
      <c r="I30" s="667">
        <v>2.875</v>
      </c>
      <c r="J30" s="667">
        <v>150</v>
      </c>
      <c r="K30" s="668">
        <v>431</v>
      </c>
    </row>
    <row r="31" spans="1:11" ht="14.4" customHeight="1" x14ac:dyDescent="0.3">
      <c r="A31" s="663" t="s">
        <v>523</v>
      </c>
      <c r="B31" s="664" t="s">
        <v>1838</v>
      </c>
      <c r="C31" s="665" t="s">
        <v>528</v>
      </c>
      <c r="D31" s="666" t="s">
        <v>1839</v>
      </c>
      <c r="E31" s="665" t="s">
        <v>3611</v>
      </c>
      <c r="F31" s="666" t="s">
        <v>3612</v>
      </c>
      <c r="G31" s="665" t="s">
        <v>2876</v>
      </c>
      <c r="H31" s="665" t="s">
        <v>2877</v>
      </c>
      <c r="I31" s="667">
        <v>185.98</v>
      </c>
      <c r="J31" s="667">
        <v>4</v>
      </c>
      <c r="K31" s="668">
        <v>743.92</v>
      </c>
    </row>
    <row r="32" spans="1:11" ht="14.4" customHeight="1" x14ac:dyDescent="0.3">
      <c r="A32" s="663" t="s">
        <v>523</v>
      </c>
      <c r="B32" s="664" t="s">
        <v>1838</v>
      </c>
      <c r="C32" s="665" t="s">
        <v>528</v>
      </c>
      <c r="D32" s="666" t="s">
        <v>1839</v>
      </c>
      <c r="E32" s="665" t="s">
        <v>3611</v>
      </c>
      <c r="F32" s="666" t="s">
        <v>3612</v>
      </c>
      <c r="G32" s="665" t="s">
        <v>2878</v>
      </c>
      <c r="H32" s="665" t="s">
        <v>2879</v>
      </c>
      <c r="I32" s="667">
        <v>2.67</v>
      </c>
      <c r="J32" s="667">
        <v>15</v>
      </c>
      <c r="K32" s="668">
        <v>40.049999999999997</v>
      </c>
    </row>
    <row r="33" spans="1:11" ht="14.4" customHeight="1" x14ac:dyDescent="0.3">
      <c r="A33" s="663" t="s">
        <v>523</v>
      </c>
      <c r="B33" s="664" t="s">
        <v>1838</v>
      </c>
      <c r="C33" s="665" t="s">
        <v>528</v>
      </c>
      <c r="D33" s="666" t="s">
        <v>1839</v>
      </c>
      <c r="E33" s="665" t="s">
        <v>3611</v>
      </c>
      <c r="F33" s="666" t="s">
        <v>3612</v>
      </c>
      <c r="G33" s="665" t="s">
        <v>2880</v>
      </c>
      <c r="H33" s="665" t="s">
        <v>2881</v>
      </c>
      <c r="I33" s="667">
        <v>5.27</v>
      </c>
      <c r="J33" s="667">
        <v>20</v>
      </c>
      <c r="K33" s="668">
        <v>105.4</v>
      </c>
    </row>
    <row r="34" spans="1:11" ht="14.4" customHeight="1" x14ac:dyDescent="0.3">
      <c r="A34" s="663" t="s">
        <v>523</v>
      </c>
      <c r="B34" s="664" t="s">
        <v>1838</v>
      </c>
      <c r="C34" s="665" t="s">
        <v>528</v>
      </c>
      <c r="D34" s="666" t="s">
        <v>1839</v>
      </c>
      <c r="E34" s="665" t="s">
        <v>3611</v>
      </c>
      <c r="F34" s="666" t="s">
        <v>3612</v>
      </c>
      <c r="G34" s="665" t="s">
        <v>2882</v>
      </c>
      <c r="H34" s="665" t="s">
        <v>2883</v>
      </c>
      <c r="I34" s="667">
        <v>0.62</v>
      </c>
      <c r="J34" s="667">
        <v>7200</v>
      </c>
      <c r="K34" s="668">
        <v>4468.8</v>
      </c>
    </row>
    <row r="35" spans="1:11" ht="14.4" customHeight="1" x14ac:dyDescent="0.3">
      <c r="A35" s="663" t="s">
        <v>523</v>
      </c>
      <c r="B35" s="664" t="s">
        <v>1838</v>
      </c>
      <c r="C35" s="665" t="s">
        <v>528</v>
      </c>
      <c r="D35" s="666" t="s">
        <v>1839</v>
      </c>
      <c r="E35" s="665" t="s">
        <v>3611</v>
      </c>
      <c r="F35" s="666" t="s">
        <v>3612</v>
      </c>
      <c r="G35" s="665" t="s">
        <v>2884</v>
      </c>
      <c r="H35" s="665" t="s">
        <v>2885</v>
      </c>
      <c r="I35" s="667">
        <v>119.22</v>
      </c>
      <c r="J35" s="667">
        <v>10</v>
      </c>
      <c r="K35" s="668">
        <v>1192.2</v>
      </c>
    </row>
    <row r="36" spans="1:11" ht="14.4" customHeight="1" x14ac:dyDescent="0.3">
      <c r="A36" s="663" t="s">
        <v>523</v>
      </c>
      <c r="B36" s="664" t="s">
        <v>1838</v>
      </c>
      <c r="C36" s="665" t="s">
        <v>528</v>
      </c>
      <c r="D36" s="666" t="s">
        <v>1839</v>
      </c>
      <c r="E36" s="665" t="s">
        <v>3611</v>
      </c>
      <c r="F36" s="666" t="s">
        <v>3612</v>
      </c>
      <c r="G36" s="665" t="s">
        <v>2886</v>
      </c>
      <c r="H36" s="665" t="s">
        <v>2887</v>
      </c>
      <c r="I36" s="667">
        <v>0.38</v>
      </c>
      <c r="J36" s="667">
        <v>25</v>
      </c>
      <c r="K36" s="668">
        <v>9.5</v>
      </c>
    </row>
    <row r="37" spans="1:11" ht="14.4" customHeight="1" x14ac:dyDescent="0.3">
      <c r="A37" s="663" t="s">
        <v>523</v>
      </c>
      <c r="B37" s="664" t="s">
        <v>1838</v>
      </c>
      <c r="C37" s="665" t="s">
        <v>528</v>
      </c>
      <c r="D37" s="666" t="s">
        <v>1839</v>
      </c>
      <c r="E37" s="665" t="s">
        <v>3611</v>
      </c>
      <c r="F37" s="666" t="s">
        <v>3612</v>
      </c>
      <c r="G37" s="665" t="s">
        <v>2888</v>
      </c>
      <c r="H37" s="665" t="s">
        <v>2889</v>
      </c>
      <c r="I37" s="667">
        <v>1.17</v>
      </c>
      <c r="J37" s="667">
        <v>50</v>
      </c>
      <c r="K37" s="668">
        <v>58.5</v>
      </c>
    </row>
    <row r="38" spans="1:11" ht="14.4" customHeight="1" x14ac:dyDescent="0.3">
      <c r="A38" s="663" t="s">
        <v>523</v>
      </c>
      <c r="B38" s="664" t="s">
        <v>1838</v>
      </c>
      <c r="C38" s="665" t="s">
        <v>528</v>
      </c>
      <c r="D38" s="666" t="s">
        <v>1839</v>
      </c>
      <c r="E38" s="665" t="s">
        <v>3611</v>
      </c>
      <c r="F38" s="666" t="s">
        <v>3612</v>
      </c>
      <c r="G38" s="665" t="s">
        <v>2890</v>
      </c>
      <c r="H38" s="665" t="s">
        <v>2891</v>
      </c>
      <c r="I38" s="667">
        <v>10.528</v>
      </c>
      <c r="J38" s="667">
        <v>230</v>
      </c>
      <c r="K38" s="668">
        <v>2421.6</v>
      </c>
    </row>
    <row r="39" spans="1:11" ht="14.4" customHeight="1" x14ac:dyDescent="0.3">
      <c r="A39" s="663" t="s">
        <v>523</v>
      </c>
      <c r="B39" s="664" t="s">
        <v>1838</v>
      </c>
      <c r="C39" s="665" t="s">
        <v>528</v>
      </c>
      <c r="D39" s="666" t="s">
        <v>1839</v>
      </c>
      <c r="E39" s="665" t="s">
        <v>3611</v>
      </c>
      <c r="F39" s="666" t="s">
        <v>3612</v>
      </c>
      <c r="G39" s="665" t="s">
        <v>2892</v>
      </c>
      <c r="H39" s="665" t="s">
        <v>2893</v>
      </c>
      <c r="I39" s="667">
        <v>599.15</v>
      </c>
      <c r="J39" s="667">
        <v>4</v>
      </c>
      <c r="K39" s="668">
        <v>2396.6</v>
      </c>
    </row>
    <row r="40" spans="1:11" ht="14.4" customHeight="1" x14ac:dyDescent="0.3">
      <c r="A40" s="663" t="s">
        <v>523</v>
      </c>
      <c r="B40" s="664" t="s">
        <v>1838</v>
      </c>
      <c r="C40" s="665" t="s">
        <v>528</v>
      </c>
      <c r="D40" s="666" t="s">
        <v>1839</v>
      </c>
      <c r="E40" s="665" t="s">
        <v>3613</v>
      </c>
      <c r="F40" s="666" t="s">
        <v>3614</v>
      </c>
      <c r="G40" s="665" t="s">
        <v>2894</v>
      </c>
      <c r="H40" s="665" t="s">
        <v>2895</v>
      </c>
      <c r="I40" s="667">
        <v>2299</v>
      </c>
      <c r="J40" s="667">
        <v>3</v>
      </c>
      <c r="K40" s="668">
        <v>6897</v>
      </c>
    </row>
    <row r="41" spans="1:11" ht="14.4" customHeight="1" x14ac:dyDescent="0.3">
      <c r="A41" s="663" t="s">
        <v>523</v>
      </c>
      <c r="B41" s="664" t="s">
        <v>1838</v>
      </c>
      <c r="C41" s="665" t="s">
        <v>528</v>
      </c>
      <c r="D41" s="666" t="s">
        <v>1839</v>
      </c>
      <c r="E41" s="665" t="s">
        <v>3613</v>
      </c>
      <c r="F41" s="666" t="s">
        <v>3614</v>
      </c>
      <c r="G41" s="665" t="s">
        <v>2896</v>
      </c>
      <c r="H41" s="665" t="s">
        <v>2897</v>
      </c>
      <c r="I41" s="667">
        <v>2.82</v>
      </c>
      <c r="J41" s="667">
        <v>50</v>
      </c>
      <c r="K41" s="668">
        <v>141</v>
      </c>
    </row>
    <row r="42" spans="1:11" ht="14.4" customHeight="1" x14ac:dyDescent="0.3">
      <c r="A42" s="663" t="s">
        <v>523</v>
      </c>
      <c r="B42" s="664" t="s">
        <v>1838</v>
      </c>
      <c r="C42" s="665" t="s">
        <v>528</v>
      </c>
      <c r="D42" s="666" t="s">
        <v>1839</v>
      </c>
      <c r="E42" s="665" t="s">
        <v>3613</v>
      </c>
      <c r="F42" s="666" t="s">
        <v>3614</v>
      </c>
      <c r="G42" s="665" t="s">
        <v>2898</v>
      </c>
      <c r="H42" s="665" t="s">
        <v>2899</v>
      </c>
      <c r="I42" s="667">
        <v>0.25</v>
      </c>
      <c r="J42" s="667">
        <v>300</v>
      </c>
      <c r="K42" s="668">
        <v>75</v>
      </c>
    </row>
    <row r="43" spans="1:11" ht="14.4" customHeight="1" x14ac:dyDescent="0.3">
      <c r="A43" s="663" t="s">
        <v>523</v>
      </c>
      <c r="B43" s="664" t="s">
        <v>1838</v>
      </c>
      <c r="C43" s="665" t="s">
        <v>528</v>
      </c>
      <c r="D43" s="666" t="s">
        <v>1839</v>
      </c>
      <c r="E43" s="665" t="s">
        <v>3613</v>
      </c>
      <c r="F43" s="666" t="s">
        <v>3614</v>
      </c>
      <c r="G43" s="665" t="s">
        <v>2900</v>
      </c>
      <c r="H43" s="665" t="s">
        <v>2901</v>
      </c>
      <c r="I43" s="667">
        <v>11.15</v>
      </c>
      <c r="J43" s="667">
        <v>50</v>
      </c>
      <c r="K43" s="668">
        <v>557.5</v>
      </c>
    </row>
    <row r="44" spans="1:11" ht="14.4" customHeight="1" x14ac:dyDescent="0.3">
      <c r="A44" s="663" t="s">
        <v>523</v>
      </c>
      <c r="B44" s="664" t="s">
        <v>1838</v>
      </c>
      <c r="C44" s="665" t="s">
        <v>528</v>
      </c>
      <c r="D44" s="666" t="s">
        <v>1839</v>
      </c>
      <c r="E44" s="665" t="s">
        <v>3613</v>
      </c>
      <c r="F44" s="666" t="s">
        <v>3614</v>
      </c>
      <c r="G44" s="665" t="s">
        <v>2902</v>
      </c>
      <c r="H44" s="665" t="s">
        <v>2903</v>
      </c>
      <c r="I44" s="667">
        <v>1.0900000000000001</v>
      </c>
      <c r="J44" s="667">
        <v>2400</v>
      </c>
      <c r="K44" s="668">
        <v>2616</v>
      </c>
    </row>
    <row r="45" spans="1:11" ht="14.4" customHeight="1" x14ac:dyDescent="0.3">
      <c r="A45" s="663" t="s">
        <v>523</v>
      </c>
      <c r="B45" s="664" t="s">
        <v>1838</v>
      </c>
      <c r="C45" s="665" t="s">
        <v>528</v>
      </c>
      <c r="D45" s="666" t="s">
        <v>1839</v>
      </c>
      <c r="E45" s="665" t="s">
        <v>3613</v>
      </c>
      <c r="F45" s="666" t="s">
        <v>3614</v>
      </c>
      <c r="G45" s="665" t="s">
        <v>2904</v>
      </c>
      <c r="H45" s="665" t="s">
        <v>2905</v>
      </c>
      <c r="I45" s="667">
        <v>3.14</v>
      </c>
      <c r="J45" s="667">
        <v>50</v>
      </c>
      <c r="K45" s="668">
        <v>157</v>
      </c>
    </row>
    <row r="46" spans="1:11" ht="14.4" customHeight="1" x14ac:dyDescent="0.3">
      <c r="A46" s="663" t="s">
        <v>523</v>
      </c>
      <c r="B46" s="664" t="s">
        <v>1838</v>
      </c>
      <c r="C46" s="665" t="s">
        <v>528</v>
      </c>
      <c r="D46" s="666" t="s">
        <v>1839</v>
      </c>
      <c r="E46" s="665" t="s">
        <v>3613</v>
      </c>
      <c r="F46" s="666" t="s">
        <v>3614</v>
      </c>
      <c r="G46" s="665" t="s">
        <v>2906</v>
      </c>
      <c r="H46" s="665" t="s">
        <v>2907</v>
      </c>
      <c r="I46" s="667">
        <v>484.0333333333333</v>
      </c>
      <c r="J46" s="667">
        <v>15</v>
      </c>
      <c r="K46" s="668">
        <v>7260.51</v>
      </c>
    </row>
    <row r="47" spans="1:11" ht="14.4" customHeight="1" x14ac:dyDescent="0.3">
      <c r="A47" s="663" t="s">
        <v>523</v>
      </c>
      <c r="B47" s="664" t="s">
        <v>1838</v>
      </c>
      <c r="C47" s="665" t="s">
        <v>528</v>
      </c>
      <c r="D47" s="666" t="s">
        <v>1839</v>
      </c>
      <c r="E47" s="665" t="s">
        <v>3613</v>
      </c>
      <c r="F47" s="666" t="s">
        <v>3614</v>
      </c>
      <c r="G47" s="665" t="s">
        <v>2908</v>
      </c>
      <c r="H47" s="665" t="s">
        <v>2909</v>
      </c>
      <c r="I47" s="667">
        <v>80.573999999999984</v>
      </c>
      <c r="J47" s="667">
        <v>170</v>
      </c>
      <c r="K47" s="668">
        <v>13697.2</v>
      </c>
    </row>
    <row r="48" spans="1:11" ht="14.4" customHeight="1" x14ac:dyDescent="0.3">
      <c r="A48" s="663" t="s">
        <v>523</v>
      </c>
      <c r="B48" s="664" t="s">
        <v>1838</v>
      </c>
      <c r="C48" s="665" t="s">
        <v>528</v>
      </c>
      <c r="D48" s="666" t="s">
        <v>1839</v>
      </c>
      <c r="E48" s="665" t="s">
        <v>3613</v>
      </c>
      <c r="F48" s="666" t="s">
        <v>3614</v>
      </c>
      <c r="G48" s="665" t="s">
        <v>2910</v>
      </c>
      <c r="H48" s="665" t="s">
        <v>2911</v>
      </c>
      <c r="I48" s="667">
        <v>6.1733333333333329</v>
      </c>
      <c r="J48" s="667">
        <v>50</v>
      </c>
      <c r="K48" s="668">
        <v>308.60000000000002</v>
      </c>
    </row>
    <row r="49" spans="1:11" ht="14.4" customHeight="1" x14ac:dyDescent="0.3">
      <c r="A49" s="663" t="s">
        <v>523</v>
      </c>
      <c r="B49" s="664" t="s">
        <v>1838</v>
      </c>
      <c r="C49" s="665" t="s">
        <v>528</v>
      </c>
      <c r="D49" s="666" t="s">
        <v>1839</v>
      </c>
      <c r="E49" s="665" t="s">
        <v>3613</v>
      </c>
      <c r="F49" s="666" t="s">
        <v>3614</v>
      </c>
      <c r="G49" s="665" t="s">
        <v>2912</v>
      </c>
      <c r="H49" s="665" t="s">
        <v>2913</v>
      </c>
      <c r="I49" s="667">
        <v>646.76</v>
      </c>
      <c r="J49" s="667">
        <v>2</v>
      </c>
      <c r="K49" s="668">
        <v>1293.52</v>
      </c>
    </row>
    <row r="50" spans="1:11" ht="14.4" customHeight="1" x14ac:dyDescent="0.3">
      <c r="A50" s="663" t="s">
        <v>523</v>
      </c>
      <c r="B50" s="664" t="s">
        <v>1838</v>
      </c>
      <c r="C50" s="665" t="s">
        <v>528</v>
      </c>
      <c r="D50" s="666" t="s">
        <v>1839</v>
      </c>
      <c r="E50" s="665" t="s">
        <v>3613</v>
      </c>
      <c r="F50" s="666" t="s">
        <v>3614</v>
      </c>
      <c r="G50" s="665" t="s">
        <v>2914</v>
      </c>
      <c r="H50" s="665" t="s">
        <v>2915</v>
      </c>
      <c r="I50" s="667">
        <v>206.04599999999999</v>
      </c>
      <c r="J50" s="667">
        <v>11</v>
      </c>
      <c r="K50" s="668">
        <v>2266.5</v>
      </c>
    </row>
    <row r="51" spans="1:11" ht="14.4" customHeight="1" x14ac:dyDescent="0.3">
      <c r="A51" s="663" t="s">
        <v>523</v>
      </c>
      <c r="B51" s="664" t="s">
        <v>1838</v>
      </c>
      <c r="C51" s="665" t="s">
        <v>528</v>
      </c>
      <c r="D51" s="666" t="s">
        <v>1839</v>
      </c>
      <c r="E51" s="665" t="s">
        <v>3613</v>
      </c>
      <c r="F51" s="666" t="s">
        <v>3614</v>
      </c>
      <c r="G51" s="665" t="s">
        <v>2916</v>
      </c>
      <c r="H51" s="665" t="s">
        <v>2917</v>
      </c>
      <c r="I51" s="667">
        <v>2.375</v>
      </c>
      <c r="J51" s="667">
        <v>200</v>
      </c>
      <c r="K51" s="668">
        <v>475</v>
      </c>
    </row>
    <row r="52" spans="1:11" ht="14.4" customHeight="1" x14ac:dyDescent="0.3">
      <c r="A52" s="663" t="s">
        <v>523</v>
      </c>
      <c r="B52" s="664" t="s">
        <v>1838</v>
      </c>
      <c r="C52" s="665" t="s">
        <v>528</v>
      </c>
      <c r="D52" s="666" t="s">
        <v>1839</v>
      </c>
      <c r="E52" s="665" t="s">
        <v>3613</v>
      </c>
      <c r="F52" s="666" t="s">
        <v>3614</v>
      </c>
      <c r="G52" s="665" t="s">
        <v>2918</v>
      </c>
      <c r="H52" s="665" t="s">
        <v>2919</v>
      </c>
      <c r="I52" s="667">
        <v>1.9799999999999998</v>
      </c>
      <c r="J52" s="667">
        <v>150</v>
      </c>
      <c r="K52" s="668">
        <v>297</v>
      </c>
    </row>
    <row r="53" spans="1:11" ht="14.4" customHeight="1" x14ac:dyDescent="0.3">
      <c r="A53" s="663" t="s">
        <v>523</v>
      </c>
      <c r="B53" s="664" t="s">
        <v>1838</v>
      </c>
      <c r="C53" s="665" t="s">
        <v>528</v>
      </c>
      <c r="D53" s="666" t="s">
        <v>1839</v>
      </c>
      <c r="E53" s="665" t="s">
        <v>3613</v>
      </c>
      <c r="F53" s="666" t="s">
        <v>3614</v>
      </c>
      <c r="G53" s="665" t="s">
        <v>2920</v>
      </c>
      <c r="H53" s="665" t="s">
        <v>2921</v>
      </c>
      <c r="I53" s="667">
        <v>3.0966666666666662</v>
      </c>
      <c r="J53" s="667">
        <v>150</v>
      </c>
      <c r="K53" s="668">
        <v>464.5</v>
      </c>
    </row>
    <row r="54" spans="1:11" ht="14.4" customHeight="1" x14ac:dyDescent="0.3">
      <c r="A54" s="663" t="s">
        <v>523</v>
      </c>
      <c r="B54" s="664" t="s">
        <v>1838</v>
      </c>
      <c r="C54" s="665" t="s">
        <v>528</v>
      </c>
      <c r="D54" s="666" t="s">
        <v>1839</v>
      </c>
      <c r="E54" s="665" t="s">
        <v>3613</v>
      </c>
      <c r="F54" s="666" t="s">
        <v>3614</v>
      </c>
      <c r="G54" s="665" t="s">
        <v>2922</v>
      </c>
      <c r="H54" s="665" t="s">
        <v>2923</v>
      </c>
      <c r="I54" s="667">
        <v>1.93</v>
      </c>
      <c r="J54" s="667">
        <v>50</v>
      </c>
      <c r="K54" s="668">
        <v>96.5</v>
      </c>
    </row>
    <row r="55" spans="1:11" ht="14.4" customHeight="1" x14ac:dyDescent="0.3">
      <c r="A55" s="663" t="s">
        <v>523</v>
      </c>
      <c r="B55" s="664" t="s">
        <v>1838</v>
      </c>
      <c r="C55" s="665" t="s">
        <v>528</v>
      </c>
      <c r="D55" s="666" t="s">
        <v>1839</v>
      </c>
      <c r="E55" s="665" t="s">
        <v>3613</v>
      </c>
      <c r="F55" s="666" t="s">
        <v>3614</v>
      </c>
      <c r="G55" s="665" t="s">
        <v>2924</v>
      </c>
      <c r="H55" s="665" t="s">
        <v>2925</v>
      </c>
      <c r="I55" s="667">
        <v>1.93</v>
      </c>
      <c r="J55" s="667">
        <v>50</v>
      </c>
      <c r="K55" s="668">
        <v>96.5</v>
      </c>
    </row>
    <row r="56" spans="1:11" ht="14.4" customHeight="1" x14ac:dyDescent="0.3">
      <c r="A56" s="663" t="s">
        <v>523</v>
      </c>
      <c r="B56" s="664" t="s">
        <v>1838</v>
      </c>
      <c r="C56" s="665" t="s">
        <v>528</v>
      </c>
      <c r="D56" s="666" t="s">
        <v>1839</v>
      </c>
      <c r="E56" s="665" t="s">
        <v>3613</v>
      </c>
      <c r="F56" s="666" t="s">
        <v>3614</v>
      </c>
      <c r="G56" s="665" t="s">
        <v>2926</v>
      </c>
      <c r="H56" s="665" t="s">
        <v>2927</v>
      </c>
      <c r="I56" s="667">
        <v>1.92</v>
      </c>
      <c r="J56" s="667">
        <v>100</v>
      </c>
      <c r="K56" s="668">
        <v>192</v>
      </c>
    </row>
    <row r="57" spans="1:11" ht="14.4" customHeight="1" x14ac:dyDescent="0.3">
      <c r="A57" s="663" t="s">
        <v>523</v>
      </c>
      <c r="B57" s="664" t="s">
        <v>1838</v>
      </c>
      <c r="C57" s="665" t="s">
        <v>528</v>
      </c>
      <c r="D57" s="666" t="s">
        <v>1839</v>
      </c>
      <c r="E57" s="665" t="s">
        <v>3613</v>
      </c>
      <c r="F57" s="666" t="s">
        <v>3614</v>
      </c>
      <c r="G57" s="665" t="s">
        <v>2928</v>
      </c>
      <c r="H57" s="665" t="s">
        <v>2929</v>
      </c>
      <c r="I57" s="667">
        <v>1.4000000000000002E-2</v>
      </c>
      <c r="J57" s="667">
        <v>450</v>
      </c>
      <c r="K57" s="668">
        <v>6.5</v>
      </c>
    </row>
    <row r="58" spans="1:11" ht="14.4" customHeight="1" x14ac:dyDescent="0.3">
      <c r="A58" s="663" t="s">
        <v>523</v>
      </c>
      <c r="B58" s="664" t="s">
        <v>1838</v>
      </c>
      <c r="C58" s="665" t="s">
        <v>528</v>
      </c>
      <c r="D58" s="666" t="s">
        <v>1839</v>
      </c>
      <c r="E58" s="665" t="s">
        <v>3613</v>
      </c>
      <c r="F58" s="666" t="s">
        <v>3614</v>
      </c>
      <c r="G58" s="665" t="s">
        <v>2930</v>
      </c>
      <c r="H58" s="665" t="s">
        <v>2931</v>
      </c>
      <c r="I58" s="667">
        <v>2.0483333333333333</v>
      </c>
      <c r="J58" s="667">
        <v>260</v>
      </c>
      <c r="K58" s="668">
        <v>532.9</v>
      </c>
    </row>
    <row r="59" spans="1:11" ht="14.4" customHeight="1" x14ac:dyDescent="0.3">
      <c r="A59" s="663" t="s">
        <v>523</v>
      </c>
      <c r="B59" s="664" t="s">
        <v>1838</v>
      </c>
      <c r="C59" s="665" t="s">
        <v>528</v>
      </c>
      <c r="D59" s="666" t="s">
        <v>1839</v>
      </c>
      <c r="E59" s="665" t="s">
        <v>3613</v>
      </c>
      <c r="F59" s="666" t="s">
        <v>3614</v>
      </c>
      <c r="G59" s="665" t="s">
        <v>2932</v>
      </c>
      <c r="H59" s="665" t="s">
        <v>2933</v>
      </c>
      <c r="I59" s="667">
        <v>2.1666666666666665</v>
      </c>
      <c r="J59" s="667">
        <v>300</v>
      </c>
      <c r="K59" s="668">
        <v>650</v>
      </c>
    </row>
    <row r="60" spans="1:11" ht="14.4" customHeight="1" x14ac:dyDescent="0.3">
      <c r="A60" s="663" t="s">
        <v>523</v>
      </c>
      <c r="B60" s="664" t="s">
        <v>1838</v>
      </c>
      <c r="C60" s="665" t="s">
        <v>528</v>
      </c>
      <c r="D60" s="666" t="s">
        <v>1839</v>
      </c>
      <c r="E60" s="665" t="s">
        <v>3613</v>
      </c>
      <c r="F60" s="666" t="s">
        <v>3614</v>
      </c>
      <c r="G60" s="665" t="s">
        <v>2934</v>
      </c>
      <c r="H60" s="665" t="s">
        <v>2935</v>
      </c>
      <c r="I60" s="667">
        <v>2.6916666666666664</v>
      </c>
      <c r="J60" s="667">
        <v>300</v>
      </c>
      <c r="K60" s="668">
        <v>807.5</v>
      </c>
    </row>
    <row r="61" spans="1:11" ht="14.4" customHeight="1" x14ac:dyDescent="0.3">
      <c r="A61" s="663" t="s">
        <v>523</v>
      </c>
      <c r="B61" s="664" t="s">
        <v>1838</v>
      </c>
      <c r="C61" s="665" t="s">
        <v>528</v>
      </c>
      <c r="D61" s="666" t="s">
        <v>1839</v>
      </c>
      <c r="E61" s="665" t="s">
        <v>3613</v>
      </c>
      <c r="F61" s="666" t="s">
        <v>3614</v>
      </c>
      <c r="G61" s="665" t="s">
        <v>2936</v>
      </c>
      <c r="H61" s="665" t="s">
        <v>2937</v>
      </c>
      <c r="I61" s="667">
        <v>2.9040000000000004</v>
      </c>
      <c r="J61" s="667">
        <v>1000</v>
      </c>
      <c r="K61" s="668">
        <v>2902</v>
      </c>
    </row>
    <row r="62" spans="1:11" ht="14.4" customHeight="1" x14ac:dyDescent="0.3">
      <c r="A62" s="663" t="s">
        <v>523</v>
      </c>
      <c r="B62" s="664" t="s">
        <v>1838</v>
      </c>
      <c r="C62" s="665" t="s">
        <v>528</v>
      </c>
      <c r="D62" s="666" t="s">
        <v>1839</v>
      </c>
      <c r="E62" s="665" t="s">
        <v>3613</v>
      </c>
      <c r="F62" s="666" t="s">
        <v>3614</v>
      </c>
      <c r="G62" s="665" t="s">
        <v>2938</v>
      </c>
      <c r="H62" s="665" t="s">
        <v>2939</v>
      </c>
      <c r="I62" s="667">
        <v>2.9</v>
      </c>
      <c r="J62" s="667">
        <v>100</v>
      </c>
      <c r="K62" s="668">
        <v>290</v>
      </c>
    </row>
    <row r="63" spans="1:11" ht="14.4" customHeight="1" x14ac:dyDescent="0.3">
      <c r="A63" s="663" t="s">
        <v>523</v>
      </c>
      <c r="B63" s="664" t="s">
        <v>1838</v>
      </c>
      <c r="C63" s="665" t="s">
        <v>528</v>
      </c>
      <c r="D63" s="666" t="s">
        <v>1839</v>
      </c>
      <c r="E63" s="665" t="s">
        <v>3613</v>
      </c>
      <c r="F63" s="666" t="s">
        <v>3614</v>
      </c>
      <c r="G63" s="665" t="s">
        <v>2940</v>
      </c>
      <c r="H63" s="665" t="s">
        <v>2941</v>
      </c>
      <c r="I63" s="667">
        <v>138</v>
      </c>
      <c r="J63" s="667">
        <v>2</v>
      </c>
      <c r="K63" s="668">
        <v>276</v>
      </c>
    </row>
    <row r="64" spans="1:11" ht="14.4" customHeight="1" x14ac:dyDescent="0.3">
      <c r="A64" s="663" t="s">
        <v>523</v>
      </c>
      <c r="B64" s="664" t="s">
        <v>1838</v>
      </c>
      <c r="C64" s="665" t="s">
        <v>528</v>
      </c>
      <c r="D64" s="666" t="s">
        <v>1839</v>
      </c>
      <c r="E64" s="665" t="s">
        <v>3613</v>
      </c>
      <c r="F64" s="666" t="s">
        <v>3614</v>
      </c>
      <c r="G64" s="665" t="s">
        <v>2942</v>
      </c>
      <c r="H64" s="665" t="s">
        <v>2943</v>
      </c>
      <c r="I64" s="667">
        <v>47.19</v>
      </c>
      <c r="J64" s="667">
        <v>20</v>
      </c>
      <c r="K64" s="668">
        <v>943.8</v>
      </c>
    </row>
    <row r="65" spans="1:11" ht="14.4" customHeight="1" x14ac:dyDescent="0.3">
      <c r="A65" s="663" t="s">
        <v>523</v>
      </c>
      <c r="B65" s="664" t="s">
        <v>1838</v>
      </c>
      <c r="C65" s="665" t="s">
        <v>528</v>
      </c>
      <c r="D65" s="666" t="s">
        <v>1839</v>
      </c>
      <c r="E65" s="665" t="s">
        <v>3613</v>
      </c>
      <c r="F65" s="666" t="s">
        <v>3614</v>
      </c>
      <c r="G65" s="665" t="s">
        <v>2944</v>
      </c>
      <c r="H65" s="665" t="s">
        <v>2945</v>
      </c>
      <c r="I65" s="667">
        <v>4.43</v>
      </c>
      <c r="J65" s="667">
        <v>50</v>
      </c>
      <c r="K65" s="668">
        <v>221.5</v>
      </c>
    </row>
    <row r="66" spans="1:11" ht="14.4" customHeight="1" x14ac:dyDescent="0.3">
      <c r="A66" s="663" t="s">
        <v>523</v>
      </c>
      <c r="B66" s="664" t="s">
        <v>1838</v>
      </c>
      <c r="C66" s="665" t="s">
        <v>528</v>
      </c>
      <c r="D66" s="666" t="s">
        <v>1839</v>
      </c>
      <c r="E66" s="665" t="s">
        <v>3613</v>
      </c>
      <c r="F66" s="666" t="s">
        <v>3614</v>
      </c>
      <c r="G66" s="665" t="s">
        <v>2946</v>
      </c>
      <c r="H66" s="665" t="s">
        <v>2947</v>
      </c>
      <c r="I66" s="667">
        <v>11.93</v>
      </c>
      <c r="J66" s="667">
        <v>50</v>
      </c>
      <c r="K66" s="668">
        <v>598.29999999999995</v>
      </c>
    </row>
    <row r="67" spans="1:11" ht="14.4" customHeight="1" x14ac:dyDescent="0.3">
      <c r="A67" s="663" t="s">
        <v>523</v>
      </c>
      <c r="B67" s="664" t="s">
        <v>1838</v>
      </c>
      <c r="C67" s="665" t="s">
        <v>528</v>
      </c>
      <c r="D67" s="666" t="s">
        <v>1839</v>
      </c>
      <c r="E67" s="665" t="s">
        <v>3613</v>
      </c>
      <c r="F67" s="666" t="s">
        <v>3614</v>
      </c>
      <c r="G67" s="665" t="s">
        <v>2948</v>
      </c>
      <c r="H67" s="665" t="s">
        <v>2949</v>
      </c>
      <c r="I67" s="667">
        <v>25.53</v>
      </c>
      <c r="J67" s="667">
        <v>10</v>
      </c>
      <c r="K67" s="668">
        <v>255.3</v>
      </c>
    </row>
    <row r="68" spans="1:11" ht="14.4" customHeight="1" x14ac:dyDescent="0.3">
      <c r="A68" s="663" t="s">
        <v>523</v>
      </c>
      <c r="B68" s="664" t="s">
        <v>1838</v>
      </c>
      <c r="C68" s="665" t="s">
        <v>528</v>
      </c>
      <c r="D68" s="666" t="s">
        <v>1839</v>
      </c>
      <c r="E68" s="665" t="s">
        <v>3613</v>
      </c>
      <c r="F68" s="666" t="s">
        <v>3614</v>
      </c>
      <c r="G68" s="665" t="s">
        <v>2950</v>
      </c>
      <c r="H68" s="665" t="s">
        <v>2951</v>
      </c>
      <c r="I68" s="667">
        <v>2.5124999999999997</v>
      </c>
      <c r="J68" s="667">
        <v>200</v>
      </c>
      <c r="K68" s="668">
        <v>502.5</v>
      </c>
    </row>
    <row r="69" spans="1:11" ht="14.4" customHeight="1" x14ac:dyDescent="0.3">
      <c r="A69" s="663" t="s">
        <v>523</v>
      </c>
      <c r="B69" s="664" t="s">
        <v>1838</v>
      </c>
      <c r="C69" s="665" t="s">
        <v>528</v>
      </c>
      <c r="D69" s="666" t="s">
        <v>1839</v>
      </c>
      <c r="E69" s="665" t="s">
        <v>3613</v>
      </c>
      <c r="F69" s="666" t="s">
        <v>3614</v>
      </c>
      <c r="G69" s="665" t="s">
        <v>2952</v>
      </c>
      <c r="H69" s="665" t="s">
        <v>2953</v>
      </c>
      <c r="I69" s="667">
        <v>1.27</v>
      </c>
      <c r="J69" s="667">
        <v>75</v>
      </c>
      <c r="K69" s="668">
        <v>95.25</v>
      </c>
    </row>
    <row r="70" spans="1:11" ht="14.4" customHeight="1" x14ac:dyDescent="0.3">
      <c r="A70" s="663" t="s">
        <v>523</v>
      </c>
      <c r="B70" s="664" t="s">
        <v>1838</v>
      </c>
      <c r="C70" s="665" t="s">
        <v>528</v>
      </c>
      <c r="D70" s="666" t="s">
        <v>1839</v>
      </c>
      <c r="E70" s="665" t="s">
        <v>3613</v>
      </c>
      <c r="F70" s="666" t="s">
        <v>3614</v>
      </c>
      <c r="G70" s="665" t="s">
        <v>2954</v>
      </c>
      <c r="H70" s="665" t="s">
        <v>2955</v>
      </c>
      <c r="I70" s="667">
        <v>21.24</v>
      </c>
      <c r="J70" s="667">
        <v>50</v>
      </c>
      <c r="K70" s="668">
        <v>1062</v>
      </c>
    </row>
    <row r="71" spans="1:11" ht="14.4" customHeight="1" x14ac:dyDescent="0.3">
      <c r="A71" s="663" t="s">
        <v>523</v>
      </c>
      <c r="B71" s="664" t="s">
        <v>1838</v>
      </c>
      <c r="C71" s="665" t="s">
        <v>528</v>
      </c>
      <c r="D71" s="666" t="s">
        <v>1839</v>
      </c>
      <c r="E71" s="665" t="s">
        <v>3613</v>
      </c>
      <c r="F71" s="666" t="s">
        <v>3614</v>
      </c>
      <c r="G71" s="665" t="s">
        <v>2956</v>
      </c>
      <c r="H71" s="665" t="s">
        <v>2957</v>
      </c>
      <c r="I71" s="667">
        <v>11.49</v>
      </c>
      <c r="J71" s="667">
        <v>20</v>
      </c>
      <c r="K71" s="668">
        <v>229.8</v>
      </c>
    </row>
    <row r="72" spans="1:11" ht="14.4" customHeight="1" x14ac:dyDescent="0.3">
      <c r="A72" s="663" t="s">
        <v>523</v>
      </c>
      <c r="B72" s="664" t="s">
        <v>1838</v>
      </c>
      <c r="C72" s="665" t="s">
        <v>528</v>
      </c>
      <c r="D72" s="666" t="s">
        <v>1839</v>
      </c>
      <c r="E72" s="665" t="s">
        <v>3613</v>
      </c>
      <c r="F72" s="666" t="s">
        <v>3614</v>
      </c>
      <c r="G72" s="665" t="s">
        <v>2958</v>
      </c>
      <c r="H72" s="665" t="s">
        <v>2959</v>
      </c>
      <c r="I72" s="667">
        <v>2.2850000000000001</v>
      </c>
      <c r="J72" s="667">
        <v>200</v>
      </c>
      <c r="K72" s="668">
        <v>457</v>
      </c>
    </row>
    <row r="73" spans="1:11" ht="14.4" customHeight="1" x14ac:dyDescent="0.3">
      <c r="A73" s="663" t="s">
        <v>523</v>
      </c>
      <c r="B73" s="664" t="s">
        <v>1838</v>
      </c>
      <c r="C73" s="665" t="s">
        <v>528</v>
      </c>
      <c r="D73" s="666" t="s">
        <v>1839</v>
      </c>
      <c r="E73" s="665" t="s">
        <v>3613</v>
      </c>
      <c r="F73" s="666" t="s">
        <v>3614</v>
      </c>
      <c r="G73" s="665" t="s">
        <v>2960</v>
      </c>
      <c r="H73" s="665" t="s">
        <v>2961</v>
      </c>
      <c r="I73" s="667">
        <v>484.04</v>
      </c>
      <c r="J73" s="667">
        <v>5</v>
      </c>
      <c r="K73" s="668">
        <v>2420.1999999999998</v>
      </c>
    </row>
    <row r="74" spans="1:11" ht="14.4" customHeight="1" x14ac:dyDescent="0.3">
      <c r="A74" s="663" t="s">
        <v>523</v>
      </c>
      <c r="B74" s="664" t="s">
        <v>1838</v>
      </c>
      <c r="C74" s="665" t="s">
        <v>528</v>
      </c>
      <c r="D74" s="666" t="s">
        <v>1839</v>
      </c>
      <c r="E74" s="665" t="s">
        <v>3613</v>
      </c>
      <c r="F74" s="666" t="s">
        <v>3614</v>
      </c>
      <c r="G74" s="665" t="s">
        <v>2962</v>
      </c>
      <c r="H74" s="665" t="s">
        <v>2963</v>
      </c>
      <c r="I74" s="667">
        <v>484.04</v>
      </c>
      <c r="J74" s="667">
        <v>10</v>
      </c>
      <c r="K74" s="668">
        <v>4840.3500000000004</v>
      </c>
    </row>
    <row r="75" spans="1:11" ht="14.4" customHeight="1" x14ac:dyDescent="0.3">
      <c r="A75" s="663" t="s">
        <v>523</v>
      </c>
      <c r="B75" s="664" t="s">
        <v>1838</v>
      </c>
      <c r="C75" s="665" t="s">
        <v>528</v>
      </c>
      <c r="D75" s="666" t="s">
        <v>1839</v>
      </c>
      <c r="E75" s="665" t="s">
        <v>3613</v>
      </c>
      <c r="F75" s="666" t="s">
        <v>3614</v>
      </c>
      <c r="G75" s="665" t="s">
        <v>2964</v>
      </c>
      <c r="H75" s="665" t="s">
        <v>2965</v>
      </c>
      <c r="I75" s="667">
        <v>484.04</v>
      </c>
      <c r="J75" s="667">
        <v>10</v>
      </c>
      <c r="K75" s="668">
        <v>4840.37</v>
      </c>
    </row>
    <row r="76" spans="1:11" ht="14.4" customHeight="1" x14ac:dyDescent="0.3">
      <c r="A76" s="663" t="s">
        <v>523</v>
      </c>
      <c r="B76" s="664" t="s">
        <v>1838</v>
      </c>
      <c r="C76" s="665" t="s">
        <v>528</v>
      </c>
      <c r="D76" s="666" t="s">
        <v>1839</v>
      </c>
      <c r="E76" s="665" t="s">
        <v>3613</v>
      </c>
      <c r="F76" s="666" t="s">
        <v>3614</v>
      </c>
      <c r="G76" s="665" t="s">
        <v>2966</v>
      </c>
      <c r="H76" s="665" t="s">
        <v>2967</v>
      </c>
      <c r="I76" s="667">
        <v>2.33</v>
      </c>
      <c r="J76" s="667">
        <v>60</v>
      </c>
      <c r="K76" s="668">
        <v>139.80000000000001</v>
      </c>
    </row>
    <row r="77" spans="1:11" ht="14.4" customHeight="1" x14ac:dyDescent="0.3">
      <c r="A77" s="663" t="s">
        <v>523</v>
      </c>
      <c r="B77" s="664" t="s">
        <v>1838</v>
      </c>
      <c r="C77" s="665" t="s">
        <v>528</v>
      </c>
      <c r="D77" s="666" t="s">
        <v>1839</v>
      </c>
      <c r="E77" s="665" t="s">
        <v>3613</v>
      </c>
      <c r="F77" s="666" t="s">
        <v>3614</v>
      </c>
      <c r="G77" s="665" t="s">
        <v>2968</v>
      </c>
      <c r="H77" s="665" t="s">
        <v>2969</v>
      </c>
      <c r="I77" s="667">
        <v>80.263333333333321</v>
      </c>
      <c r="J77" s="667">
        <v>35</v>
      </c>
      <c r="K77" s="668">
        <v>2783</v>
      </c>
    </row>
    <row r="78" spans="1:11" ht="14.4" customHeight="1" x14ac:dyDescent="0.3">
      <c r="A78" s="663" t="s">
        <v>523</v>
      </c>
      <c r="B78" s="664" t="s">
        <v>1838</v>
      </c>
      <c r="C78" s="665" t="s">
        <v>528</v>
      </c>
      <c r="D78" s="666" t="s">
        <v>1839</v>
      </c>
      <c r="E78" s="665" t="s">
        <v>3613</v>
      </c>
      <c r="F78" s="666" t="s">
        <v>3614</v>
      </c>
      <c r="G78" s="665" t="s">
        <v>2970</v>
      </c>
      <c r="H78" s="665" t="s">
        <v>2971</v>
      </c>
      <c r="I78" s="667">
        <v>9.1999999999999993</v>
      </c>
      <c r="J78" s="667">
        <v>50</v>
      </c>
      <c r="K78" s="668">
        <v>460</v>
      </c>
    </row>
    <row r="79" spans="1:11" ht="14.4" customHeight="1" x14ac:dyDescent="0.3">
      <c r="A79" s="663" t="s">
        <v>523</v>
      </c>
      <c r="B79" s="664" t="s">
        <v>1838</v>
      </c>
      <c r="C79" s="665" t="s">
        <v>528</v>
      </c>
      <c r="D79" s="666" t="s">
        <v>1839</v>
      </c>
      <c r="E79" s="665" t="s">
        <v>3613</v>
      </c>
      <c r="F79" s="666" t="s">
        <v>3614</v>
      </c>
      <c r="G79" s="665" t="s">
        <v>2970</v>
      </c>
      <c r="H79" s="665" t="s">
        <v>2972</v>
      </c>
      <c r="I79" s="667">
        <v>9.1999999999999993</v>
      </c>
      <c r="J79" s="667">
        <v>350</v>
      </c>
      <c r="K79" s="668">
        <v>3220</v>
      </c>
    </row>
    <row r="80" spans="1:11" ht="14.4" customHeight="1" x14ac:dyDescent="0.3">
      <c r="A80" s="663" t="s">
        <v>523</v>
      </c>
      <c r="B80" s="664" t="s">
        <v>1838</v>
      </c>
      <c r="C80" s="665" t="s">
        <v>528</v>
      </c>
      <c r="D80" s="666" t="s">
        <v>1839</v>
      </c>
      <c r="E80" s="665" t="s">
        <v>3613</v>
      </c>
      <c r="F80" s="666" t="s">
        <v>3614</v>
      </c>
      <c r="G80" s="665" t="s">
        <v>2973</v>
      </c>
      <c r="H80" s="665" t="s">
        <v>2974</v>
      </c>
      <c r="I80" s="667">
        <v>172.5</v>
      </c>
      <c r="J80" s="667">
        <v>4</v>
      </c>
      <c r="K80" s="668">
        <v>690</v>
      </c>
    </row>
    <row r="81" spans="1:11" ht="14.4" customHeight="1" x14ac:dyDescent="0.3">
      <c r="A81" s="663" t="s">
        <v>523</v>
      </c>
      <c r="B81" s="664" t="s">
        <v>1838</v>
      </c>
      <c r="C81" s="665" t="s">
        <v>528</v>
      </c>
      <c r="D81" s="666" t="s">
        <v>1839</v>
      </c>
      <c r="E81" s="665" t="s">
        <v>3613</v>
      </c>
      <c r="F81" s="666" t="s">
        <v>3614</v>
      </c>
      <c r="G81" s="665" t="s">
        <v>2975</v>
      </c>
      <c r="H81" s="665" t="s">
        <v>2976</v>
      </c>
      <c r="I81" s="667">
        <v>646.76</v>
      </c>
      <c r="J81" s="667">
        <v>2</v>
      </c>
      <c r="K81" s="668">
        <v>1293.52</v>
      </c>
    </row>
    <row r="82" spans="1:11" ht="14.4" customHeight="1" x14ac:dyDescent="0.3">
      <c r="A82" s="663" t="s">
        <v>523</v>
      </c>
      <c r="B82" s="664" t="s">
        <v>1838</v>
      </c>
      <c r="C82" s="665" t="s">
        <v>528</v>
      </c>
      <c r="D82" s="666" t="s">
        <v>1839</v>
      </c>
      <c r="E82" s="665" t="s">
        <v>3613</v>
      </c>
      <c r="F82" s="666" t="s">
        <v>3614</v>
      </c>
      <c r="G82" s="665" t="s">
        <v>2977</v>
      </c>
      <c r="H82" s="665" t="s">
        <v>2978</v>
      </c>
      <c r="I82" s="667">
        <v>6.32</v>
      </c>
      <c r="J82" s="667">
        <v>100</v>
      </c>
      <c r="K82" s="668">
        <v>631.62</v>
      </c>
    </row>
    <row r="83" spans="1:11" ht="14.4" customHeight="1" x14ac:dyDescent="0.3">
      <c r="A83" s="663" t="s">
        <v>523</v>
      </c>
      <c r="B83" s="664" t="s">
        <v>1838</v>
      </c>
      <c r="C83" s="665" t="s">
        <v>528</v>
      </c>
      <c r="D83" s="666" t="s">
        <v>1839</v>
      </c>
      <c r="E83" s="665" t="s">
        <v>3613</v>
      </c>
      <c r="F83" s="666" t="s">
        <v>3614</v>
      </c>
      <c r="G83" s="665" t="s">
        <v>2979</v>
      </c>
      <c r="H83" s="665" t="s">
        <v>2980</v>
      </c>
      <c r="I83" s="667">
        <v>5.3949999999999996</v>
      </c>
      <c r="J83" s="667">
        <v>200</v>
      </c>
      <c r="K83" s="668">
        <v>1079.1500000000001</v>
      </c>
    </row>
    <row r="84" spans="1:11" ht="14.4" customHeight="1" x14ac:dyDescent="0.3">
      <c r="A84" s="663" t="s">
        <v>523</v>
      </c>
      <c r="B84" s="664" t="s">
        <v>1838</v>
      </c>
      <c r="C84" s="665" t="s">
        <v>528</v>
      </c>
      <c r="D84" s="666" t="s">
        <v>1839</v>
      </c>
      <c r="E84" s="665" t="s">
        <v>3613</v>
      </c>
      <c r="F84" s="666" t="s">
        <v>3614</v>
      </c>
      <c r="G84" s="665" t="s">
        <v>2981</v>
      </c>
      <c r="H84" s="665" t="s">
        <v>2982</v>
      </c>
      <c r="I84" s="667">
        <v>2986.77</v>
      </c>
      <c r="J84" s="667">
        <v>1</v>
      </c>
      <c r="K84" s="668">
        <v>2986.77</v>
      </c>
    </row>
    <row r="85" spans="1:11" ht="14.4" customHeight="1" x14ac:dyDescent="0.3">
      <c r="A85" s="663" t="s">
        <v>523</v>
      </c>
      <c r="B85" s="664" t="s">
        <v>1838</v>
      </c>
      <c r="C85" s="665" t="s">
        <v>528</v>
      </c>
      <c r="D85" s="666" t="s">
        <v>1839</v>
      </c>
      <c r="E85" s="665" t="s">
        <v>3613</v>
      </c>
      <c r="F85" s="666" t="s">
        <v>3614</v>
      </c>
      <c r="G85" s="665" t="s">
        <v>2983</v>
      </c>
      <c r="H85" s="665" t="s">
        <v>2984</v>
      </c>
      <c r="I85" s="667">
        <v>2986.77</v>
      </c>
      <c r="J85" s="667">
        <v>1</v>
      </c>
      <c r="K85" s="668">
        <v>2986.77</v>
      </c>
    </row>
    <row r="86" spans="1:11" ht="14.4" customHeight="1" x14ac:dyDescent="0.3">
      <c r="A86" s="663" t="s">
        <v>523</v>
      </c>
      <c r="B86" s="664" t="s">
        <v>1838</v>
      </c>
      <c r="C86" s="665" t="s">
        <v>528</v>
      </c>
      <c r="D86" s="666" t="s">
        <v>1839</v>
      </c>
      <c r="E86" s="665" t="s">
        <v>3613</v>
      </c>
      <c r="F86" s="666" t="s">
        <v>3614</v>
      </c>
      <c r="G86" s="665" t="s">
        <v>2985</v>
      </c>
      <c r="H86" s="665" t="s">
        <v>2986</v>
      </c>
      <c r="I86" s="667">
        <v>1.05</v>
      </c>
      <c r="J86" s="667">
        <v>500</v>
      </c>
      <c r="K86" s="668">
        <v>525</v>
      </c>
    </row>
    <row r="87" spans="1:11" ht="14.4" customHeight="1" x14ac:dyDescent="0.3">
      <c r="A87" s="663" t="s">
        <v>523</v>
      </c>
      <c r="B87" s="664" t="s">
        <v>1838</v>
      </c>
      <c r="C87" s="665" t="s">
        <v>528</v>
      </c>
      <c r="D87" s="666" t="s">
        <v>1839</v>
      </c>
      <c r="E87" s="665" t="s">
        <v>3613</v>
      </c>
      <c r="F87" s="666" t="s">
        <v>3614</v>
      </c>
      <c r="G87" s="665" t="s">
        <v>2987</v>
      </c>
      <c r="H87" s="665" t="s">
        <v>2988</v>
      </c>
      <c r="I87" s="667">
        <v>3.4249999999999998</v>
      </c>
      <c r="J87" s="667">
        <v>280</v>
      </c>
      <c r="K87" s="668">
        <v>959.93</v>
      </c>
    </row>
    <row r="88" spans="1:11" ht="14.4" customHeight="1" x14ac:dyDescent="0.3">
      <c r="A88" s="663" t="s">
        <v>523</v>
      </c>
      <c r="B88" s="664" t="s">
        <v>1838</v>
      </c>
      <c r="C88" s="665" t="s">
        <v>528</v>
      </c>
      <c r="D88" s="666" t="s">
        <v>1839</v>
      </c>
      <c r="E88" s="665" t="s">
        <v>3613</v>
      </c>
      <c r="F88" s="666" t="s">
        <v>3614</v>
      </c>
      <c r="G88" s="665" t="s">
        <v>2989</v>
      </c>
      <c r="H88" s="665" t="s">
        <v>2990</v>
      </c>
      <c r="I88" s="667">
        <v>9.44</v>
      </c>
      <c r="J88" s="667">
        <v>50</v>
      </c>
      <c r="K88" s="668">
        <v>472</v>
      </c>
    </row>
    <row r="89" spans="1:11" ht="14.4" customHeight="1" x14ac:dyDescent="0.3">
      <c r="A89" s="663" t="s">
        <v>523</v>
      </c>
      <c r="B89" s="664" t="s">
        <v>1838</v>
      </c>
      <c r="C89" s="665" t="s">
        <v>528</v>
      </c>
      <c r="D89" s="666" t="s">
        <v>1839</v>
      </c>
      <c r="E89" s="665" t="s">
        <v>3613</v>
      </c>
      <c r="F89" s="666" t="s">
        <v>3614</v>
      </c>
      <c r="G89" s="665" t="s">
        <v>2991</v>
      </c>
      <c r="H89" s="665" t="s">
        <v>2992</v>
      </c>
      <c r="I89" s="667">
        <v>1492.7</v>
      </c>
      <c r="J89" s="667">
        <v>1</v>
      </c>
      <c r="K89" s="668">
        <v>1492.7</v>
      </c>
    </row>
    <row r="90" spans="1:11" ht="14.4" customHeight="1" x14ac:dyDescent="0.3">
      <c r="A90" s="663" t="s">
        <v>523</v>
      </c>
      <c r="B90" s="664" t="s">
        <v>1838</v>
      </c>
      <c r="C90" s="665" t="s">
        <v>528</v>
      </c>
      <c r="D90" s="666" t="s">
        <v>1839</v>
      </c>
      <c r="E90" s="665" t="s">
        <v>3613</v>
      </c>
      <c r="F90" s="666" t="s">
        <v>3614</v>
      </c>
      <c r="G90" s="665" t="s">
        <v>2993</v>
      </c>
      <c r="H90" s="665" t="s">
        <v>2994</v>
      </c>
      <c r="I90" s="667">
        <v>5.77</v>
      </c>
      <c r="J90" s="667">
        <v>100</v>
      </c>
      <c r="K90" s="668">
        <v>577.16999999999996</v>
      </c>
    </row>
    <row r="91" spans="1:11" ht="14.4" customHeight="1" x14ac:dyDescent="0.3">
      <c r="A91" s="663" t="s">
        <v>523</v>
      </c>
      <c r="B91" s="664" t="s">
        <v>1838</v>
      </c>
      <c r="C91" s="665" t="s">
        <v>528</v>
      </c>
      <c r="D91" s="666" t="s">
        <v>1839</v>
      </c>
      <c r="E91" s="665" t="s">
        <v>3613</v>
      </c>
      <c r="F91" s="666" t="s">
        <v>3614</v>
      </c>
      <c r="G91" s="665" t="s">
        <v>2995</v>
      </c>
      <c r="H91" s="665" t="s">
        <v>2996</v>
      </c>
      <c r="I91" s="667">
        <v>20.149999999999999</v>
      </c>
      <c r="J91" s="667">
        <v>35</v>
      </c>
      <c r="K91" s="668">
        <v>705.13</v>
      </c>
    </row>
    <row r="92" spans="1:11" ht="14.4" customHeight="1" x14ac:dyDescent="0.3">
      <c r="A92" s="663" t="s">
        <v>523</v>
      </c>
      <c r="B92" s="664" t="s">
        <v>1838</v>
      </c>
      <c r="C92" s="665" t="s">
        <v>528</v>
      </c>
      <c r="D92" s="666" t="s">
        <v>1839</v>
      </c>
      <c r="E92" s="665" t="s">
        <v>3613</v>
      </c>
      <c r="F92" s="666" t="s">
        <v>3614</v>
      </c>
      <c r="G92" s="665" t="s">
        <v>2997</v>
      </c>
      <c r="H92" s="665" t="s">
        <v>2998</v>
      </c>
      <c r="I92" s="667">
        <v>83.82</v>
      </c>
      <c r="J92" s="667">
        <v>24</v>
      </c>
      <c r="K92" s="668">
        <v>2011.64</v>
      </c>
    </row>
    <row r="93" spans="1:11" ht="14.4" customHeight="1" x14ac:dyDescent="0.3">
      <c r="A93" s="663" t="s">
        <v>523</v>
      </c>
      <c r="B93" s="664" t="s">
        <v>1838</v>
      </c>
      <c r="C93" s="665" t="s">
        <v>528</v>
      </c>
      <c r="D93" s="666" t="s">
        <v>1839</v>
      </c>
      <c r="E93" s="665" t="s">
        <v>3613</v>
      </c>
      <c r="F93" s="666" t="s">
        <v>3614</v>
      </c>
      <c r="G93" s="665" t="s">
        <v>2999</v>
      </c>
      <c r="H93" s="665" t="s">
        <v>3000</v>
      </c>
      <c r="I93" s="667">
        <v>1492.7</v>
      </c>
      <c r="J93" s="667">
        <v>1</v>
      </c>
      <c r="K93" s="668">
        <v>1492.7</v>
      </c>
    </row>
    <row r="94" spans="1:11" ht="14.4" customHeight="1" x14ac:dyDescent="0.3">
      <c r="A94" s="663" t="s">
        <v>523</v>
      </c>
      <c r="B94" s="664" t="s">
        <v>1838</v>
      </c>
      <c r="C94" s="665" t="s">
        <v>528</v>
      </c>
      <c r="D94" s="666" t="s">
        <v>1839</v>
      </c>
      <c r="E94" s="665" t="s">
        <v>3613</v>
      </c>
      <c r="F94" s="666" t="s">
        <v>3614</v>
      </c>
      <c r="G94" s="665" t="s">
        <v>3001</v>
      </c>
      <c r="H94" s="665" t="s">
        <v>3002</v>
      </c>
      <c r="I94" s="667">
        <v>9.68</v>
      </c>
      <c r="J94" s="667">
        <v>300</v>
      </c>
      <c r="K94" s="668">
        <v>2904</v>
      </c>
    </row>
    <row r="95" spans="1:11" ht="14.4" customHeight="1" x14ac:dyDescent="0.3">
      <c r="A95" s="663" t="s">
        <v>523</v>
      </c>
      <c r="B95" s="664" t="s">
        <v>1838</v>
      </c>
      <c r="C95" s="665" t="s">
        <v>528</v>
      </c>
      <c r="D95" s="666" t="s">
        <v>1839</v>
      </c>
      <c r="E95" s="665" t="s">
        <v>3613</v>
      </c>
      <c r="F95" s="666" t="s">
        <v>3614</v>
      </c>
      <c r="G95" s="665" t="s">
        <v>3003</v>
      </c>
      <c r="H95" s="665" t="s">
        <v>3004</v>
      </c>
      <c r="I95" s="667">
        <v>713</v>
      </c>
      <c r="J95" s="667">
        <v>2</v>
      </c>
      <c r="K95" s="668">
        <v>1426</v>
      </c>
    </row>
    <row r="96" spans="1:11" ht="14.4" customHeight="1" x14ac:dyDescent="0.3">
      <c r="A96" s="663" t="s">
        <v>523</v>
      </c>
      <c r="B96" s="664" t="s">
        <v>1838</v>
      </c>
      <c r="C96" s="665" t="s">
        <v>528</v>
      </c>
      <c r="D96" s="666" t="s">
        <v>1839</v>
      </c>
      <c r="E96" s="665" t="s">
        <v>3615</v>
      </c>
      <c r="F96" s="666" t="s">
        <v>3616</v>
      </c>
      <c r="G96" s="665" t="s">
        <v>3005</v>
      </c>
      <c r="H96" s="665" t="s">
        <v>3006</v>
      </c>
      <c r="I96" s="667">
        <v>442.39</v>
      </c>
      <c r="J96" s="667">
        <v>20</v>
      </c>
      <c r="K96" s="668">
        <v>8847.76</v>
      </c>
    </row>
    <row r="97" spans="1:11" ht="14.4" customHeight="1" x14ac:dyDescent="0.3">
      <c r="A97" s="663" t="s">
        <v>523</v>
      </c>
      <c r="B97" s="664" t="s">
        <v>1838</v>
      </c>
      <c r="C97" s="665" t="s">
        <v>528</v>
      </c>
      <c r="D97" s="666" t="s">
        <v>1839</v>
      </c>
      <c r="E97" s="665" t="s">
        <v>3615</v>
      </c>
      <c r="F97" s="666" t="s">
        <v>3616</v>
      </c>
      <c r="G97" s="665" t="s">
        <v>3007</v>
      </c>
      <c r="H97" s="665" t="s">
        <v>3008</v>
      </c>
      <c r="I97" s="667">
        <v>267.79000000000002</v>
      </c>
      <c r="J97" s="667">
        <v>2</v>
      </c>
      <c r="K97" s="668">
        <v>535.58000000000004</v>
      </c>
    </row>
    <row r="98" spans="1:11" ht="14.4" customHeight="1" x14ac:dyDescent="0.3">
      <c r="A98" s="663" t="s">
        <v>523</v>
      </c>
      <c r="B98" s="664" t="s">
        <v>1838</v>
      </c>
      <c r="C98" s="665" t="s">
        <v>528</v>
      </c>
      <c r="D98" s="666" t="s">
        <v>1839</v>
      </c>
      <c r="E98" s="665" t="s">
        <v>3617</v>
      </c>
      <c r="F98" s="666" t="s">
        <v>3618</v>
      </c>
      <c r="G98" s="665" t="s">
        <v>3009</v>
      </c>
      <c r="H98" s="665" t="s">
        <v>3010</v>
      </c>
      <c r="I98" s="667">
        <v>8.1654545454545442</v>
      </c>
      <c r="J98" s="667">
        <v>3900</v>
      </c>
      <c r="K98" s="668">
        <v>31843</v>
      </c>
    </row>
    <row r="99" spans="1:11" ht="14.4" customHeight="1" x14ac:dyDescent="0.3">
      <c r="A99" s="663" t="s">
        <v>523</v>
      </c>
      <c r="B99" s="664" t="s">
        <v>1838</v>
      </c>
      <c r="C99" s="665" t="s">
        <v>528</v>
      </c>
      <c r="D99" s="666" t="s">
        <v>1839</v>
      </c>
      <c r="E99" s="665" t="s">
        <v>3617</v>
      </c>
      <c r="F99" s="666" t="s">
        <v>3618</v>
      </c>
      <c r="G99" s="665" t="s">
        <v>3011</v>
      </c>
      <c r="H99" s="665" t="s">
        <v>3012</v>
      </c>
      <c r="I99" s="667">
        <v>16.46</v>
      </c>
      <c r="J99" s="667">
        <v>20</v>
      </c>
      <c r="K99" s="668">
        <v>329.2</v>
      </c>
    </row>
    <row r="100" spans="1:11" ht="14.4" customHeight="1" x14ac:dyDescent="0.3">
      <c r="A100" s="663" t="s">
        <v>523</v>
      </c>
      <c r="B100" s="664" t="s">
        <v>1838</v>
      </c>
      <c r="C100" s="665" t="s">
        <v>528</v>
      </c>
      <c r="D100" s="666" t="s">
        <v>1839</v>
      </c>
      <c r="E100" s="665" t="s">
        <v>3619</v>
      </c>
      <c r="F100" s="666" t="s">
        <v>3620</v>
      </c>
      <c r="G100" s="665" t="s">
        <v>3013</v>
      </c>
      <c r="H100" s="665" t="s">
        <v>3014</v>
      </c>
      <c r="I100" s="667">
        <v>42.1</v>
      </c>
      <c r="J100" s="667">
        <v>180</v>
      </c>
      <c r="K100" s="668">
        <v>7578.3000000000011</v>
      </c>
    </row>
    <row r="101" spans="1:11" ht="14.4" customHeight="1" x14ac:dyDescent="0.3">
      <c r="A101" s="663" t="s">
        <v>523</v>
      </c>
      <c r="B101" s="664" t="s">
        <v>1838</v>
      </c>
      <c r="C101" s="665" t="s">
        <v>528</v>
      </c>
      <c r="D101" s="666" t="s">
        <v>1839</v>
      </c>
      <c r="E101" s="665" t="s">
        <v>3619</v>
      </c>
      <c r="F101" s="666" t="s">
        <v>3620</v>
      </c>
      <c r="G101" s="665" t="s">
        <v>3015</v>
      </c>
      <c r="H101" s="665" t="s">
        <v>3016</v>
      </c>
      <c r="I101" s="667">
        <v>39.67</v>
      </c>
      <c r="J101" s="667">
        <v>36</v>
      </c>
      <c r="K101" s="668">
        <v>1428.3</v>
      </c>
    </row>
    <row r="102" spans="1:11" ht="14.4" customHeight="1" x14ac:dyDescent="0.3">
      <c r="A102" s="663" t="s">
        <v>523</v>
      </c>
      <c r="B102" s="664" t="s">
        <v>1838</v>
      </c>
      <c r="C102" s="665" t="s">
        <v>528</v>
      </c>
      <c r="D102" s="666" t="s">
        <v>1839</v>
      </c>
      <c r="E102" s="665" t="s">
        <v>3619</v>
      </c>
      <c r="F102" s="666" t="s">
        <v>3620</v>
      </c>
      <c r="G102" s="665" t="s">
        <v>3017</v>
      </c>
      <c r="H102" s="665" t="s">
        <v>3018</v>
      </c>
      <c r="I102" s="667">
        <v>26.57</v>
      </c>
      <c r="J102" s="667">
        <v>72</v>
      </c>
      <c r="K102" s="668">
        <v>1913.04</v>
      </c>
    </row>
    <row r="103" spans="1:11" ht="14.4" customHeight="1" x14ac:dyDescent="0.3">
      <c r="A103" s="663" t="s">
        <v>523</v>
      </c>
      <c r="B103" s="664" t="s">
        <v>1838</v>
      </c>
      <c r="C103" s="665" t="s">
        <v>528</v>
      </c>
      <c r="D103" s="666" t="s">
        <v>1839</v>
      </c>
      <c r="E103" s="665" t="s">
        <v>3619</v>
      </c>
      <c r="F103" s="666" t="s">
        <v>3620</v>
      </c>
      <c r="G103" s="665" t="s">
        <v>3019</v>
      </c>
      <c r="H103" s="665" t="s">
        <v>3020</v>
      </c>
      <c r="I103" s="667">
        <v>40.200000000000003</v>
      </c>
      <c r="J103" s="667">
        <v>180</v>
      </c>
      <c r="K103" s="668">
        <v>7235.8000000000011</v>
      </c>
    </row>
    <row r="104" spans="1:11" ht="14.4" customHeight="1" x14ac:dyDescent="0.3">
      <c r="A104" s="663" t="s">
        <v>523</v>
      </c>
      <c r="B104" s="664" t="s">
        <v>1838</v>
      </c>
      <c r="C104" s="665" t="s">
        <v>528</v>
      </c>
      <c r="D104" s="666" t="s">
        <v>1839</v>
      </c>
      <c r="E104" s="665" t="s">
        <v>3619</v>
      </c>
      <c r="F104" s="666" t="s">
        <v>3620</v>
      </c>
      <c r="G104" s="665" t="s">
        <v>3021</v>
      </c>
      <c r="H104" s="665" t="s">
        <v>3022</v>
      </c>
      <c r="I104" s="667">
        <v>69.91</v>
      </c>
      <c r="J104" s="667">
        <v>48</v>
      </c>
      <c r="K104" s="668">
        <v>3355.75</v>
      </c>
    </row>
    <row r="105" spans="1:11" ht="14.4" customHeight="1" x14ac:dyDescent="0.3">
      <c r="A105" s="663" t="s">
        <v>523</v>
      </c>
      <c r="B105" s="664" t="s">
        <v>1838</v>
      </c>
      <c r="C105" s="665" t="s">
        <v>528</v>
      </c>
      <c r="D105" s="666" t="s">
        <v>1839</v>
      </c>
      <c r="E105" s="665" t="s">
        <v>3619</v>
      </c>
      <c r="F105" s="666" t="s">
        <v>3620</v>
      </c>
      <c r="G105" s="665" t="s">
        <v>3023</v>
      </c>
      <c r="H105" s="665" t="s">
        <v>3024</v>
      </c>
      <c r="I105" s="667">
        <v>41.29</v>
      </c>
      <c r="J105" s="667">
        <v>36</v>
      </c>
      <c r="K105" s="668">
        <v>1486.38</v>
      </c>
    </row>
    <row r="106" spans="1:11" ht="14.4" customHeight="1" x14ac:dyDescent="0.3">
      <c r="A106" s="663" t="s">
        <v>523</v>
      </c>
      <c r="B106" s="664" t="s">
        <v>1838</v>
      </c>
      <c r="C106" s="665" t="s">
        <v>528</v>
      </c>
      <c r="D106" s="666" t="s">
        <v>1839</v>
      </c>
      <c r="E106" s="665" t="s">
        <v>3619</v>
      </c>
      <c r="F106" s="666" t="s">
        <v>3620</v>
      </c>
      <c r="G106" s="665" t="s">
        <v>3025</v>
      </c>
      <c r="H106" s="665" t="s">
        <v>3026</v>
      </c>
      <c r="I106" s="667">
        <v>63.135000000000005</v>
      </c>
      <c r="J106" s="667">
        <v>96</v>
      </c>
      <c r="K106" s="668">
        <v>6060.75</v>
      </c>
    </row>
    <row r="107" spans="1:11" ht="14.4" customHeight="1" x14ac:dyDescent="0.3">
      <c r="A107" s="663" t="s">
        <v>523</v>
      </c>
      <c r="B107" s="664" t="s">
        <v>1838</v>
      </c>
      <c r="C107" s="665" t="s">
        <v>528</v>
      </c>
      <c r="D107" s="666" t="s">
        <v>1839</v>
      </c>
      <c r="E107" s="665" t="s">
        <v>3619</v>
      </c>
      <c r="F107" s="666" t="s">
        <v>3620</v>
      </c>
      <c r="G107" s="665" t="s">
        <v>3027</v>
      </c>
      <c r="H107" s="665" t="s">
        <v>3028</v>
      </c>
      <c r="I107" s="667">
        <v>30.2</v>
      </c>
      <c r="J107" s="667">
        <v>36</v>
      </c>
      <c r="K107" s="668">
        <v>1087.21</v>
      </c>
    </row>
    <row r="108" spans="1:11" ht="14.4" customHeight="1" x14ac:dyDescent="0.3">
      <c r="A108" s="663" t="s">
        <v>523</v>
      </c>
      <c r="B108" s="664" t="s">
        <v>1838</v>
      </c>
      <c r="C108" s="665" t="s">
        <v>528</v>
      </c>
      <c r="D108" s="666" t="s">
        <v>1839</v>
      </c>
      <c r="E108" s="665" t="s">
        <v>3619</v>
      </c>
      <c r="F108" s="666" t="s">
        <v>3620</v>
      </c>
      <c r="G108" s="665" t="s">
        <v>3029</v>
      </c>
      <c r="H108" s="665" t="s">
        <v>3030</v>
      </c>
      <c r="I108" s="667">
        <v>30</v>
      </c>
      <c r="J108" s="667">
        <v>36</v>
      </c>
      <c r="K108" s="668">
        <v>1079.8499999999999</v>
      </c>
    </row>
    <row r="109" spans="1:11" ht="14.4" customHeight="1" x14ac:dyDescent="0.3">
      <c r="A109" s="663" t="s">
        <v>523</v>
      </c>
      <c r="B109" s="664" t="s">
        <v>1838</v>
      </c>
      <c r="C109" s="665" t="s">
        <v>528</v>
      </c>
      <c r="D109" s="666" t="s">
        <v>1839</v>
      </c>
      <c r="E109" s="665" t="s">
        <v>3619</v>
      </c>
      <c r="F109" s="666" t="s">
        <v>3620</v>
      </c>
      <c r="G109" s="665" t="s">
        <v>3031</v>
      </c>
      <c r="H109" s="665" t="s">
        <v>3032</v>
      </c>
      <c r="I109" s="667">
        <v>60.38</v>
      </c>
      <c r="J109" s="667">
        <v>48</v>
      </c>
      <c r="K109" s="668">
        <v>2898.24</v>
      </c>
    </row>
    <row r="110" spans="1:11" ht="14.4" customHeight="1" x14ac:dyDescent="0.3">
      <c r="A110" s="663" t="s">
        <v>523</v>
      </c>
      <c r="B110" s="664" t="s">
        <v>1838</v>
      </c>
      <c r="C110" s="665" t="s">
        <v>528</v>
      </c>
      <c r="D110" s="666" t="s">
        <v>1839</v>
      </c>
      <c r="E110" s="665" t="s">
        <v>3621</v>
      </c>
      <c r="F110" s="666" t="s">
        <v>3622</v>
      </c>
      <c r="G110" s="665" t="s">
        <v>3033</v>
      </c>
      <c r="H110" s="665" t="s">
        <v>3034</v>
      </c>
      <c r="I110" s="667">
        <v>0.3</v>
      </c>
      <c r="J110" s="667">
        <v>2000</v>
      </c>
      <c r="K110" s="668">
        <v>600</v>
      </c>
    </row>
    <row r="111" spans="1:11" ht="14.4" customHeight="1" x14ac:dyDescent="0.3">
      <c r="A111" s="663" t="s">
        <v>523</v>
      </c>
      <c r="B111" s="664" t="s">
        <v>1838</v>
      </c>
      <c r="C111" s="665" t="s">
        <v>528</v>
      </c>
      <c r="D111" s="666" t="s">
        <v>1839</v>
      </c>
      <c r="E111" s="665" t="s">
        <v>3621</v>
      </c>
      <c r="F111" s="666" t="s">
        <v>3622</v>
      </c>
      <c r="G111" s="665" t="s">
        <v>3035</v>
      </c>
      <c r="H111" s="665" t="s">
        <v>3036</v>
      </c>
      <c r="I111" s="667">
        <v>0.3</v>
      </c>
      <c r="J111" s="667">
        <v>400</v>
      </c>
      <c r="K111" s="668">
        <v>120</v>
      </c>
    </row>
    <row r="112" spans="1:11" ht="14.4" customHeight="1" x14ac:dyDescent="0.3">
      <c r="A112" s="663" t="s">
        <v>523</v>
      </c>
      <c r="B112" s="664" t="s">
        <v>1838</v>
      </c>
      <c r="C112" s="665" t="s">
        <v>528</v>
      </c>
      <c r="D112" s="666" t="s">
        <v>1839</v>
      </c>
      <c r="E112" s="665" t="s">
        <v>3621</v>
      </c>
      <c r="F112" s="666" t="s">
        <v>3622</v>
      </c>
      <c r="G112" s="665" t="s">
        <v>3037</v>
      </c>
      <c r="H112" s="665" t="s">
        <v>3038</v>
      </c>
      <c r="I112" s="667">
        <v>0.48</v>
      </c>
      <c r="J112" s="667">
        <v>1500</v>
      </c>
      <c r="K112" s="668">
        <v>720</v>
      </c>
    </row>
    <row r="113" spans="1:11" ht="14.4" customHeight="1" x14ac:dyDescent="0.3">
      <c r="A113" s="663" t="s">
        <v>523</v>
      </c>
      <c r="B113" s="664" t="s">
        <v>1838</v>
      </c>
      <c r="C113" s="665" t="s">
        <v>528</v>
      </c>
      <c r="D113" s="666" t="s">
        <v>1839</v>
      </c>
      <c r="E113" s="665" t="s">
        <v>3621</v>
      </c>
      <c r="F113" s="666" t="s">
        <v>3622</v>
      </c>
      <c r="G113" s="665" t="s">
        <v>3039</v>
      </c>
      <c r="H113" s="665" t="s">
        <v>3040</v>
      </c>
      <c r="I113" s="667">
        <v>1.81</v>
      </c>
      <c r="J113" s="667">
        <v>200</v>
      </c>
      <c r="K113" s="668">
        <v>362</v>
      </c>
    </row>
    <row r="114" spans="1:11" ht="14.4" customHeight="1" x14ac:dyDescent="0.3">
      <c r="A114" s="663" t="s">
        <v>523</v>
      </c>
      <c r="B114" s="664" t="s">
        <v>1838</v>
      </c>
      <c r="C114" s="665" t="s">
        <v>528</v>
      </c>
      <c r="D114" s="666" t="s">
        <v>1839</v>
      </c>
      <c r="E114" s="665" t="s">
        <v>3621</v>
      </c>
      <c r="F114" s="666" t="s">
        <v>3622</v>
      </c>
      <c r="G114" s="665" t="s">
        <v>3041</v>
      </c>
      <c r="H114" s="665" t="s">
        <v>3042</v>
      </c>
      <c r="I114" s="667">
        <v>1.8066666666666666</v>
      </c>
      <c r="J114" s="667">
        <v>300</v>
      </c>
      <c r="K114" s="668">
        <v>542</v>
      </c>
    </row>
    <row r="115" spans="1:11" ht="14.4" customHeight="1" x14ac:dyDescent="0.3">
      <c r="A115" s="663" t="s">
        <v>523</v>
      </c>
      <c r="B115" s="664" t="s">
        <v>1838</v>
      </c>
      <c r="C115" s="665" t="s">
        <v>528</v>
      </c>
      <c r="D115" s="666" t="s">
        <v>1839</v>
      </c>
      <c r="E115" s="665" t="s">
        <v>3623</v>
      </c>
      <c r="F115" s="666" t="s">
        <v>3624</v>
      </c>
      <c r="G115" s="665" t="s">
        <v>3043</v>
      </c>
      <c r="H115" s="665" t="s">
        <v>3044</v>
      </c>
      <c r="I115" s="667">
        <v>0.81</v>
      </c>
      <c r="J115" s="667">
        <v>4000</v>
      </c>
      <c r="K115" s="668">
        <v>3231.23</v>
      </c>
    </row>
    <row r="116" spans="1:11" ht="14.4" customHeight="1" x14ac:dyDescent="0.3">
      <c r="A116" s="663" t="s">
        <v>523</v>
      </c>
      <c r="B116" s="664" t="s">
        <v>1838</v>
      </c>
      <c r="C116" s="665" t="s">
        <v>528</v>
      </c>
      <c r="D116" s="666" t="s">
        <v>1839</v>
      </c>
      <c r="E116" s="665" t="s">
        <v>3623</v>
      </c>
      <c r="F116" s="666" t="s">
        <v>3624</v>
      </c>
      <c r="G116" s="665" t="s">
        <v>3045</v>
      </c>
      <c r="H116" s="665" t="s">
        <v>3046</v>
      </c>
      <c r="I116" s="667">
        <v>0.81</v>
      </c>
      <c r="J116" s="667">
        <v>6000</v>
      </c>
      <c r="K116" s="668">
        <v>4842.5</v>
      </c>
    </row>
    <row r="117" spans="1:11" ht="14.4" customHeight="1" x14ac:dyDescent="0.3">
      <c r="A117" s="663" t="s">
        <v>523</v>
      </c>
      <c r="B117" s="664" t="s">
        <v>1838</v>
      </c>
      <c r="C117" s="665" t="s">
        <v>528</v>
      </c>
      <c r="D117" s="666" t="s">
        <v>1839</v>
      </c>
      <c r="E117" s="665" t="s">
        <v>3623</v>
      </c>
      <c r="F117" s="666" t="s">
        <v>3624</v>
      </c>
      <c r="G117" s="665" t="s">
        <v>3047</v>
      </c>
      <c r="H117" s="665" t="s">
        <v>3048</v>
      </c>
      <c r="I117" s="667">
        <v>0.71</v>
      </c>
      <c r="J117" s="667">
        <v>3000</v>
      </c>
      <c r="K117" s="668">
        <v>2130</v>
      </c>
    </row>
    <row r="118" spans="1:11" ht="14.4" customHeight="1" x14ac:dyDescent="0.3">
      <c r="A118" s="663" t="s">
        <v>523</v>
      </c>
      <c r="B118" s="664" t="s">
        <v>1838</v>
      </c>
      <c r="C118" s="665" t="s">
        <v>528</v>
      </c>
      <c r="D118" s="666" t="s">
        <v>1839</v>
      </c>
      <c r="E118" s="665" t="s">
        <v>3623</v>
      </c>
      <c r="F118" s="666" t="s">
        <v>3624</v>
      </c>
      <c r="G118" s="665" t="s">
        <v>3049</v>
      </c>
      <c r="H118" s="665" t="s">
        <v>3050</v>
      </c>
      <c r="I118" s="667">
        <v>0.71</v>
      </c>
      <c r="J118" s="667">
        <v>1000</v>
      </c>
      <c r="K118" s="668">
        <v>710</v>
      </c>
    </row>
    <row r="119" spans="1:11" ht="14.4" customHeight="1" x14ac:dyDescent="0.3">
      <c r="A119" s="663" t="s">
        <v>523</v>
      </c>
      <c r="B119" s="664" t="s">
        <v>1838</v>
      </c>
      <c r="C119" s="665" t="s">
        <v>528</v>
      </c>
      <c r="D119" s="666" t="s">
        <v>1839</v>
      </c>
      <c r="E119" s="665" t="s">
        <v>3623</v>
      </c>
      <c r="F119" s="666" t="s">
        <v>3624</v>
      </c>
      <c r="G119" s="665" t="s">
        <v>3051</v>
      </c>
      <c r="H119" s="665" t="s">
        <v>3052</v>
      </c>
      <c r="I119" s="667">
        <v>0.71</v>
      </c>
      <c r="J119" s="667">
        <v>4000</v>
      </c>
      <c r="K119" s="668">
        <v>2849.02</v>
      </c>
    </row>
    <row r="120" spans="1:11" ht="14.4" customHeight="1" x14ac:dyDescent="0.3">
      <c r="A120" s="663" t="s">
        <v>523</v>
      </c>
      <c r="B120" s="664" t="s">
        <v>1838</v>
      </c>
      <c r="C120" s="665" t="s">
        <v>528</v>
      </c>
      <c r="D120" s="666" t="s">
        <v>1839</v>
      </c>
      <c r="E120" s="665" t="s">
        <v>3623</v>
      </c>
      <c r="F120" s="666" t="s">
        <v>3624</v>
      </c>
      <c r="G120" s="665" t="s">
        <v>3053</v>
      </c>
      <c r="H120" s="665" t="s">
        <v>3054</v>
      </c>
      <c r="I120" s="667">
        <v>0.81</v>
      </c>
      <c r="J120" s="667">
        <v>2000</v>
      </c>
      <c r="K120" s="668">
        <v>1614.1</v>
      </c>
    </row>
    <row r="121" spans="1:11" ht="14.4" customHeight="1" x14ac:dyDescent="0.3">
      <c r="A121" s="663" t="s">
        <v>523</v>
      </c>
      <c r="B121" s="664" t="s">
        <v>1838</v>
      </c>
      <c r="C121" s="665" t="s">
        <v>528</v>
      </c>
      <c r="D121" s="666" t="s">
        <v>1839</v>
      </c>
      <c r="E121" s="665" t="s">
        <v>3625</v>
      </c>
      <c r="F121" s="666" t="s">
        <v>3626</v>
      </c>
      <c r="G121" s="665" t="s">
        <v>3055</v>
      </c>
      <c r="H121" s="665" t="s">
        <v>3056</v>
      </c>
      <c r="I121" s="667">
        <v>139.44</v>
      </c>
      <c r="J121" s="667">
        <v>4</v>
      </c>
      <c r="K121" s="668">
        <v>557.76</v>
      </c>
    </row>
    <row r="122" spans="1:11" ht="14.4" customHeight="1" x14ac:dyDescent="0.3">
      <c r="A122" s="663" t="s">
        <v>523</v>
      </c>
      <c r="B122" s="664" t="s">
        <v>1838</v>
      </c>
      <c r="C122" s="665" t="s">
        <v>528</v>
      </c>
      <c r="D122" s="666" t="s">
        <v>1839</v>
      </c>
      <c r="E122" s="665" t="s">
        <v>3625</v>
      </c>
      <c r="F122" s="666" t="s">
        <v>3626</v>
      </c>
      <c r="G122" s="665" t="s">
        <v>3057</v>
      </c>
      <c r="H122" s="665" t="s">
        <v>3058</v>
      </c>
      <c r="I122" s="667">
        <v>139.44</v>
      </c>
      <c r="J122" s="667">
        <v>4</v>
      </c>
      <c r="K122" s="668">
        <v>557.76</v>
      </c>
    </row>
    <row r="123" spans="1:11" ht="14.4" customHeight="1" x14ac:dyDescent="0.3">
      <c r="A123" s="663" t="s">
        <v>523</v>
      </c>
      <c r="B123" s="664" t="s">
        <v>1838</v>
      </c>
      <c r="C123" s="665" t="s">
        <v>533</v>
      </c>
      <c r="D123" s="666" t="s">
        <v>1840</v>
      </c>
      <c r="E123" s="665" t="s">
        <v>3611</v>
      </c>
      <c r="F123" s="666" t="s">
        <v>3612</v>
      </c>
      <c r="G123" s="665" t="s">
        <v>2825</v>
      </c>
      <c r="H123" s="665" t="s">
        <v>2826</v>
      </c>
      <c r="I123" s="667">
        <v>156.11500000000001</v>
      </c>
      <c r="J123" s="667">
        <v>2</v>
      </c>
      <c r="K123" s="668">
        <v>312.23</v>
      </c>
    </row>
    <row r="124" spans="1:11" ht="14.4" customHeight="1" x14ac:dyDescent="0.3">
      <c r="A124" s="663" t="s">
        <v>523</v>
      </c>
      <c r="B124" s="664" t="s">
        <v>1838</v>
      </c>
      <c r="C124" s="665" t="s">
        <v>533</v>
      </c>
      <c r="D124" s="666" t="s">
        <v>1840</v>
      </c>
      <c r="E124" s="665" t="s">
        <v>3611</v>
      </c>
      <c r="F124" s="666" t="s">
        <v>3612</v>
      </c>
      <c r="G124" s="665" t="s">
        <v>2829</v>
      </c>
      <c r="H124" s="665" t="s">
        <v>2830</v>
      </c>
      <c r="I124" s="667">
        <v>260.29000000000002</v>
      </c>
      <c r="J124" s="667">
        <v>4</v>
      </c>
      <c r="K124" s="668">
        <v>1041.1600000000001</v>
      </c>
    </row>
    <row r="125" spans="1:11" ht="14.4" customHeight="1" x14ac:dyDescent="0.3">
      <c r="A125" s="663" t="s">
        <v>523</v>
      </c>
      <c r="B125" s="664" t="s">
        <v>1838</v>
      </c>
      <c r="C125" s="665" t="s">
        <v>533</v>
      </c>
      <c r="D125" s="666" t="s">
        <v>1840</v>
      </c>
      <c r="E125" s="665" t="s">
        <v>3611</v>
      </c>
      <c r="F125" s="666" t="s">
        <v>3612</v>
      </c>
      <c r="G125" s="665" t="s">
        <v>3059</v>
      </c>
      <c r="H125" s="665" t="s">
        <v>3060</v>
      </c>
      <c r="I125" s="667">
        <v>2.88</v>
      </c>
      <c r="J125" s="667">
        <v>20</v>
      </c>
      <c r="K125" s="668">
        <v>57.6</v>
      </c>
    </row>
    <row r="126" spans="1:11" ht="14.4" customHeight="1" x14ac:dyDescent="0.3">
      <c r="A126" s="663" t="s">
        <v>523</v>
      </c>
      <c r="B126" s="664" t="s">
        <v>1838</v>
      </c>
      <c r="C126" s="665" t="s">
        <v>533</v>
      </c>
      <c r="D126" s="666" t="s">
        <v>1840</v>
      </c>
      <c r="E126" s="665" t="s">
        <v>3611</v>
      </c>
      <c r="F126" s="666" t="s">
        <v>3612</v>
      </c>
      <c r="G126" s="665" t="s">
        <v>2835</v>
      </c>
      <c r="H126" s="665" t="s">
        <v>2836</v>
      </c>
      <c r="I126" s="667">
        <v>3.56</v>
      </c>
      <c r="J126" s="667">
        <v>20</v>
      </c>
      <c r="K126" s="668">
        <v>71.2</v>
      </c>
    </row>
    <row r="127" spans="1:11" ht="14.4" customHeight="1" x14ac:dyDescent="0.3">
      <c r="A127" s="663" t="s">
        <v>523</v>
      </c>
      <c r="B127" s="664" t="s">
        <v>1838</v>
      </c>
      <c r="C127" s="665" t="s">
        <v>533</v>
      </c>
      <c r="D127" s="666" t="s">
        <v>1840</v>
      </c>
      <c r="E127" s="665" t="s">
        <v>3611</v>
      </c>
      <c r="F127" s="666" t="s">
        <v>3612</v>
      </c>
      <c r="G127" s="665" t="s">
        <v>3061</v>
      </c>
      <c r="H127" s="665" t="s">
        <v>3062</v>
      </c>
      <c r="I127" s="667">
        <v>15.02</v>
      </c>
      <c r="J127" s="667">
        <v>2</v>
      </c>
      <c r="K127" s="668">
        <v>30.04</v>
      </c>
    </row>
    <row r="128" spans="1:11" ht="14.4" customHeight="1" x14ac:dyDescent="0.3">
      <c r="A128" s="663" t="s">
        <v>523</v>
      </c>
      <c r="B128" s="664" t="s">
        <v>1838</v>
      </c>
      <c r="C128" s="665" t="s">
        <v>533</v>
      </c>
      <c r="D128" s="666" t="s">
        <v>1840</v>
      </c>
      <c r="E128" s="665" t="s">
        <v>3611</v>
      </c>
      <c r="F128" s="666" t="s">
        <v>3612</v>
      </c>
      <c r="G128" s="665" t="s">
        <v>2837</v>
      </c>
      <c r="H128" s="665" t="s">
        <v>2838</v>
      </c>
      <c r="I128" s="667">
        <v>46.32</v>
      </c>
      <c r="J128" s="667">
        <v>2</v>
      </c>
      <c r="K128" s="668">
        <v>92.64</v>
      </c>
    </row>
    <row r="129" spans="1:11" ht="14.4" customHeight="1" x14ac:dyDescent="0.3">
      <c r="A129" s="663" t="s">
        <v>523</v>
      </c>
      <c r="B129" s="664" t="s">
        <v>1838</v>
      </c>
      <c r="C129" s="665" t="s">
        <v>533</v>
      </c>
      <c r="D129" s="666" t="s">
        <v>1840</v>
      </c>
      <c r="E129" s="665" t="s">
        <v>3611</v>
      </c>
      <c r="F129" s="666" t="s">
        <v>3612</v>
      </c>
      <c r="G129" s="665" t="s">
        <v>3063</v>
      </c>
      <c r="H129" s="665" t="s">
        <v>3064</v>
      </c>
      <c r="I129" s="667">
        <v>0.32</v>
      </c>
      <c r="J129" s="667">
        <v>1800</v>
      </c>
      <c r="K129" s="668">
        <v>575.46</v>
      </c>
    </row>
    <row r="130" spans="1:11" ht="14.4" customHeight="1" x14ac:dyDescent="0.3">
      <c r="A130" s="663" t="s">
        <v>523</v>
      </c>
      <c r="B130" s="664" t="s">
        <v>1838</v>
      </c>
      <c r="C130" s="665" t="s">
        <v>533</v>
      </c>
      <c r="D130" s="666" t="s">
        <v>1840</v>
      </c>
      <c r="E130" s="665" t="s">
        <v>3611</v>
      </c>
      <c r="F130" s="666" t="s">
        <v>3612</v>
      </c>
      <c r="G130" s="665" t="s">
        <v>2839</v>
      </c>
      <c r="H130" s="665" t="s">
        <v>2840</v>
      </c>
      <c r="I130" s="667">
        <v>18.399999999999999</v>
      </c>
      <c r="J130" s="667">
        <v>500</v>
      </c>
      <c r="K130" s="668">
        <v>9200</v>
      </c>
    </row>
    <row r="131" spans="1:11" ht="14.4" customHeight="1" x14ac:dyDescent="0.3">
      <c r="A131" s="663" t="s">
        <v>523</v>
      </c>
      <c r="B131" s="664" t="s">
        <v>1838</v>
      </c>
      <c r="C131" s="665" t="s">
        <v>533</v>
      </c>
      <c r="D131" s="666" t="s">
        <v>1840</v>
      </c>
      <c r="E131" s="665" t="s">
        <v>3611</v>
      </c>
      <c r="F131" s="666" t="s">
        <v>3612</v>
      </c>
      <c r="G131" s="665" t="s">
        <v>2841</v>
      </c>
      <c r="H131" s="665" t="s">
        <v>2842</v>
      </c>
      <c r="I131" s="667">
        <v>1.38</v>
      </c>
      <c r="J131" s="667">
        <v>50</v>
      </c>
      <c r="K131" s="668">
        <v>69</v>
      </c>
    </row>
    <row r="132" spans="1:11" ht="14.4" customHeight="1" x14ac:dyDescent="0.3">
      <c r="A132" s="663" t="s">
        <v>523</v>
      </c>
      <c r="B132" s="664" t="s">
        <v>1838</v>
      </c>
      <c r="C132" s="665" t="s">
        <v>533</v>
      </c>
      <c r="D132" s="666" t="s">
        <v>1840</v>
      </c>
      <c r="E132" s="665" t="s">
        <v>3611</v>
      </c>
      <c r="F132" s="666" t="s">
        <v>3612</v>
      </c>
      <c r="G132" s="665" t="s">
        <v>2845</v>
      </c>
      <c r="H132" s="665" t="s">
        <v>2846</v>
      </c>
      <c r="I132" s="667">
        <v>0.67</v>
      </c>
      <c r="J132" s="667">
        <v>1000</v>
      </c>
      <c r="K132" s="668">
        <v>670</v>
      </c>
    </row>
    <row r="133" spans="1:11" ht="14.4" customHeight="1" x14ac:dyDescent="0.3">
      <c r="A133" s="663" t="s">
        <v>523</v>
      </c>
      <c r="B133" s="664" t="s">
        <v>1838</v>
      </c>
      <c r="C133" s="665" t="s">
        <v>533</v>
      </c>
      <c r="D133" s="666" t="s">
        <v>1840</v>
      </c>
      <c r="E133" s="665" t="s">
        <v>3611</v>
      </c>
      <c r="F133" s="666" t="s">
        <v>3612</v>
      </c>
      <c r="G133" s="665" t="s">
        <v>3065</v>
      </c>
      <c r="H133" s="665" t="s">
        <v>3066</v>
      </c>
      <c r="I133" s="667">
        <v>155.38999999999999</v>
      </c>
      <c r="J133" s="667">
        <v>30</v>
      </c>
      <c r="K133" s="668">
        <v>4686.58</v>
      </c>
    </row>
    <row r="134" spans="1:11" ht="14.4" customHeight="1" x14ac:dyDescent="0.3">
      <c r="A134" s="663" t="s">
        <v>523</v>
      </c>
      <c r="B134" s="664" t="s">
        <v>1838</v>
      </c>
      <c r="C134" s="665" t="s">
        <v>533</v>
      </c>
      <c r="D134" s="666" t="s">
        <v>1840</v>
      </c>
      <c r="E134" s="665" t="s">
        <v>3611</v>
      </c>
      <c r="F134" s="666" t="s">
        <v>3612</v>
      </c>
      <c r="G134" s="665" t="s">
        <v>2849</v>
      </c>
      <c r="H134" s="665" t="s">
        <v>2850</v>
      </c>
      <c r="I134" s="667">
        <v>13.02</v>
      </c>
      <c r="J134" s="667">
        <v>2</v>
      </c>
      <c r="K134" s="668">
        <v>26.04</v>
      </c>
    </row>
    <row r="135" spans="1:11" ht="14.4" customHeight="1" x14ac:dyDescent="0.3">
      <c r="A135" s="663" t="s">
        <v>523</v>
      </c>
      <c r="B135" s="664" t="s">
        <v>1838</v>
      </c>
      <c r="C135" s="665" t="s">
        <v>533</v>
      </c>
      <c r="D135" s="666" t="s">
        <v>1840</v>
      </c>
      <c r="E135" s="665" t="s">
        <v>3611</v>
      </c>
      <c r="F135" s="666" t="s">
        <v>3612</v>
      </c>
      <c r="G135" s="665" t="s">
        <v>2851</v>
      </c>
      <c r="H135" s="665" t="s">
        <v>2852</v>
      </c>
      <c r="I135" s="667">
        <v>27.875</v>
      </c>
      <c r="J135" s="667">
        <v>18</v>
      </c>
      <c r="K135" s="668">
        <v>501.74</v>
      </c>
    </row>
    <row r="136" spans="1:11" ht="14.4" customHeight="1" x14ac:dyDescent="0.3">
      <c r="A136" s="663" t="s">
        <v>523</v>
      </c>
      <c r="B136" s="664" t="s">
        <v>1838</v>
      </c>
      <c r="C136" s="665" t="s">
        <v>533</v>
      </c>
      <c r="D136" s="666" t="s">
        <v>1840</v>
      </c>
      <c r="E136" s="665" t="s">
        <v>3611</v>
      </c>
      <c r="F136" s="666" t="s">
        <v>3612</v>
      </c>
      <c r="G136" s="665" t="s">
        <v>2853</v>
      </c>
      <c r="H136" s="665" t="s">
        <v>2854</v>
      </c>
      <c r="I136" s="667">
        <v>0.63</v>
      </c>
      <c r="J136" s="667">
        <v>2000</v>
      </c>
      <c r="K136" s="668">
        <v>1260</v>
      </c>
    </row>
    <row r="137" spans="1:11" ht="14.4" customHeight="1" x14ac:dyDescent="0.3">
      <c r="A137" s="663" t="s">
        <v>523</v>
      </c>
      <c r="B137" s="664" t="s">
        <v>1838</v>
      </c>
      <c r="C137" s="665" t="s">
        <v>533</v>
      </c>
      <c r="D137" s="666" t="s">
        <v>1840</v>
      </c>
      <c r="E137" s="665" t="s">
        <v>3611</v>
      </c>
      <c r="F137" s="666" t="s">
        <v>3612</v>
      </c>
      <c r="G137" s="665" t="s">
        <v>2855</v>
      </c>
      <c r="H137" s="665" t="s">
        <v>2856</v>
      </c>
      <c r="I137" s="667">
        <v>1.29</v>
      </c>
      <c r="J137" s="667">
        <v>1000</v>
      </c>
      <c r="K137" s="668">
        <v>1290</v>
      </c>
    </row>
    <row r="138" spans="1:11" ht="14.4" customHeight="1" x14ac:dyDescent="0.3">
      <c r="A138" s="663" t="s">
        <v>523</v>
      </c>
      <c r="B138" s="664" t="s">
        <v>1838</v>
      </c>
      <c r="C138" s="665" t="s">
        <v>533</v>
      </c>
      <c r="D138" s="666" t="s">
        <v>1840</v>
      </c>
      <c r="E138" s="665" t="s">
        <v>3611</v>
      </c>
      <c r="F138" s="666" t="s">
        <v>3612</v>
      </c>
      <c r="G138" s="665" t="s">
        <v>2857</v>
      </c>
      <c r="H138" s="665" t="s">
        <v>2858</v>
      </c>
      <c r="I138" s="667">
        <v>1.18</v>
      </c>
      <c r="J138" s="667">
        <v>500</v>
      </c>
      <c r="K138" s="668">
        <v>590</v>
      </c>
    </row>
    <row r="139" spans="1:11" ht="14.4" customHeight="1" x14ac:dyDescent="0.3">
      <c r="A139" s="663" t="s">
        <v>523</v>
      </c>
      <c r="B139" s="664" t="s">
        <v>1838</v>
      </c>
      <c r="C139" s="665" t="s">
        <v>533</v>
      </c>
      <c r="D139" s="666" t="s">
        <v>1840</v>
      </c>
      <c r="E139" s="665" t="s">
        <v>3611</v>
      </c>
      <c r="F139" s="666" t="s">
        <v>3612</v>
      </c>
      <c r="G139" s="665" t="s">
        <v>2859</v>
      </c>
      <c r="H139" s="665" t="s">
        <v>2860</v>
      </c>
      <c r="I139" s="667">
        <v>23.92</v>
      </c>
      <c r="J139" s="667">
        <v>2</v>
      </c>
      <c r="K139" s="668">
        <v>47.84</v>
      </c>
    </row>
    <row r="140" spans="1:11" ht="14.4" customHeight="1" x14ac:dyDescent="0.3">
      <c r="A140" s="663" t="s">
        <v>523</v>
      </c>
      <c r="B140" s="664" t="s">
        <v>1838</v>
      </c>
      <c r="C140" s="665" t="s">
        <v>533</v>
      </c>
      <c r="D140" s="666" t="s">
        <v>1840</v>
      </c>
      <c r="E140" s="665" t="s">
        <v>3611</v>
      </c>
      <c r="F140" s="666" t="s">
        <v>3612</v>
      </c>
      <c r="G140" s="665" t="s">
        <v>2861</v>
      </c>
      <c r="H140" s="665" t="s">
        <v>2862</v>
      </c>
      <c r="I140" s="667">
        <v>26.369999999999997</v>
      </c>
      <c r="J140" s="667">
        <v>84</v>
      </c>
      <c r="K140" s="668">
        <v>2215.06</v>
      </c>
    </row>
    <row r="141" spans="1:11" ht="14.4" customHeight="1" x14ac:dyDescent="0.3">
      <c r="A141" s="663" t="s">
        <v>523</v>
      </c>
      <c r="B141" s="664" t="s">
        <v>1838</v>
      </c>
      <c r="C141" s="665" t="s">
        <v>533</v>
      </c>
      <c r="D141" s="666" t="s">
        <v>1840</v>
      </c>
      <c r="E141" s="665" t="s">
        <v>3611</v>
      </c>
      <c r="F141" s="666" t="s">
        <v>3612</v>
      </c>
      <c r="G141" s="665" t="s">
        <v>2863</v>
      </c>
      <c r="H141" s="665" t="s">
        <v>2864</v>
      </c>
      <c r="I141" s="667">
        <v>0.86</v>
      </c>
      <c r="J141" s="667">
        <v>100</v>
      </c>
      <c r="K141" s="668">
        <v>86</v>
      </c>
    </row>
    <row r="142" spans="1:11" ht="14.4" customHeight="1" x14ac:dyDescent="0.3">
      <c r="A142" s="663" t="s">
        <v>523</v>
      </c>
      <c r="B142" s="664" t="s">
        <v>1838</v>
      </c>
      <c r="C142" s="665" t="s">
        <v>533</v>
      </c>
      <c r="D142" s="666" t="s">
        <v>1840</v>
      </c>
      <c r="E142" s="665" t="s">
        <v>3611</v>
      </c>
      <c r="F142" s="666" t="s">
        <v>3612</v>
      </c>
      <c r="G142" s="665" t="s">
        <v>2863</v>
      </c>
      <c r="H142" s="665" t="s">
        <v>3067</v>
      </c>
      <c r="I142" s="667">
        <v>0.85</v>
      </c>
      <c r="J142" s="667">
        <v>100</v>
      </c>
      <c r="K142" s="668">
        <v>85</v>
      </c>
    </row>
    <row r="143" spans="1:11" ht="14.4" customHeight="1" x14ac:dyDescent="0.3">
      <c r="A143" s="663" t="s">
        <v>523</v>
      </c>
      <c r="B143" s="664" t="s">
        <v>1838</v>
      </c>
      <c r="C143" s="665" t="s">
        <v>533</v>
      </c>
      <c r="D143" s="666" t="s">
        <v>1840</v>
      </c>
      <c r="E143" s="665" t="s">
        <v>3611</v>
      </c>
      <c r="F143" s="666" t="s">
        <v>3612</v>
      </c>
      <c r="G143" s="665" t="s">
        <v>2871</v>
      </c>
      <c r="H143" s="665" t="s">
        <v>2872</v>
      </c>
      <c r="I143" s="667">
        <v>191.13</v>
      </c>
      <c r="J143" s="667">
        <v>3</v>
      </c>
      <c r="K143" s="668">
        <v>573.39</v>
      </c>
    </row>
    <row r="144" spans="1:11" ht="14.4" customHeight="1" x14ac:dyDescent="0.3">
      <c r="A144" s="663" t="s">
        <v>523</v>
      </c>
      <c r="B144" s="664" t="s">
        <v>1838</v>
      </c>
      <c r="C144" s="665" t="s">
        <v>533</v>
      </c>
      <c r="D144" s="666" t="s">
        <v>1840</v>
      </c>
      <c r="E144" s="665" t="s">
        <v>3611</v>
      </c>
      <c r="F144" s="666" t="s">
        <v>3612</v>
      </c>
      <c r="G144" s="665" t="s">
        <v>2871</v>
      </c>
      <c r="H144" s="665" t="s">
        <v>2873</v>
      </c>
      <c r="I144" s="667">
        <v>191.13</v>
      </c>
      <c r="J144" s="667">
        <v>6</v>
      </c>
      <c r="K144" s="668">
        <v>1146.78</v>
      </c>
    </row>
    <row r="145" spans="1:11" ht="14.4" customHeight="1" x14ac:dyDescent="0.3">
      <c r="A145" s="663" t="s">
        <v>523</v>
      </c>
      <c r="B145" s="664" t="s">
        <v>1838</v>
      </c>
      <c r="C145" s="665" t="s">
        <v>533</v>
      </c>
      <c r="D145" s="666" t="s">
        <v>1840</v>
      </c>
      <c r="E145" s="665" t="s">
        <v>3611</v>
      </c>
      <c r="F145" s="666" t="s">
        <v>3612</v>
      </c>
      <c r="G145" s="665" t="s">
        <v>3068</v>
      </c>
      <c r="H145" s="665" t="s">
        <v>3069</v>
      </c>
      <c r="I145" s="667">
        <v>5.28</v>
      </c>
      <c r="J145" s="667">
        <v>380</v>
      </c>
      <c r="K145" s="668">
        <v>2006.1</v>
      </c>
    </row>
    <row r="146" spans="1:11" ht="14.4" customHeight="1" x14ac:dyDescent="0.3">
      <c r="A146" s="663" t="s">
        <v>523</v>
      </c>
      <c r="B146" s="664" t="s">
        <v>1838</v>
      </c>
      <c r="C146" s="665" t="s">
        <v>533</v>
      </c>
      <c r="D146" s="666" t="s">
        <v>1840</v>
      </c>
      <c r="E146" s="665" t="s">
        <v>3611</v>
      </c>
      <c r="F146" s="666" t="s">
        <v>3612</v>
      </c>
      <c r="G146" s="665" t="s">
        <v>3070</v>
      </c>
      <c r="H146" s="665" t="s">
        <v>3071</v>
      </c>
      <c r="I146" s="667">
        <v>9.7799999999999994</v>
      </c>
      <c r="J146" s="667">
        <v>20</v>
      </c>
      <c r="K146" s="668">
        <v>195.5</v>
      </c>
    </row>
    <row r="147" spans="1:11" ht="14.4" customHeight="1" x14ac:dyDescent="0.3">
      <c r="A147" s="663" t="s">
        <v>523</v>
      </c>
      <c r="B147" s="664" t="s">
        <v>1838</v>
      </c>
      <c r="C147" s="665" t="s">
        <v>533</v>
      </c>
      <c r="D147" s="666" t="s">
        <v>1840</v>
      </c>
      <c r="E147" s="665" t="s">
        <v>3611</v>
      </c>
      <c r="F147" s="666" t="s">
        <v>3612</v>
      </c>
      <c r="G147" s="665" t="s">
        <v>2880</v>
      </c>
      <c r="H147" s="665" t="s">
        <v>2881</v>
      </c>
      <c r="I147" s="667">
        <v>5.28</v>
      </c>
      <c r="J147" s="667">
        <v>30</v>
      </c>
      <c r="K147" s="668">
        <v>158.4</v>
      </c>
    </row>
    <row r="148" spans="1:11" ht="14.4" customHeight="1" x14ac:dyDescent="0.3">
      <c r="A148" s="663" t="s">
        <v>523</v>
      </c>
      <c r="B148" s="664" t="s">
        <v>1838</v>
      </c>
      <c r="C148" s="665" t="s">
        <v>533</v>
      </c>
      <c r="D148" s="666" t="s">
        <v>1840</v>
      </c>
      <c r="E148" s="665" t="s">
        <v>3611</v>
      </c>
      <c r="F148" s="666" t="s">
        <v>3612</v>
      </c>
      <c r="G148" s="665" t="s">
        <v>2882</v>
      </c>
      <c r="H148" s="665" t="s">
        <v>2883</v>
      </c>
      <c r="I148" s="667">
        <v>0.62</v>
      </c>
      <c r="J148" s="667">
        <v>7200</v>
      </c>
      <c r="K148" s="668">
        <v>4478.3999999999996</v>
      </c>
    </row>
    <row r="149" spans="1:11" ht="14.4" customHeight="1" x14ac:dyDescent="0.3">
      <c r="A149" s="663" t="s">
        <v>523</v>
      </c>
      <c r="B149" s="664" t="s">
        <v>1838</v>
      </c>
      <c r="C149" s="665" t="s">
        <v>533</v>
      </c>
      <c r="D149" s="666" t="s">
        <v>1840</v>
      </c>
      <c r="E149" s="665" t="s">
        <v>3611</v>
      </c>
      <c r="F149" s="666" t="s">
        <v>3612</v>
      </c>
      <c r="G149" s="665" t="s">
        <v>2890</v>
      </c>
      <c r="H149" s="665" t="s">
        <v>2891</v>
      </c>
      <c r="I149" s="667">
        <v>10.52</v>
      </c>
      <c r="J149" s="667">
        <v>50</v>
      </c>
      <c r="K149" s="668">
        <v>526</v>
      </c>
    </row>
    <row r="150" spans="1:11" ht="14.4" customHeight="1" x14ac:dyDescent="0.3">
      <c r="A150" s="663" t="s">
        <v>523</v>
      </c>
      <c r="B150" s="664" t="s">
        <v>1838</v>
      </c>
      <c r="C150" s="665" t="s">
        <v>533</v>
      </c>
      <c r="D150" s="666" t="s">
        <v>1840</v>
      </c>
      <c r="E150" s="665" t="s">
        <v>3611</v>
      </c>
      <c r="F150" s="666" t="s">
        <v>3612</v>
      </c>
      <c r="G150" s="665" t="s">
        <v>3072</v>
      </c>
      <c r="H150" s="665" t="s">
        <v>3073</v>
      </c>
      <c r="I150" s="667">
        <v>8.44</v>
      </c>
      <c r="J150" s="667">
        <v>30</v>
      </c>
      <c r="K150" s="668">
        <v>253.23</v>
      </c>
    </row>
    <row r="151" spans="1:11" ht="14.4" customHeight="1" x14ac:dyDescent="0.3">
      <c r="A151" s="663" t="s">
        <v>523</v>
      </c>
      <c r="B151" s="664" t="s">
        <v>1838</v>
      </c>
      <c r="C151" s="665" t="s">
        <v>533</v>
      </c>
      <c r="D151" s="666" t="s">
        <v>1840</v>
      </c>
      <c r="E151" s="665" t="s">
        <v>3611</v>
      </c>
      <c r="F151" s="666" t="s">
        <v>3612</v>
      </c>
      <c r="G151" s="665" t="s">
        <v>3074</v>
      </c>
      <c r="H151" s="665" t="s">
        <v>3075</v>
      </c>
      <c r="I151" s="667">
        <v>0.25</v>
      </c>
      <c r="J151" s="667">
        <v>9750</v>
      </c>
      <c r="K151" s="668">
        <v>2466.75</v>
      </c>
    </row>
    <row r="152" spans="1:11" ht="14.4" customHeight="1" x14ac:dyDescent="0.3">
      <c r="A152" s="663" t="s">
        <v>523</v>
      </c>
      <c r="B152" s="664" t="s">
        <v>1838</v>
      </c>
      <c r="C152" s="665" t="s">
        <v>533</v>
      </c>
      <c r="D152" s="666" t="s">
        <v>1840</v>
      </c>
      <c r="E152" s="665" t="s">
        <v>3611</v>
      </c>
      <c r="F152" s="666" t="s">
        <v>3612</v>
      </c>
      <c r="G152" s="665" t="s">
        <v>3074</v>
      </c>
      <c r="H152" s="665" t="s">
        <v>3076</v>
      </c>
      <c r="I152" s="667">
        <v>0.255</v>
      </c>
      <c r="J152" s="667">
        <v>22050</v>
      </c>
      <c r="K152" s="668">
        <v>5602.65</v>
      </c>
    </row>
    <row r="153" spans="1:11" ht="14.4" customHeight="1" x14ac:dyDescent="0.3">
      <c r="A153" s="663" t="s">
        <v>523</v>
      </c>
      <c r="B153" s="664" t="s">
        <v>1838</v>
      </c>
      <c r="C153" s="665" t="s">
        <v>533</v>
      </c>
      <c r="D153" s="666" t="s">
        <v>1840</v>
      </c>
      <c r="E153" s="665" t="s">
        <v>3613</v>
      </c>
      <c r="F153" s="666" t="s">
        <v>3614</v>
      </c>
      <c r="G153" s="665" t="s">
        <v>2896</v>
      </c>
      <c r="H153" s="665" t="s">
        <v>2897</v>
      </c>
      <c r="I153" s="667">
        <v>2.7766666666666668</v>
      </c>
      <c r="J153" s="667">
        <v>250</v>
      </c>
      <c r="K153" s="668">
        <v>695.5</v>
      </c>
    </row>
    <row r="154" spans="1:11" ht="14.4" customHeight="1" x14ac:dyDescent="0.3">
      <c r="A154" s="663" t="s">
        <v>523</v>
      </c>
      <c r="B154" s="664" t="s">
        <v>1838</v>
      </c>
      <c r="C154" s="665" t="s">
        <v>533</v>
      </c>
      <c r="D154" s="666" t="s">
        <v>1840</v>
      </c>
      <c r="E154" s="665" t="s">
        <v>3613</v>
      </c>
      <c r="F154" s="666" t="s">
        <v>3614</v>
      </c>
      <c r="G154" s="665" t="s">
        <v>2898</v>
      </c>
      <c r="H154" s="665" t="s">
        <v>2899</v>
      </c>
      <c r="I154" s="667">
        <v>0.25</v>
      </c>
      <c r="J154" s="667">
        <v>800</v>
      </c>
      <c r="K154" s="668">
        <v>200</v>
      </c>
    </row>
    <row r="155" spans="1:11" ht="14.4" customHeight="1" x14ac:dyDescent="0.3">
      <c r="A155" s="663" t="s">
        <v>523</v>
      </c>
      <c r="B155" s="664" t="s">
        <v>1838</v>
      </c>
      <c r="C155" s="665" t="s">
        <v>533</v>
      </c>
      <c r="D155" s="666" t="s">
        <v>1840</v>
      </c>
      <c r="E155" s="665" t="s">
        <v>3613</v>
      </c>
      <c r="F155" s="666" t="s">
        <v>3614</v>
      </c>
      <c r="G155" s="665" t="s">
        <v>2900</v>
      </c>
      <c r="H155" s="665" t="s">
        <v>2901</v>
      </c>
      <c r="I155" s="667">
        <v>11.14</v>
      </c>
      <c r="J155" s="667">
        <v>250</v>
      </c>
      <c r="K155" s="668">
        <v>2785</v>
      </c>
    </row>
    <row r="156" spans="1:11" ht="14.4" customHeight="1" x14ac:dyDescent="0.3">
      <c r="A156" s="663" t="s">
        <v>523</v>
      </c>
      <c r="B156" s="664" t="s">
        <v>1838</v>
      </c>
      <c r="C156" s="665" t="s">
        <v>533</v>
      </c>
      <c r="D156" s="666" t="s">
        <v>1840</v>
      </c>
      <c r="E156" s="665" t="s">
        <v>3613</v>
      </c>
      <c r="F156" s="666" t="s">
        <v>3614</v>
      </c>
      <c r="G156" s="665" t="s">
        <v>2902</v>
      </c>
      <c r="H156" s="665" t="s">
        <v>2903</v>
      </c>
      <c r="I156" s="667">
        <v>1.0920000000000001</v>
      </c>
      <c r="J156" s="667">
        <v>3100</v>
      </c>
      <c r="K156" s="668">
        <v>3387</v>
      </c>
    </row>
    <row r="157" spans="1:11" ht="14.4" customHeight="1" x14ac:dyDescent="0.3">
      <c r="A157" s="663" t="s">
        <v>523</v>
      </c>
      <c r="B157" s="664" t="s">
        <v>1838</v>
      </c>
      <c r="C157" s="665" t="s">
        <v>533</v>
      </c>
      <c r="D157" s="666" t="s">
        <v>1840</v>
      </c>
      <c r="E157" s="665" t="s">
        <v>3613</v>
      </c>
      <c r="F157" s="666" t="s">
        <v>3614</v>
      </c>
      <c r="G157" s="665" t="s">
        <v>3077</v>
      </c>
      <c r="H157" s="665" t="s">
        <v>3078</v>
      </c>
      <c r="I157" s="667">
        <v>1.6724999999999999</v>
      </c>
      <c r="J157" s="667">
        <v>2300</v>
      </c>
      <c r="K157" s="668">
        <v>3849</v>
      </c>
    </row>
    <row r="158" spans="1:11" ht="14.4" customHeight="1" x14ac:dyDescent="0.3">
      <c r="A158" s="663" t="s">
        <v>523</v>
      </c>
      <c r="B158" s="664" t="s">
        <v>1838</v>
      </c>
      <c r="C158" s="665" t="s">
        <v>533</v>
      </c>
      <c r="D158" s="666" t="s">
        <v>1840</v>
      </c>
      <c r="E158" s="665" t="s">
        <v>3613</v>
      </c>
      <c r="F158" s="666" t="s">
        <v>3614</v>
      </c>
      <c r="G158" s="665" t="s">
        <v>3079</v>
      </c>
      <c r="H158" s="665" t="s">
        <v>3080</v>
      </c>
      <c r="I158" s="667">
        <v>0.47499999999999998</v>
      </c>
      <c r="J158" s="667">
        <v>4600</v>
      </c>
      <c r="K158" s="668">
        <v>2183</v>
      </c>
    </row>
    <row r="159" spans="1:11" ht="14.4" customHeight="1" x14ac:dyDescent="0.3">
      <c r="A159" s="663" t="s">
        <v>523</v>
      </c>
      <c r="B159" s="664" t="s">
        <v>1838</v>
      </c>
      <c r="C159" s="665" t="s">
        <v>533</v>
      </c>
      <c r="D159" s="666" t="s">
        <v>1840</v>
      </c>
      <c r="E159" s="665" t="s">
        <v>3613</v>
      </c>
      <c r="F159" s="666" t="s">
        <v>3614</v>
      </c>
      <c r="G159" s="665" t="s">
        <v>3081</v>
      </c>
      <c r="H159" s="665" t="s">
        <v>3082</v>
      </c>
      <c r="I159" s="667">
        <v>0.67</v>
      </c>
      <c r="J159" s="667">
        <v>7800</v>
      </c>
      <c r="K159" s="668">
        <v>5226</v>
      </c>
    </row>
    <row r="160" spans="1:11" ht="14.4" customHeight="1" x14ac:dyDescent="0.3">
      <c r="A160" s="663" t="s">
        <v>523</v>
      </c>
      <c r="B160" s="664" t="s">
        <v>1838</v>
      </c>
      <c r="C160" s="665" t="s">
        <v>533</v>
      </c>
      <c r="D160" s="666" t="s">
        <v>1840</v>
      </c>
      <c r="E160" s="665" t="s">
        <v>3613</v>
      </c>
      <c r="F160" s="666" t="s">
        <v>3614</v>
      </c>
      <c r="G160" s="665" t="s">
        <v>2904</v>
      </c>
      <c r="H160" s="665" t="s">
        <v>2905</v>
      </c>
      <c r="I160" s="667">
        <v>3.14</v>
      </c>
      <c r="J160" s="667">
        <v>150</v>
      </c>
      <c r="K160" s="668">
        <v>471</v>
      </c>
    </row>
    <row r="161" spans="1:11" ht="14.4" customHeight="1" x14ac:dyDescent="0.3">
      <c r="A161" s="663" t="s">
        <v>523</v>
      </c>
      <c r="B161" s="664" t="s">
        <v>1838</v>
      </c>
      <c r="C161" s="665" t="s">
        <v>533</v>
      </c>
      <c r="D161" s="666" t="s">
        <v>1840</v>
      </c>
      <c r="E161" s="665" t="s">
        <v>3613</v>
      </c>
      <c r="F161" s="666" t="s">
        <v>3614</v>
      </c>
      <c r="G161" s="665" t="s">
        <v>3083</v>
      </c>
      <c r="H161" s="665" t="s">
        <v>3084</v>
      </c>
      <c r="I161" s="667">
        <v>81.73</v>
      </c>
      <c r="J161" s="667">
        <v>20</v>
      </c>
      <c r="K161" s="668">
        <v>1634.6</v>
      </c>
    </row>
    <row r="162" spans="1:11" ht="14.4" customHeight="1" x14ac:dyDescent="0.3">
      <c r="A162" s="663" t="s">
        <v>523</v>
      </c>
      <c r="B162" s="664" t="s">
        <v>1838</v>
      </c>
      <c r="C162" s="665" t="s">
        <v>533</v>
      </c>
      <c r="D162" s="666" t="s">
        <v>1840</v>
      </c>
      <c r="E162" s="665" t="s">
        <v>3613</v>
      </c>
      <c r="F162" s="666" t="s">
        <v>3614</v>
      </c>
      <c r="G162" s="665" t="s">
        <v>3085</v>
      </c>
      <c r="H162" s="665" t="s">
        <v>3086</v>
      </c>
      <c r="I162" s="667">
        <v>2.4666666666666668</v>
      </c>
      <c r="J162" s="667">
        <v>300</v>
      </c>
      <c r="K162" s="668">
        <v>740</v>
      </c>
    </row>
    <row r="163" spans="1:11" ht="14.4" customHeight="1" x14ac:dyDescent="0.3">
      <c r="A163" s="663" t="s">
        <v>523</v>
      </c>
      <c r="B163" s="664" t="s">
        <v>1838</v>
      </c>
      <c r="C163" s="665" t="s">
        <v>533</v>
      </c>
      <c r="D163" s="666" t="s">
        <v>1840</v>
      </c>
      <c r="E163" s="665" t="s">
        <v>3613</v>
      </c>
      <c r="F163" s="666" t="s">
        <v>3614</v>
      </c>
      <c r="G163" s="665" t="s">
        <v>2910</v>
      </c>
      <c r="H163" s="665" t="s">
        <v>2911</v>
      </c>
      <c r="I163" s="667">
        <v>6.17</v>
      </c>
      <c r="J163" s="667">
        <v>10</v>
      </c>
      <c r="K163" s="668">
        <v>61.7</v>
      </c>
    </row>
    <row r="164" spans="1:11" ht="14.4" customHeight="1" x14ac:dyDescent="0.3">
      <c r="A164" s="663" t="s">
        <v>523</v>
      </c>
      <c r="B164" s="664" t="s">
        <v>1838</v>
      </c>
      <c r="C164" s="665" t="s">
        <v>533</v>
      </c>
      <c r="D164" s="666" t="s">
        <v>1840</v>
      </c>
      <c r="E164" s="665" t="s">
        <v>3613</v>
      </c>
      <c r="F164" s="666" t="s">
        <v>3614</v>
      </c>
      <c r="G164" s="665" t="s">
        <v>2914</v>
      </c>
      <c r="H164" s="665" t="s">
        <v>2915</v>
      </c>
      <c r="I164" s="667">
        <v>206.04500000000002</v>
      </c>
      <c r="J164" s="667">
        <v>8</v>
      </c>
      <c r="K164" s="668">
        <v>1648.35</v>
      </c>
    </row>
    <row r="165" spans="1:11" ht="14.4" customHeight="1" x14ac:dyDescent="0.3">
      <c r="A165" s="663" t="s">
        <v>523</v>
      </c>
      <c r="B165" s="664" t="s">
        <v>1838</v>
      </c>
      <c r="C165" s="665" t="s">
        <v>533</v>
      </c>
      <c r="D165" s="666" t="s">
        <v>1840</v>
      </c>
      <c r="E165" s="665" t="s">
        <v>3613</v>
      </c>
      <c r="F165" s="666" t="s">
        <v>3614</v>
      </c>
      <c r="G165" s="665" t="s">
        <v>3087</v>
      </c>
      <c r="H165" s="665" t="s">
        <v>3088</v>
      </c>
      <c r="I165" s="667">
        <v>1.9</v>
      </c>
      <c r="J165" s="667">
        <v>50</v>
      </c>
      <c r="K165" s="668">
        <v>95</v>
      </c>
    </row>
    <row r="166" spans="1:11" ht="14.4" customHeight="1" x14ac:dyDescent="0.3">
      <c r="A166" s="663" t="s">
        <v>523</v>
      </c>
      <c r="B166" s="664" t="s">
        <v>1838</v>
      </c>
      <c r="C166" s="665" t="s">
        <v>533</v>
      </c>
      <c r="D166" s="666" t="s">
        <v>1840</v>
      </c>
      <c r="E166" s="665" t="s">
        <v>3613</v>
      </c>
      <c r="F166" s="666" t="s">
        <v>3614</v>
      </c>
      <c r="G166" s="665" t="s">
        <v>2916</v>
      </c>
      <c r="H166" s="665" t="s">
        <v>2917</v>
      </c>
      <c r="I166" s="667">
        <v>2.37</v>
      </c>
      <c r="J166" s="667">
        <v>100</v>
      </c>
      <c r="K166" s="668">
        <v>237</v>
      </c>
    </row>
    <row r="167" spans="1:11" ht="14.4" customHeight="1" x14ac:dyDescent="0.3">
      <c r="A167" s="663" t="s">
        <v>523</v>
      </c>
      <c r="B167" s="664" t="s">
        <v>1838</v>
      </c>
      <c r="C167" s="665" t="s">
        <v>533</v>
      </c>
      <c r="D167" s="666" t="s">
        <v>1840</v>
      </c>
      <c r="E167" s="665" t="s">
        <v>3613</v>
      </c>
      <c r="F167" s="666" t="s">
        <v>3614</v>
      </c>
      <c r="G167" s="665" t="s">
        <v>2918</v>
      </c>
      <c r="H167" s="665" t="s">
        <v>2919</v>
      </c>
      <c r="I167" s="667">
        <v>1.9849999999999999</v>
      </c>
      <c r="J167" s="667">
        <v>100</v>
      </c>
      <c r="K167" s="668">
        <v>198.5</v>
      </c>
    </row>
    <row r="168" spans="1:11" ht="14.4" customHeight="1" x14ac:dyDescent="0.3">
      <c r="A168" s="663" t="s">
        <v>523</v>
      </c>
      <c r="B168" s="664" t="s">
        <v>1838</v>
      </c>
      <c r="C168" s="665" t="s">
        <v>533</v>
      </c>
      <c r="D168" s="666" t="s">
        <v>1840</v>
      </c>
      <c r="E168" s="665" t="s">
        <v>3613</v>
      </c>
      <c r="F168" s="666" t="s">
        <v>3614</v>
      </c>
      <c r="G168" s="665" t="s">
        <v>3089</v>
      </c>
      <c r="H168" s="665" t="s">
        <v>3090</v>
      </c>
      <c r="I168" s="667">
        <v>2.0499999999999998</v>
      </c>
      <c r="J168" s="667">
        <v>10</v>
      </c>
      <c r="K168" s="668">
        <v>20.5</v>
      </c>
    </row>
    <row r="169" spans="1:11" ht="14.4" customHeight="1" x14ac:dyDescent="0.3">
      <c r="A169" s="663" t="s">
        <v>523</v>
      </c>
      <c r="B169" s="664" t="s">
        <v>1838</v>
      </c>
      <c r="C169" s="665" t="s">
        <v>533</v>
      </c>
      <c r="D169" s="666" t="s">
        <v>1840</v>
      </c>
      <c r="E169" s="665" t="s">
        <v>3613</v>
      </c>
      <c r="F169" s="666" t="s">
        <v>3614</v>
      </c>
      <c r="G169" s="665" t="s">
        <v>2920</v>
      </c>
      <c r="H169" s="665" t="s">
        <v>2921</v>
      </c>
      <c r="I169" s="667">
        <v>3.0949999999999998</v>
      </c>
      <c r="J169" s="667">
        <v>100</v>
      </c>
      <c r="K169" s="668">
        <v>309.5</v>
      </c>
    </row>
    <row r="170" spans="1:11" ht="14.4" customHeight="1" x14ac:dyDescent="0.3">
      <c r="A170" s="663" t="s">
        <v>523</v>
      </c>
      <c r="B170" s="664" t="s">
        <v>1838</v>
      </c>
      <c r="C170" s="665" t="s">
        <v>533</v>
      </c>
      <c r="D170" s="666" t="s">
        <v>1840</v>
      </c>
      <c r="E170" s="665" t="s">
        <v>3613</v>
      </c>
      <c r="F170" s="666" t="s">
        <v>3614</v>
      </c>
      <c r="G170" s="665" t="s">
        <v>2928</v>
      </c>
      <c r="H170" s="665" t="s">
        <v>2929</v>
      </c>
      <c r="I170" s="667">
        <v>1.6666666666666666E-2</v>
      </c>
      <c r="J170" s="667">
        <v>300</v>
      </c>
      <c r="K170" s="668">
        <v>5</v>
      </c>
    </row>
    <row r="171" spans="1:11" ht="14.4" customHeight="1" x14ac:dyDescent="0.3">
      <c r="A171" s="663" t="s">
        <v>523</v>
      </c>
      <c r="B171" s="664" t="s">
        <v>1838</v>
      </c>
      <c r="C171" s="665" t="s">
        <v>533</v>
      </c>
      <c r="D171" s="666" t="s">
        <v>1840</v>
      </c>
      <c r="E171" s="665" t="s">
        <v>3613</v>
      </c>
      <c r="F171" s="666" t="s">
        <v>3614</v>
      </c>
      <c r="G171" s="665" t="s">
        <v>2932</v>
      </c>
      <c r="H171" s="665" t="s">
        <v>2933</v>
      </c>
      <c r="I171" s="667">
        <v>2.165</v>
      </c>
      <c r="J171" s="667">
        <v>100</v>
      </c>
      <c r="K171" s="668">
        <v>216.5</v>
      </c>
    </row>
    <row r="172" spans="1:11" ht="14.4" customHeight="1" x14ac:dyDescent="0.3">
      <c r="A172" s="663" t="s">
        <v>523</v>
      </c>
      <c r="B172" s="664" t="s">
        <v>1838</v>
      </c>
      <c r="C172" s="665" t="s">
        <v>533</v>
      </c>
      <c r="D172" s="666" t="s">
        <v>1840</v>
      </c>
      <c r="E172" s="665" t="s">
        <v>3613</v>
      </c>
      <c r="F172" s="666" t="s">
        <v>3614</v>
      </c>
      <c r="G172" s="665" t="s">
        <v>2934</v>
      </c>
      <c r="H172" s="665" t="s">
        <v>2935</v>
      </c>
      <c r="I172" s="667">
        <v>2.69</v>
      </c>
      <c r="J172" s="667">
        <v>150</v>
      </c>
      <c r="K172" s="668">
        <v>403.5</v>
      </c>
    </row>
    <row r="173" spans="1:11" ht="14.4" customHeight="1" x14ac:dyDescent="0.3">
      <c r="A173" s="663" t="s">
        <v>523</v>
      </c>
      <c r="B173" s="664" t="s">
        <v>1838</v>
      </c>
      <c r="C173" s="665" t="s">
        <v>533</v>
      </c>
      <c r="D173" s="666" t="s">
        <v>1840</v>
      </c>
      <c r="E173" s="665" t="s">
        <v>3613</v>
      </c>
      <c r="F173" s="666" t="s">
        <v>3614</v>
      </c>
      <c r="G173" s="665" t="s">
        <v>2936</v>
      </c>
      <c r="H173" s="665" t="s">
        <v>2937</v>
      </c>
      <c r="I173" s="667">
        <v>2.9060000000000001</v>
      </c>
      <c r="J173" s="667">
        <v>600</v>
      </c>
      <c r="K173" s="668">
        <v>1744</v>
      </c>
    </row>
    <row r="174" spans="1:11" ht="14.4" customHeight="1" x14ac:dyDescent="0.3">
      <c r="A174" s="663" t="s">
        <v>523</v>
      </c>
      <c r="B174" s="664" t="s">
        <v>1838</v>
      </c>
      <c r="C174" s="665" t="s">
        <v>533</v>
      </c>
      <c r="D174" s="666" t="s">
        <v>1840</v>
      </c>
      <c r="E174" s="665" t="s">
        <v>3613</v>
      </c>
      <c r="F174" s="666" t="s">
        <v>3614</v>
      </c>
      <c r="G174" s="665" t="s">
        <v>2940</v>
      </c>
      <c r="H174" s="665" t="s">
        <v>2941</v>
      </c>
      <c r="I174" s="667">
        <v>138</v>
      </c>
      <c r="J174" s="667">
        <v>2</v>
      </c>
      <c r="K174" s="668">
        <v>276</v>
      </c>
    </row>
    <row r="175" spans="1:11" ht="14.4" customHeight="1" x14ac:dyDescent="0.3">
      <c r="A175" s="663" t="s">
        <v>523</v>
      </c>
      <c r="B175" s="664" t="s">
        <v>1838</v>
      </c>
      <c r="C175" s="665" t="s">
        <v>533</v>
      </c>
      <c r="D175" s="666" t="s">
        <v>1840</v>
      </c>
      <c r="E175" s="665" t="s">
        <v>3613</v>
      </c>
      <c r="F175" s="666" t="s">
        <v>3614</v>
      </c>
      <c r="G175" s="665" t="s">
        <v>3091</v>
      </c>
      <c r="H175" s="665" t="s">
        <v>3092</v>
      </c>
      <c r="I175" s="667">
        <v>17.98</v>
      </c>
      <c r="J175" s="667">
        <v>100</v>
      </c>
      <c r="K175" s="668">
        <v>1798</v>
      </c>
    </row>
    <row r="176" spans="1:11" ht="14.4" customHeight="1" x14ac:dyDescent="0.3">
      <c r="A176" s="663" t="s">
        <v>523</v>
      </c>
      <c r="B176" s="664" t="s">
        <v>1838</v>
      </c>
      <c r="C176" s="665" t="s">
        <v>533</v>
      </c>
      <c r="D176" s="666" t="s">
        <v>1840</v>
      </c>
      <c r="E176" s="665" t="s">
        <v>3613</v>
      </c>
      <c r="F176" s="666" t="s">
        <v>3614</v>
      </c>
      <c r="G176" s="665" t="s">
        <v>3093</v>
      </c>
      <c r="H176" s="665" t="s">
        <v>3094</v>
      </c>
      <c r="I176" s="667">
        <v>17.98</v>
      </c>
      <c r="J176" s="667">
        <v>100</v>
      </c>
      <c r="K176" s="668">
        <v>1798</v>
      </c>
    </row>
    <row r="177" spans="1:11" ht="14.4" customHeight="1" x14ac:dyDescent="0.3">
      <c r="A177" s="663" t="s">
        <v>523</v>
      </c>
      <c r="B177" s="664" t="s">
        <v>1838</v>
      </c>
      <c r="C177" s="665" t="s">
        <v>533</v>
      </c>
      <c r="D177" s="666" t="s">
        <v>1840</v>
      </c>
      <c r="E177" s="665" t="s">
        <v>3613</v>
      </c>
      <c r="F177" s="666" t="s">
        <v>3614</v>
      </c>
      <c r="G177" s="665" t="s">
        <v>2946</v>
      </c>
      <c r="H177" s="665" t="s">
        <v>2947</v>
      </c>
      <c r="I177" s="667">
        <v>12.06142857142857</v>
      </c>
      <c r="J177" s="667">
        <v>100</v>
      </c>
      <c r="K177" s="668">
        <v>1201.3</v>
      </c>
    </row>
    <row r="178" spans="1:11" ht="14.4" customHeight="1" x14ac:dyDescent="0.3">
      <c r="A178" s="663" t="s">
        <v>523</v>
      </c>
      <c r="B178" s="664" t="s">
        <v>1838</v>
      </c>
      <c r="C178" s="665" t="s">
        <v>533</v>
      </c>
      <c r="D178" s="666" t="s">
        <v>1840</v>
      </c>
      <c r="E178" s="665" t="s">
        <v>3613</v>
      </c>
      <c r="F178" s="666" t="s">
        <v>3614</v>
      </c>
      <c r="G178" s="665" t="s">
        <v>2948</v>
      </c>
      <c r="H178" s="665" t="s">
        <v>2949</v>
      </c>
      <c r="I178" s="667">
        <v>25.53</v>
      </c>
      <c r="J178" s="667">
        <v>10</v>
      </c>
      <c r="K178" s="668">
        <v>255.3</v>
      </c>
    </row>
    <row r="179" spans="1:11" ht="14.4" customHeight="1" x14ac:dyDescent="0.3">
      <c r="A179" s="663" t="s">
        <v>523</v>
      </c>
      <c r="B179" s="664" t="s">
        <v>1838</v>
      </c>
      <c r="C179" s="665" t="s">
        <v>533</v>
      </c>
      <c r="D179" s="666" t="s">
        <v>1840</v>
      </c>
      <c r="E179" s="665" t="s">
        <v>3613</v>
      </c>
      <c r="F179" s="666" t="s">
        <v>3614</v>
      </c>
      <c r="G179" s="665" t="s">
        <v>2950</v>
      </c>
      <c r="H179" s="665" t="s">
        <v>2951</v>
      </c>
      <c r="I179" s="667">
        <v>2.52</v>
      </c>
      <c r="J179" s="667">
        <v>50</v>
      </c>
      <c r="K179" s="668">
        <v>126</v>
      </c>
    </row>
    <row r="180" spans="1:11" ht="14.4" customHeight="1" x14ac:dyDescent="0.3">
      <c r="A180" s="663" t="s">
        <v>523</v>
      </c>
      <c r="B180" s="664" t="s">
        <v>1838</v>
      </c>
      <c r="C180" s="665" t="s">
        <v>533</v>
      </c>
      <c r="D180" s="666" t="s">
        <v>1840</v>
      </c>
      <c r="E180" s="665" t="s">
        <v>3613</v>
      </c>
      <c r="F180" s="666" t="s">
        <v>3614</v>
      </c>
      <c r="G180" s="665" t="s">
        <v>2954</v>
      </c>
      <c r="H180" s="665" t="s">
        <v>2955</v>
      </c>
      <c r="I180" s="667">
        <v>21.236666666666665</v>
      </c>
      <c r="J180" s="667">
        <v>100</v>
      </c>
      <c r="K180" s="668">
        <v>2123.5</v>
      </c>
    </row>
    <row r="181" spans="1:11" ht="14.4" customHeight="1" x14ac:dyDescent="0.3">
      <c r="A181" s="663" t="s">
        <v>523</v>
      </c>
      <c r="B181" s="664" t="s">
        <v>1838</v>
      </c>
      <c r="C181" s="665" t="s">
        <v>533</v>
      </c>
      <c r="D181" s="666" t="s">
        <v>1840</v>
      </c>
      <c r="E181" s="665" t="s">
        <v>3613</v>
      </c>
      <c r="F181" s="666" t="s">
        <v>3614</v>
      </c>
      <c r="G181" s="665" t="s">
        <v>3095</v>
      </c>
      <c r="H181" s="665" t="s">
        <v>3096</v>
      </c>
      <c r="I181" s="667">
        <v>4.0199999999999996</v>
      </c>
      <c r="J181" s="667">
        <v>20</v>
      </c>
      <c r="K181" s="668">
        <v>80.400000000000006</v>
      </c>
    </row>
    <row r="182" spans="1:11" ht="14.4" customHeight="1" x14ac:dyDescent="0.3">
      <c r="A182" s="663" t="s">
        <v>523</v>
      </c>
      <c r="B182" s="664" t="s">
        <v>1838</v>
      </c>
      <c r="C182" s="665" t="s">
        <v>533</v>
      </c>
      <c r="D182" s="666" t="s">
        <v>1840</v>
      </c>
      <c r="E182" s="665" t="s">
        <v>3613</v>
      </c>
      <c r="F182" s="666" t="s">
        <v>3614</v>
      </c>
      <c r="G182" s="665" t="s">
        <v>2958</v>
      </c>
      <c r="H182" s="665" t="s">
        <v>2959</v>
      </c>
      <c r="I182" s="667">
        <v>2.29</v>
      </c>
      <c r="J182" s="667">
        <v>1</v>
      </c>
      <c r="K182" s="668">
        <v>2.29</v>
      </c>
    </row>
    <row r="183" spans="1:11" ht="14.4" customHeight="1" x14ac:dyDescent="0.3">
      <c r="A183" s="663" t="s">
        <v>523</v>
      </c>
      <c r="B183" s="664" t="s">
        <v>1838</v>
      </c>
      <c r="C183" s="665" t="s">
        <v>533</v>
      </c>
      <c r="D183" s="666" t="s">
        <v>1840</v>
      </c>
      <c r="E183" s="665" t="s">
        <v>3613</v>
      </c>
      <c r="F183" s="666" t="s">
        <v>3614</v>
      </c>
      <c r="G183" s="665" t="s">
        <v>2960</v>
      </c>
      <c r="H183" s="665" t="s">
        <v>2961</v>
      </c>
      <c r="I183" s="667">
        <v>484.04</v>
      </c>
      <c r="J183" s="667">
        <v>5</v>
      </c>
      <c r="K183" s="668">
        <v>2420.1999999999998</v>
      </c>
    </row>
    <row r="184" spans="1:11" ht="14.4" customHeight="1" x14ac:dyDescent="0.3">
      <c r="A184" s="663" t="s">
        <v>523</v>
      </c>
      <c r="B184" s="664" t="s">
        <v>1838</v>
      </c>
      <c r="C184" s="665" t="s">
        <v>533</v>
      </c>
      <c r="D184" s="666" t="s">
        <v>1840</v>
      </c>
      <c r="E184" s="665" t="s">
        <v>3613</v>
      </c>
      <c r="F184" s="666" t="s">
        <v>3614</v>
      </c>
      <c r="G184" s="665" t="s">
        <v>2966</v>
      </c>
      <c r="H184" s="665" t="s">
        <v>2967</v>
      </c>
      <c r="I184" s="667">
        <v>2.33</v>
      </c>
      <c r="J184" s="667">
        <v>100</v>
      </c>
      <c r="K184" s="668">
        <v>232.9</v>
      </c>
    </row>
    <row r="185" spans="1:11" ht="14.4" customHeight="1" x14ac:dyDescent="0.3">
      <c r="A185" s="663" t="s">
        <v>523</v>
      </c>
      <c r="B185" s="664" t="s">
        <v>1838</v>
      </c>
      <c r="C185" s="665" t="s">
        <v>533</v>
      </c>
      <c r="D185" s="666" t="s">
        <v>1840</v>
      </c>
      <c r="E185" s="665" t="s">
        <v>3613</v>
      </c>
      <c r="F185" s="666" t="s">
        <v>3614</v>
      </c>
      <c r="G185" s="665" t="s">
        <v>2968</v>
      </c>
      <c r="H185" s="665" t="s">
        <v>2969</v>
      </c>
      <c r="I185" s="667">
        <v>90.75</v>
      </c>
      <c r="J185" s="667">
        <v>15</v>
      </c>
      <c r="K185" s="668">
        <v>1361.25</v>
      </c>
    </row>
    <row r="186" spans="1:11" ht="14.4" customHeight="1" x14ac:dyDescent="0.3">
      <c r="A186" s="663" t="s">
        <v>523</v>
      </c>
      <c r="B186" s="664" t="s">
        <v>1838</v>
      </c>
      <c r="C186" s="665" t="s">
        <v>533</v>
      </c>
      <c r="D186" s="666" t="s">
        <v>1840</v>
      </c>
      <c r="E186" s="665" t="s">
        <v>3613</v>
      </c>
      <c r="F186" s="666" t="s">
        <v>3614</v>
      </c>
      <c r="G186" s="665" t="s">
        <v>2973</v>
      </c>
      <c r="H186" s="665" t="s">
        <v>2974</v>
      </c>
      <c r="I186" s="667">
        <v>172.5</v>
      </c>
      <c r="J186" s="667">
        <v>1</v>
      </c>
      <c r="K186" s="668">
        <v>172.5</v>
      </c>
    </row>
    <row r="187" spans="1:11" ht="14.4" customHeight="1" x14ac:dyDescent="0.3">
      <c r="A187" s="663" t="s">
        <v>523</v>
      </c>
      <c r="B187" s="664" t="s">
        <v>1838</v>
      </c>
      <c r="C187" s="665" t="s">
        <v>533</v>
      </c>
      <c r="D187" s="666" t="s">
        <v>1840</v>
      </c>
      <c r="E187" s="665" t="s">
        <v>3613</v>
      </c>
      <c r="F187" s="666" t="s">
        <v>3614</v>
      </c>
      <c r="G187" s="665" t="s">
        <v>2977</v>
      </c>
      <c r="H187" s="665" t="s">
        <v>2978</v>
      </c>
      <c r="I187" s="667">
        <v>6.32</v>
      </c>
      <c r="J187" s="667">
        <v>100</v>
      </c>
      <c r="K187" s="668">
        <v>631.62</v>
      </c>
    </row>
    <row r="188" spans="1:11" ht="14.4" customHeight="1" x14ac:dyDescent="0.3">
      <c r="A188" s="663" t="s">
        <v>523</v>
      </c>
      <c r="B188" s="664" t="s">
        <v>1838</v>
      </c>
      <c r="C188" s="665" t="s">
        <v>533</v>
      </c>
      <c r="D188" s="666" t="s">
        <v>1840</v>
      </c>
      <c r="E188" s="665" t="s">
        <v>3613</v>
      </c>
      <c r="F188" s="666" t="s">
        <v>3614</v>
      </c>
      <c r="G188" s="665" t="s">
        <v>2979</v>
      </c>
      <c r="H188" s="665" t="s">
        <v>2980</v>
      </c>
      <c r="I188" s="667">
        <v>5.38</v>
      </c>
      <c r="J188" s="667">
        <v>400</v>
      </c>
      <c r="K188" s="668">
        <v>2152.6</v>
      </c>
    </row>
    <row r="189" spans="1:11" ht="14.4" customHeight="1" x14ac:dyDescent="0.3">
      <c r="A189" s="663" t="s">
        <v>523</v>
      </c>
      <c r="B189" s="664" t="s">
        <v>1838</v>
      </c>
      <c r="C189" s="665" t="s">
        <v>533</v>
      </c>
      <c r="D189" s="666" t="s">
        <v>1840</v>
      </c>
      <c r="E189" s="665" t="s">
        <v>3613</v>
      </c>
      <c r="F189" s="666" t="s">
        <v>3614</v>
      </c>
      <c r="G189" s="665" t="s">
        <v>2987</v>
      </c>
      <c r="H189" s="665" t="s">
        <v>2988</v>
      </c>
      <c r="I189" s="667">
        <v>3.4259999999999997</v>
      </c>
      <c r="J189" s="667">
        <v>480</v>
      </c>
      <c r="K189" s="668">
        <v>1644.4</v>
      </c>
    </row>
    <row r="190" spans="1:11" ht="14.4" customHeight="1" x14ac:dyDescent="0.3">
      <c r="A190" s="663" t="s">
        <v>523</v>
      </c>
      <c r="B190" s="664" t="s">
        <v>1838</v>
      </c>
      <c r="C190" s="665" t="s">
        <v>533</v>
      </c>
      <c r="D190" s="666" t="s">
        <v>1840</v>
      </c>
      <c r="E190" s="665" t="s">
        <v>3613</v>
      </c>
      <c r="F190" s="666" t="s">
        <v>3614</v>
      </c>
      <c r="G190" s="665" t="s">
        <v>3097</v>
      </c>
      <c r="H190" s="665" t="s">
        <v>3098</v>
      </c>
      <c r="I190" s="667">
        <v>6.0999999999999988</v>
      </c>
      <c r="J190" s="667">
        <v>60</v>
      </c>
      <c r="K190" s="668">
        <v>366</v>
      </c>
    </row>
    <row r="191" spans="1:11" ht="14.4" customHeight="1" x14ac:dyDescent="0.3">
      <c r="A191" s="663" t="s">
        <v>523</v>
      </c>
      <c r="B191" s="664" t="s">
        <v>1838</v>
      </c>
      <c r="C191" s="665" t="s">
        <v>533</v>
      </c>
      <c r="D191" s="666" t="s">
        <v>1840</v>
      </c>
      <c r="E191" s="665" t="s">
        <v>3613</v>
      </c>
      <c r="F191" s="666" t="s">
        <v>3614</v>
      </c>
      <c r="G191" s="665" t="s">
        <v>2989</v>
      </c>
      <c r="H191" s="665" t="s">
        <v>2990</v>
      </c>
      <c r="I191" s="667">
        <v>9.4366666666666656</v>
      </c>
      <c r="J191" s="667">
        <v>200</v>
      </c>
      <c r="K191" s="668">
        <v>1887</v>
      </c>
    </row>
    <row r="192" spans="1:11" ht="14.4" customHeight="1" x14ac:dyDescent="0.3">
      <c r="A192" s="663" t="s">
        <v>523</v>
      </c>
      <c r="B192" s="664" t="s">
        <v>1838</v>
      </c>
      <c r="C192" s="665" t="s">
        <v>533</v>
      </c>
      <c r="D192" s="666" t="s">
        <v>1840</v>
      </c>
      <c r="E192" s="665" t="s">
        <v>3613</v>
      </c>
      <c r="F192" s="666" t="s">
        <v>3614</v>
      </c>
      <c r="G192" s="665" t="s">
        <v>3099</v>
      </c>
      <c r="H192" s="665" t="s">
        <v>3100</v>
      </c>
      <c r="I192" s="667">
        <v>12.52</v>
      </c>
      <c r="J192" s="667">
        <v>70</v>
      </c>
      <c r="K192" s="668">
        <v>876.64</v>
      </c>
    </row>
    <row r="193" spans="1:11" ht="14.4" customHeight="1" x14ac:dyDescent="0.3">
      <c r="A193" s="663" t="s">
        <v>523</v>
      </c>
      <c r="B193" s="664" t="s">
        <v>1838</v>
      </c>
      <c r="C193" s="665" t="s">
        <v>533</v>
      </c>
      <c r="D193" s="666" t="s">
        <v>1840</v>
      </c>
      <c r="E193" s="665" t="s">
        <v>3613</v>
      </c>
      <c r="F193" s="666" t="s">
        <v>3614</v>
      </c>
      <c r="G193" s="665" t="s">
        <v>2993</v>
      </c>
      <c r="H193" s="665" t="s">
        <v>2994</v>
      </c>
      <c r="I193" s="667">
        <v>5.77</v>
      </c>
      <c r="J193" s="667">
        <v>100</v>
      </c>
      <c r="K193" s="668">
        <v>577.16999999999996</v>
      </c>
    </row>
    <row r="194" spans="1:11" ht="14.4" customHeight="1" x14ac:dyDescent="0.3">
      <c r="A194" s="663" t="s">
        <v>523</v>
      </c>
      <c r="B194" s="664" t="s">
        <v>1838</v>
      </c>
      <c r="C194" s="665" t="s">
        <v>533</v>
      </c>
      <c r="D194" s="666" t="s">
        <v>1840</v>
      </c>
      <c r="E194" s="665" t="s">
        <v>3613</v>
      </c>
      <c r="F194" s="666" t="s">
        <v>3614</v>
      </c>
      <c r="G194" s="665" t="s">
        <v>2995</v>
      </c>
      <c r="H194" s="665" t="s">
        <v>2996</v>
      </c>
      <c r="I194" s="667">
        <v>20.149999999999999</v>
      </c>
      <c r="J194" s="667">
        <v>35</v>
      </c>
      <c r="K194" s="668">
        <v>705.13</v>
      </c>
    </row>
    <row r="195" spans="1:11" ht="14.4" customHeight="1" x14ac:dyDescent="0.3">
      <c r="A195" s="663" t="s">
        <v>523</v>
      </c>
      <c r="B195" s="664" t="s">
        <v>1838</v>
      </c>
      <c r="C195" s="665" t="s">
        <v>533</v>
      </c>
      <c r="D195" s="666" t="s">
        <v>1840</v>
      </c>
      <c r="E195" s="665" t="s">
        <v>3613</v>
      </c>
      <c r="F195" s="666" t="s">
        <v>3614</v>
      </c>
      <c r="G195" s="665" t="s">
        <v>3101</v>
      </c>
      <c r="H195" s="665" t="s">
        <v>3102</v>
      </c>
      <c r="I195" s="667">
        <v>4.24</v>
      </c>
      <c r="J195" s="667">
        <v>1600</v>
      </c>
      <c r="K195" s="668">
        <v>6776</v>
      </c>
    </row>
    <row r="196" spans="1:11" ht="14.4" customHeight="1" x14ac:dyDescent="0.3">
      <c r="A196" s="663" t="s">
        <v>523</v>
      </c>
      <c r="B196" s="664" t="s">
        <v>1838</v>
      </c>
      <c r="C196" s="665" t="s">
        <v>533</v>
      </c>
      <c r="D196" s="666" t="s">
        <v>1840</v>
      </c>
      <c r="E196" s="665" t="s">
        <v>3613</v>
      </c>
      <c r="F196" s="666" t="s">
        <v>3614</v>
      </c>
      <c r="G196" s="665" t="s">
        <v>3103</v>
      </c>
      <c r="H196" s="665" t="s">
        <v>3104</v>
      </c>
      <c r="I196" s="667">
        <v>12.84</v>
      </c>
      <c r="J196" s="667">
        <v>100</v>
      </c>
      <c r="K196" s="668">
        <v>1283.82</v>
      </c>
    </row>
    <row r="197" spans="1:11" ht="14.4" customHeight="1" x14ac:dyDescent="0.3">
      <c r="A197" s="663" t="s">
        <v>523</v>
      </c>
      <c r="B197" s="664" t="s">
        <v>1838</v>
      </c>
      <c r="C197" s="665" t="s">
        <v>533</v>
      </c>
      <c r="D197" s="666" t="s">
        <v>1840</v>
      </c>
      <c r="E197" s="665" t="s">
        <v>3613</v>
      </c>
      <c r="F197" s="666" t="s">
        <v>3614</v>
      </c>
      <c r="G197" s="665" t="s">
        <v>3001</v>
      </c>
      <c r="H197" s="665" t="s">
        <v>3002</v>
      </c>
      <c r="I197" s="667">
        <v>9.68</v>
      </c>
      <c r="J197" s="667">
        <v>150</v>
      </c>
      <c r="K197" s="668">
        <v>1452</v>
      </c>
    </row>
    <row r="198" spans="1:11" ht="14.4" customHeight="1" x14ac:dyDescent="0.3">
      <c r="A198" s="663" t="s">
        <v>523</v>
      </c>
      <c r="B198" s="664" t="s">
        <v>1838</v>
      </c>
      <c r="C198" s="665" t="s">
        <v>533</v>
      </c>
      <c r="D198" s="666" t="s">
        <v>1840</v>
      </c>
      <c r="E198" s="665" t="s">
        <v>3627</v>
      </c>
      <c r="F198" s="666" t="s">
        <v>3628</v>
      </c>
      <c r="G198" s="665" t="s">
        <v>3105</v>
      </c>
      <c r="H198" s="665" t="s">
        <v>3106</v>
      </c>
      <c r="I198" s="667">
        <v>6.02</v>
      </c>
      <c r="J198" s="667">
        <v>150</v>
      </c>
      <c r="K198" s="668">
        <v>902.5</v>
      </c>
    </row>
    <row r="199" spans="1:11" ht="14.4" customHeight="1" x14ac:dyDescent="0.3">
      <c r="A199" s="663" t="s">
        <v>523</v>
      </c>
      <c r="B199" s="664" t="s">
        <v>1838</v>
      </c>
      <c r="C199" s="665" t="s">
        <v>533</v>
      </c>
      <c r="D199" s="666" t="s">
        <v>1840</v>
      </c>
      <c r="E199" s="665" t="s">
        <v>3627</v>
      </c>
      <c r="F199" s="666" t="s">
        <v>3628</v>
      </c>
      <c r="G199" s="665" t="s">
        <v>3107</v>
      </c>
      <c r="H199" s="665" t="s">
        <v>3108</v>
      </c>
      <c r="I199" s="667">
        <v>2879</v>
      </c>
      <c r="J199" s="667">
        <v>1</v>
      </c>
      <c r="K199" s="668">
        <v>2879</v>
      </c>
    </row>
    <row r="200" spans="1:11" ht="14.4" customHeight="1" x14ac:dyDescent="0.3">
      <c r="A200" s="663" t="s">
        <v>523</v>
      </c>
      <c r="B200" s="664" t="s">
        <v>1838</v>
      </c>
      <c r="C200" s="665" t="s">
        <v>533</v>
      </c>
      <c r="D200" s="666" t="s">
        <v>1840</v>
      </c>
      <c r="E200" s="665" t="s">
        <v>3627</v>
      </c>
      <c r="F200" s="666" t="s">
        <v>3628</v>
      </c>
      <c r="G200" s="665" t="s">
        <v>3109</v>
      </c>
      <c r="H200" s="665" t="s">
        <v>3110</v>
      </c>
      <c r="I200" s="667">
        <v>2095.6</v>
      </c>
      <c r="J200" s="667">
        <v>1</v>
      </c>
      <c r="K200" s="668">
        <v>2095.6</v>
      </c>
    </row>
    <row r="201" spans="1:11" ht="14.4" customHeight="1" x14ac:dyDescent="0.3">
      <c r="A201" s="663" t="s">
        <v>523</v>
      </c>
      <c r="B201" s="664" t="s">
        <v>1838</v>
      </c>
      <c r="C201" s="665" t="s">
        <v>533</v>
      </c>
      <c r="D201" s="666" t="s">
        <v>1840</v>
      </c>
      <c r="E201" s="665" t="s">
        <v>3629</v>
      </c>
      <c r="F201" s="666" t="s">
        <v>3630</v>
      </c>
      <c r="G201" s="665" t="s">
        <v>3111</v>
      </c>
      <c r="H201" s="665" t="s">
        <v>3112</v>
      </c>
      <c r="I201" s="667">
        <v>196.56</v>
      </c>
      <c r="J201" s="667">
        <v>1</v>
      </c>
      <c r="K201" s="668">
        <v>196.56</v>
      </c>
    </row>
    <row r="202" spans="1:11" ht="14.4" customHeight="1" x14ac:dyDescent="0.3">
      <c r="A202" s="663" t="s">
        <v>523</v>
      </c>
      <c r="B202" s="664" t="s">
        <v>1838</v>
      </c>
      <c r="C202" s="665" t="s">
        <v>533</v>
      </c>
      <c r="D202" s="666" t="s">
        <v>1840</v>
      </c>
      <c r="E202" s="665" t="s">
        <v>3629</v>
      </c>
      <c r="F202" s="666" t="s">
        <v>3630</v>
      </c>
      <c r="G202" s="665" t="s">
        <v>3113</v>
      </c>
      <c r="H202" s="665" t="s">
        <v>3114</v>
      </c>
      <c r="I202" s="667">
        <v>175.45</v>
      </c>
      <c r="J202" s="667">
        <v>10</v>
      </c>
      <c r="K202" s="668">
        <v>1754.5</v>
      </c>
    </row>
    <row r="203" spans="1:11" ht="14.4" customHeight="1" x14ac:dyDescent="0.3">
      <c r="A203" s="663" t="s">
        <v>523</v>
      </c>
      <c r="B203" s="664" t="s">
        <v>1838</v>
      </c>
      <c r="C203" s="665" t="s">
        <v>533</v>
      </c>
      <c r="D203" s="666" t="s">
        <v>1840</v>
      </c>
      <c r="E203" s="665" t="s">
        <v>3629</v>
      </c>
      <c r="F203" s="666" t="s">
        <v>3630</v>
      </c>
      <c r="G203" s="665" t="s">
        <v>3115</v>
      </c>
      <c r="H203" s="665" t="s">
        <v>3116</v>
      </c>
      <c r="I203" s="667">
        <v>32.19</v>
      </c>
      <c r="J203" s="667">
        <v>50</v>
      </c>
      <c r="K203" s="668">
        <v>1609.3</v>
      </c>
    </row>
    <row r="204" spans="1:11" ht="14.4" customHeight="1" x14ac:dyDescent="0.3">
      <c r="A204" s="663" t="s">
        <v>523</v>
      </c>
      <c r="B204" s="664" t="s">
        <v>1838</v>
      </c>
      <c r="C204" s="665" t="s">
        <v>533</v>
      </c>
      <c r="D204" s="666" t="s">
        <v>1840</v>
      </c>
      <c r="E204" s="665" t="s">
        <v>3629</v>
      </c>
      <c r="F204" s="666" t="s">
        <v>3630</v>
      </c>
      <c r="G204" s="665" t="s">
        <v>3117</v>
      </c>
      <c r="H204" s="665" t="s">
        <v>3118</v>
      </c>
      <c r="I204" s="667">
        <v>141.55000000000001</v>
      </c>
      <c r="J204" s="667">
        <v>3</v>
      </c>
      <c r="K204" s="668">
        <v>424.65</v>
      </c>
    </row>
    <row r="205" spans="1:11" ht="14.4" customHeight="1" x14ac:dyDescent="0.3">
      <c r="A205" s="663" t="s">
        <v>523</v>
      </c>
      <c r="B205" s="664" t="s">
        <v>1838</v>
      </c>
      <c r="C205" s="665" t="s">
        <v>533</v>
      </c>
      <c r="D205" s="666" t="s">
        <v>1840</v>
      </c>
      <c r="E205" s="665" t="s">
        <v>3629</v>
      </c>
      <c r="F205" s="666" t="s">
        <v>3630</v>
      </c>
      <c r="G205" s="665" t="s">
        <v>3119</v>
      </c>
      <c r="H205" s="665" t="s">
        <v>3120</v>
      </c>
      <c r="I205" s="667">
        <v>3242</v>
      </c>
      <c r="J205" s="667">
        <v>1</v>
      </c>
      <c r="K205" s="668">
        <v>3242</v>
      </c>
    </row>
    <row r="206" spans="1:11" ht="14.4" customHeight="1" x14ac:dyDescent="0.3">
      <c r="A206" s="663" t="s">
        <v>523</v>
      </c>
      <c r="B206" s="664" t="s">
        <v>1838</v>
      </c>
      <c r="C206" s="665" t="s">
        <v>533</v>
      </c>
      <c r="D206" s="666" t="s">
        <v>1840</v>
      </c>
      <c r="E206" s="665" t="s">
        <v>3629</v>
      </c>
      <c r="F206" s="666" t="s">
        <v>3630</v>
      </c>
      <c r="G206" s="665" t="s">
        <v>3121</v>
      </c>
      <c r="H206" s="665" t="s">
        <v>3122</v>
      </c>
      <c r="I206" s="667">
        <v>118.58</v>
      </c>
      <c r="J206" s="667">
        <v>30</v>
      </c>
      <c r="K206" s="668">
        <v>3557.3999999999996</v>
      </c>
    </row>
    <row r="207" spans="1:11" ht="14.4" customHeight="1" x14ac:dyDescent="0.3">
      <c r="A207" s="663" t="s">
        <v>523</v>
      </c>
      <c r="B207" s="664" t="s">
        <v>1838</v>
      </c>
      <c r="C207" s="665" t="s">
        <v>533</v>
      </c>
      <c r="D207" s="666" t="s">
        <v>1840</v>
      </c>
      <c r="E207" s="665" t="s">
        <v>3629</v>
      </c>
      <c r="F207" s="666" t="s">
        <v>3630</v>
      </c>
      <c r="G207" s="665" t="s">
        <v>3123</v>
      </c>
      <c r="H207" s="665" t="s">
        <v>3124</v>
      </c>
      <c r="I207" s="667">
        <v>1840</v>
      </c>
      <c r="J207" s="667">
        <v>1</v>
      </c>
      <c r="K207" s="668">
        <v>1840</v>
      </c>
    </row>
    <row r="208" spans="1:11" ht="14.4" customHeight="1" x14ac:dyDescent="0.3">
      <c r="A208" s="663" t="s">
        <v>523</v>
      </c>
      <c r="B208" s="664" t="s">
        <v>1838</v>
      </c>
      <c r="C208" s="665" t="s">
        <v>533</v>
      </c>
      <c r="D208" s="666" t="s">
        <v>1840</v>
      </c>
      <c r="E208" s="665" t="s">
        <v>3629</v>
      </c>
      <c r="F208" s="666" t="s">
        <v>3630</v>
      </c>
      <c r="G208" s="665" t="s">
        <v>3125</v>
      </c>
      <c r="H208" s="665" t="s">
        <v>3126</v>
      </c>
      <c r="I208" s="667">
        <v>1633</v>
      </c>
      <c r="J208" s="667">
        <v>1</v>
      </c>
      <c r="K208" s="668">
        <v>1633</v>
      </c>
    </row>
    <row r="209" spans="1:11" ht="14.4" customHeight="1" x14ac:dyDescent="0.3">
      <c r="A209" s="663" t="s">
        <v>523</v>
      </c>
      <c r="B209" s="664" t="s">
        <v>1838</v>
      </c>
      <c r="C209" s="665" t="s">
        <v>533</v>
      </c>
      <c r="D209" s="666" t="s">
        <v>1840</v>
      </c>
      <c r="E209" s="665" t="s">
        <v>3629</v>
      </c>
      <c r="F209" s="666" t="s">
        <v>3630</v>
      </c>
      <c r="G209" s="665" t="s">
        <v>3127</v>
      </c>
      <c r="H209" s="665" t="s">
        <v>3128</v>
      </c>
      <c r="I209" s="667">
        <v>3936.23</v>
      </c>
      <c r="J209" s="667">
        <v>1</v>
      </c>
      <c r="K209" s="668">
        <v>3936.23</v>
      </c>
    </row>
    <row r="210" spans="1:11" ht="14.4" customHeight="1" x14ac:dyDescent="0.3">
      <c r="A210" s="663" t="s">
        <v>523</v>
      </c>
      <c r="B210" s="664" t="s">
        <v>1838</v>
      </c>
      <c r="C210" s="665" t="s">
        <v>533</v>
      </c>
      <c r="D210" s="666" t="s">
        <v>1840</v>
      </c>
      <c r="E210" s="665" t="s">
        <v>3629</v>
      </c>
      <c r="F210" s="666" t="s">
        <v>3630</v>
      </c>
      <c r="G210" s="665" t="s">
        <v>3129</v>
      </c>
      <c r="H210" s="665" t="s">
        <v>3130</v>
      </c>
      <c r="I210" s="667">
        <v>2897.5</v>
      </c>
      <c r="J210" s="667">
        <v>1</v>
      </c>
      <c r="K210" s="668">
        <v>2897.5</v>
      </c>
    </row>
    <row r="211" spans="1:11" ht="14.4" customHeight="1" x14ac:dyDescent="0.3">
      <c r="A211" s="663" t="s">
        <v>523</v>
      </c>
      <c r="B211" s="664" t="s">
        <v>1838</v>
      </c>
      <c r="C211" s="665" t="s">
        <v>533</v>
      </c>
      <c r="D211" s="666" t="s">
        <v>1840</v>
      </c>
      <c r="E211" s="665" t="s">
        <v>3629</v>
      </c>
      <c r="F211" s="666" t="s">
        <v>3630</v>
      </c>
      <c r="G211" s="665" t="s">
        <v>3131</v>
      </c>
      <c r="H211" s="665" t="s">
        <v>3132</v>
      </c>
      <c r="I211" s="667">
        <v>2003.25</v>
      </c>
      <c r="J211" s="667">
        <v>2</v>
      </c>
      <c r="K211" s="668">
        <v>4006.5</v>
      </c>
    </row>
    <row r="212" spans="1:11" ht="14.4" customHeight="1" x14ac:dyDescent="0.3">
      <c r="A212" s="663" t="s">
        <v>523</v>
      </c>
      <c r="B212" s="664" t="s">
        <v>1838</v>
      </c>
      <c r="C212" s="665" t="s">
        <v>533</v>
      </c>
      <c r="D212" s="666" t="s">
        <v>1840</v>
      </c>
      <c r="E212" s="665" t="s">
        <v>3629</v>
      </c>
      <c r="F212" s="666" t="s">
        <v>3630</v>
      </c>
      <c r="G212" s="665" t="s">
        <v>3133</v>
      </c>
      <c r="H212" s="665" t="s">
        <v>3134</v>
      </c>
      <c r="I212" s="667">
        <v>299.25</v>
      </c>
      <c r="J212" s="667">
        <v>12</v>
      </c>
      <c r="K212" s="668">
        <v>3610.01</v>
      </c>
    </row>
    <row r="213" spans="1:11" ht="14.4" customHeight="1" x14ac:dyDescent="0.3">
      <c r="A213" s="663" t="s">
        <v>523</v>
      </c>
      <c r="B213" s="664" t="s">
        <v>1838</v>
      </c>
      <c r="C213" s="665" t="s">
        <v>533</v>
      </c>
      <c r="D213" s="666" t="s">
        <v>1840</v>
      </c>
      <c r="E213" s="665" t="s">
        <v>3629</v>
      </c>
      <c r="F213" s="666" t="s">
        <v>3630</v>
      </c>
      <c r="G213" s="665" t="s">
        <v>3135</v>
      </c>
      <c r="H213" s="665" t="s">
        <v>3136</v>
      </c>
      <c r="I213" s="667">
        <v>278.3</v>
      </c>
      <c r="J213" s="667">
        <v>1</v>
      </c>
      <c r="K213" s="668">
        <v>278.3</v>
      </c>
    </row>
    <row r="214" spans="1:11" ht="14.4" customHeight="1" x14ac:dyDescent="0.3">
      <c r="A214" s="663" t="s">
        <v>523</v>
      </c>
      <c r="B214" s="664" t="s">
        <v>1838</v>
      </c>
      <c r="C214" s="665" t="s">
        <v>533</v>
      </c>
      <c r="D214" s="666" t="s">
        <v>1840</v>
      </c>
      <c r="E214" s="665" t="s">
        <v>3629</v>
      </c>
      <c r="F214" s="666" t="s">
        <v>3630</v>
      </c>
      <c r="G214" s="665" t="s">
        <v>3137</v>
      </c>
      <c r="H214" s="665" t="s">
        <v>3138</v>
      </c>
      <c r="I214" s="667">
        <v>338.78</v>
      </c>
      <c r="J214" s="667">
        <v>3</v>
      </c>
      <c r="K214" s="668">
        <v>1016.35</v>
      </c>
    </row>
    <row r="215" spans="1:11" ht="14.4" customHeight="1" x14ac:dyDescent="0.3">
      <c r="A215" s="663" t="s">
        <v>523</v>
      </c>
      <c r="B215" s="664" t="s">
        <v>1838</v>
      </c>
      <c r="C215" s="665" t="s">
        <v>533</v>
      </c>
      <c r="D215" s="666" t="s">
        <v>1840</v>
      </c>
      <c r="E215" s="665" t="s">
        <v>3629</v>
      </c>
      <c r="F215" s="666" t="s">
        <v>3630</v>
      </c>
      <c r="G215" s="665" t="s">
        <v>3139</v>
      </c>
      <c r="H215" s="665" t="s">
        <v>3140</v>
      </c>
      <c r="I215" s="667">
        <v>411.37</v>
      </c>
      <c r="J215" s="667">
        <v>3</v>
      </c>
      <c r="K215" s="668">
        <v>1234.0999999999999</v>
      </c>
    </row>
    <row r="216" spans="1:11" ht="14.4" customHeight="1" x14ac:dyDescent="0.3">
      <c r="A216" s="663" t="s">
        <v>523</v>
      </c>
      <c r="B216" s="664" t="s">
        <v>1838</v>
      </c>
      <c r="C216" s="665" t="s">
        <v>533</v>
      </c>
      <c r="D216" s="666" t="s">
        <v>1840</v>
      </c>
      <c r="E216" s="665" t="s">
        <v>3629</v>
      </c>
      <c r="F216" s="666" t="s">
        <v>3630</v>
      </c>
      <c r="G216" s="665" t="s">
        <v>3141</v>
      </c>
      <c r="H216" s="665" t="s">
        <v>3142</v>
      </c>
      <c r="I216" s="667">
        <v>2262.6999999999998</v>
      </c>
      <c r="J216" s="667">
        <v>1</v>
      </c>
      <c r="K216" s="668">
        <v>2262.6999999999998</v>
      </c>
    </row>
    <row r="217" spans="1:11" ht="14.4" customHeight="1" x14ac:dyDescent="0.3">
      <c r="A217" s="663" t="s">
        <v>523</v>
      </c>
      <c r="B217" s="664" t="s">
        <v>1838</v>
      </c>
      <c r="C217" s="665" t="s">
        <v>533</v>
      </c>
      <c r="D217" s="666" t="s">
        <v>1840</v>
      </c>
      <c r="E217" s="665" t="s">
        <v>3629</v>
      </c>
      <c r="F217" s="666" t="s">
        <v>3630</v>
      </c>
      <c r="G217" s="665" t="s">
        <v>3143</v>
      </c>
      <c r="H217" s="665" t="s">
        <v>3144</v>
      </c>
      <c r="I217" s="667">
        <v>4168.45</v>
      </c>
      <c r="J217" s="667">
        <v>1</v>
      </c>
      <c r="K217" s="668">
        <v>4168.45</v>
      </c>
    </row>
    <row r="218" spans="1:11" ht="14.4" customHeight="1" x14ac:dyDescent="0.3">
      <c r="A218" s="663" t="s">
        <v>523</v>
      </c>
      <c r="B218" s="664" t="s">
        <v>1838</v>
      </c>
      <c r="C218" s="665" t="s">
        <v>533</v>
      </c>
      <c r="D218" s="666" t="s">
        <v>1840</v>
      </c>
      <c r="E218" s="665" t="s">
        <v>3629</v>
      </c>
      <c r="F218" s="666" t="s">
        <v>3630</v>
      </c>
      <c r="G218" s="665" t="s">
        <v>3145</v>
      </c>
      <c r="H218" s="665" t="s">
        <v>3146</v>
      </c>
      <c r="I218" s="667">
        <v>2897.51</v>
      </c>
      <c r="J218" s="667">
        <v>1</v>
      </c>
      <c r="K218" s="668">
        <v>2897.51</v>
      </c>
    </row>
    <row r="219" spans="1:11" ht="14.4" customHeight="1" x14ac:dyDescent="0.3">
      <c r="A219" s="663" t="s">
        <v>523</v>
      </c>
      <c r="B219" s="664" t="s">
        <v>1838</v>
      </c>
      <c r="C219" s="665" t="s">
        <v>533</v>
      </c>
      <c r="D219" s="666" t="s">
        <v>1840</v>
      </c>
      <c r="E219" s="665" t="s">
        <v>3629</v>
      </c>
      <c r="F219" s="666" t="s">
        <v>3630</v>
      </c>
      <c r="G219" s="665" t="s">
        <v>3147</v>
      </c>
      <c r="H219" s="665" t="s">
        <v>3148</v>
      </c>
      <c r="I219" s="667">
        <v>606.5</v>
      </c>
      <c r="J219" s="667">
        <v>5</v>
      </c>
      <c r="K219" s="668">
        <v>3032.5</v>
      </c>
    </row>
    <row r="220" spans="1:11" ht="14.4" customHeight="1" x14ac:dyDescent="0.3">
      <c r="A220" s="663" t="s">
        <v>523</v>
      </c>
      <c r="B220" s="664" t="s">
        <v>1838</v>
      </c>
      <c r="C220" s="665" t="s">
        <v>533</v>
      </c>
      <c r="D220" s="666" t="s">
        <v>1840</v>
      </c>
      <c r="E220" s="665" t="s">
        <v>3629</v>
      </c>
      <c r="F220" s="666" t="s">
        <v>3630</v>
      </c>
      <c r="G220" s="665" t="s">
        <v>3149</v>
      </c>
      <c r="H220" s="665" t="s">
        <v>3150</v>
      </c>
      <c r="I220" s="667">
        <v>606.5</v>
      </c>
      <c r="J220" s="667">
        <v>5</v>
      </c>
      <c r="K220" s="668">
        <v>3032.5</v>
      </c>
    </row>
    <row r="221" spans="1:11" ht="14.4" customHeight="1" x14ac:dyDescent="0.3">
      <c r="A221" s="663" t="s">
        <v>523</v>
      </c>
      <c r="B221" s="664" t="s">
        <v>1838</v>
      </c>
      <c r="C221" s="665" t="s">
        <v>533</v>
      </c>
      <c r="D221" s="666" t="s">
        <v>1840</v>
      </c>
      <c r="E221" s="665" t="s">
        <v>3629</v>
      </c>
      <c r="F221" s="666" t="s">
        <v>3630</v>
      </c>
      <c r="G221" s="665" t="s">
        <v>3151</v>
      </c>
      <c r="H221" s="665" t="s">
        <v>3152</v>
      </c>
      <c r="I221" s="667">
        <v>1244.5</v>
      </c>
      <c r="J221" s="667">
        <v>1</v>
      </c>
      <c r="K221" s="668">
        <v>1244.5</v>
      </c>
    </row>
    <row r="222" spans="1:11" ht="14.4" customHeight="1" x14ac:dyDescent="0.3">
      <c r="A222" s="663" t="s">
        <v>523</v>
      </c>
      <c r="B222" s="664" t="s">
        <v>1838</v>
      </c>
      <c r="C222" s="665" t="s">
        <v>533</v>
      </c>
      <c r="D222" s="666" t="s">
        <v>1840</v>
      </c>
      <c r="E222" s="665" t="s">
        <v>3629</v>
      </c>
      <c r="F222" s="666" t="s">
        <v>3630</v>
      </c>
      <c r="G222" s="665" t="s">
        <v>3153</v>
      </c>
      <c r="H222" s="665" t="s">
        <v>3154</v>
      </c>
      <c r="I222" s="667">
        <v>649</v>
      </c>
      <c r="J222" s="667">
        <v>1</v>
      </c>
      <c r="K222" s="668">
        <v>649</v>
      </c>
    </row>
    <row r="223" spans="1:11" ht="14.4" customHeight="1" x14ac:dyDescent="0.3">
      <c r="A223" s="663" t="s">
        <v>523</v>
      </c>
      <c r="B223" s="664" t="s">
        <v>1838</v>
      </c>
      <c r="C223" s="665" t="s">
        <v>533</v>
      </c>
      <c r="D223" s="666" t="s">
        <v>1840</v>
      </c>
      <c r="E223" s="665" t="s">
        <v>3629</v>
      </c>
      <c r="F223" s="666" t="s">
        <v>3630</v>
      </c>
      <c r="G223" s="665" t="s">
        <v>3155</v>
      </c>
      <c r="H223" s="665" t="s">
        <v>3156</v>
      </c>
      <c r="I223" s="667">
        <v>2897.5</v>
      </c>
      <c r="J223" s="667">
        <v>2</v>
      </c>
      <c r="K223" s="668">
        <v>5795</v>
      </c>
    </row>
    <row r="224" spans="1:11" ht="14.4" customHeight="1" x14ac:dyDescent="0.3">
      <c r="A224" s="663" t="s">
        <v>523</v>
      </c>
      <c r="B224" s="664" t="s">
        <v>1838</v>
      </c>
      <c r="C224" s="665" t="s">
        <v>533</v>
      </c>
      <c r="D224" s="666" t="s">
        <v>1840</v>
      </c>
      <c r="E224" s="665" t="s">
        <v>3629</v>
      </c>
      <c r="F224" s="666" t="s">
        <v>3630</v>
      </c>
      <c r="G224" s="665" t="s">
        <v>3157</v>
      </c>
      <c r="H224" s="665" t="s">
        <v>3158</v>
      </c>
      <c r="I224" s="667">
        <v>2897.5050000000001</v>
      </c>
      <c r="J224" s="667">
        <v>4</v>
      </c>
      <c r="K224" s="668">
        <v>11590.01</v>
      </c>
    </row>
    <row r="225" spans="1:11" ht="14.4" customHeight="1" x14ac:dyDescent="0.3">
      <c r="A225" s="663" t="s">
        <v>523</v>
      </c>
      <c r="B225" s="664" t="s">
        <v>1838</v>
      </c>
      <c r="C225" s="665" t="s">
        <v>533</v>
      </c>
      <c r="D225" s="666" t="s">
        <v>1840</v>
      </c>
      <c r="E225" s="665" t="s">
        <v>3629</v>
      </c>
      <c r="F225" s="666" t="s">
        <v>3630</v>
      </c>
      <c r="G225" s="665" t="s">
        <v>3159</v>
      </c>
      <c r="H225" s="665" t="s">
        <v>3160</v>
      </c>
      <c r="I225" s="667">
        <v>1420</v>
      </c>
      <c r="J225" s="667">
        <v>1</v>
      </c>
      <c r="K225" s="668">
        <v>1420</v>
      </c>
    </row>
    <row r="226" spans="1:11" ht="14.4" customHeight="1" x14ac:dyDescent="0.3">
      <c r="A226" s="663" t="s">
        <v>523</v>
      </c>
      <c r="B226" s="664" t="s">
        <v>1838</v>
      </c>
      <c r="C226" s="665" t="s">
        <v>533</v>
      </c>
      <c r="D226" s="666" t="s">
        <v>1840</v>
      </c>
      <c r="E226" s="665" t="s">
        <v>3629</v>
      </c>
      <c r="F226" s="666" t="s">
        <v>3630</v>
      </c>
      <c r="G226" s="665" t="s">
        <v>3161</v>
      </c>
      <c r="H226" s="665" t="s">
        <v>3162</v>
      </c>
      <c r="I226" s="667">
        <v>3105</v>
      </c>
      <c r="J226" s="667">
        <v>1</v>
      </c>
      <c r="K226" s="668">
        <v>3105</v>
      </c>
    </row>
    <row r="227" spans="1:11" ht="14.4" customHeight="1" x14ac:dyDescent="0.3">
      <c r="A227" s="663" t="s">
        <v>523</v>
      </c>
      <c r="B227" s="664" t="s">
        <v>1838</v>
      </c>
      <c r="C227" s="665" t="s">
        <v>533</v>
      </c>
      <c r="D227" s="666" t="s">
        <v>1840</v>
      </c>
      <c r="E227" s="665" t="s">
        <v>3629</v>
      </c>
      <c r="F227" s="666" t="s">
        <v>3630</v>
      </c>
      <c r="G227" s="665" t="s">
        <v>3163</v>
      </c>
      <c r="H227" s="665" t="s">
        <v>3164</v>
      </c>
      <c r="I227" s="667">
        <v>2897.5050000000001</v>
      </c>
      <c r="J227" s="667">
        <v>4</v>
      </c>
      <c r="K227" s="668">
        <v>11590.02</v>
      </c>
    </row>
    <row r="228" spans="1:11" ht="14.4" customHeight="1" x14ac:dyDescent="0.3">
      <c r="A228" s="663" t="s">
        <v>523</v>
      </c>
      <c r="B228" s="664" t="s">
        <v>1838</v>
      </c>
      <c r="C228" s="665" t="s">
        <v>533</v>
      </c>
      <c r="D228" s="666" t="s">
        <v>1840</v>
      </c>
      <c r="E228" s="665" t="s">
        <v>3629</v>
      </c>
      <c r="F228" s="666" t="s">
        <v>3630</v>
      </c>
      <c r="G228" s="665" t="s">
        <v>3165</v>
      </c>
      <c r="H228" s="665" t="s">
        <v>3166</v>
      </c>
      <c r="I228" s="667">
        <v>2200</v>
      </c>
      <c r="J228" s="667">
        <v>2</v>
      </c>
      <c r="K228" s="668">
        <v>4400</v>
      </c>
    </row>
    <row r="229" spans="1:11" ht="14.4" customHeight="1" x14ac:dyDescent="0.3">
      <c r="A229" s="663" t="s">
        <v>523</v>
      </c>
      <c r="B229" s="664" t="s">
        <v>1838</v>
      </c>
      <c r="C229" s="665" t="s">
        <v>533</v>
      </c>
      <c r="D229" s="666" t="s">
        <v>1840</v>
      </c>
      <c r="E229" s="665" t="s">
        <v>3629</v>
      </c>
      <c r="F229" s="666" t="s">
        <v>3630</v>
      </c>
      <c r="G229" s="665" t="s">
        <v>3167</v>
      </c>
      <c r="H229" s="665" t="s">
        <v>3168</v>
      </c>
      <c r="I229" s="667">
        <v>250</v>
      </c>
      <c r="J229" s="667">
        <v>2</v>
      </c>
      <c r="K229" s="668">
        <v>500</v>
      </c>
    </row>
    <row r="230" spans="1:11" ht="14.4" customHeight="1" x14ac:dyDescent="0.3">
      <c r="A230" s="663" t="s">
        <v>523</v>
      </c>
      <c r="B230" s="664" t="s">
        <v>1838</v>
      </c>
      <c r="C230" s="665" t="s">
        <v>533</v>
      </c>
      <c r="D230" s="666" t="s">
        <v>1840</v>
      </c>
      <c r="E230" s="665" t="s">
        <v>3629</v>
      </c>
      <c r="F230" s="666" t="s">
        <v>3630</v>
      </c>
      <c r="G230" s="665" t="s">
        <v>3169</v>
      </c>
      <c r="H230" s="665" t="s">
        <v>3170</v>
      </c>
      <c r="I230" s="667">
        <v>3949</v>
      </c>
      <c r="J230" s="667">
        <v>1</v>
      </c>
      <c r="K230" s="668">
        <v>3949</v>
      </c>
    </row>
    <row r="231" spans="1:11" ht="14.4" customHeight="1" x14ac:dyDescent="0.3">
      <c r="A231" s="663" t="s">
        <v>523</v>
      </c>
      <c r="B231" s="664" t="s">
        <v>1838</v>
      </c>
      <c r="C231" s="665" t="s">
        <v>533</v>
      </c>
      <c r="D231" s="666" t="s">
        <v>1840</v>
      </c>
      <c r="E231" s="665" t="s">
        <v>3629</v>
      </c>
      <c r="F231" s="666" t="s">
        <v>3630</v>
      </c>
      <c r="G231" s="665" t="s">
        <v>3171</v>
      </c>
      <c r="H231" s="665" t="s">
        <v>3172</v>
      </c>
      <c r="I231" s="667">
        <v>3949</v>
      </c>
      <c r="J231" s="667">
        <v>1</v>
      </c>
      <c r="K231" s="668">
        <v>3949</v>
      </c>
    </row>
    <row r="232" spans="1:11" ht="14.4" customHeight="1" x14ac:dyDescent="0.3">
      <c r="A232" s="663" t="s">
        <v>523</v>
      </c>
      <c r="B232" s="664" t="s">
        <v>1838</v>
      </c>
      <c r="C232" s="665" t="s">
        <v>533</v>
      </c>
      <c r="D232" s="666" t="s">
        <v>1840</v>
      </c>
      <c r="E232" s="665" t="s">
        <v>3619</v>
      </c>
      <c r="F232" s="666" t="s">
        <v>3620</v>
      </c>
      <c r="G232" s="665" t="s">
        <v>3173</v>
      </c>
      <c r="H232" s="665" t="s">
        <v>3174</v>
      </c>
      <c r="I232" s="667">
        <v>24.73</v>
      </c>
      <c r="J232" s="667">
        <v>36</v>
      </c>
      <c r="K232" s="668">
        <v>890.1</v>
      </c>
    </row>
    <row r="233" spans="1:11" ht="14.4" customHeight="1" x14ac:dyDescent="0.3">
      <c r="A233" s="663" t="s">
        <v>523</v>
      </c>
      <c r="B233" s="664" t="s">
        <v>1838</v>
      </c>
      <c r="C233" s="665" t="s">
        <v>533</v>
      </c>
      <c r="D233" s="666" t="s">
        <v>1840</v>
      </c>
      <c r="E233" s="665" t="s">
        <v>3619</v>
      </c>
      <c r="F233" s="666" t="s">
        <v>3620</v>
      </c>
      <c r="G233" s="665" t="s">
        <v>3013</v>
      </c>
      <c r="H233" s="665" t="s">
        <v>3014</v>
      </c>
      <c r="I233" s="667">
        <v>42.1</v>
      </c>
      <c r="J233" s="667">
        <v>288</v>
      </c>
      <c r="K233" s="668">
        <v>12125.7</v>
      </c>
    </row>
    <row r="234" spans="1:11" ht="14.4" customHeight="1" x14ac:dyDescent="0.3">
      <c r="A234" s="663" t="s">
        <v>523</v>
      </c>
      <c r="B234" s="664" t="s">
        <v>1838</v>
      </c>
      <c r="C234" s="665" t="s">
        <v>533</v>
      </c>
      <c r="D234" s="666" t="s">
        <v>1840</v>
      </c>
      <c r="E234" s="665" t="s">
        <v>3619</v>
      </c>
      <c r="F234" s="666" t="s">
        <v>3620</v>
      </c>
      <c r="G234" s="665" t="s">
        <v>3015</v>
      </c>
      <c r="H234" s="665" t="s">
        <v>3016</v>
      </c>
      <c r="I234" s="667">
        <v>39.67</v>
      </c>
      <c r="J234" s="667">
        <v>72</v>
      </c>
      <c r="K234" s="668">
        <v>2856.6</v>
      </c>
    </row>
    <row r="235" spans="1:11" ht="14.4" customHeight="1" x14ac:dyDescent="0.3">
      <c r="A235" s="663" t="s">
        <v>523</v>
      </c>
      <c r="B235" s="664" t="s">
        <v>1838</v>
      </c>
      <c r="C235" s="665" t="s">
        <v>533</v>
      </c>
      <c r="D235" s="666" t="s">
        <v>1840</v>
      </c>
      <c r="E235" s="665" t="s">
        <v>3619</v>
      </c>
      <c r="F235" s="666" t="s">
        <v>3620</v>
      </c>
      <c r="G235" s="665" t="s">
        <v>3017</v>
      </c>
      <c r="H235" s="665" t="s">
        <v>3018</v>
      </c>
      <c r="I235" s="667">
        <v>26.57</v>
      </c>
      <c r="J235" s="667">
        <v>144</v>
      </c>
      <c r="K235" s="668">
        <v>3825.36</v>
      </c>
    </row>
    <row r="236" spans="1:11" ht="14.4" customHeight="1" x14ac:dyDescent="0.3">
      <c r="A236" s="663" t="s">
        <v>523</v>
      </c>
      <c r="B236" s="664" t="s">
        <v>1838</v>
      </c>
      <c r="C236" s="665" t="s">
        <v>533</v>
      </c>
      <c r="D236" s="666" t="s">
        <v>1840</v>
      </c>
      <c r="E236" s="665" t="s">
        <v>3619</v>
      </c>
      <c r="F236" s="666" t="s">
        <v>3620</v>
      </c>
      <c r="G236" s="665" t="s">
        <v>3175</v>
      </c>
      <c r="H236" s="665" t="s">
        <v>3176</v>
      </c>
      <c r="I236" s="667">
        <v>30.31</v>
      </c>
      <c r="J236" s="667">
        <v>72</v>
      </c>
      <c r="K236" s="668">
        <v>2182.48</v>
      </c>
    </row>
    <row r="237" spans="1:11" ht="14.4" customHeight="1" x14ac:dyDescent="0.3">
      <c r="A237" s="663" t="s">
        <v>523</v>
      </c>
      <c r="B237" s="664" t="s">
        <v>1838</v>
      </c>
      <c r="C237" s="665" t="s">
        <v>533</v>
      </c>
      <c r="D237" s="666" t="s">
        <v>1840</v>
      </c>
      <c r="E237" s="665" t="s">
        <v>3619</v>
      </c>
      <c r="F237" s="666" t="s">
        <v>3620</v>
      </c>
      <c r="G237" s="665" t="s">
        <v>3177</v>
      </c>
      <c r="H237" s="665" t="s">
        <v>3178</v>
      </c>
      <c r="I237" s="667">
        <v>65.400000000000006</v>
      </c>
      <c r="J237" s="667">
        <v>72</v>
      </c>
      <c r="K237" s="668">
        <v>4708.66</v>
      </c>
    </row>
    <row r="238" spans="1:11" ht="14.4" customHeight="1" x14ac:dyDescent="0.3">
      <c r="A238" s="663" t="s">
        <v>523</v>
      </c>
      <c r="B238" s="664" t="s">
        <v>1838</v>
      </c>
      <c r="C238" s="665" t="s">
        <v>533</v>
      </c>
      <c r="D238" s="666" t="s">
        <v>1840</v>
      </c>
      <c r="E238" s="665" t="s">
        <v>3619</v>
      </c>
      <c r="F238" s="666" t="s">
        <v>3620</v>
      </c>
      <c r="G238" s="665" t="s">
        <v>3021</v>
      </c>
      <c r="H238" s="665" t="s">
        <v>3022</v>
      </c>
      <c r="I238" s="667">
        <v>69.92</v>
      </c>
      <c r="J238" s="667">
        <v>120</v>
      </c>
      <c r="K238" s="668">
        <v>8389.99</v>
      </c>
    </row>
    <row r="239" spans="1:11" ht="14.4" customHeight="1" x14ac:dyDescent="0.3">
      <c r="A239" s="663" t="s">
        <v>523</v>
      </c>
      <c r="B239" s="664" t="s">
        <v>1838</v>
      </c>
      <c r="C239" s="665" t="s">
        <v>533</v>
      </c>
      <c r="D239" s="666" t="s">
        <v>1840</v>
      </c>
      <c r="E239" s="665" t="s">
        <v>3619</v>
      </c>
      <c r="F239" s="666" t="s">
        <v>3620</v>
      </c>
      <c r="G239" s="665" t="s">
        <v>3179</v>
      </c>
      <c r="H239" s="665" t="s">
        <v>3180</v>
      </c>
      <c r="I239" s="667">
        <v>73.03</v>
      </c>
      <c r="J239" s="667">
        <v>36</v>
      </c>
      <c r="K239" s="668">
        <v>2628.9</v>
      </c>
    </row>
    <row r="240" spans="1:11" ht="14.4" customHeight="1" x14ac:dyDescent="0.3">
      <c r="A240" s="663" t="s">
        <v>523</v>
      </c>
      <c r="B240" s="664" t="s">
        <v>1838</v>
      </c>
      <c r="C240" s="665" t="s">
        <v>533</v>
      </c>
      <c r="D240" s="666" t="s">
        <v>1840</v>
      </c>
      <c r="E240" s="665" t="s">
        <v>3619</v>
      </c>
      <c r="F240" s="666" t="s">
        <v>3620</v>
      </c>
      <c r="G240" s="665" t="s">
        <v>3181</v>
      </c>
      <c r="H240" s="665" t="s">
        <v>3182</v>
      </c>
      <c r="I240" s="667">
        <v>67.42</v>
      </c>
      <c r="J240" s="667">
        <v>96</v>
      </c>
      <c r="K240" s="668">
        <v>6472.4</v>
      </c>
    </row>
    <row r="241" spans="1:11" ht="14.4" customHeight="1" x14ac:dyDescent="0.3">
      <c r="A241" s="663" t="s">
        <v>523</v>
      </c>
      <c r="B241" s="664" t="s">
        <v>1838</v>
      </c>
      <c r="C241" s="665" t="s">
        <v>533</v>
      </c>
      <c r="D241" s="666" t="s">
        <v>1840</v>
      </c>
      <c r="E241" s="665" t="s">
        <v>3619</v>
      </c>
      <c r="F241" s="666" t="s">
        <v>3620</v>
      </c>
      <c r="G241" s="665" t="s">
        <v>3183</v>
      </c>
      <c r="H241" s="665" t="s">
        <v>3184</v>
      </c>
      <c r="I241" s="667">
        <v>30.2</v>
      </c>
      <c r="J241" s="667">
        <v>72</v>
      </c>
      <c r="K241" s="668">
        <v>2174.42</v>
      </c>
    </row>
    <row r="242" spans="1:11" ht="14.4" customHeight="1" x14ac:dyDescent="0.3">
      <c r="A242" s="663" t="s">
        <v>523</v>
      </c>
      <c r="B242" s="664" t="s">
        <v>1838</v>
      </c>
      <c r="C242" s="665" t="s">
        <v>533</v>
      </c>
      <c r="D242" s="666" t="s">
        <v>1840</v>
      </c>
      <c r="E242" s="665" t="s">
        <v>3619</v>
      </c>
      <c r="F242" s="666" t="s">
        <v>3620</v>
      </c>
      <c r="G242" s="665" t="s">
        <v>3185</v>
      </c>
      <c r="H242" s="665" t="s">
        <v>3186</v>
      </c>
      <c r="I242" s="667">
        <v>69.92</v>
      </c>
      <c r="J242" s="667">
        <v>72</v>
      </c>
      <c r="K242" s="668">
        <v>5033.99</v>
      </c>
    </row>
    <row r="243" spans="1:11" ht="14.4" customHeight="1" x14ac:dyDescent="0.3">
      <c r="A243" s="663" t="s">
        <v>523</v>
      </c>
      <c r="B243" s="664" t="s">
        <v>1838</v>
      </c>
      <c r="C243" s="665" t="s">
        <v>533</v>
      </c>
      <c r="D243" s="666" t="s">
        <v>1840</v>
      </c>
      <c r="E243" s="665" t="s">
        <v>3619</v>
      </c>
      <c r="F243" s="666" t="s">
        <v>3620</v>
      </c>
      <c r="G243" s="665" t="s">
        <v>3187</v>
      </c>
      <c r="H243" s="665" t="s">
        <v>3188</v>
      </c>
      <c r="I243" s="667">
        <v>41.18</v>
      </c>
      <c r="J243" s="667">
        <v>36</v>
      </c>
      <c r="K243" s="668">
        <v>1482.58</v>
      </c>
    </row>
    <row r="244" spans="1:11" ht="14.4" customHeight="1" x14ac:dyDescent="0.3">
      <c r="A244" s="663" t="s">
        <v>523</v>
      </c>
      <c r="B244" s="664" t="s">
        <v>1838</v>
      </c>
      <c r="C244" s="665" t="s">
        <v>533</v>
      </c>
      <c r="D244" s="666" t="s">
        <v>1840</v>
      </c>
      <c r="E244" s="665" t="s">
        <v>3619</v>
      </c>
      <c r="F244" s="666" t="s">
        <v>3620</v>
      </c>
      <c r="G244" s="665" t="s">
        <v>3027</v>
      </c>
      <c r="H244" s="665" t="s">
        <v>3028</v>
      </c>
      <c r="I244" s="667">
        <v>30.2</v>
      </c>
      <c r="J244" s="667">
        <v>36</v>
      </c>
      <c r="K244" s="668">
        <v>1087.21</v>
      </c>
    </row>
    <row r="245" spans="1:11" ht="14.4" customHeight="1" x14ac:dyDescent="0.3">
      <c r="A245" s="663" t="s">
        <v>523</v>
      </c>
      <c r="B245" s="664" t="s">
        <v>1838</v>
      </c>
      <c r="C245" s="665" t="s">
        <v>533</v>
      </c>
      <c r="D245" s="666" t="s">
        <v>1840</v>
      </c>
      <c r="E245" s="665" t="s">
        <v>3619</v>
      </c>
      <c r="F245" s="666" t="s">
        <v>3620</v>
      </c>
      <c r="G245" s="665" t="s">
        <v>3031</v>
      </c>
      <c r="H245" s="665" t="s">
        <v>3032</v>
      </c>
      <c r="I245" s="667">
        <v>60.38</v>
      </c>
      <c r="J245" s="667">
        <v>168</v>
      </c>
      <c r="K245" s="668">
        <v>10143.11</v>
      </c>
    </row>
    <row r="246" spans="1:11" ht="14.4" customHeight="1" x14ac:dyDescent="0.3">
      <c r="A246" s="663" t="s">
        <v>523</v>
      </c>
      <c r="B246" s="664" t="s">
        <v>1838</v>
      </c>
      <c r="C246" s="665" t="s">
        <v>533</v>
      </c>
      <c r="D246" s="666" t="s">
        <v>1840</v>
      </c>
      <c r="E246" s="665" t="s">
        <v>3621</v>
      </c>
      <c r="F246" s="666" t="s">
        <v>3622</v>
      </c>
      <c r="G246" s="665" t="s">
        <v>3033</v>
      </c>
      <c r="H246" s="665" t="s">
        <v>3034</v>
      </c>
      <c r="I246" s="667">
        <v>0.3</v>
      </c>
      <c r="J246" s="667">
        <v>1800</v>
      </c>
      <c r="K246" s="668">
        <v>540</v>
      </c>
    </row>
    <row r="247" spans="1:11" ht="14.4" customHeight="1" x14ac:dyDescent="0.3">
      <c r="A247" s="663" t="s">
        <v>523</v>
      </c>
      <c r="B247" s="664" t="s">
        <v>1838</v>
      </c>
      <c r="C247" s="665" t="s">
        <v>533</v>
      </c>
      <c r="D247" s="666" t="s">
        <v>1840</v>
      </c>
      <c r="E247" s="665" t="s">
        <v>3621</v>
      </c>
      <c r="F247" s="666" t="s">
        <v>3622</v>
      </c>
      <c r="G247" s="665" t="s">
        <v>3035</v>
      </c>
      <c r="H247" s="665" t="s">
        <v>3036</v>
      </c>
      <c r="I247" s="667">
        <v>0.30499999999999999</v>
      </c>
      <c r="J247" s="667">
        <v>3100</v>
      </c>
      <c r="K247" s="668">
        <v>940</v>
      </c>
    </row>
    <row r="248" spans="1:11" ht="14.4" customHeight="1" x14ac:dyDescent="0.3">
      <c r="A248" s="663" t="s">
        <v>523</v>
      </c>
      <c r="B248" s="664" t="s">
        <v>1838</v>
      </c>
      <c r="C248" s="665" t="s">
        <v>533</v>
      </c>
      <c r="D248" s="666" t="s">
        <v>1840</v>
      </c>
      <c r="E248" s="665" t="s">
        <v>3621</v>
      </c>
      <c r="F248" s="666" t="s">
        <v>3622</v>
      </c>
      <c r="G248" s="665" t="s">
        <v>3037</v>
      </c>
      <c r="H248" s="665" t="s">
        <v>3038</v>
      </c>
      <c r="I248" s="667">
        <v>0.48333333333333334</v>
      </c>
      <c r="J248" s="667">
        <v>700</v>
      </c>
      <c r="K248" s="668">
        <v>338</v>
      </c>
    </row>
    <row r="249" spans="1:11" ht="14.4" customHeight="1" x14ac:dyDescent="0.3">
      <c r="A249" s="663" t="s">
        <v>523</v>
      </c>
      <c r="B249" s="664" t="s">
        <v>1838</v>
      </c>
      <c r="C249" s="665" t="s">
        <v>533</v>
      </c>
      <c r="D249" s="666" t="s">
        <v>1840</v>
      </c>
      <c r="E249" s="665" t="s">
        <v>3621</v>
      </c>
      <c r="F249" s="666" t="s">
        <v>3622</v>
      </c>
      <c r="G249" s="665" t="s">
        <v>3039</v>
      </c>
      <c r="H249" s="665" t="s">
        <v>3040</v>
      </c>
      <c r="I249" s="667">
        <v>1.8</v>
      </c>
      <c r="J249" s="667">
        <v>100</v>
      </c>
      <c r="K249" s="668">
        <v>180</v>
      </c>
    </row>
    <row r="250" spans="1:11" ht="14.4" customHeight="1" x14ac:dyDescent="0.3">
      <c r="A250" s="663" t="s">
        <v>523</v>
      </c>
      <c r="B250" s="664" t="s">
        <v>1838</v>
      </c>
      <c r="C250" s="665" t="s">
        <v>533</v>
      </c>
      <c r="D250" s="666" t="s">
        <v>1840</v>
      </c>
      <c r="E250" s="665" t="s">
        <v>3621</v>
      </c>
      <c r="F250" s="666" t="s">
        <v>3622</v>
      </c>
      <c r="G250" s="665" t="s">
        <v>3041</v>
      </c>
      <c r="H250" s="665" t="s">
        <v>3042</v>
      </c>
      <c r="I250" s="667">
        <v>1.81</v>
      </c>
      <c r="J250" s="667">
        <v>100</v>
      </c>
      <c r="K250" s="668">
        <v>181</v>
      </c>
    </row>
    <row r="251" spans="1:11" ht="14.4" customHeight="1" x14ac:dyDescent="0.3">
      <c r="A251" s="663" t="s">
        <v>523</v>
      </c>
      <c r="B251" s="664" t="s">
        <v>1838</v>
      </c>
      <c r="C251" s="665" t="s">
        <v>533</v>
      </c>
      <c r="D251" s="666" t="s">
        <v>1840</v>
      </c>
      <c r="E251" s="665" t="s">
        <v>3623</v>
      </c>
      <c r="F251" s="666" t="s">
        <v>3624</v>
      </c>
      <c r="G251" s="665" t="s">
        <v>3043</v>
      </c>
      <c r="H251" s="665" t="s">
        <v>3044</v>
      </c>
      <c r="I251" s="667">
        <v>0.8</v>
      </c>
      <c r="J251" s="667">
        <v>1000</v>
      </c>
      <c r="K251" s="668">
        <v>804.1</v>
      </c>
    </row>
    <row r="252" spans="1:11" ht="14.4" customHeight="1" x14ac:dyDescent="0.3">
      <c r="A252" s="663" t="s">
        <v>523</v>
      </c>
      <c r="B252" s="664" t="s">
        <v>1838</v>
      </c>
      <c r="C252" s="665" t="s">
        <v>533</v>
      </c>
      <c r="D252" s="666" t="s">
        <v>1840</v>
      </c>
      <c r="E252" s="665" t="s">
        <v>3623</v>
      </c>
      <c r="F252" s="666" t="s">
        <v>3624</v>
      </c>
      <c r="G252" s="665" t="s">
        <v>3045</v>
      </c>
      <c r="H252" s="665" t="s">
        <v>3046</v>
      </c>
      <c r="I252" s="667">
        <v>0.81</v>
      </c>
      <c r="J252" s="667">
        <v>2000</v>
      </c>
      <c r="K252" s="668">
        <v>1614.15</v>
      </c>
    </row>
    <row r="253" spans="1:11" ht="14.4" customHeight="1" x14ac:dyDescent="0.3">
      <c r="A253" s="663" t="s">
        <v>523</v>
      </c>
      <c r="B253" s="664" t="s">
        <v>1838</v>
      </c>
      <c r="C253" s="665" t="s">
        <v>533</v>
      </c>
      <c r="D253" s="666" t="s">
        <v>1840</v>
      </c>
      <c r="E253" s="665" t="s">
        <v>3623</v>
      </c>
      <c r="F253" s="666" t="s">
        <v>3624</v>
      </c>
      <c r="G253" s="665" t="s">
        <v>3047</v>
      </c>
      <c r="H253" s="665" t="s">
        <v>3048</v>
      </c>
      <c r="I253" s="667">
        <v>0.70666666666666667</v>
      </c>
      <c r="J253" s="667">
        <v>14600</v>
      </c>
      <c r="K253" s="668">
        <v>10326</v>
      </c>
    </row>
    <row r="254" spans="1:11" ht="14.4" customHeight="1" x14ac:dyDescent="0.3">
      <c r="A254" s="663" t="s">
        <v>523</v>
      </c>
      <c r="B254" s="664" t="s">
        <v>1838</v>
      </c>
      <c r="C254" s="665" t="s">
        <v>533</v>
      </c>
      <c r="D254" s="666" t="s">
        <v>1840</v>
      </c>
      <c r="E254" s="665" t="s">
        <v>3623</v>
      </c>
      <c r="F254" s="666" t="s">
        <v>3624</v>
      </c>
      <c r="G254" s="665" t="s">
        <v>3049</v>
      </c>
      <c r="H254" s="665" t="s">
        <v>3050</v>
      </c>
      <c r="I254" s="667">
        <v>0.70599999999999996</v>
      </c>
      <c r="J254" s="667">
        <v>9000</v>
      </c>
      <c r="K254" s="668">
        <v>6350</v>
      </c>
    </row>
    <row r="255" spans="1:11" ht="14.4" customHeight="1" x14ac:dyDescent="0.3">
      <c r="A255" s="663" t="s">
        <v>523</v>
      </c>
      <c r="B255" s="664" t="s">
        <v>1838</v>
      </c>
      <c r="C255" s="665" t="s">
        <v>533</v>
      </c>
      <c r="D255" s="666" t="s">
        <v>1840</v>
      </c>
      <c r="E255" s="665" t="s">
        <v>3623</v>
      </c>
      <c r="F255" s="666" t="s">
        <v>3624</v>
      </c>
      <c r="G255" s="665" t="s">
        <v>3051</v>
      </c>
      <c r="H255" s="665" t="s">
        <v>3052</v>
      </c>
      <c r="I255" s="667">
        <v>0.71</v>
      </c>
      <c r="J255" s="667">
        <v>15000</v>
      </c>
      <c r="K255" s="668">
        <v>10650</v>
      </c>
    </row>
    <row r="256" spans="1:11" ht="14.4" customHeight="1" x14ac:dyDescent="0.3">
      <c r="A256" s="663" t="s">
        <v>523</v>
      </c>
      <c r="B256" s="664" t="s">
        <v>1838</v>
      </c>
      <c r="C256" s="665" t="s">
        <v>536</v>
      </c>
      <c r="D256" s="666" t="s">
        <v>1841</v>
      </c>
      <c r="E256" s="665" t="s">
        <v>3611</v>
      </c>
      <c r="F256" s="666" t="s">
        <v>3612</v>
      </c>
      <c r="G256" s="665" t="s">
        <v>2827</v>
      </c>
      <c r="H256" s="665" t="s">
        <v>2828</v>
      </c>
      <c r="I256" s="667">
        <v>166.73500000000001</v>
      </c>
      <c r="J256" s="667">
        <v>2</v>
      </c>
      <c r="K256" s="668">
        <v>333.47</v>
      </c>
    </row>
    <row r="257" spans="1:11" ht="14.4" customHeight="1" x14ac:dyDescent="0.3">
      <c r="A257" s="663" t="s">
        <v>523</v>
      </c>
      <c r="B257" s="664" t="s">
        <v>1838</v>
      </c>
      <c r="C257" s="665" t="s">
        <v>536</v>
      </c>
      <c r="D257" s="666" t="s">
        <v>1841</v>
      </c>
      <c r="E257" s="665" t="s">
        <v>3611</v>
      </c>
      <c r="F257" s="666" t="s">
        <v>3612</v>
      </c>
      <c r="G257" s="665" t="s">
        <v>2829</v>
      </c>
      <c r="H257" s="665" t="s">
        <v>2830</v>
      </c>
      <c r="I257" s="667">
        <v>260.29500000000002</v>
      </c>
      <c r="J257" s="667">
        <v>7</v>
      </c>
      <c r="K257" s="668">
        <v>1822.0700000000002</v>
      </c>
    </row>
    <row r="258" spans="1:11" ht="14.4" customHeight="1" x14ac:dyDescent="0.3">
      <c r="A258" s="663" t="s">
        <v>523</v>
      </c>
      <c r="B258" s="664" t="s">
        <v>1838</v>
      </c>
      <c r="C258" s="665" t="s">
        <v>536</v>
      </c>
      <c r="D258" s="666" t="s">
        <v>1841</v>
      </c>
      <c r="E258" s="665" t="s">
        <v>3611</v>
      </c>
      <c r="F258" s="666" t="s">
        <v>3612</v>
      </c>
      <c r="G258" s="665" t="s">
        <v>2831</v>
      </c>
      <c r="H258" s="665" t="s">
        <v>2832</v>
      </c>
      <c r="I258" s="667">
        <v>2.1800000000000002</v>
      </c>
      <c r="J258" s="667">
        <v>10</v>
      </c>
      <c r="K258" s="668">
        <v>21.8</v>
      </c>
    </row>
    <row r="259" spans="1:11" ht="14.4" customHeight="1" x14ac:dyDescent="0.3">
      <c r="A259" s="663" t="s">
        <v>523</v>
      </c>
      <c r="B259" s="664" t="s">
        <v>1838</v>
      </c>
      <c r="C259" s="665" t="s">
        <v>536</v>
      </c>
      <c r="D259" s="666" t="s">
        <v>1841</v>
      </c>
      <c r="E259" s="665" t="s">
        <v>3611</v>
      </c>
      <c r="F259" s="666" t="s">
        <v>3612</v>
      </c>
      <c r="G259" s="665" t="s">
        <v>3059</v>
      </c>
      <c r="H259" s="665" t="s">
        <v>3060</v>
      </c>
      <c r="I259" s="667">
        <v>2.88</v>
      </c>
      <c r="J259" s="667">
        <v>10</v>
      </c>
      <c r="K259" s="668">
        <v>28.8</v>
      </c>
    </row>
    <row r="260" spans="1:11" ht="14.4" customHeight="1" x14ac:dyDescent="0.3">
      <c r="A260" s="663" t="s">
        <v>523</v>
      </c>
      <c r="B260" s="664" t="s">
        <v>1838</v>
      </c>
      <c r="C260" s="665" t="s">
        <v>536</v>
      </c>
      <c r="D260" s="666" t="s">
        <v>1841</v>
      </c>
      <c r="E260" s="665" t="s">
        <v>3611</v>
      </c>
      <c r="F260" s="666" t="s">
        <v>3612</v>
      </c>
      <c r="G260" s="665" t="s">
        <v>2835</v>
      </c>
      <c r="H260" s="665" t="s">
        <v>2836</v>
      </c>
      <c r="I260" s="667">
        <v>3.56</v>
      </c>
      <c r="J260" s="667">
        <v>10</v>
      </c>
      <c r="K260" s="668">
        <v>35.6</v>
      </c>
    </row>
    <row r="261" spans="1:11" ht="14.4" customHeight="1" x14ac:dyDescent="0.3">
      <c r="A261" s="663" t="s">
        <v>523</v>
      </c>
      <c r="B261" s="664" t="s">
        <v>1838</v>
      </c>
      <c r="C261" s="665" t="s">
        <v>536</v>
      </c>
      <c r="D261" s="666" t="s">
        <v>1841</v>
      </c>
      <c r="E261" s="665" t="s">
        <v>3611</v>
      </c>
      <c r="F261" s="666" t="s">
        <v>3612</v>
      </c>
      <c r="G261" s="665" t="s">
        <v>3061</v>
      </c>
      <c r="H261" s="665" t="s">
        <v>3062</v>
      </c>
      <c r="I261" s="667">
        <v>15.03</v>
      </c>
      <c r="J261" s="667">
        <v>2</v>
      </c>
      <c r="K261" s="668">
        <v>30.06</v>
      </c>
    </row>
    <row r="262" spans="1:11" ht="14.4" customHeight="1" x14ac:dyDescent="0.3">
      <c r="A262" s="663" t="s">
        <v>523</v>
      </c>
      <c r="B262" s="664" t="s">
        <v>1838</v>
      </c>
      <c r="C262" s="665" t="s">
        <v>536</v>
      </c>
      <c r="D262" s="666" t="s">
        <v>1841</v>
      </c>
      <c r="E262" s="665" t="s">
        <v>3611</v>
      </c>
      <c r="F262" s="666" t="s">
        <v>3612</v>
      </c>
      <c r="G262" s="665" t="s">
        <v>2837</v>
      </c>
      <c r="H262" s="665" t="s">
        <v>2838</v>
      </c>
      <c r="I262" s="667">
        <v>46.314999999999998</v>
      </c>
      <c r="J262" s="667">
        <v>4</v>
      </c>
      <c r="K262" s="668">
        <v>185.26</v>
      </c>
    </row>
    <row r="263" spans="1:11" ht="14.4" customHeight="1" x14ac:dyDescent="0.3">
      <c r="A263" s="663" t="s">
        <v>523</v>
      </c>
      <c r="B263" s="664" t="s">
        <v>1838</v>
      </c>
      <c r="C263" s="665" t="s">
        <v>536</v>
      </c>
      <c r="D263" s="666" t="s">
        <v>1841</v>
      </c>
      <c r="E263" s="665" t="s">
        <v>3611</v>
      </c>
      <c r="F263" s="666" t="s">
        <v>3612</v>
      </c>
      <c r="G263" s="665" t="s">
        <v>3063</v>
      </c>
      <c r="H263" s="665" t="s">
        <v>3064</v>
      </c>
      <c r="I263" s="667">
        <v>0.32</v>
      </c>
      <c r="J263" s="667">
        <v>2700</v>
      </c>
      <c r="K263" s="668">
        <v>863.19</v>
      </c>
    </row>
    <row r="264" spans="1:11" ht="14.4" customHeight="1" x14ac:dyDescent="0.3">
      <c r="A264" s="663" t="s">
        <v>523</v>
      </c>
      <c r="B264" s="664" t="s">
        <v>1838</v>
      </c>
      <c r="C264" s="665" t="s">
        <v>536</v>
      </c>
      <c r="D264" s="666" t="s">
        <v>1841</v>
      </c>
      <c r="E264" s="665" t="s">
        <v>3611</v>
      </c>
      <c r="F264" s="666" t="s">
        <v>3612</v>
      </c>
      <c r="G264" s="665" t="s">
        <v>2839</v>
      </c>
      <c r="H264" s="665" t="s">
        <v>2840</v>
      </c>
      <c r="I264" s="667">
        <v>18.399999999999999</v>
      </c>
      <c r="J264" s="667">
        <v>1900</v>
      </c>
      <c r="K264" s="668">
        <v>34960</v>
      </c>
    </row>
    <row r="265" spans="1:11" ht="14.4" customHeight="1" x14ac:dyDescent="0.3">
      <c r="A265" s="663" t="s">
        <v>523</v>
      </c>
      <c r="B265" s="664" t="s">
        <v>1838</v>
      </c>
      <c r="C265" s="665" t="s">
        <v>536</v>
      </c>
      <c r="D265" s="666" t="s">
        <v>1841</v>
      </c>
      <c r="E265" s="665" t="s">
        <v>3611</v>
      </c>
      <c r="F265" s="666" t="s">
        <v>3612</v>
      </c>
      <c r="G265" s="665" t="s">
        <v>2841</v>
      </c>
      <c r="H265" s="665" t="s">
        <v>2842</v>
      </c>
      <c r="I265" s="667">
        <v>1.38</v>
      </c>
      <c r="J265" s="667">
        <v>100</v>
      </c>
      <c r="K265" s="668">
        <v>138</v>
      </c>
    </row>
    <row r="266" spans="1:11" ht="14.4" customHeight="1" x14ac:dyDescent="0.3">
      <c r="A266" s="663" t="s">
        <v>523</v>
      </c>
      <c r="B266" s="664" t="s">
        <v>1838</v>
      </c>
      <c r="C266" s="665" t="s">
        <v>536</v>
      </c>
      <c r="D266" s="666" t="s">
        <v>1841</v>
      </c>
      <c r="E266" s="665" t="s">
        <v>3611</v>
      </c>
      <c r="F266" s="666" t="s">
        <v>3612</v>
      </c>
      <c r="G266" s="665" t="s">
        <v>2845</v>
      </c>
      <c r="H266" s="665" t="s">
        <v>2846</v>
      </c>
      <c r="I266" s="667">
        <v>0.66666666666666663</v>
      </c>
      <c r="J266" s="667">
        <v>3000</v>
      </c>
      <c r="K266" s="668">
        <v>1995</v>
      </c>
    </row>
    <row r="267" spans="1:11" ht="14.4" customHeight="1" x14ac:dyDescent="0.3">
      <c r="A267" s="663" t="s">
        <v>523</v>
      </c>
      <c r="B267" s="664" t="s">
        <v>1838</v>
      </c>
      <c r="C267" s="665" t="s">
        <v>536</v>
      </c>
      <c r="D267" s="666" t="s">
        <v>1841</v>
      </c>
      <c r="E267" s="665" t="s">
        <v>3611</v>
      </c>
      <c r="F267" s="666" t="s">
        <v>3612</v>
      </c>
      <c r="G267" s="665" t="s">
        <v>3065</v>
      </c>
      <c r="H267" s="665" t="s">
        <v>3066</v>
      </c>
      <c r="I267" s="667">
        <v>143.07333333333335</v>
      </c>
      <c r="J267" s="667">
        <v>150</v>
      </c>
      <c r="K267" s="668">
        <v>21371.880000000005</v>
      </c>
    </row>
    <row r="268" spans="1:11" ht="14.4" customHeight="1" x14ac:dyDescent="0.3">
      <c r="A268" s="663" t="s">
        <v>523</v>
      </c>
      <c r="B268" s="664" t="s">
        <v>1838</v>
      </c>
      <c r="C268" s="665" t="s">
        <v>536</v>
      </c>
      <c r="D268" s="666" t="s">
        <v>1841</v>
      </c>
      <c r="E268" s="665" t="s">
        <v>3611</v>
      </c>
      <c r="F268" s="666" t="s">
        <v>3612</v>
      </c>
      <c r="G268" s="665" t="s">
        <v>2849</v>
      </c>
      <c r="H268" s="665" t="s">
        <v>2850</v>
      </c>
      <c r="I268" s="667">
        <v>13.016</v>
      </c>
      <c r="J268" s="667">
        <v>9</v>
      </c>
      <c r="K268" s="668">
        <v>117.13999999999999</v>
      </c>
    </row>
    <row r="269" spans="1:11" ht="14.4" customHeight="1" x14ac:dyDescent="0.3">
      <c r="A269" s="663" t="s">
        <v>523</v>
      </c>
      <c r="B269" s="664" t="s">
        <v>1838</v>
      </c>
      <c r="C269" s="665" t="s">
        <v>536</v>
      </c>
      <c r="D269" s="666" t="s">
        <v>1841</v>
      </c>
      <c r="E269" s="665" t="s">
        <v>3611</v>
      </c>
      <c r="F269" s="666" t="s">
        <v>3612</v>
      </c>
      <c r="G269" s="665" t="s">
        <v>2851</v>
      </c>
      <c r="H269" s="665" t="s">
        <v>2852</v>
      </c>
      <c r="I269" s="667">
        <v>27.877999999999997</v>
      </c>
      <c r="J269" s="667">
        <v>24</v>
      </c>
      <c r="K269" s="668">
        <v>669.09</v>
      </c>
    </row>
    <row r="270" spans="1:11" ht="14.4" customHeight="1" x14ac:dyDescent="0.3">
      <c r="A270" s="663" t="s">
        <v>523</v>
      </c>
      <c r="B270" s="664" t="s">
        <v>1838</v>
      </c>
      <c r="C270" s="665" t="s">
        <v>536</v>
      </c>
      <c r="D270" s="666" t="s">
        <v>1841</v>
      </c>
      <c r="E270" s="665" t="s">
        <v>3611</v>
      </c>
      <c r="F270" s="666" t="s">
        <v>3612</v>
      </c>
      <c r="G270" s="665" t="s">
        <v>2853</v>
      </c>
      <c r="H270" s="665" t="s">
        <v>2854</v>
      </c>
      <c r="I270" s="667">
        <v>0.62749999999999995</v>
      </c>
      <c r="J270" s="667">
        <v>3000</v>
      </c>
      <c r="K270" s="668">
        <v>1885</v>
      </c>
    </row>
    <row r="271" spans="1:11" ht="14.4" customHeight="1" x14ac:dyDescent="0.3">
      <c r="A271" s="663" t="s">
        <v>523</v>
      </c>
      <c r="B271" s="664" t="s">
        <v>1838</v>
      </c>
      <c r="C271" s="665" t="s">
        <v>536</v>
      </c>
      <c r="D271" s="666" t="s">
        <v>1841</v>
      </c>
      <c r="E271" s="665" t="s">
        <v>3611</v>
      </c>
      <c r="F271" s="666" t="s">
        <v>3612</v>
      </c>
      <c r="G271" s="665" t="s">
        <v>2855</v>
      </c>
      <c r="H271" s="665" t="s">
        <v>2856</v>
      </c>
      <c r="I271" s="667">
        <v>1.29</v>
      </c>
      <c r="J271" s="667">
        <v>2500</v>
      </c>
      <c r="K271" s="668">
        <v>3225</v>
      </c>
    </row>
    <row r="272" spans="1:11" ht="14.4" customHeight="1" x14ac:dyDescent="0.3">
      <c r="A272" s="663" t="s">
        <v>523</v>
      </c>
      <c r="B272" s="664" t="s">
        <v>1838</v>
      </c>
      <c r="C272" s="665" t="s">
        <v>536</v>
      </c>
      <c r="D272" s="666" t="s">
        <v>1841</v>
      </c>
      <c r="E272" s="665" t="s">
        <v>3611</v>
      </c>
      <c r="F272" s="666" t="s">
        <v>3612</v>
      </c>
      <c r="G272" s="665" t="s">
        <v>2857</v>
      </c>
      <c r="H272" s="665" t="s">
        <v>2858</v>
      </c>
      <c r="I272" s="667">
        <v>1.17</v>
      </c>
      <c r="J272" s="667">
        <v>3000</v>
      </c>
      <c r="K272" s="668">
        <v>3510</v>
      </c>
    </row>
    <row r="273" spans="1:11" ht="14.4" customHeight="1" x14ac:dyDescent="0.3">
      <c r="A273" s="663" t="s">
        <v>523</v>
      </c>
      <c r="B273" s="664" t="s">
        <v>1838</v>
      </c>
      <c r="C273" s="665" t="s">
        <v>536</v>
      </c>
      <c r="D273" s="666" t="s">
        <v>1841</v>
      </c>
      <c r="E273" s="665" t="s">
        <v>3611</v>
      </c>
      <c r="F273" s="666" t="s">
        <v>3612</v>
      </c>
      <c r="G273" s="665" t="s">
        <v>2859</v>
      </c>
      <c r="H273" s="665" t="s">
        <v>2860</v>
      </c>
      <c r="I273" s="667">
        <v>23.914999999999999</v>
      </c>
      <c r="J273" s="667">
        <v>3</v>
      </c>
      <c r="K273" s="668">
        <v>71.740000000000009</v>
      </c>
    </row>
    <row r="274" spans="1:11" ht="14.4" customHeight="1" x14ac:dyDescent="0.3">
      <c r="A274" s="663" t="s">
        <v>523</v>
      </c>
      <c r="B274" s="664" t="s">
        <v>1838</v>
      </c>
      <c r="C274" s="665" t="s">
        <v>536</v>
      </c>
      <c r="D274" s="666" t="s">
        <v>1841</v>
      </c>
      <c r="E274" s="665" t="s">
        <v>3611</v>
      </c>
      <c r="F274" s="666" t="s">
        <v>3612</v>
      </c>
      <c r="G274" s="665" t="s">
        <v>3189</v>
      </c>
      <c r="H274" s="665" t="s">
        <v>3190</v>
      </c>
      <c r="I274" s="667">
        <v>10.87</v>
      </c>
      <c r="J274" s="667">
        <v>600</v>
      </c>
      <c r="K274" s="668">
        <v>6520.5</v>
      </c>
    </row>
    <row r="275" spans="1:11" ht="14.4" customHeight="1" x14ac:dyDescent="0.3">
      <c r="A275" s="663" t="s">
        <v>523</v>
      </c>
      <c r="B275" s="664" t="s">
        <v>1838</v>
      </c>
      <c r="C275" s="665" t="s">
        <v>536</v>
      </c>
      <c r="D275" s="666" t="s">
        <v>1841</v>
      </c>
      <c r="E275" s="665" t="s">
        <v>3611</v>
      </c>
      <c r="F275" s="666" t="s">
        <v>3612</v>
      </c>
      <c r="G275" s="665" t="s">
        <v>3191</v>
      </c>
      <c r="H275" s="665" t="s">
        <v>3192</v>
      </c>
      <c r="I275" s="667">
        <v>13.15</v>
      </c>
      <c r="J275" s="667">
        <v>24</v>
      </c>
      <c r="K275" s="668">
        <v>315.64999999999998</v>
      </c>
    </row>
    <row r="276" spans="1:11" ht="14.4" customHeight="1" x14ac:dyDescent="0.3">
      <c r="A276" s="663" t="s">
        <v>523</v>
      </c>
      <c r="B276" s="664" t="s">
        <v>1838</v>
      </c>
      <c r="C276" s="665" t="s">
        <v>536</v>
      </c>
      <c r="D276" s="666" t="s">
        <v>1841</v>
      </c>
      <c r="E276" s="665" t="s">
        <v>3611</v>
      </c>
      <c r="F276" s="666" t="s">
        <v>3612</v>
      </c>
      <c r="G276" s="665" t="s">
        <v>2861</v>
      </c>
      <c r="H276" s="665" t="s">
        <v>2862</v>
      </c>
      <c r="I276" s="667">
        <v>26.37</v>
      </c>
      <c r="J276" s="667">
        <v>132</v>
      </c>
      <c r="K276" s="668">
        <v>3480.7299999999996</v>
      </c>
    </row>
    <row r="277" spans="1:11" ht="14.4" customHeight="1" x14ac:dyDescent="0.3">
      <c r="A277" s="663" t="s">
        <v>523</v>
      </c>
      <c r="B277" s="664" t="s">
        <v>1838</v>
      </c>
      <c r="C277" s="665" t="s">
        <v>536</v>
      </c>
      <c r="D277" s="666" t="s">
        <v>1841</v>
      </c>
      <c r="E277" s="665" t="s">
        <v>3611</v>
      </c>
      <c r="F277" s="666" t="s">
        <v>3612</v>
      </c>
      <c r="G277" s="665" t="s">
        <v>2863</v>
      </c>
      <c r="H277" s="665" t="s">
        <v>2864</v>
      </c>
      <c r="I277" s="667">
        <v>0.85666666666666658</v>
      </c>
      <c r="J277" s="667">
        <v>350</v>
      </c>
      <c r="K277" s="668">
        <v>300</v>
      </c>
    </row>
    <row r="278" spans="1:11" ht="14.4" customHeight="1" x14ac:dyDescent="0.3">
      <c r="A278" s="663" t="s">
        <v>523</v>
      </c>
      <c r="B278" s="664" t="s">
        <v>1838</v>
      </c>
      <c r="C278" s="665" t="s">
        <v>536</v>
      </c>
      <c r="D278" s="666" t="s">
        <v>1841</v>
      </c>
      <c r="E278" s="665" t="s">
        <v>3611</v>
      </c>
      <c r="F278" s="666" t="s">
        <v>3612</v>
      </c>
      <c r="G278" s="665" t="s">
        <v>2863</v>
      </c>
      <c r="H278" s="665" t="s">
        <v>3067</v>
      </c>
      <c r="I278" s="667">
        <v>0.85499999999999998</v>
      </c>
      <c r="J278" s="667">
        <v>500</v>
      </c>
      <c r="K278" s="668">
        <v>428</v>
      </c>
    </row>
    <row r="279" spans="1:11" ht="14.4" customHeight="1" x14ac:dyDescent="0.3">
      <c r="A279" s="663" t="s">
        <v>523</v>
      </c>
      <c r="B279" s="664" t="s">
        <v>1838</v>
      </c>
      <c r="C279" s="665" t="s">
        <v>536</v>
      </c>
      <c r="D279" s="666" t="s">
        <v>1841</v>
      </c>
      <c r="E279" s="665" t="s">
        <v>3611</v>
      </c>
      <c r="F279" s="666" t="s">
        <v>3612</v>
      </c>
      <c r="G279" s="665" t="s">
        <v>2867</v>
      </c>
      <c r="H279" s="665" t="s">
        <v>2868</v>
      </c>
      <c r="I279" s="667">
        <v>2.06</v>
      </c>
      <c r="J279" s="667">
        <v>100</v>
      </c>
      <c r="K279" s="668">
        <v>206</v>
      </c>
    </row>
    <row r="280" spans="1:11" ht="14.4" customHeight="1" x14ac:dyDescent="0.3">
      <c r="A280" s="663" t="s">
        <v>523</v>
      </c>
      <c r="B280" s="664" t="s">
        <v>1838</v>
      </c>
      <c r="C280" s="665" t="s">
        <v>536</v>
      </c>
      <c r="D280" s="666" t="s">
        <v>1841</v>
      </c>
      <c r="E280" s="665" t="s">
        <v>3611</v>
      </c>
      <c r="F280" s="666" t="s">
        <v>3612</v>
      </c>
      <c r="G280" s="665" t="s">
        <v>2869</v>
      </c>
      <c r="H280" s="665" t="s">
        <v>2870</v>
      </c>
      <c r="I280" s="667">
        <v>3.37</v>
      </c>
      <c r="J280" s="667">
        <v>100</v>
      </c>
      <c r="K280" s="668">
        <v>337</v>
      </c>
    </row>
    <row r="281" spans="1:11" ht="14.4" customHeight="1" x14ac:dyDescent="0.3">
      <c r="A281" s="663" t="s">
        <v>523</v>
      </c>
      <c r="B281" s="664" t="s">
        <v>1838</v>
      </c>
      <c r="C281" s="665" t="s">
        <v>536</v>
      </c>
      <c r="D281" s="666" t="s">
        <v>1841</v>
      </c>
      <c r="E281" s="665" t="s">
        <v>3611</v>
      </c>
      <c r="F281" s="666" t="s">
        <v>3612</v>
      </c>
      <c r="G281" s="665" t="s">
        <v>2871</v>
      </c>
      <c r="H281" s="665" t="s">
        <v>2873</v>
      </c>
      <c r="I281" s="667">
        <v>191.13</v>
      </c>
      <c r="J281" s="667">
        <v>8</v>
      </c>
      <c r="K281" s="668">
        <v>1529.04</v>
      </c>
    </row>
    <row r="282" spans="1:11" ht="14.4" customHeight="1" x14ac:dyDescent="0.3">
      <c r="A282" s="663" t="s">
        <v>523</v>
      </c>
      <c r="B282" s="664" t="s">
        <v>1838</v>
      </c>
      <c r="C282" s="665" t="s">
        <v>536</v>
      </c>
      <c r="D282" s="666" t="s">
        <v>1841</v>
      </c>
      <c r="E282" s="665" t="s">
        <v>3611</v>
      </c>
      <c r="F282" s="666" t="s">
        <v>3612</v>
      </c>
      <c r="G282" s="665" t="s">
        <v>3068</v>
      </c>
      <c r="H282" s="665" t="s">
        <v>3069</v>
      </c>
      <c r="I282" s="667">
        <v>5.28</v>
      </c>
      <c r="J282" s="667">
        <v>620</v>
      </c>
      <c r="K282" s="668">
        <v>3272.85</v>
      </c>
    </row>
    <row r="283" spans="1:11" ht="14.4" customHeight="1" x14ac:dyDescent="0.3">
      <c r="A283" s="663" t="s">
        <v>523</v>
      </c>
      <c r="B283" s="664" t="s">
        <v>1838</v>
      </c>
      <c r="C283" s="665" t="s">
        <v>536</v>
      </c>
      <c r="D283" s="666" t="s">
        <v>1841</v>
      </c>
      <c r="E283" s="665" t="s">
        <v>3611</v>
      </c>
      <c r="F283" s="666" t="s">
        <v>3612</v>
      </c>
      <c r="G283" s="665" t="s">
        <v>3193</v>
      </c>
      <c r="H283" s="665" t="s">
        <v>3194</v>
      </c>
      <c r="I283" s="667">
        <v>790.87</v>
      </c>
      <c r="J283" s="667">
        <v>1</v>
      </c>
      <c r="K283" s="668">
        <v>790.87</v>
      </c>
    </row>
    <row r="284" spans="1:11" ht="14.4" customHeight="1" x14ac:dyDescent="0.3">
      <c r="A284" s="663" t="s">
        <v>523</v>
      </c>
      <c r="B284" s="664" t="s">
        <v>1838</v>
      </c>
      <c r="C284" s="665" t="s">
        <v>536</v>
      </c>
      <c r="D284" s="666" t="s">
        <v>1841</v>
      </c>
      <c r="E284" s="665" t="s">
        <v>3611</v>
      </c>
      <c r="F284" s="666" t="s">
        <v>3612</v>
      </c>
      <c r="G284" s="665" t="s">
        <v>2874</v>
      </c>
      <c r="H284" s="665" t="s">
        <v>2875</v>
      </c>
      <c r="I284" s="667">
        <v>2.87</v>
      </c>
      <c r="J284" s="667">
        <v>50</v>
      </c>
      <c r="K284" s="668">
        <v>143.5</v>
      </c>
    </row>
    <row r="285" spans="1:11" ht="14.4" customHeight="1" x14ac:dyDescent="0.3">
      <c r="A285" s="663" t="s">
        <v>523</v>
      </c>
      <c r="B285" s="664" t="s">
        <v>1838</v>
      </c>
      <c r="C285" s="665" t="s">
        <v>536</v>
      </c>
      <c r="D285" s="666" t="s">
        <v>1841</v>
      </c>
      <c r="E285" s="665" t="s">
        <v>3611</v>
      </c>
      <c r="F285" s="666" t="s">
        <v>3612</v>
      </c>
      <c r="G285" s="665" t="s">
        <v>2876</v>
      </c>
      <c r="H285" s="665" t="s">
        <v>2877</v>
      </c>
      <c r="I285" s="667">
        <v>185.98</v>
      </c>
      <c r="J285" s="667">
        <v>2</v>
      </c>
      <c r="K285" s="668">
        <v>371.96</v>
      </c>
    </row>
    <row r="286" spans="1:11" ht="14.4" customHeight="1" x14ac:dyDescent="0.3">
      <c r="A286" s="663" t="s">
        <v>523</v>
      </c>
      <c r="B286" s="664" t="s">
        <v>1838</v>
      </c>
      <c r="C286" s="665" t="s">
        <v>536</v>
      </c>
      <c r="D286" s="666" t="s">
        <v>1841</v>
      </c>
      <c r="E286" s="665" t="s">
        <v>3611</v>
      </c>
      <c r="F286" s="666" t="s">
        <v>3612</v>
      </c>
      <c r="G286" s="665" t="s">
        <v>2880</v>
      </c>
      <c r="H286" s="665" t="s">
        <v>2881</v>
      </c>
      <c r="I286" s="667">
        <v>5.2750000000000004</v>
      </c>
      <c r="J286" s="667">
        <v>60</v>
      </c>
      <c r="K286" s="668">
        <v>316.5</v>
      </c>
    </row>
    <row r="287" spans="1:11" ht="14.4" customHeight="1" x14ac:dyDescent="0.3">
      <c r="A287" s="663" t="s">
        <v>523</v>
      </c>
      <c r="B287" s="664" t="s">
        <v>1838</v>
      </c>
      <c r="C287" s="665" t="s">
        <v>536</v>
      </c>
      <c r="D287" s="666" t="s">
        <v>1841</v>
      </c>
      <c r="E287" s="665" t="s">
        <v>3611</v>
      </c>
      <c r="F287" s="666" t="s">
        <v>3612</v>
      </c>
      <c r="G287" s="665" t="s">
        <v>3195</v>
      </c>
      <c r="H287" s="665" t="s">
        <v>3196</v>
      </c>
      <c r="I287" s="667">
        <v>0.19</v>
      </c>
      <c r="J287" s="667">
        <v>1200</v>
      </c>
      <c r="K287" s="668">
        <v>223.67000000000002</v>
      </c>
    </row>
    <row r="288" spans="1:11" ht="14.4" customHeight="1" x14ac:dyDescent="0.3">
      <c r="A288" s="663" t="s">
        <v>523</v>
      </c>
      <c r="B288" s="664" t="s">
        <v>1838</v>
      </c>
      <c r="C288" s="665" t="s">
        <v>536</v>
      </c>
      <c r="D288" s="666" t="s">
        <v>1841</v>
      </c>
      <c r="E288" s="665" t="s">
        <v>3611</v>
      </c>
      <c r="F288" s="666" t="s">
        <v>3612</v>
      </c>
      <c r="G288" s="665" t="s">
        <v>3197</v>
      </c>
      <c r="H288" s="665" t="s">
        <v>3198</v>
      </c>
      <c r="I288" s="667">
        <v>18.399999999999999</v>
      </c>
      <c r="J288" s="667">
        <v>600</v>
      </c>
      <c r="K288" s="668">
        <v>11040</v>
      </c>
    </row>
    <row r="289" spans="1:11" ht="14.4" customHeight="1" x14ac:dyDescent="0.3">
      <c r="A289" s="663" t="s">
        <v>523</v>
      </c>
      <c r="B289" s="664" t="s">
        <v>1838</v>
      </c>
      <c r="C289" s="665" t="s">
        <v>536</v>
      </c>
      <c r="D289" s="666" t="s">
        <v>1841</v>
      </c>
      <c r="E289" s="665" t="s">
        <v>3611</v>
      </c>
      <c r="F289" s="666" t="s">
        <v>3612</v>
      </c>
      <c r="G289" s="665" t="s">
        <v>2882</v>
      </c>
      <c r="H289" s="665" t="s">
        <v>2883</v>
      </c>
      <c r="I289" s="667">
        <v>0.62</v>
      </c>
      <c r="J289" s="667">
        <v>19050</v>
      </c>
      <c r="K289" s="668">
        <v>11825.25</v>
      </c>
    </row>
    <row r="290" spans="1:11" ht="14.4" customHeight="1" x14ac:dyDescent="0.3">
      <c r="A290" s="663" t="s">
        <v>523</v>
      </c>
      <c r="B290" s="664" t="s">
        <v>1838</v>
      </c>
      <c r="C290" s="665" t="s">
        <v>536</v>
      </c>
      <c r="D290" s="666" t="s">
        <v>1841</v>
      </c>
      <c r="E290" s="665" t="s">
        <v>3611</v>
      </c>
      <c r="F290" s="666" t="s">
        <v>3612</v>
      </c>
      <c r="G290" s="665" t="s">
        <v>2884</v>
      </c>
      <c r="H290" s="665" t="s">
        <v>2885</v>
      </c>
      <c r="I290" s="667">
        <v>120.99375000000001</v>
      </c>
      <c r="J290" s="667">
        <v>240</v>
      </c>
      <c r="K290" s="668">
        <v>29790.28</v>
      </c>
    </row>
    <row r="291" spans="1:11" ht="14.4" customHeight="1" x14ac:dyDescent="0.3">
      <c r="A291" s="663" t="s">
        <v>523</v>
      </c>
      <c r="B291" s="664" t="s">
        <v>1838</v>
      </c>
      <c r="C291" s="665" t="s">
        <v>536</v>
      </c>
      <c r="D291" s="666" t="s">
        <v>1841</v>
      </c>
      <c r="E291" s="665" t="s">
        <v>3611</v>
      </c>
      <c r="F291" s="666" t="s">
        <v>3612</v>
      </c>
      <c r="G291" s="665" t="s">
        <v>3199</v>
      </c>
      <c r="H291" s="665" t="s">
        <v>3200</v>
      </c>
      <c r="I291" s="667">
        <v>2.54</v>
      </c>
      <c r="J291" s="667">
        <v>1000</v>
      </c>
      <c r="K291" s="668">
        <v>2539.1999999999998</v>
      </c>
    </row>
    <row r="292" spans="1:11" ht="14.4" customHeight="1" x14ac:dyDescent="0.3">
      <c r="A292" s="663" t="s">
        <v>523</v>
      </c>
      <c r="B292" s="664" t="s">
        <v>1838</v>
      </c>
      <c r="C292" s="665" t="s">
        <v>536</v>
      </c>
      <c r="D292" s="666" t="s">
        <v>1841</v>
      </c>
      <c r="E292" s="665" t="s">
        <v>3611</v>
      </c>
      <c r="F292" s="666" t="s">
        <v>3612</v>
      </c>
      <c r="G292" s="665" t="s">
        <v>2890</v>
      </c>
      <c r="H292" s="665" t="s">
        <v>2891</v>
      </c>
      <c r="I292" s="667">
        <v>10.523333333333333</v>
      </c>
      <c r="J292" s="667">
        <v>130</v>
      </c>
      <c r="K292" s="668">
        <v>1368</v>
      </c>
    </row>
    <row r="293" spans="1:11" ht="14.4" customHeight="1" x14ac:dyDescent="0.3">
      <c r="A293" s="663" t="s">
        <v>523</v>
      </c>
      <c r="B293" s="664" t="s">
        <v>1838</v>
      </c>
      <c r="C293" s="665" t="s">
        <v>536</v>
      </c>
      <c r="D293" s="666" t="s">
        <v>1841</v>
      </c>
      <c r="E293" s="665" t="s">
        <v>3611</v>
      </c>
      <c r="F293" s="666" t="s">
        <v>3612</v>
      </c>
      <c r="G293" s="665" t="s">
        <v>3201</v>
      </c>
      <c r="H293" s="665" t="s">
        <v>3202</v>
      </c>
      <c r="I293" s="667">
        <v>355.35</v>
      </c>
      <c r="J293" s="667">
        <v>5</v>
      </c>
      <c r="K293" s="668">
        <v>1776.75</v>
      </c>
    </row>
    <row r="294" spans="1:11" ht="14.4" customHeight="1" x14ac:dyDescent="0.3">
      <c r="A294" s="663" t="s">
        <v>523</v>
      </c>
      <c r="B294" s="664" t="s">
        <v>1838</v>
      </c>
      <c r="C294" s="665" t="s">
        <v>536</v>
      </c>
      <c r="D294" s="666" t="s">
        <v>1841</v>
      </c>
      <c r="E294" s="665" t="s">
        <v>3611</v>
      </c>
      <c r="F294" s="666" t="s">
        <v>3612</v>
      </c>
      <c r="G294" s="665" t="s">
        <v>3203</v>
      </c>
      <c r="H294" s="665" t="s">
        <v>3204</v>
      </c>
      <c r="I294" s="667">
        <v>97.045000000000002</v>
      </c>
      <c r="J294" s="667">
        <v>8</v>
      </c>
      <c r="K294" s="668">
        <v>776.34999999999991</v>
      </c>
    </row>
    <row r="295" spans="1:11" ht="14.4" customHeight="1" x14ac:dyDescent="0.3">
      <c r="A295" s="663" t="s">
        <v>523</v>
      </c>
      <c r="B295" s="664" t="s">
        <v>1838</v>
      </c>
      <c r="C295" s="665" t="s">
        <v>536</v>
      </c>
      <c r="D295" s="666" t="s">
        <v>1841</v>
      </c>
      <c r="E295" s="665" t="s">
        <v>3611</v>
      </c>
      <c r="F295" s="666" t="s">
        <v>3612</v>
      </c>
      <c r="G295" s="665" t="s">
        <v>2892</v>
      </c>
      <c r="H295" s="665" t="s">
        <v>2893</v>
      </c>
      <c r="I295" s="667">
        <v>599.15</v>
      </c>
      <c r="J295" s="667">
        <v>5</v>
      </c>
      <c r="K295" s="668">
        <v>2995.75</v>
      </c>
    </row>
    <row r="296" spans="1:11" ht="14.4" customHeight="1" x14ac:dyDescent="0.3">
      <c r="A296" s="663" t="s">
        <v>523</v>
      </c>
      <c r="B296" s="664" t="s">
        <v>1838</v>
      </c>
      <c r="C296" s="665" t="s">
        <v>536</v>
      </c>
      <c r="D296" s="666" t="s">
        <v>1841</v>
      </c>
      <c r="E296" s="665" t="s">
        <v>3611</v>
      </c>
      <c r="F296" s="666" t="s">
        <v>3612</v>
      </c>
      <c r="G296" s="665" t="s">
        <v>3074</v>
      </c>
      <c r="H296" s="665" t="s">
        <v>3076</v>
      </c>
      <c r="I296" s="667">
        <v>0.28333333333333333</v>
      </c>
      <c r="J296" s="667">
        <v>17800</v>
      </c>
      <c r="K296" s="668">
        <v>4481.2</v>
      </c>
    </row>
    <row r="297" spans="1:11" ht="14.4" customHeight="1" x14ac:dyDescent="0.3">
      <c r="A297" s="663" t="s">
        <v>523</v>
      </c>
      <c r="B297" s="664" t="s">
        <v>1838</v>
      </c>
      <c r="C297" s="665" t="s">
        <v>536</v>
      </c>
      <c r="D297" s="666" t="s">
        <v>1841</v>
      </c>
      <c r="E297" s="665" t="s">
        <v>3613</v>
      </c>
      <c r="F297" s="666" t="s">
        <v>3614</v>
      </c>
      <c r="G297" s="665" t="s">
        <v>2900</v>
      </c>
      <c r="H297" s="665" t="s">
        <v>2901</v>
      </c>
      <c r="I297" s="667">
        <v>11.15</v>
      </c>
      <c r="J297" s="667">
        <v>50</v>
      </c>
      <c r="K297" s="668">
        <v>557.5</v>
      </c>
    </row>
    <row r="298" spans="1:11" ht="14.4" customHeight="1" x14ac:dyDescent="0.3">
      <c r="A298" s="663" t="s">
        <v>523</v>
      </c>
      <c r="B298" s="664" t="s">
        <v>1838</v>
      </c>
      <c r="C298" s="665" t="s">
        <v>536</v>
      </c>
      <c r="D298" s="666" t="s">
        <v>1841</v>
      </c>
      <c r="E298" s="665" t="s">
        <v>3613</v>
      </c>
      <c r="F298" s="666" t="s">
        <v>3614</v>
      </c>
      <c r="G298" s="665" t="s">
        <v>3077</v>
      </c>
      <c r="H298" s="665" t="s">
        <v>3078</v>
      </c>
      <c r="I298" s="667">
        <v>1.68</v>
      </c>
      <c r="J298" s="667">
        <v>500</v>
      </c>
      <c r="K298" s="668">
        <v>840</v>
      </c>
    </row>
    <row r="299" spans="1:11" ht="14.4" customHeight="1" x14ac:dyDescent="0.3">
      <c r="A299" s="663" t="s">
        <v>523</v>
      </c>
      <c r="B299" s="664" t="s">
        <v>1838</v>
      </c>
      <c r="C299" s="665" t="s">
        <v>536</v>
      </c>
      <c r="D299" s="666" t="s">
        <v>1841</v>
      </c>
      <c r="E299" s="665" t="s">
        <v>3613</v>
      </c>
      <c r="F299" s="666" t="s">
        <v>3614</v>
      </c>
      <c r="G299" s="665" t="s">
        <v>3079</v>
      </c>
      <c r="H299" s="665" t="s">
        <v>3080</v>
      </c>
      <c r="I299" s="667">
        <v>0.47400000000000003</v>
      </c>
      <c r="J299" s="667">
        <v>5000</v>
      </c>
      <c r="K299" s="668">
        <v>2374</v>
      </c>
    </row>
    <row r="300" spans="1:11" ht="14.4" customHeight="1" x14ac:dyDescent="0.3">
      <c r="A300" s="663" t="s">
        <v>523</v>
      </c>
      <c r="B300" s="664" t="s">
        <v>1838</v>
      </c>
      <c r="C300" s="665" t="s">
        <v>536</v>
      </c>
      <c r="D300" s="666" t="s">
        <v>1841</v>
      </c>
      <c r="E300" s="665" t="s">
        <v>3613</v>
      </c>
      <c r="F300" s="666" t="s">
        <v>3614</v>
      </c>
      <c r="G300" s="665" t="s">
        <v>3081</v>
      </c>
      <c r="H300" s="665" t="s">
        <v>3082</v>
      </c>
      <c r="I300" s="667">
        <v>0.67</v>
      </c>
      <c r="J300" s="667">
        <v>8500</v>
      </c>
      <c r="K300" s="668">
        <v>5695</v>
      </c>
    </row>
    <row r="301" spans="1:11" ht="14.4" customHeight="1" x14ac:dyDescent="0.3">
      <c r="A301" s="663" t="s">
        <v>523</v>
      </c>
      <c r="B301" s="664" t="s">
        <v>1838</v>
      </c>
      <c r="C301" s="665" t="s">
        <v>536</v>
      </c>
      <c r="D301" s="666" t="s">
        <v>1841</v>
      </c>
      <c r="E301" s="665" t="s">
        <v>3613</v>
      </c>
      <c r="F301" s="666" t="s">
        <v>3614</v>
      </c>
      <c r="G301" s="665" t="s">
        <v>2906</v>
      </c>
      <c r="H301" s="665" t="s">
        <v>2907</v>
      </c>
      <c r="I301" s="667">
        <v>484.02</v>
      </c>
      <c r="J301" s="667">
        <v>10</v>
      </c>
      <c r="K301" s="668">
        <v>4840.2</v>
      </c>
    </row>
    <row r="302" spans="1:11" ht="14.4" customHeight="1" x14ac:dyDescent="0.3">
      <c r="A302" s="663" t="s">
        <v>523</v>
      </c>
      <c r="B302" s="664" t="s">
        <v>1838</v>
      </c>
      <c r="C302" s="665" t="s">
        <v>536</v>
      </c>
      <c r="D302" s="666" t="s">
        <v>1841</v>
      </c>
      <c r="E302" s="665" t="s">
        <v>3613</v>
      </c>
      <c r="F302" s="666" t="s">
        <v>3614</v>
      </c>
      <c r="G302" s="665" t="s">
        <v>2936</v>
      </c>
      <c r="H302" s="665" t="s">
        <v>2937</v>
      </c>
      <c r="I302" s="667">
        <v>2.91</v>
      </c>
      <c r="J302" s="667">
        <v>200</v>
      </c>
      <c r="K302" s="668">
        <v>582</v>
      </c>
    </row>
    <row r="303" spans="1:11" ht="14.4" customHeight="1" x14ac:dyDescent="0.3">
      <c r="A303" s="663" t="s">
        <v>523</v>
      </c>
      <c r="B303" s="664" t="s">
        <v>1838</v>
      </c>
      <c r="C303" s="665" t="s">
        <v>536</v>
      </c>
      <c r="D303" s="666" t="s">
        <v>1841</v>
      </c>
      <c r="E303" s="665" t="s">
        <v>3613</v>
      </c>
      <c r="F303" s="666" t="s">
        <v>3614</v>
      </c>
      <c r="G303" s="665" t="s">
        <v>3093</v>
      </c>
      <c r="H303" s="665" t="s">
        <v>3094</v>
      </c>
      <c r="I303" s="667">
        <v>17.98</v>
      </c>
      <c r="J303" s="667">
        <v>50</v>
      </c>
      <c r="K303" s="668">
        <v>899</v>
      </c>
    </row>
    <row r="304" spans="1:11" ht="14.4" customHeight="1" x14ac:dyDescent="0.3">
      <c r="A304" s="663" t="s">
        <v>523</v>
      </c>
      <c r="B304" s="664" t="s">
        <v>1838</v>
      </c>
      <c r="C304" s="665" t="s">
        <v>536</v>
      </c>
      <c r="D304" s="666" t="s">
        <v>1841</v>
      </c>
      <c r="E304" s="665" t="s">
        <v>3613</v>
      </c>
      <c r="F304" s="666" t="s">
        <v>3614</v>
      </c>
      <c r="G304" s="665" t="s">
        <v>2946</v>
      </c>
      <c r="H304" s="665" t="s">
        <v>2947</v>
      </c>
      <c r="I304" s="667">
        <v>12.106666666666667</v>
      </c>
      <c r="J304" s="667">
        <v>30</v>
      </c>
      <c r="K304" s="668">
        <v>363.2</v>
      </c>
    </row>
    <row r="305" spans="1:11" ht="14.4" customHeight="1" x14ac:dyDescent="0.3">
      <c r="A305" s="663" t="s">
        <v>523</v>
      </c>
      <c r="B305" s="664" t="s">
        <v>1838</v>
      </c>
      <c r="C305" s="665" t="s">
        <v>536</v>
      </c>
      <c r="D305" s="666" t="s">
        <v>1841</v>
      </c>
      <c r="E305" s="665" t="s">
        <v>3613</v>
      </c>
      <c r="F305" s="666" t="s">
        <v>3614</v>
      </c>
      <c r="G305" s="665" t="s">
        <v>3205</v>
      </c>
      <c r="H305" s="665" t="s">
        <v>3206</v>
      </c>
      <c r="I305" s="667">
        <v>6.65</v>
      </c>
      <c r="J305" s="667">
        <v>10</v>
      </c>
      <c r="K305" s="668">
        <v>66.5</v>
      </c>
    </row>
    <row r="306" spans="1:11" ht="14.4" customHeight="1" x14ac:dyDescent="0.3">
      <c r="A306" s="663" t="s">
        <v>523</v>
      </c>
      <c r="B306" s="664" t="s">
        <v>1838</v>
      </c>
      <c r="C306" s="665" t="s">
        <v>536</v>
      </c>
      <c r="D306" s="666" t="s">
        <v>1841</v>
      </c>
      <c r="E306" s="665" t="s">
        <v>3613</v>
      </c>
      <c r="F306" s="666" t="s">
        <v>3614</v>
      </c>
      <c r="G306" s="665" t="s">
        <v>3207</v>
      </c>
      <c r="H306" s="665" t="s">
        <v>3208</v>
      </c>
      <c r="I306" s="667">
        <v>2.91</v>
      </c>
      <c r="J306" s="667">
        <v>50</v>
      </c>
      <c r="K306" s="668">
        <v>145.5</v>
      </c>
    </row>
    <row r="307" spans="1:11" ht="14.4" customHeight="1" x14ac:dyDescent="0.3">
      <c r="A307" s="663" t="s">
        <v>523</v>
      </c>
      <c r="B307" s="664" t="s">
        <v>1838</v>
      </c>
      <c r="C307" s="665" t="s">
        <v>536</v>
      </c>
      <c r="D307" s="666" t="s">
        <v>1841</v>
      </c>
      <c r="E307" s="665" t="s">
        <v>3613</v>
      </c>
      <c r="F307" s="666" t="s">
        <v>3614</v>
      </c>
      <c r="G307" s="665" t="s">
        <v>3209</v>
      </c>
      <c r="H307" s="665" t="s">
        <v>3210</v>
      </c>
      <c r="I307" s="667">
        <v>2.9</v>
      </c>
      <c r="J307" s="667">
        <v>50</v>
      </c>
      <c r="K307" s="668">
        <v>145</v>
      </c>
    </row>
    <row r="308" spans="1:11" ht="14.4" customHeight="1" x14ac:dyDescent="0.3">
      <c r="A308" s="663" t="s">
        <v>523</v>
      </c>
      <c r="B308" s="664" t="s">
        <v>1838</v>
      </c>
      <c r="C308" s="665" t="s">
        <v>536</v>
      </c>
      <c r="D308" s="666" t="s">
        <v>1841</v>
      </c>
      <c r="E308" s="665" t="s">
        <v>3613</v>
      </c>
      <c r="F308" s="666" t="s">
        <v>3614</v>
      </c>
      <c r="G308" s="665" t="s">
        <v>2987</v>
      </c>
      <c r="H308" s="665" t="s">
        <v>2988</v>
      </c>
      <c r="I308" s="667">
        <v>3.43</v>
      </c>
      <c r="J308" s="667">
        <v>120</v>
      </c>
      <c r="K308" s="668">
        <v>411.59999999999997</v>
      </c>
    </row>
    <row r="309" spans="1:11" ht="14.4" customHeight="1" x14ac:dyDescent="0.3">
      <c r="A309" s="663" t="s">
        <v>523</v>
      </c>
      <c r="B309" s="664" t="s">
        <v>1838</v>
      </c>
      <c r="C309" s="665" t="s">
        <v>536</v>
      </c>
      <c r="D309" s="666" t="s">
        <v>1841</v>
      </c>
      <c r="E309" s="665" t="s">
        <v>3613</v>
      </c>
      <c r="F309" s="666" t="s">
        <v>3614</v>
      </c>
      <c r="G309" s="665" t="s">
        <v>3097</v>
      </c>
      <c r="H309" s="665" t="s">
        <v>3098</v>
      </c>
      <c r="I309" s="667">
        <v>6.1</v>
      </c>
      <c r="J309" s="667">
        <v>20</v>
      </c>
      <c r="K309" s="668">
        <v>122</v>
      </c>
    </row>
    <row r="310" spans="1:11" ht="14.4" customHeight="1" x14ac:dyDescent="0.3">
      <c r="A310" s="663" t="s">
        <v>523</v>
      </c>
      <c r="B310" s="664" t="s">
        <v>1838</v>
      </c>
      <c r="C310" s="665" t="s">
        <v>536</v>
      </c>
      <c r="D310" s="666" t="s">
        <v>1841</v>
      </c>
      <c r="E310" s="665" t="s">
        <v>3613</v>
      </c>
      <c r="F310" s="666" t="s">
        <v>3614</v>
      </c>
      <c r="G310" s="665" t="s">
        <v>2989</v>
      </c>
      <c r="H310" s="665" t="s">
        <v>2990</v>
      </c>
      <c r="I310" s="667">
        <v>9.43</v>
      </c>
      <c r="J310" s="667">
        <v>50</v>
      </c>
      <c r="K310" s="668">
        <v>471.5</v>
      </c>
    </row>
    <row r="311" spans="1:11" ht="14.4" customHeight="1" x14ac:dyDescent="0.3">
      <c r="A311" s="663" t="s">
        <v>523</v>
      </c>
      <c r="B311" s="664" t="s">
        <v>1838</v>
      </c>
      <c r="C311" s="665" t="s">
        <v>536</v>
      </c>
      <c r="D311" s="666" t="s">
        <v>1841</v>
      </c>
      <c r="E311" s="665" t="s">
        <v>3629</v>
      </c>
      <c r="F311" s="666" t="s">
        <v>3630</v>
      </c>
      <c r="G311" s="665" t="s">
        <v>3211</v>
      </c>
      <c r="H311" s="665" t="s">
        <v>3212</v>
      </c>
      <c r="I311" s="667">
        <v>286.32857142857142</v>
      </c>
      <c r="J311" s="667">
        <v>10</v>
      </c>
      <c r="K311" s="668">
        <v>2891.4000000000005</v>
      </c>
    </row>
    <row r="312" spans="1:11" ht="14.4" customHeight="1" x14ac:dyDescent="0.3">
      <c r="A312" s="663" t="s">
        <v>523</v>
      </c>
      <c r="B312" s="664" t="s">
        <v>1838</v>
      </c>
      <c r="C312" s="665" t="s">
        <v>536</v>
      </c>
      <c r="D312" s="666" t="s">
        <v>1841</v>
      </c>
      <c r="E312" s="665" t="s">
        <v>3629</v>
      </c>
      <c r="F312" s="666" t="s">
        <v>3630</v>
      </c>
      <c r="G312" s="665" t="s">
        <v>3213</v>
      </c>
      <c r="H312" s="665" t="s">
        <v>3214</v>
      </c>
      <c r="I312" s="667">
        <v>356.34500000000003</v>
      </c>
      <c r="J312" s="667">
        <v>2</v>
      </c>
      <c r="K312" s="668">
        <v>712.69</v>
      </c>
    </row>
    <row r="313" spans="1:11" ht="14.4" customHeight="1" x14ac:dyDescent="0.3">
      <c r="A313" s="663" t="s">
        <v>523</v>
      </c>
      <c r="B313" s="664" t="s">
        <v>1838</v>
      </c>
      <c r="C313" s="665" t="s">
        <v>536</v>
      </c>
      <c r="D313" s="666" t="s">
        <v>1841</v>
      </c>
      <c r="E313" s="665" t="s">
        <v>3629</v>
      </c>
      <c r="F313" s="666" t="s">
        <v>3630</v>
      </c>
      <c r="G313" s="665" t="s">
        <v>3215</v>
      </c>
      <c r="H313" s="665" t="s">
        <v>3216</v>
      </c>
      <c r="I313" s="667">
        <v>286.20999999999998</v>
      </c>
      <c r="J313" s="667">
        <v>1</v>
      </c>
      <c r="K313" s="668">
        <v>286.20999999999998</v>
      </c>
    </row>
    <row r="314" spans="1:11" ht="14.4" customHeight="1" x14ac:dyDescent="0.3">
      <c r="A314" s="663" t="s">
        <v>523</v>
      </c>
      <c r="B314" s="664" t="s">
        <v>1838</v>
      </c>
      <c r="C314" s="665" t="s">
        <v>536</v>
      </c>
      <c r="D314" s="666" t="s">
        <v>1841</v>
      </c>
      <c r="E314" s="665" t="s">
        <v>3629</v>
      </c>
      <c r="F314" s="666" t="s">
        <v>3630</v>
      </c>
      <c r="G314" s="665" t="s">
        <v>3111</v>
      </c>
      <c r="H314" s="665" t="s">
        <v>3112</v>
      </c>
      <c r="I314" s="667">
        <v>213.81</v>
      </c>
      <c r="J314" s="667">
        <v>1</v>
      </c>
      <c r="K314" s="668">
        <v>213.81</v>
      </c>
    </row>
    <row r="315" spans="1:11" ht="14.4" customHeight="1" x14ac:dyDescent="0.3">
      <c r="A315" s="663" t="s">
        <v>523</v>
      </c>
      <c r="B315" s="664" t="s">
        <v>1838</v>
      </c>
      <c r="C315" s="665" t="s">
        <v>536</v>
      </c>
      <c r="D315" s="666" t="s">
        <v>1841</v>
      </c>
      <c r="E315" s="665" t="s">
        <v>3629</v>
      </c>
      <c r="F315" s="666" t="s">
        <v>3630</v>
      </c>
      <c r="G315" s="665" t="s">
        <v>3113</v>
      </c>
      <c r="H315" s="665" t="s">
        <v>3114</v>
      </c>
      <c r="I315" s="667">
        <v>175.45000000000002</v>
      </c>
      <c r="J315" s="667">
        <v>140</v>
      </c>
      <c r="K315" s="668">
        <v>24563</v>
      </c>
    </row>
    <row r="316" spans="1:11" ht="14.4" customHeight="1" x14ac:dyDescent="0.3">
      <c r="A316" s="663" t="s">
        <v>523</v>
      </c>
      <c r="B316" s="664" t="s">
        <v>1838</v>
      </c>
      <c r="C316" s="665" t="s">
        <v>536</v>
      </c>
      <c r="D316" s="666" t="s">
        <v>1841</v>
      </c>
      <c r="E316" s="665" t="s">
        <v>3629</v>
      </c>
      <c r="F316" s="666" t="s">
        <v>3630</v>
      </c>
      <c r="G316" s="665" t="s">
        <v>3217</v>
      </c>
      <c r="H316" s="665" t="s">
        <v>3218</v>
      </c>
      <c r="I316" s="667">
        <v>1.1863636363636361</v>
      </c>
      <c r="J316" s="667">
        <v>5400</v>
      </c>
      <c r="K316" s="668">
        <v>6393.25</v>
      </c>
    </row>
    <row r="317" spans="1:11" ht="14.4" customHeight="1" x14ac:dyDescent="0.3">
      <c r="A317" s="663" t="s">
        <v>523</v>
      </c>
      <c r="B317" s="664" t="s">
        <v>1838</v>
      </c>
      <c r="C317" s="665" t="s">
        <v>536</v>
      </c>
      <c r="D317" s="666" t="s">
        <v>1841</v>
      </c>
      <c r="E317" s="665" t="s">
        <v>3629</v>
      </c>
      <c r="F317" s="666" t="s">
        <v>3630</v>
      </c>
      <c r="G317" s="665" t="s">
        <v>3219</v>
      </c>
      <c r="H317" s="665" t="s">
        <v>3220</v>
      </c>
      <c r="I317" s="667">
        <v>776.82</v>
      </c>
      <c r="J317" s="667">
        <v>1</v>
      </c>
      <c r="K317" s="668">
        <v>776.82</v>
      </c>
    </row>
    <row r="318" spans="1:11" ht="14.4" customHeight="1" x14ac:dyDescent="0.3">
      <c r="A318" s="663" t="s">
        <v>523</v>
      </c>
      <c r="B318" s="664" t="s">
        <v>1838</v>
      </c>
      <c r="C318" s="665" t="s">
        <v>536</v>
      </c>
      <c r="D318" s="666" t="s">
        <v>1841</v>
      </c>
      <c r="E318" s="665" t="s">
        <v>3629</v>
      </c>
      <c r="F318" s="666" t="s">
        <v>3630</v>
      </c>
      <c r="G318" s="665" t="s">
        <v>3221</v>
      </c>
      <c r="H318" s="665" t="s">
        <v>3222</v>
      </c>
      <c r="I318" s="667">
        <v>150.65</v>
      </c>
      <c r="J318" s="667">
        <v>9</v>
      </c>
      <c r="K318" s="668">
        <v>1355.85</v>
      </c>
    </row>
    <row r="319" spans="1:11" ht="14.4" customHeight="1" x14ac:dyDescent="0.3">
      <c r="A319" s="663" t="s">
        <v>523</v>
      </c>
      <c r="B319" s="664" t="s">
        <v>1838</v>
      </c>
      <c r="C319" s="665" t="s">
        <v>536</v>
      </c>
      <c r="D319" s="666" t="s">
        <v>1841</v>
      </c>
      <c r="E319" s="665" t="s">
        <v>3629</v>
      </c>
      <c r="F319" s="666" t="s">
        <v>3630</v>
      </c>
      <c r="G319" s="665" t="s">
        <v>3223</v>
      </c>
      <c r="H319" s="665" t="s">
        <v>3224</v>
      </c>
      <c r="I319" s="667">
        <v>601.45000000000005</v>
      </c>
      <c r="J319" s="667">
        <v>1</v>
      </c>
      <c r="K319" s="668">
        <v>601.45000000000005</v>
      </c>
    </row>
    <row r="320" spans="1:11" ht="14.4" customHeight="1" x14ac:dyDescent="0.3">
      <c r="A320" s="663" t="s">
        <v>523</v>
      </c>
      <c r="B320" s="664" t="s">
        <v>1838</v>
      </c>
      <c r="C320" s="665" t="s">
        <v>536</v>
      </c>
      <c r="D320" s="666" t="s">
        <v>1841</v>
      </c>
      <c r="E320" s="665" t="s">
        <v>3629</v>
      </c>
      <c r="F320" s="666" t="s">
        <v>3630</v>
      </c>
      <c r="G320" s="665" t="s">
        <v>3225</v>
      </c>
      <c r="H320" s="665" t="s">
        <v>3226</v>
      </c>
      <c r="I320" s="667">
        <v>166.75</v>
      </c>
      <c r="J320" s="667">
        <v>6</v>
      </c>
      <c r="K320" s="668">
        <v>1000.5</v>
      </c>
    </row>
    <row r="321" spans="1:11" ht="14.4" customHeight="1" x14ac:dyDescent="0.3">
      <c r="A321" s="663" t="s">
        <v>523</v>
      </c>
      <c r="B321" s="664" t="s">
        <v>1838</v>
      </c>
      <c r="C321" s="665" t="s">
        <v>536</v>
      </c>
      <c r="D321" s="666" t="s">
        <v>1841</v>
      </c>
      <c r="E321" s="665" t="s">
        <v>3629</v>
      </c>
      <c r="F321" s="666" t="s">
        <v>3630</v>
      </c>
      <c r="G321" s="665" t="s">
        <v>3227</v>
      </c>
      <c r="H321" s="665" t="s">
        <v>3228</v>
      </c>
      <c r="I321" s="667">
        <v>323.14999999999998</v>
      </c>
      <c r="J321" s="667">
        <v>2</v>
      </c>
      <c r="K321" s="668">
        <v>646.29999999999995</v>
      </c>
    </row>
    <row r="322" spans="1:11" ht="14.4" customHeight="1" x14ac:dyDescent="0.3">
      <c r="A322" s="663" t="s">
        <v>523</v>
      </c>
      <c r="B322" s="664" t="s">
        <v>1838</v>
      </c>
      <c r="C322" s="665" t="s">
        <v>536</v>
      </c>
      <c r="D322" s="666" t="s">
        <v>1841</v>
      </c>
      <c r="E322" s="665" t="s">
        <v>3629</v>
      </c>
      <c r="F322" s="666" t="s">
        <v>3630</v>
      </c>
      <c r="G322" s="665" t="s">
        <v>3117</v>
      </c>
      <c r="H322" s="665" t="s">
        <v>3118</v>
      </c>
      <c r="I322" s="667">
        <v>139.60833333333332</v>
      </c>
      <c r="J322" s="667">
        <v>28</v>
      </c>
      <c r="K322" s="668">
        <v>3893.5</v>
      </c>
    </row>
    <row r="323" spans="1:11" ht="14.4" customHeight="1" x14ac:dyDescent="0.3">
      <c r="A323" s="663" t="s">
        <v>523</v>
      </c>
      <c r="B323" s="664" t="s">
        <v>1838</v>
      </c>
      <c r="C323" s="665" t="s">
        <v>536</v>
      </c>
      <c r="D323" s="666" t="s">
        <v>1841</v>
      </c>
      <c r="E323" s="665" t="s">
        <v>3629</v>
      </c>
      <c r="F323" s="666" t="s">
        <v>3630</v>
      </c>
      <c r="G323" s="665" t="s">
        <v>3229</v>
      </c>
      <c r="H323" s="665" t="s">
        <v>3230</v>
      </c>
      <c r="I323" s="667">
        <v>1122.8719999999998</v>
      </c>
      <c r="J323" s="667">
        <v>6</v>
      </c>
      <c r="K323" s="668">
        <v>6737.23</v>
      </c>
    </row>
    <row r="324" spans="1:11" ht="14.4" customHeight="1" x14ac:dyDescent="0.3">
      <c r="A324" s="663" t="s">
        <v>523</v>
      </c>
      <c r="B324" s="664" t="s">
        <v>1838</v>
      </c>
      <c r="C324" s="665" t="s">
        <v>536</v>
      </c>
      <c r="D324" s="666" t="s">
        <v>1841</v>
      </c>
      <c r="E324" s="665" t="s">
        <v>3629</v>
      </c>
      <c r="F324" s="666" t="s">
        <v>3630</v>
      </c>
      <c r="G324" s="665" t="s">
        <v>3121</v>
      </c>
      <c r="H324" s="665" t="s">
        <v>3122</v>
      </c>
      <c r="I324" s="667">
        <v>118.58</v>
      </c>
      <c r="J324" s="667">
        <v>130</v>
      </c>
      <c r="K324" s="668">
        <v>15415.4</v>
      </c>
    </row>
    <row r="325" spans="1:11" ht="14.4" customHeight="1" x14ac:dyDescent="0.3">
      <c r="A325" s="663" t="s">
        <v>523</v>
      </c>
      <c r="B325" s="664" t="s">
        <v>1838</v>
      </c>
      <c r="C325" s="665" t="s">
        <v>536</v>
      </c>
      <c r="D325" s="666" t="s">
        <v>1841</v>
      </c>
      <c r="E325" s="665" t="s">
        <v>3629</v>
      </c>
      <c r="F325" s="666" t="s">
        <v>3630</v>
      </c>
      <c r="G325" s="665" t="s">
        <v>3231</v>
      </c>
      <c r="H325" s="665" t="s">
        <v>3232</v>
      </c>
      <c r="I325" s="667">
        <v>758.67</v>
      </c>
      <c r="J325" s="667">
        <v>1</v>
      </c>
      <c r="K325" s="668">
        <v>758.67</v>
      </c>
    </row>
    <row r="326" spans="1:11" ht="14.4" customHeight="1" x14ac:dyDescent="0.3">
      <c r="A326" s="663" t="s">
        <v>523</v>
      </c>
      <c r="B326" s="664" t="s">
        <v>1838</v>
      </c>
      <c r="C326" s="665" t="s">
        <v>536</v>
      </c>
      <c r="D326" s="666" t="s">
        <v>1841</v>
      </c>
      <c r="E326" s="665" t="s">
        <v>3629</v>
      </c>
      <c r="F326" s="666" t="s">
        <v>3630</v>
      </c>
      <c r="G326" s="665" t="s">
        <v>3233</v>
      </c>
      <c r="H326" s="665" t="s">
        <v>3234</v>
      </c>
      <c r="I326" s="667">
        <v>166.75</v>
      </c>
      <c r="J326" s="667">
        <v>3</v>
      </c>
      <c r="K326" s="668">
        <v>500.25</v>
      </c>
    </row>
    <row r="327" spans="1:11" ht="14.4" customHeight="1" x14ac:dyDescent="0.3">
      <c r="A327" s="663" t="s">
        <v>523</v>
      </c>
      <c r="B327" s="664" t="s">
        <v>1838</v>
      </c>
      <c r="C327" s="665" t="s">
        <v>536</v>
      </c>
      <c r="D327" s="666" t="s">
        <v>1841</v>
      </c>
      <c r="E327" s="665" t="s">
        <v>3629</v>
      </c>
      <c r="F327" s="666" t="s">
        <v>3630</v>
      </c>
      <c r="G327" s="665" t="s">
        <v>3235</v>
      </c>
      <c r="H327" s="665" t="s">
        <v>3236</v>
      </c>
      <c r="I327" s="667">
        <v>601.45000000000005</v>
      </c>
      <c r="J327" s="667">
        <v>1</v>
      </c>
      <c r="K327" s="668">
        <v>601.45000000000005</v>
      </c>
    </row>
    <row r="328" spans="1:11" ht="14.4" customHeight="1" x14ac:dyDescent="0.3">
      <c r="A328" s="663" t="s">
        <v>523</v>
      </c>
      <c r="B328" s="664" t="s">
        <v>1838</v>
      </c>
      <c r="C328" s="665" t="s">
        <v>536</v>
      </c>
      <c r="D328" s="666" t="s">
        <v>1841</v>
      </c>
      <c r="E328" s="665" t="s">
        <v>3629</v>
      </c>
      <c r="F328" s="666" t="s">
        <v>3630</v>
      </c>
      <c r="G328" s="665" t="s">
        <v>3237</v>
      </c>
      <c r="H328" s="665" t="s">
        <v>3238</v>
      </c>
      <c r="I328" s="667">
        <v>160.55000000000001</v>
      </c>
      <c r="J328" s="667">
        <v>6</v>
      </c>
      <c r="K328" s="668">
        <v>963.30000000000007</v>
      </c>
    </row>
    <row r="329" spans="1:11" ht="14.4" customHeight="1" x14ac:dyDescent="0.3">
      <c r="A329" s="663" t="s">
        <v>523</v>
      </c>
      <c r="B329" s="664" t="s">
        <v>1838</v>
      </c>
      <c r="C329" s="665" t="s">
        <v>536</v>
      </c>
      <c r="D329" s="666" t="s">
        <v>1841</v>
      </c>
      <c r="E329" s="665" t="s">
        <v>3629</v>
      </c>
      <c r="F329" s="666" t="s">
        <v>3630</v>
      </c>
      <c r="G329" s="665" t="s">
        <v>3239</v>
      </c>
      <c r="H329" s="665" t="s">
        <v>3240</v>
      </c>
      <c r="I329" s="667">
        <v>163.87399999999997</v>
      </c>
      <c r="J329" s="667">
        <v>8</v>
      </c>
      <c r="K329" s="668">
        <v>1306.6300000000001</v>
      </c>
    </row>
    <row r="330" spans="1:11" ht="14.4" customHeight="1" x14ac:dyDescent="0.3">
      <c r="A330" s="663" t="s">
        <v>523</v>
      </c>
      <c r="B330" s="664" t="s">
        <v>1838</v>
      </c>
      <c r="C330" s="665" t="s">
        <v>536</v>
      </c>
      <c r="D330" s="666" t="s">
        <v>1841</v>
      </c>
      <c r="E330" s="665" t="s">
        <v>3629</v>
      </c>
      <c r="F330" s="666" t="s">
        <v>3630</v>
      </c>
      <c r="G330" s="665" t="s">
        <v>3241</v>
      </c>
      <c r="H330" s="665" t="s">
        <v>3242</v>
      </c>
      <c r="I330" s="667">
        <v>71.39</v>
      </c>
      <c r="J330" s="667">
        <v>60</v>
      </c>
      <c r="K330" s="668">
        <v>4283.3999999999996</v>
      </c>
    </row>
    <row r="331" spans="1:11" ht="14.4" customHeight="1" x14ac:dyDescent="0.3">
      <c r="A331" s="663" t="s">
        <v>523</v>
      </c>
      <c r="B331" s="664" t="s">
        <v>1838</v>
      </c>
      <c r="C331" s="665" t="s">
        <v>536</v>
      </c>
      <c r="D331" s="666" t="s">
        <v>1841</v>
      </c>
      <c r="E331" s="665" t="s">
        <v>3629</v>
      </c>
      <c r="F331" s="666" t="s">
        <v>3630</v>
      </c>
      <c r="G331" s="665" t="s">
        <v>3243</v>
      </c>
      <c r="H331" s="665" t="s">
        <v>3244</v>
      </c>
      <c r="I331" s="667">
        <v>61.11</v>
      </c>
      <c r="J331" s="667">
        <v>120</v>
      </c>
      <c r="K331" s="668">
        <v>7332.99</v>
      </c>
    </row>
    <row r="332" spans="1:11" ht="14.4" customHeight="1" x14ac:dyDescent="0.3">
      <c r="A332" s="663" t="s">
        <v>523</v>
      </c>
      <c r="B332" s="664" t="s">
        <v>1838</v>
      </c>
      <c r="C332" s="665" t="s">
        <v>536</v>
      </c>
      <c r="D332" s="666" t="s">
        <v>1841</v>
      </c>
      <c r="E332" s="665" t="s">
        <v>3629</v>
      </c>
      <c r="F332" s="666" t="s">
        <v>3630</v>
      </c>
      <c r="G332" s="665" t="s">
        <v>3245</v>
      </c>
      <c r="H332" s="665" t="s">
        <v>3246</v>
      </c>
      <c r="I332" s="667">
        <v>505.78</v>
      </c>
      <c r="J332" s="667">
        <v>1</v>
      </c>
      <c r="K332" s="668">
        <v>505.78</v>
      </c>
    </row>
    <row r="333" spans="1:11" ht="14.4" customHeight="1" x14ac:dyDescent="0.3">
      <c r="A333" s="663" t="s">
        <v>523</v>
      </c>
      <c r="B333" s="664" t="s">
        <v>1838</v>
      </c>
      <c r="C333" s="665" t="s">
        <v>536</v>
      </c>
      <c r="D333" s="666" t="s">
        <v>1841</v>
      </c>
      <c r="E333" s="665" t="s">
        <v>3629</v>
      </c>
      <c r="F333" s="666" t="s">
        <v>3630</v>
      </c>
      <c r="G333" s="665" t="s">
        <v>3247</v>
      </c>
      <c r="H333" s="665" t="s">
        <v>3248</v>
      </c>
      <c r="I333" s="667">
        <v>151.80000000000001</v>
      </c>
      <c r="J333" s="667">
        <v>1</v>
      </c>
      <c r="K333" s="668">
        <v>151.80000000000001</v>
      </c>
    </row>
    <row r="334" spans="1:11" ht="14.4" customHeight="1" x14ac:dyDescent="0.3">
      <c r="A334" s="663" t="s">
        <v>523</v>
      </c>
      <c r="B334" s="664" t="s">
        <v>1838</v>
      </c>
      <c r="C334" s="665" t="s">
        <v>536</v>
      </c>
      <c r="D334" s="666" t="s">
        <v>1841</v>
      </c>
      <c r="E334" s="665" t="s">
        <v>3629</v>
      </c>
      <c r="F334" s="666" t="s">
        <v>3630</v>
      </c>
      <c r="G334" s="665" t="s">
        <v>3249</v>
      </c>
      <c r="H334" s="665" t="s">
        <v>3250</v>
      </c>
      <c r="I334" s="667">
        <v>964.49</v>
      </c>
      <c r="J334" s="667">
        <v>5</v>
      </c>
      <c r="K334" s="668">
        <v>4834.5600000000004</v>
      </c>
    </row>
    <row r="335" spans="1:11" ht="14.4" customHeight="1" x14ac:dyDescent="0.3">
      <c r="A335" s="663" t="s">
        <v>523</v>
      </c>
      <c r="B335" s="664" t="s">
        <v>1838</v>
      </c>
      <c r="C335" s="665" t="s">
        <v>536</v>
      </c>
      <c r="D335" s="666" t="s">
        <v>1841</v>
      </c>
      <c r="E335" s="665" t="s">
        <v>3629</v>
      </c>
      <c r="F335" s="666" t="s">
        <v>3630</v>
      </c>
      <c r="G335" s="665" t="s">
        <v>3251</v>
      </c>
      <c r="H335" s="665" t="s">
        <v>3252</v>
      </c>
      <c r="I335" s="667">
        <v>1113</v>
      </c>
      <c r="J335" s="667">
        <v>1</v>
      </c>
      <c r="K335" s="668">
        <v>1113</v>
      </c>
    </row>
    <row r="336" spans="1:11" ht="14.4" customHeight="1" x14ac:dyDescent="0.3">
      <c r="A336" s="663" t="s">
        <v>523</v>
      </c>
      <c r="B336" s="664" t="s">
        <v>1838</v>
      </c>
      <c r="C336" s="665" t="s">
        <v>536</v>
      </c>
      <c r="D336" s="666" t="s">
        <v>1841</v>
      </c>
      <c r="E336" s="665" t="s">
        <v>3629</v>
      </c>
      <c r="F336" s="666" t="s">
        <v>3630</v>
      </c>
      <c r="G336" s="665" t="s">
        <v>3131</v>
      </c>
      <c r="H336" s="665" t="s">
        <v>3132</v>
      </c>
      <c r="I336" s="667">
        <v>2003.44</v>
      </c>
      <c r="J336" s="667">
        <v>5</v>
      </c>
      <c r="K336" s="668">
        <v>10017</v>
      </c>
    </row>
    <row r="337" spans="1:11" ht="14.4" customHeight="1" x14ac:dyDescent="0.3">
      <c r="A337" s="663" t="s">
        <v>523</v>
      </c>
      <c r="B337" s="664" t="s">
        <v>1838</v>
      </c>
      <c r="C337" s="665" t="s">
        <v>536</v>
      </c>
      <c r="D337" s="666" t="s">
        <v>1841</v>
      </c>
      <c r="E337" s="665" t="s">
        <v>3629</v>
      </c>
      <c r="F337" s="666" t="s">
        <v>3630</v>
      </c>
      <c r="G337" s="665" t="s">
        <v>3133</v>
      </c>
      <c r="H337" s="665" t="s">
        <v>3134</v>
      </c>
      <c r="I337" s="667">
        <v>304</v>
      </c>
      <c r="J337" s="667">
        <v>2</v>
      </c>
      <c r="K337" s="668">
        <v>608</v>
      </c>
    </row>
    <row r="338" spans="1:11" ht="14.4" customHeight="1" x14ac:dyDescent="0.3">
      <c r="A338" s="663" t="s">
        <v>523</v>
      </c>
      <c r="B338" s="664" t="s">
        <v>1838</v>
      </c>
      <c r="C338" s="665" t="s">
        <v>536</v>
      </c>
      <c r="D338" s="666" t="s">
        <v>1841</v>
      </c>
      <c r="E338" s="665" t="s">
        <v>3629</v>
      </c>
      <c r="F338" s="666" t="s">
        <v>3630</v>
      </c>
      <c r="G338" s="665" t="s">
        <v>3253</v>
      </c>
      <c r="H338" s="665" t="s">
        <v>3254</v>
      </c>
      <c r="I338" s="667">
        <v>4295.5</v>
      </c>
      <c r="J338" s="667">
        <v>1</v>
      </c>
      <c r="K338" s="668">
        <v>4295.5</v>
      </c>
    </row>
    <row r="339" spans="1:11" ht="14.4" customHeight="1" x14ac:dyDescent="0.3">
      <c r="A339" s="663" t="s">
        <v>523</v>
      </c>
      <c r="B339" s="664" t="s">
        <v>1838</v>
      </c>
      <c r="C339" s="665" t="s">
        <v>536</v>
      </c>
      <c r="D339" s="666" t="s">
        <v>1841</v>
      </c>
      <c r="E339" s="665" t="s">
        <v>3629</v>
      </c>
      <c r="F339" s="666" t="s">
        <v>3630</v>
      </c>
      <c r="G339" s="665" t="s">
        <v>3255</v>
      </c>
      <c r="H339" s="665" t="s">
        <v>3256</v>
      </c>
      <c r="I339" s="667">
        <v>831.45</v>
      </c>
      <c r="J339" s="667">
        <v>1</v>
      </c>
      <c r="K339" s="668">
        <v>831.45</v>
      </c>
    </row>
    <row r="340" spans="1:11" ht="14.4" customHeight="1" x14ac:dyDescent="0.3">
      <c r="A340" s="663" t="s">
        <v>523</v>
      </c>
      <c r="B340" s="664" t="s">
        <v>1838</v>
      </c>
      <c r="C340" s="665" t="s">
        <v>536</v>
      </c>
      <c r="D340" s="666" t="s">
        <v>1841</v>
      </c>
      <c r="E340" s="665" t="s">
        <v>3629</v>
      </c>
      <c r="F340" s="666" t="s">
        <v>3630</v>
      </c>
      <c r="G340" s="665" t="s">
        <v>3257</v>
      </c>
      <c r="H340" s="665" t="s">
        <v>3258</v>
      </c>
      <c r="I340" s="667">
        <v>801</v>
      </c>
      <c r="J340" s="667">
        <v>3</v>
      </c>
      <c r="K340" s="668">
        <v>2395</v>
      </c>
    </row>
    <row r="341" spans="1:11" ht="14.4" customHeight="1" x14ac:dyDescent="0.3">
      <c r="A341" s="663" t="s">
        <v>523</v>
      </c>
      <c r="B341" s="664" t="s">
        <v>1838</v>
      </c>
      <c r="C341" s="665" t="s">
        <v>536</v>
      </c>
      <c r="D341" s="666" t="s">
        <v>1841</v>
      </c>
      <c r="E341" s="665" t="s">
        <v>3629</v>
      </c>
      <c r="F341" s="666" t="s">
        <v>3630</v>
      </c>
      <c r="G341" s="665" t="s">
        <v>3137</v>
      </c>
      <c r="H341" s="665" t="s">
        <v>3138</v>
      </c>
      <c r="I341" s="667">
        <v>338.78</v>
      </c>
      <c r="J341" s="667">
        <v>10</v>
      </c>
      <c r="K341" s="668">
        <v>3387.81</v>
      </c>
    </row>
    <row r="342" spans="1:11" ht="14.4" customHeight="1" x14ac:dyDescent="0.3">
      <c r="A342" s="663" t="s">
        <v>523</v>
      </c>
      <c r="B342" s="664" t="s">
        <v>1838</v>
      </c>
      <c r="C342" s="665" t="s">
        <v>536</v>
      </c>
      <c r="D342" s="666" t="s">
        <v>1841</v>
      </c>
      <c r="E342" s="665" t="s">
        <v>3629</v>
      </c>
      <c r="F342" s="666" t="s">
        <v>3630</v>
      </c>
      <c r="G342" s="665" t="s">
        <v>3139</v>
      </c>
      <c r="H342" s="665" t="s">
        <v>3140</v>
      </c>
      <c r="I342" s="667">
        <v>411.36749999999995</v>
      </c>
      <c r="J342" s="667">
        <v>8</v>
      </c>
      <c r="K342" s="668">
        <v>3290.9399999999996</v>
      </c>
    </row>
    <row r="343" spans="1:11" ht="14.4" customHeight="1" x14ac:dyDescent="0.3">
      <c r="A343" s="663" t="s">
        <v>523</v>
      </c>
      <c r="B343" s="664" t="s">
        <v>1838</v>
      </c>
      <c r="C343" s="665" t="s">
        <v>536</v>
      </c>
      <c r="D343" s="666" t="s">
        <v>1841</v>
      </c>
      <c r="E343" s="665" t="s">
        <v>3629</v>
      </c>
      <c r="F343" s="666" t="s">
        <v>3630</v>
      </c>
      <c r="G343" s="665" t="s">
        <v>3259</v>
      </c>
      <c r="H343" s="665" t="s">
        <v>3260</v>
      </c>
      <c r="I343" s="667">
        <v>151.80000000000001</v>
      </c>
      <c r="J343" s="667">
        <v>1</v>
      </c>
      <c r="K343" s="668">
        <v>151.80000000000001</v>
      </c>
    </row>
    <row r="344" spans="1:11" ht="14.4" customHeight="1" x14ac:dyDescent="0.3">
      <c r="A344" s="663" t="s">
        <v>523</v>
      </c>
      <c r="B344" s="664" t="s">
        <v>1838</v>
      </c>
      <c r="C344" s="665" t="s">
        <v>536</v>
      </c>
      <c r="D344" s="666" t="s">
        <v>1841</v>
      </c>
      <c r="E344" s="665" t="s">
        <v>3629</v>
      </c>
      <c r="F344" s="666" t="s">
        <v>3630</v>
      </c>
      <c r="G344" s="665" t="s">
        <v>3261</v>
      </c>
      <c r="H344" s="665" t="s">
        <v>3262</v>
      </c>
      <c r="I344" s="667">
        <v>310.5</v>
      </c>
      <c r="J344" s="667">
        <v>10</v>
      </c>
      <c r="K344" s="668">
        <v>3105</v>
      </c>
    </row>
    <row r="345" spans="1:11" ht="14.4" customHeight="1" x14ac:dyDescent="0.3">
      <c r="A345" s="663" t="s">
        <v>523</v>
      </c>
      <c r="B345" s="664" t="s">
        <v>1838</v>
      </c>
      <c r="C345" s="665" t="s">
        <v>536</v>
      </c>
      <c r="D345" s="666" t="s">
        <v>1841</v>
      </c>
      <c r="E345" s="665" t="s">
        <v>3629</v>
      </c>
      <c r="F345" s="666" t="s">
        <v>3630</v>
      </c>
      <c r="G345" s="665" t="s">
        <v>3263</v>
      </c>
      <c r="H345" s="665" t="s">
        <v>3264</v>
      </c>
      <c r="I345" s="667">
        <v>107.69</v>
      </c>
      <c r="J345" s="667">
        <v>20</v>
      </c>
      <c r="K345" s="668">
        <v>2153.8000000000002</v>
      </c>
    </row>
    <row r="346" spans="1:11" ht="14.4" customHeight="1" x14ac:dyDescent="0.3">
      <c r="A346" s="663" t="s">
        <v>523</v>
      </c>
      <c r="B346" s="664" t="s">
        <v>1838</v>
      </c>
      <c r="C346" s="665" t="s">
        <v>536</v>
      </c>
      <c r="D346" s="666" t="s">
        <v>1841</v>
      </c>
      <c r="E346" s="665" t="s">
        <v>3629</v>
      </c>
      <c r="F346" s="666" t="s">
        <v>3630</v>
      </c>
      <c r="G346" s="665" t="s">
        <v>3265</v>
      </c>
      <c r="H346" s="665" t="s">
        <v>3266</v>
      </c>
      <c r="I346" s="667">
        <v>349.69</v>
      </c>
      <c r="J346" s="667">
        <v>20</v>
      </c>
      <c r="K346" s="668">
        <v>6993.8</v>
      </c>
    </row>
    <row r="347" spans="1:11" ht="14.4" customHeight="1" x14ac:dyDescent="0.3">
      <c r="A347" s="663" t="s">
        <v>523</v>
      </c>
      <c r="B347" s="664" t="s">
        <v>1838</v>
      </c>
      <c r="C347" s="665" t="s">
        <v>536</v>
      </c>
      <c r="D347" s="666" t="s">
        <v>1841</v>
      </c>
      <c r="E347" s="665" t="s">
        <v>3629</v>
      </c>
      <c r="F347" s="666" t="s">
        <v>3630</v>
      </c>
      <c r="G347" s="665" t="s">
        <v>3267</v>
      </c>
      <c r="H347" s="665" t="s">
        <v>3268</v>
      </c>
      <c r="I347" s="667">
        <v>107.69</v>
      </c>
      <c r="J347" s="667">
        <v>20</v>
      </c>
      <c r="K347" s="668">
        <v>2153.8000000000002</v>
      </c>
    </row>
    <row r="348" spans="1:11" ht="14.4" customHeight="1" x14ac:dyDescent="0.3">
      <c r="A348" s="663" t="s">
        <v>523</v>
      </c>
      <c r="B348" s="664" t="s">
        <v>1838</v>
      </c>
      <c r="C348" s="665" t="s">
        <v>536</v>
      </c>
      <c r="D348" s="666" t="s">
        <v>1841</v>
      </c>
      <c r="E348" s="665" t="s">
        <v>3629</v>
      </c>
      <c r="F348" s="666" t="s">
        <v>3630</v>
      </c>
      <c r="G348" s="665" t="s">
        <v>3269</v>
      </c>
      <c r="H348" s="665" t="s">
        <v>3270</v>
      </c>
      <c r="I348" s="667">
        <v>2200</v>
      </c>
      <c r="J348" s="667">
        <v>2</v>
      </c>
      <c r="K348" s="668">
        <v>4400</v>
      </c>
    </row>
    <row r="349" spans="1:11" ht="14.4" customHeight="1" x14ac:dyDescent="0.3">
      <c r="A349" s="663" t="s">
        <v>523</v>
      </c>
      <c r="B349" s="664" t="s">
        <v>1838</v>
      </c>
      <c r="C349" s="665" t="s">
        <v>536</v>
      </c>
      <c r="D349" s="666" t="s">
        <v>1841</v>
      </c>
      <c r="E349" s="665" t="s">
        <v>3629</v>
      </c>
      <c r="F349" s="666" t="s">
        <v>3630</v>
      </c>
      <c r="G349" s="665" t="s">
        <v>3271</v>
      </c>
      <c r="H349" s="665" t="s">
        <v>3272</v>
      </c>
      <c r="I349" s="667">
        <v>56.47</v>
      </c>
      <c r="J349" s="667">
        <v>480</v>
      </c>
      <c r="K349" s="668">
        <v>27298.579999999998</v>
      </c>
    </row>
    <row r="350" spans="1:11" ht="14.4" customHeight="1" x14ac:dyDescent="0.3">
      <c r="A350" s="663" t="s">
        <v>523</v>
      </c>
      <c r="B350" s="664" t="s">
        <v>1838</v>
      </c>
      <c r="C350" s="665" t="s">
        <v>536</v>
      </c>
      <c r="D350" s="666" t="s">
        <v>1841</v>
      </c>
      <c r="E350" s="665" t="s">
        <v>3629</v>
      </c>
      <c r="F350" s="666" t="s">
        <v>3630</v>
      </c>
      <c r="G350" s="665" t="s">
        <v>3273</v>
      </c>
      <c r="H350" s="665" t="s">
        <v>3274</v>
      </c>
      <c r="I350" s="667">
        <v>636.82000000000005</v>
      </c>
      <c r="J350" s="667">
        <v>1</v>
      </c>
      <c r="K350" s="668">
        <v>636.82000000000005</v>
      </c>
    </row>
    <row r="351" spans="1:11" ht="14.4" customHeight="1" x14ac:dyDescent="0.3">
      <c r="A351" s="663" t="s">
        <v>523</v>
      </c>
      <c r="B351" s="664" t="s">
        <v>1838</v>
      </c>
      <c r="C351" s="665" t="s">
        <v>536</v>
      </c>
      <c r="D351" s="666" t="s">
        <v>1841</v>
      </c>
      <c r="E351" s="665" t="s">
        <v>3629</v>
      </c>
      <c r="F351" s="666" t="s">
        <v>3630</v>
      </c>
      <c r="G351" s="665" t="s">
        <v>3275</v>
      </c>
      <c r="H351" s="665" t="s">
        <v>3276</v>
      </c>
      <c r="I351" s="667">
        <v>2200</v>
      </c>
      <c r="J351" s="667">
        <v>2</v>
      </c>
      <c r="K351" s="668">
        <v>4400</v>
      </c>
    </row>
    <row r="352" spans="1:11" ht="14.4" customHeight="1" x14ac:dyDescent="0.3">
      <c r="A352" s="663" t="s">
        <v>523</v>
      </c>
      <c r="B352" s="664" t="s">
        <v>1838</v>
      </c>
      <c r="C352" s="665" t="s">
        <v>536</v>
      </c>
      <c r="D352" s="666" t="s">
        <v>1841</v>
      </c>
      <c r="E352" s="665" t="s">
        <v>3629</v>
      </c>
      <c r="F352" s="666" t="s">
        <v>3630</v>
      </c>
      <c r="G352" s="665" t="s">
        <v>3155</v>
      </c>
      <c r="H352" s="665" t="s">
        <v>3156</v>
      </c>
      <c r="I352" s="667">
        <v>2897.51</v>
      </c>
      <c r="J352" s="667">
        <v>1</v>
      </c>
      <c r="K352" s="668">
        <v>2897.51</v>
      </c>
    </row>
    <row r="353" spans="1:11" ht="14.4" customHeight="1" x14ac:dyDescent="0.3">
      <c r="A353" s="663" t="s">
        <v>523</v>
      </c>
      <c r="B353" s="664" t="s">
        <v>1838</v>
      </c>
      <c r="C353" s="665" t="s">
        <v>536</v>
      </c>
      <c r="D353" s="666" t="s">
        <v>1841</v>
      </c>
      <c r="E353" s="665" t="s">
        <v>3629</v>
      </c>
      <c r="F353" s="666" t="s">
        <v>3630</v>
      </c>
      <c r="G353" s="665" t="s">
        <v>3277</v>
      </c>
      <c r="H353" s="665" t="s">
        <v>3278</v>
      </c>
      <c r="I353" s="667">
        <v>2897.5</v>
      </c>
      <c r="J353" s="667">
        <v>1</v>
      </c>
      <c r="K353" s="668">
        <v>2897.5</v>
      </c>
    </row>
    <row r="354" spans="1:11" ht="14.4" customHeight="1" x14ac:dyDescent="0.3">
      <c r="A354" s="663" t="s">
        <v>523</v>
      </c>
      <c r="B354" s="664" t="s">
        <v>1838</v>
      </c>
      <c r="C354" s="665" t="s">
        <v>536</v>
      </c>
      <c r="D354" s="666" t="s">
        <v>1841</v>
      </c>
      <c r="E354" s="665" t="s">
        <v>3629</v>
      </c>
      <c r="F354" s="666" t="s">
        <v>3630</v>
      </c>
      <c r="G354" s="665" t="s">
        <v>3279</v>
      </c>
      <c r="H354" s="665" t="s">
        <v>3280</v>
      </c>
      <c r="I354" s="667">
        <v>3906.5</v>
      </c>
      <c r="J354" s="667">
        <v>1</v>
      </c>
      <c r="K354" s="668">
        <v>3906.5</v>
      </c>
    </row>
    <row r="355" spans="1:11" ht="14.4" customHeight="1" x14ac:dyDescent="0.3">
      <c r="A355" s="663" t="s">
        <v>523</v>
      </c>
      <c r="B355" s="664" t="s">
        <v>1838</v>
      </c>
      <c r="C355" s="665" t="s">
        <v>536</v>
      </c>
      <c r="D355" s="666" t="s">
        <v>1841</v>
      </c>
      <c r="E355" s="665" t="s">
        <v>3629</v>
      </c>
      <c r="F355" s="666" t="s">
        <v>3630</v>
      </c>
      <c r="G355" s="665" t="s">
        <v>3281</v>
      </c>
      <c r="H355" s="665" t="s">
        <v>3282</v>
      </c>
      <c r="I355" s="667">
        <v>3906.5</v>
      </c>
      <c r="J355" s="667">
        <v>1</v>
      </c>
      <c r="K355" s="668">
        <v>3906.5</v>
      </c>
    </row>
    <row r="356" spans="1:11" ht="14.4" customHeight="1" x14ac:dyDescent="0.3">
      <c r="A356" s="663" t="s">
        <v>523</v>
      </c>
      <c r="B356" s="664" t="s">
        <v>1838</v>
      </c>
      <c r="C356" s="665" t="s">
        <v>536</v>
      </c>
      <c r="D356" s="666" t="s">
        <v>1841</v>
      </c>
      <c r="E356" s="665" t="s">
        <v>3629</v>
      </c>
      <c r="F356" s="666" t="s">
        <v>3630</v>
      </c>
      <c r="G356" s="665" t="s">
        <v>3283</v>
      </c>
      <c r="H356" s="665" t="s">
        <v>3284</v>
      </c>
      <c r="I356" s="667">
        <v>676.39</v>
      </c>
      <c r="J356" s="667">
        <v>6</v>
      </c>
      <c r="K356" s="668">
        <v>4058.34</v>
      </c>
    </row>
    <row r="357" spans="1:11" ht="14.4" customHeight="1" x14ac:dyDescent="0.3">
      <c r="A357" s="663" t="s">
        <v>523</v>
      </c>
      <c r="B357" s="664" t="s">
        <v>1838</v>
      </c>
      <c r="C357" s="665" t="s">
        <v>536</v>
      </c>
      <c r="D357" s="666" t="s">
        <v>1841</v>
      </c>
      <c r="E357" s="665" t="s">
        <v>3629</v>
      </c>
      <c r="F357" s="666" t="s">
        <v>3630</v>
      </c>
      <c r="G357" s="665" t="s">
        <v>3285</v>
      </c>
      <c r="H357" s="665" t="s">
        <v>3286</v>
      </c>
      <c r="I357" s="667">
        <v>676.39</v>
      </c>
      <c r="J357" s="667">
        <v>6</v>
      </c>
      <c r="K357" s="668">
        <v>4058.34</v>
      </c>
    </row>
    <row r="358" spans="1:11" ht="14.4" customHeight="1" x14ac:dyDescent="0.3">
      <c r="A358" s="663" t="s">
        <v>523</v>
      </c>
      <c r="B358" s="664" t="s">
        <v>1838</v>
      </c>
      <c r="C358" s="665" t="s">
        <v>536</v>
      </c>
      <c r="D358" s="666" t="s">
        <v>1841</v>
      </c>
      <c r="E358" s="665" t="s">
        <v>3629</v>
      </c>
      <c r="F358" s="666" t="s">
        <v>3630</v>
      </c>
      <c r="G358" s="665" t="s">
        <v>3287</v>
      </c>
      <c r="H358" s="665" t="s">
        <v>3288</v>
      </c>
      <c r="I358" s="667">
        <v>676.39</v>
      </c>
      <c r="J358" s="667">
        <v>6</v>
      </c>
      <c r="K358" s="668">
        <v>4058.34</v>
      </c>
    </row>
    <row r="359" spans="1:11" ht="14.4" customHeight="1" x14ac:dyDescent="0.3">
      <c r="A359" s="663" t="s">
        <v>523</v>
      </c>
      <c r="B359" s="664" t="s">
        <v>1838</v>
      </c>
      <c r="C359" s="665" t="s">
        <v>536</v>
      </c>
      <c r="D359" s="666" t="s">
        <v>1841</v>
      </c>
      <c r="E359" s="665" t="s">
        <v>3629</v>
      </c>
      <c r="F359" s="666" t="s">
        <v>3630</v>
      </c>
      <c r="G359" s="665" t="s">
        <v>3289</v>
      </c>
      <c r="H359" s="665" t="s">
        <v>3290</v>
      </c>
      <c r="I359" s="667">
        <v>273.13</v>
      </c>
      <c r="J359" s="667">
        <v>2</v>
      </c>
      <c r="K359" s="668">
        <v>546.26</v>
      </c>
    </row>
    <row r="360" spans="1:11" ht="14.4" customHeight="1" x14ac:dyDescent="0.3">
      <c r="A360" s="663" t="s">
        <v>523</v>
      </c>
      <c r="B360" s="664" t="s">
        <v>1838</v>
      </c>
      <c r="C360" s="665" t="s">
        <v>536</v>
      </c>
      <c r="D360" s="666" t="s">
        <v>1841</v>
      </c>
      <c r="E360" s="665" t="s">
        <v>3629</v>
      </c>
      <c r="F360" s="666" t="s">
        <v>3630</v>
      </c>
      <c r="G360" s="665" t="s">
        <v>3291</v>
      </c>
      <c r="H360" s="665" t="s">
        <v>3292</v>
      </c>
      <c r="I360" s="667">
        <v>150.65</v>
      </c>
      <c r="J360" s="667">
        <v>4</v>
      </c>
      <c r="K360" s="668">
        <v>602.6</v>
      </c>
    </row>
    <row r="361" spans="1:11" ht="14.4" customHeight="1" x14ac:dyDescent="0.3">
      <c r="A361" s="663" t="s">
        <v>523</v>
      </c>
      <c r="B361" s="664" t="s">
        <v>1838</v>
      </c>
      <c r="C361" s="665" t="s">
        <v>536</v>
      </c>
      <c r="D361" s="666" t="s">
        <v>1841</v>
      </c>
      <c r="E361" s="665" t="s">
        <v>3629</v>
      </c>
      <c r="F361" s="666" t="s">
        <v>3630</v>
      </c>
      <c r="G361" s="665" t="s">
        <v>3293</v>
      </c>
      <c r="H361" s="665" t="s">
        <v>3294</v>
      </c>
      <c r="I361" s="667">
        <v>71.39</v>
      </c>
      <c r="J361" s="667">
        <v>90</v>
      </c>
      <c r="K361" s="668">
        <v>6425.1</v>
      </c>
    </row>
    <row r="362" spans="1:11" ht="14.4" customHeight="1" x14ac:dyDescent="0.3">
      <c r="A362" s="663" t="s">
        <v>523</v>
      </c>
      <c r="B362" s="664" t="s">
        <v>1838</v>
      </c>
      <c r="C362" s="665" t="s">
        <v>536</v>
      </c>
      <c r="D362" s="666" t="s">
        <v>1841</v>
      </c>
      <c r="E362" s="665" t="s">
        <v>3629</v>
      </c>
      <c r="F362" s="666" t="s">
        <v>3630</v>
      </c>
      <c r="G362" s="665" t="s">
        <v>3295</v>
      </c>
      <c r="H362" s="665" t="s">
        <v>3296</v>
      </c>
      <c r="I362" s="667">
        <v>47.19</v>
      </c>
      <c r="J362" s="667">
        <v>90</v>
      </c>
      <c r="K362" s="668">
        <v>4247.1000000000004</v>
      </c>
    </row>
    <row r="363" spans="1:11" ht="14.4" customHeight="1" x14ac:dyDescent="0.3">
      <c r="A363" s="663" t="s">
        <v>523</v>
      </c>
      <c r="B363" s="664" t="s">
        <v>1838</v>
      </c>
      <c r="C363" s="665" t="s">
        <v>536</v>
      </c>
      <c r="D363" s="666" t="s">
        <v>1841</v>
      </c>
      <c r="E363" s="665" t="s">
        <v>3629</v>
      </c>
      <c r="F363" s="666" t="s">
        <v>3630</v>
      </c>
      <c r="G363" s="665" t="s">
        <v>3297</v>
      </c>
      <c r="H363" s="665" t="s">
        <v>3298</v>
      </c>
      <c r="I363" s="667">
        <v>66.5</v>
      </c>
      <c r="J363" s="667">
        <v>5</v>
      </c>
      <c r="K363" s="668">
        <v>332.5</v>
      </c>
    </row>
    <row r="364" spans="1:11" ht="14.4" customHeight="1" x14ac:dyDescent="0.3">
      <c r="A364" s="663" t="s">
        <v>523</v>
      </c>
      <c r="B364" s="664" t="s">
        <v>1838</v>
      </c>
      <c r="C364" s="665" t="s">
        <v>536</v>
      </c>
      <c r="D364" s="666" t="s">
        <v>1841</v>
      </c>
      <c r="E364" s="665" t="s">
        <v>3629</v>
      </c>
      <c r="F364" s="666" t="s">
        <v>3630</v>
      </c>
      <c r="G364" s="665" t="s">
        <v>3297</v>
      </c>
      <c r="H364" s="665" t="s">
        <v>3299</v>
      </c>
      <c r="I364" s="667">
        <v>66.5</v>
      </c>
      <c r="J364" s="667">
        <v>8</v>
      </c>
      <c r="K364" s="668">
        <v>532.01</v>
      </c>
    </row>
    <row r="365" spans="1:11" ht="14.4" customHeight="1" x14ac:dyDescent="0.3">
      <c r="A365" s="663" t="s">
        <v>523</v>
      </c>
      <c r="B365" s="664" t="s">
        <v>1838</v>
      </c>
      <c r="C365" s="665" t="s">
        <v>536</v>
      </c>
      <c r="D365" s="666" t="s">
        <v>1841</v>
      </c>
      <c r="E365" s="665" t="s">
        <v>3629</v>
      </c>
      <c r="F365" s="666" t="s">
        <v>3630</v>
      </c>
      <c r="G365" s="665" t="s">
        <v>3300</v>
      </c>
      <c r="H365" s="665" t="s">
        <v>3301</v>
      </c>
      <c r="I365" s="667">
        <v>505.78</v>
      </c>
      <c r="J365" s="667">
        <v>1</v>
      </c>
      <c r="K365" s="668">
        <v>505.78</v>
      </c>
    </row>
    <row r="366" spans="1:11" ht="14.4" customHeight="1" x14ac:dyDescent="0.3">
      <c r="A366" s="663" t="s">
        <v>523</v>
      </c>
      <c r="B366" s="664" t="s">
        <v>1838</v>
      </c>
      <c r="C366" s="665" t="s">
        <v>536</v>
      </c>
      <c r="D366" s="666" t="s">
        <v>1841</v>
      </c>
      <c r="E366" s="665" t="s">
        <v>3629</v>
      </c>
      <c r="F366" s="666" t="s">
        <v>3630</v>
      </c>
      <c r="G366" s="665" t="s">
        <v>3302</v>
      </c>
      <c r="H366" s="665" t="s">
        <v>3303</v>
      </c>
      <c r="I366" s="667">
        <v>723.58</v>
      </c>
      <c r="J366" s="667">
        <v>40</v>
      </c>
      <c r="K366" s="668">
        <v>28943.200000000001</v>
      </c>
    </row>
    <row r="367" spans="1:11" ht="14.4" customHeight="1" x14ac:dyDescent="0.3">
      <c r="A367" s="663" t="s">
        <v>523</v>
      </c>
      <c r="B367" s="664" t="s">
        <v>1838</v>
      </c>
      <c r="C367" s="665" t="s">
        <v>536</v>
      </c>
      <c r="D367" s="666" t="s">
        <v>1841</v>
      </c>
      <c r="E367" s="665" t="s">
        <v>3629</v>
      </c>
      <c r="F367" s="666" t="s">
        <v>3630</v>
      </c>
      <c r="G367" s="665" t="s">
        <v>3304</v>
      </c>
      <c r="H367" s="665" t="s">
        <v>3305</v>
      </c>
      <c r="I367" s="667">
        <v>273.13</v>
      </c>
      <c r="J367" s="667">
        <v>2</v>
      </c>
      <c r="K367" s="668">
        <v>546.25</v>
      </c>
    </row>
    <row r="368" spans="1:11" ht="14.4" customHeight="1" x14ac:dyDescent="0.3">
      <c r="A368" s="663" t="s">
        <v>523</v>
      </c>
      <c r="B368" s="664" t="s">
        <v>1838</v>
      </c>
      <c r="C368" s="665" t="s">
        <v>536</v>
      </c>
      <c r="D368" s="666" t="s">
        <v>1841</v>
      </c>
      <c r="E368" s="665" t="s">
        <v>3629</v>
      </c>
      <c r="F368" s="666" t="s">
        <v>3630</v>
      </c>
      <c r="G368" s="665" t="s">
        <v>3306</v>
      </c>
      <c r="H368" s="665" t="s">
        <v>3307</v>
      </c>
      <c r="I368" s="667">
        <v>1784</v>
      </c>
      <c r="J368" s="667">
        <v>1</v>
      </c>
      <c r="K368" s="668">
        <v>1784</v>
      </c>
    </row>
    <row r="369" spans="1:11" ht="14.4" customHeight="1" x14ac:dyDescent="0.3">
      <c r="A369" s="663" t="s">
        <v>523</v>
      </c>
      <c r="B369" s="664" t="s">
        <v>1838</v>
      </c>
      <c r="C369" s="665" t="s">
        <v>536</v>
      </c>
      <c r="D369" s="666" t="s">
        <v>1841</v>
      </c>
      <c r="E369" s="665" t="s">
        <v>3629</v>
      </c>
      <c r="F369" s="666" t="s">
        <v>3630</v>
      </c>
      <c r="G369" s="665" t="s">
        <v>3308</v>
      </c>
      <c r="H369" s="665" t="s">
        <v>3309</v>
      </c>
      <c r="I369" s="667">
        <v>7200</v>
      </c>
      <c r="J369" s="667">
        <v>1</v>
      </c>
      <c r="K369" s="668">
        <v>7200</v>
      </c>
    </row>
    <row r="370" spans="1:11" ht="14.4" customHeight="1" x14ac:dyDescent="0.3">
      <c r="A370" s="663" t="s">
        <v>523</v>
      </c>
      <c r="B370" s="664" t="s">
        <v>1838</v>
      </c>
      <c r="C370" s="665" t="s">
        <v>536</v>
      </c>
      <c r="D370" s="666" t="s">
        <v>1841</v>
      </c>
      <c r="E370" s="665" t="s">
        <v>3619</v>
      </c>
      <c r="F370" s="666" t="s">
        <v>3620</v>
      </c>
      <c r="G370" s="665" t="s">
        <v>3013</v>
      </c>
      <c r="H370" s="665" t="s">
        <v>3014</v>
      </c>
      <c r="I370" s="667">
        <v>42.1</v>
      </c>
      <c r="J370" s="667">
        <v>756</v>
      </c>
      <c r="K370" s="668">
        <v>31829.799999999996</v>
      </c>
    </row>
    <row r="371" spans="1:11" ht="14.4" customHeight="1" x14ac:dyDescent="0.3">
      <c r="A371" s="663" t="s">
        <v>523</v>
      </c>
      <c r="B371" s="664" t="s">
        <v>1838</v>
      </c>
      <c r="C371" s="665" t="s">
        <v>536</v>
      </c>
      <c r="D371" s="666" t="s">
        <v>1841</v>
      </c>
      <c r="E371" s="665" t="s">
        <v>3619</v>
      </c>
      <c r="F371" s="666" t="s">
        <v>3620</v>
      </c>
      <c r="G371" s="665" t="s">
        <v>3310</v>
      </c>
      <c r="H371" s="665" t="s">
        <v>3311</v>
      </c>
      <c r="I371" s="667">
        <v>39.74</v>
      </c>
      <c r="J371" s="667">
        <v>36</v>
      </c>
      <c r="K371" s="668">
        <v>1430.6</v>
      </c>
    </row>
    <row r="372" spans="1:11" ht="14.4" customHeight="1" x14ac:dyDescent="0.3">
      <c r="A372" s="663" t="s">
        <v>523</v>
      </c>
      <c r="B372" s="664" t="s">
        <v>1838</v>
      </c>
      <c r="C372" s="665" t="s">
        <v>536</v>
      </c>
      <c r="D372" s="666" t="s">
        <v>1841</v>
      </c>
      <c r="E372" s="665" t="s">
        <v>3619</v>
      </c>
      <c r="F372" s="666" t="s">
        <v>3620</v>
      </c>
      <c r="G372" s="665" t="s">
        <v>3015</v>
      </c>
      <c r="H372" s="665" t="s">
        <v>3016</v>
      </c>
      <c r="I372" s="667">
        <v>39.671666666666674</v>
      </c>
      <c r="J372" s="667">
        <v>324</v>
      </c>
      <c r="K372" s="668">
        <v>12855.059999999998</v>
      </c>
    </row>
    <row r="373" spans="1:11" ht="14.4" customHeight="1" x14ac:dyDescent="0.3">
      <c r="A373" s="663" t="s">
        <v>523</v>
      </c>
      <c r="B373" s="664" t="s">
        <v>1838</v>
      </c>
      <c r="C373" s="665" t="s">
        <v>536</v>
      </c>
      <c r="D373" s="666" t="s">
        <v>1841</v>
      </c>
      <c r="E373" s="665" t="s">
        <v>3619</v>
      </c>
      <c r="F373" s="666" t="s">
        <v>3620</v>
      </c>
      <c r="G373" s="665" t="s">
        <v>3017</v>
      </c>
      <c r="H373" s="665" t="s">
        <v>3018</v>
      </c>
      <c r="I373" s="667">
        <v>26.57</v>
      </c>
      <c r="J373" s="667">
        <v>252</v>
      </c>
      <c r="K373" s="668">
        <v>6694.74</v>
      </c>
    </row>
    <row r="374" spans="1:11" ht="14.4" customHeight="1" x14ac:dyDescent="0.3">
      <c r="A374" s="663" t="s">
        <v>523</v>
      </c>
      <c r="B374" s="664" t="s">
        <v>1838</v>
      </c>
      <c r="C374" s="665" t="s">
        <v>536</v>
      </c>
      <c r="D374" s="666" t="s">
        <v>1841</v>
      </c>
      <c r="E374" s="665" t="s">
        <v>3619</v>
      </c>
      <c r="F374" s="666" t="s">
        <v>3620</v>
      </c>
      <c r="G374" s="665" t="s">
        <v>3019</v>
      </c>
      <c r="H374" s="665" t="s">
        <v>3020</v>
      </c>
      <c r="I374" s="667">
        <v>40.200000000000003</v>
      </c>
      <c r="J374" s="667">
        <v>180</v>
      </c>
      <c r="K374" s="668">
        <v>7235.7999999999993</v>
      </c>
    </row>
    <row r="375" spans="1:11" ht="14.4" customHeight="1" x14ac:dyDescent="0.3">
      <c r="A375" s="663" t="s">
        <v>523</v>
      </c>
      <c r="B375" s="664" t="s">
        <v>1838</v>
      </c>
      <c r="C375" s="665" t="s">
        <v>536</v>
      </c>
      <c r="D375" s="666" t="s">
        <v>1841</v>
      </c>
      <c r="E375" s="665" t="s">
        <v>3619</v>
      </c>
      <c r="F375" s="666" t="s">
        <v>3620</v>
      </c>
      <c r="G375" s="665" t="s">
        <v>3175</v>
      </c>
      <c r="H375" s="665" t="s">
        <v>3176</v>
      </c>
      <c r="I375" s="667">
        <v>30.31</v>
      </c>
      <c r="J375" s="667">
        <v>24</v>
      </c>
      <c r="K375" s="668">
        <v>727.49</v>
      </c>
    </row>
    <row r="376" spans="1:11" ht="14.4" customHeight="1" x14ac:dyDescent="0.3">
      <c r="A376" s="663" t="s">
        <v>523</v>
      </c>
      <c r="B376" s="664" t="s">
        <v>1838</v>
      </c>
      <c r="C376" s="665" t="s">
        <v>536</v>
      </c>
      <c r="D376" s="666" t="s">
        <v>1841</v>
      </c>
      <c r="E376" s="665" t="s">
        <v>3619</v>
      </c>
      <c r="F376" s="666" t="s">
        <v>3620</v>
      </c>
      <c r="G376" s="665" t="s">
        <v>3177</v>
      </c>
      <c r="H376" s="665" t="s">
        <v>3178</v>
      </c>
      <c r="I376" s="667">
        <v>65.400000000000006</v>
      </c>
      <c r="J376" s="667">
        <v>24</v>
      </c>
      <c r="K376" s="668">
        <v>1569.55</v>
      </c>
    </row>
    <row r="377" spans="1:11" ht="14.4" customHeight="1" x14ac:dyDescent="0.3">
      <c r="A377" s="663" t="s">
        <v>523</v>
      </c>
      <c r="B377" s="664" t="s">
        <v>1838</v>
      </c>
      <c r="C377" s="665" t="s">
        <v>536</v>
      </c>
      <c r="D377" s="666" t="s">
        <v>1841</v>
      </c>
      <c r="E377" s="665" t="s">
        <v>3619</v>
      </c>
      <c r="F377" s="666" t="s">
        <v>3620</v>
      </c>
      <c r="G377" s="665" t="s">
        <v>3021</v>
      </c>
      <c r="H377" s="665" t="s">
        <v>3022</v>
      </c>
      <c r="I377" s="667">
        <v>69.92</v>
      </c>
      <c r="J377" s="667">
        <v>312</v>
      </c>
      <c r="K377" s="668">
        <v>21813.98</v>
      </c>
    </row>
    <row r="378" spans="1:11" ht="14.4" customHeight="1" x14ac:dyDescent="0.3">
      <c r="A378" s="663" t="s">
        <v>523</v>
      </c>
      <c r="B378" s="664" t="s">
        <v>1838</v>
      </c>
      <c r="C378" s="665" t="s">
        <v>536</v>
      </c>
      <c r="D378" s="666" t="s">
        <v>1841</v>
      </c>
      <c r="E378" s="665" t="s">
        <v>3619</v>
      </c>
      <c r="F378" s="666" t="s">
        <v>3620</v>
      </c>
      <c r="G378" s="665" t="s">
        <v>3181</v>
      </c>
      <c r="H378" s="665" t="s">
        <v>3182</v>
      </c>
      <c r="I378" s="667">
        <v>67.42</v>
      </c>
      <c r="J378" s="667">
        <v>96</v>
      </c>
      <c r="K378" s="668">
        <v>6472.42</v>
      </c>
    </row>
    <row r="379" spans="1:11" ht="14.4" customHeight="1" x14ac:dyDescent="0.3">
      <c r="A379" s="663" t="s">
        <v>523</v>
      </c>
      <c r="B379" s="664" t="s">
        <v>1838</v>
      </c>
      <c r="C379" s="665" t="s">
        <v>536</v>
      </c>
      <c r="D379" s="666" t="s">
        <v>1841</v>
      </c>
      <c r="E379" s="665" t="s">
        <v>3619</v>
      </c>
      <c r="F379" s="666" t="s">
        <v>3620</v>
      </c>
      <c r="G379" s="665" t="s">
        <v>3183</v>
      </c>
      <c r="H379" s="665" t="s">
        <v>3184</v>
      </c>
      <c r="I379" s="667">
        <v>30.2</v>
      </c>
      <c r="J379" s="667">
        <v>108</v>
      </c>
      <c r="K379" s="668">
        <v>3261.63</v>
      </c>
    </row>
    <row r="380" spans="1:11" ht="14.4" customHeight="1" x14ac:dyDescent="0.3">
      <c r="A380" s="663" t="s">
        <v>523</v>
      </c>
      <c r="B380" s="664" t="s">
        <v>1838</v>
      </c>
      <c r="C380" s="665" t="s">
        <v>536</v>
      </c>
      <c r="D380" s="666" t="s">
        <v>1841</v>
      </c>
      <c r="E380" s="665" t="s">
        <v>3619</v>
      </c>
      <c r="F380" s="666" t="s">
        <v>3620</v>
      </c>
      <c r="G380" s="665" t="s">
        <v>3185</v>
      </c>
      <c r="H380" s="665" t="s">
        <v>3186</v>
      </c>
      <c r="I380" s="667">
        <v>69.92</v>
      </c>
      <c r="J380" s="667">
        <v>120</v>
      </c>
      <c r="K380" s="668">
        <v>8389.99</v>
      </c>
    </row>
    <row r="381" spans="1:11" ht="14.4" customHeight="1" x14ac:dyDescent="0.3">
      <c r="A381" s="663" t="s">
        <v>523</v>
      </c>
      <c r="B381" s="664" t="s">
        <v>1838</v>
      </c>
      <c r="C381" s="665" t="s">
        <v>536</v>
      </c>
      <c r="D381" s="666" t="s">
        <v>1841</v>
      </c>
      <c r="E381" s="665" t="s">
        <v>3619</v>
      </c>
      <c r="F381" s="666" t="s">
        <v>3620</v>
      </c>
      <c r="G381" s="665" t="s">
        <v>3187</v>
      </c>
      <c r="H381" s="665" t="s">
        <v>3188</v>
      </c>
      <c r="I381" s="667">
        <v>41.18</v>
      </c>
      <c r="J381" s="667">
        <v>36</v>
      </c>
      <c r="K381" s="668">
        <v>1482.58</v>
      </c>
    </row>
    <row r="382" spans="1:11" ht="14.4" customHeight="1" x14ac:dyDescent="0.3">
      <c r="A382" s="663" t="s">
        <v>523</v>
      </c>
      <c r="B382" s="664" t="s">
        <v>1838</v>
      </c>
      <c r="C382" s="665" t="s">
        <v>536</v>
      </c>
      <c r="D382" s="666" t="s">
        <v>1841</v>
      </c>
      <c r="E382" s="665" t="s">
        <v>3619</v>
      </c>
      <c r="F382" s="666" t="s">
        <v>3620</v>
      </c>
      <c r="G382" s="665" t="s">
        <v>3312</v>
      </c>
      <c r="H382" s="665" t="s">
        <v>3313</v>
      </c>
      <c r="I382" s="667">
        <v>63.13</v>
      </c>
      <c r="J382" s="667">
        <v>48</v>
      </c>
      <c r="K382" s="668">
        <v>3030.3</v>
      </c>
    </row>
    <row r="383" spans="1:11" ht="14.4" customHeight="1" x14ac:dyDescent="0.3">
      <c r="A383" s="663" t="s">
        <v>523</v>
      </c>
      <c r="B383" s="664" t="s">
        <v>1838</v>
      </c>
      <c r="C383" s="665" t="s">
        <v>536</v>
      </c>
      <c r="D383" s="666" t="s">
        <v>1841</v>
      </c>
      <c r="E383" s="665" t="s">
        <v>3619</v>
      </c>
      <c r="F383" s="666" t="s">
        <v>3620</v>
      </c>
      <c r="G383" s="665" t="s">
        <v>3314</v>
      </c>
      <c r="H383" s="665" t="s">
        <v>3315</v>
      </c>
      <c r="I383" s="667">
        <v>63.13</v>
      </c>
      <c r="J383" s="667">
        <v>48</v>
      </c>
      <c r="K383" s="668">
        <v>3030.3</v>
      </c>
    </row>
    <row r="384" spans="1:11" ht="14.4" customHeight="1" x14ac:dyDescent="0.3">
      <c r="A384" s="663" t="s">
        <v>523</v>
      </c>
      <c r="B384" s="664" t="s">
        <v>1838</v>
      </c>
      <c r="C384" s="665" t="s">
        <v>536</v>
      </c>
      <c r="D384" s="666" t="s">
        <v>1841</v>
      </c>
      <c r="E384" s="665" t="s">
        <v>3619</v>
      </c>
      <c r="F384" s="666" t="s">
        <v>3620</v>
      </c>
      <c r="G384" s="665" t="s">
        <v>3031</v>
      </c>
      <c r="H384" s="665" t="s">
        <v>3032</v>
      </c>
      <c r="I384" s="667">
        <v>60.375</v>
      </c>
      <c r="J384" s="667">
        <v>264</v>
      </c>
      <c r="K384" s="668">
        <v>15938.880000000001</v>
      </c>
    </row>
    <row r="385" spans="1:11" ht="14.4" customHeight="1" x14ac:dyDescent="0.3">
      <c r="A385" s="663" t="s">
        <v>523</v>
      </c>
      <c r="B385" s="664" t="s">
        <v>1838</v>
      </c>
      <c r="C385" s="665" t="s">
        <v>536</v>
      </c>
      <c r="D385" s="666" t="s">
        <v>1841</v>
      </c>
      <c r="E385" s="665" t="s">
        <v>3619</v>
      </c>
      <c r="F385" s="666" t="s">
        <v>3620</v>
      </c>
      <c r="G385" s="665" t="s">
        <v>3316</v>
      </c>
      <c r="H385" s="665" t="s">
        <v>3317</v>
      </c>
      <c r="I385" s="667">
        <v>64.69</v>
      </c>
      <c r="J385" s="667">
        <v>48</v>
      </c>
      <c r="K385" s="668">
        <v>3105</v>
      </c>
    </row>
    <row r="386" spans="1:11" ht="14.4" customHeight="1" x14ac:dyDescent="0.3">
      <c r="A386" s="663" t="s">
        <v>523</v>
      </c>
      <c r="B386" s="664" t="s">
        <v>1838</v>
      </c>
      <c r="C386" s="665" t="s">
        <v>536</v>
      </c>
      <c r="D386" s="666" t="s">
        <v>1841</v>
      </c>
      <c r="E386" s="665" t="s">
        <v>3619</v>
      </c>
      <c r="F386" s="666" t="s">
        <v>3620</v>
      </c>
      <c r="G386" s="665" t="s">
        <v>3318</v>
      </c>
      <c r="H386" s="665" t="s">
        <v>3319</v>
      </c>
      <c r="I386" s="667">
        <v>40.14</v>
      </c>
      <c r="J386" s="667">
        <v>36</v>
      </c>
      <c r="K386" s="668">
        <v>1445.09</v>
      </c>
    </row>
    <row r="387" spans="1:11" ht="14.4" customHeight="1" x14ac:dyDescent="0.3">
      <c r="A387" s="663" t="s">
        <v>523</v>
      </c>
      <c r="B387" s="664" t="s">
        <v>1838</v>
      </c>
      <c r="C387" s="665" t="s">
        <v>536</v>
      </c>
      <c r="D387" s="666" t="s">
        <v>1841</v>
      </c>
      <c r="E387" s="665" t="s">
        <v>3619</v>
      </c>
      <c r="F387" s="666" t="s">
        <v>3620</v>
      </c>
      <c r="G387" s="665" t="s">
        <v>3320</v>
      </c>
      <c r="H387" s="665" t="s">
        <v>3321</v>
      </c>
      <c r="I387" s="667">
        <v>30.2</v>
      </c>
      <c r="J387" s="667">
        <v>36</v>
      </c>
      <c r="K387" s="668">
        <v>1087.21</v>
      </c>
    </row>
    <row r="388" spans="1:11" ht="14.4" customHeight="1" x14ac:dyDescent="0.3">
      <c r="A388" s="663" t="s">
        <v>523</v>
      </c>
      <c r="B388" s="664" t="s">
        <v>1838</v>
      </c>
      <c r="C388" s="665" t="s">
        <v>536</v>
      </c>
      <c r="D388" s="666" t="s">
        <v>1841</v>
      </c>
      <c r="E388" s="665" t="s">
        <v>3621</v>
      </c>
      <c r="F388" s="666" t="s">
        <v>3622</v>
      </c>
      <c r="G388" s="665" t="s">
        <v>3033</v>
      </c>
      <c r="H388" s="665" t="s">
        <v>3034</v>
      </c>
      <c r="I388" s="667">
        <v>0.29999999999999993</v>
      </c>
      <c r="J388" s="667">
        <v>12500</v>
      </c>
      <c r="K388" s="668">
        <v>3750</v>
      </c>
    </row>
    <row r="389" spans="1:11" ht="14.4" customHeight="1" x14ac:dyDescent="0.3">
      <c r="A389" s="663" t="s">
        <v>523</v>
      </c>
      <c r="B389" s="664" t="s">
        <v>1838</v>
      </c>
      <c r="C389" s="665" t="s">
        <v>536</v>
      </c>
      <c r="D389" s="666" t="s">
        <v>1841</v>
      </c>
      <c r="E389" s="665" t="s">
        <v>3621</v>
      </c>
      <c r="F389" s="666" t="s">
        <v>3622</v>
      </c>
      <c r="G389" s="665" t="s">
        <v>3322</v>
      </c>
      <c r="H389" s="665" t="s">
        <v>3323</v>
      </c>
      <c r="I389" s="667">
        <v>0.3</v>
      </c>
      <c r="J389" s="667">
        <v>300</v>
      </c>
      <c r="K389" s="668">
        <v>90</v>
      </c>
    </row>
    <row r="390" spans="1:11" ht="14.4" customHeight="1" x14ac:dyDescent="0.3">
      <c r="A390" s="663" t="s">
        <v>523</v>
      </c>
      <c r="B390" s="664" t="s">
        <v>1838</v>
      </c>
      <c r="C390" s="665" t="s">
        <v>536</v>
      </c>
      <c r="D390" s="666" t="s">
        <v>1841</v>
      </c>
      <c r="E390" s="665" t="s">
        <v>3621</v>
      </c>
      <c r="F390" s="666" t="s">
        <v>3622</v>
      </c>
      <c r="G390" s="665" t="s">
        <v>3035</v>
      </c>
      <c r="H390" s="665" t="s">
        <v>3036</v>
      </c>
      <c r="I390" s="667">
        <v>0.3066666666666667</v>
      </c>
      <c r="J390" s="667">
        <v>5300</v>
      </c>
      <c r="K390" s="668">
        <v>1623</v>
      </c>
    </row>
    <row r="391" spans="1:11" ht="14.4" customHeight="1" x14ac:dyDescent="0.3">
      <c r="A391" s="663" t="s">
        <v>523</v>
      </c>
      <c r="B391" s="664" t="s">
        <v>1838</v>
      </c>
      <c r="C391" s="665" t="s">
        <v>536</v>
      </c>
      <c r="D391" s="666" t="s">
        <v>1841</v>
      </c>
      <c r="E391" s="665" t="s">
        <v>3621</v>
      </c>
      <c r="F391" s="666" t="s">
        <v>3622</v>
      </c>
      <c r="G391" s="665" t="s">
        <v>3037</v>
      </c>
      <c r="H391" s="665" t="s">
        <v>3038</v>
      </c>
      <c r="I391" s="667">
        <v>0.48499999999999999</v>
      </c>
      <c r="J391" s="667">
        <v>1800</v>
      </c>
      <c r="K391" s="668">
        <v>875</v>
      </c>
    </row>
    <row r="392" spans="1:11" ht="14.4" customHeight="1" x14ac:dyDescent="0.3">
      <c r="A392" s="663" t="s">
        <v>523</v>
      </c>
      <c r="B392" s="664" t="s">
        <v>1838</v>
      </c>
      <c r="C392" s="665" t="s">
        <v>536</v>
      </c>
      <c r="D392" s="666" t="s">
        <v>1841</v>
      </c>
      <c r="E392" s="665" t="s">
        <v>3621</v>
      </c>
      <c r="F392" s="666" t="s">
        <v>3622</v>
      </c>
      <c r="G392" s="665" t="s">
        <v>3324</v>
      </c>
      <c r="H392" s="665" t="s">
        <v>3325</v>
      </c>
      <c r="I392" s="667">
        <v>0.48</v>
      </c>
      <c r="J392" s="667">
        <v>400</v>
      </c>
      <c r="K392" s="668">
        <v>192</v>
      </c>
    </row>
    <row r="393" spans="1:11" ht="14.4" customHeight="1" x14ac:dyDescent="0.3">
      <c r="A393" s="663" t="s">
        <v>523</v>
      </c>
      <c r="B393" s="664" t="s">
        <v>1838</v>
      </c>
      <c r="C393" s="665" t="s">
        <v>536</v>
      </c>
      <c r="D393" s="666" t="s">
        <v>1841</v>
      </c>
      <c r="E393" s="665" t="s">
        <v>3623</v>
      </c>
      <c r="F393" s="666" t="s">
        <v>3624</v>
      </c>
      <c r="G393" s="665" t="s">
        <v>3047</v>
      </c>
      <c r="H393" s="665" t="s">
        <v>3048</v>
      </c>
      <c r="I393" s="667">
        <v>0.71099999999999997</v>
      </c>
      <c r="J393" s="667">
        <v>38000</v>
      </c>
      <c r="K393" s="668">
        <v>26984</v>
      </c>
    </row>
    <row r="394" spans="1:11" ht="14.4" customHeight="1" x14ac:dyDescent="0.3">
      <c r="A394" s="663" t="s">
        <v>523</v>
      </c>
      <c r="B394" s="664" t="s">
        <v>1838</v>
      </c>
      <c r="C394" s="665" t="s">
        <v>536</v>
      </c>
      <c r="D394" s="666" t="s">
        <v>1841</v>
      </c>
      <c r="E394" s="665" t="s">
        <v>3623</v>
      </c>
      <c r="F394" s="666" t="s">
        <v>3624</v>
      </c>
      <c r="G394" s="665" t="s">
        <v>3049</v>
      </c>
      <c r="H394" s="665" t="s">
        <v>3050</v>
      </c>
      <c r="I394" s="667">
        <v>0.71</v>
      </c>
      <c r="J394" s="667">
        <v>20000</v>
      </c>
      <c r="K394" s="668">
        <v>14200</v>
      </c>
    </row>
    <row r="395" spans="1:11" ht="14.4" customHeight="1" x14ac:dyDescent="0.3">
      <c r="A395" s="663" t="s">
        <v>523</v>
      </c>
      <c r="B395" s="664" t="s">
        <v>1838</v>
      </c>
      <c r="C395" s="665" t="s">
        <v>536</v>
      </c>
      <c r="D395" s="666" t="s">
        <v>1841</v>
      </c>
      <c r="E395" s="665" t="s">
        <v>3623</v>
      </c>
      <c r="F395" s="666" t="s">
        <v>3624</v>
      </c>
      <c r="G395" s="665" t="s">
        <v>3051</v>
      </c>
      <c r="H395" s="665" t="s">
        <v>3052</v>
      </c>
      <c r="I395" s="667">
        <v>0.71</v>
      </c>
      <c r="J395" s="667">
        <v>6000</v>
      </c>
      <c r="K395" s="668">
        <v>4260</v>
      </c>
    </row>
    <row r="396" spans="1:11" ht="14.4" customHeight="1" x14ac:dyDescent="0.3">
      <c r="A396" s="663" t="s">
        <v>523</v>
      </c>
      <c r="B396" s="664" t="s">
        <v>1838</v>
      </c>
      <c r="C396" s="665" t="s">
        <v>539</v>
      </c>
      <c r="D396" s="666" t="s">
        <v>1842</v>
      </c>
      <c r="E396" s="665" t="s">
        <v>3611</v>
      </c>
      <c r="F396" s="666" t="s">
        <v>3612</v>
      </c>
      <c r="G396" s="665" t="s">
        <v>2829</v>
      </c>
      <c r="H396" s="665" t="s">
        <v>2830</v>
      </c>
      <c r="I396" s="667">
        <v>260.3</v>
      </c>
      <c r="J396" s="667">
        <v>2</v>
      </c>
      <c r="K396" s="668">
        <v>520.6</v>
      </c>
    </row>
    <row r="397" spans="1:11" ht="14.4" customHeight="1" x14ac:dyDescent="0.3">
      <c r="A397" s="663" t="s">
        <v>523</v>
      </c>
      <c r="B397" s="664" t="s">
        <v>1838</v>
      </c>
      <c r="C397" s="665" t="s">
        <v>539</v>
      </c>
      <c r="D397" s="666" t="s">
        <v>1842</v>
      </c>
      <c r="E397" s="665" t="s">
        <v>3611</v>
      </c>
      <c r="F397" s="666" t="s">
        <v>3612</v>
      </c>
      <c r="G397" s="665" t="s">
        <v>3326</v>
      </c>
      <c r="H397" s="665" t="s">
        <v>3327</v>
      </c>
      <c r="I397" s="667">
        <v>15.53</v>
      </c>
      <c r="J397" s="667">
        <v>10</v>
      </c>
      <c r="K397" s="668">
        <v>155.30000000000001</v>
      </c>
    </row>
    <row r="398" spans="1:11" ht="14.4" customHeight="1" x14ac:dyDescent="0.3">
      <c r="A398" s="663" t="s">
        <v>523</v>
      </c>
      <c r="B398" s="664" t="s">
        <v>1838</v>
      </c>
      <c r="C398" s="665" t="s">
        <v>539</v>
      </c>
      <c r="D398" s="666" t="s">
        <v>1842</v>
      </c>
      <c r="E398" s="665" t="s">
        <v>3611</v>
      </c>
      <c r="F398" s="666" t="s">
        <v>3612</v>
      </c>
      <c r="G398" s="665" t="s">
        <v>3328</v>
      </c>
      <c r="H398" s="665" t="s">
        <v>3329</v>
      </c>
      <c r="I398" s="667">
        <v>54.86</v>
      </c>
      <c r="J398" s="667">
        <v>10</v>
      </c>
      <c r="K398" s="668">
        <v>548.6</v>
      </c>
    </row>
    <row r="399" spans="1:11" ht="14.4" customHeight="1" x14ac:dyDescent="0.3">
      <c r="A399" s="663" t="s">
        <v>523</v>
      </c>
      <c r="B399" s="664" t="s">
        <v>1838</v>
      </c>
      <c r="C399" s="665" t="s">
        <v>539</v>
      </c>
      <c r="D399" s="666" t="s">
        <v>1842</v>
      </c>
      <c r="E399" s="665" t="s">
        <v>3611</v>
      </c>
      <c r="F399" s="666" t="s">
        <v>3612</v>
      </c>
      <c r="G399" s="665" t="s">
        <v>2839</v>
      </c>
      <c r="H399" s="665" t="s">
        <v>2840</v>
      </c>
      <c r="I399" s="667">
        <v>18.399999999999999</v>
      </c>
      <c r="J399" s="667">
        <v>400</v>
      </c>
      <c r="K399" s="668">
        <v>7360</v>
      </c>
    </row>
    <row r="400" spans="1:11" ht="14.4" customHeight="1" x14ac:dyDescent="0.3">
      <c r="A400" s="663" t="s">
        <v>523</v>
      </c>
      <c r="B400" s="664" t="s">
        <v>1838</v>
      </c>
      <c r="C400" s="665" t="s">
        <v>539</v>
      </c>
      <c r="D400" s="666" t="s">
        <v>1842</v>
      </c>
      <c r="E400" s="665" t="s">
        <v>3611</v>
      </c>
      <c r="F400" s="666" t="s">
        <v>3612</v>
      </c>
      <c r="G400" s="665" t="s">
        <v>2847</v>
      </c>
      <c r="H400" s="665" t="s">
        <v>2848</v>
      </c>
      <c r="I400" s="667">
        <v>1.21</v>
      </c>
      <c r="J400" s="667">
        <v>1000</v>
      </c>
      <c r="K400" s="668">
        <v>1210</v>
      </c>
    </row>
    <row r="401" spans="1:11" ht="14.4" customHeight="1" x14ac:dyDescent="0.3">
      <c r="A401" s="663" t="s">
        <v>523</v>
      </c>
      <c r="B401" s="664" t="s">
        <v>1838</v>
      </c>
      <c r="C401" s="665" t="s">
        <v>539</v>
      </c>
      <c r="D401" s="666" t="s">
        <v>1842</v>
      </c>
      <c r="E401" s="665" t="s">
        <v>3611</v>
      </c>
      <c r="F401" s="666" t="s">
        <v>3612</v>
      </c>
      <c r="G401" s="665" t="s">
        <v>3330</v>
      </c>
      <c r="H401" s="665" t="s">
        <v>3331</v>
      </c>
      <c r="I401" s="667">
        <v>36.93</v>
      </c>
      <c r="J401" s="667">
        <v>20</v>
      </c>
      <c r="K401" s="668">
        <v>738.53</v>
      </c>
    </row>
    <row r="402" spans="1:11" ht="14.4" customHeight="1" x14ac:dyDescent="0.3">
      <c r="A402" s="663" t="s">
        <v>523</v>
      </c>
      <c r="B402" s="664" t="s">
        <v>1838</v>
      </c>
      <c r="C402" s="665" t="s">
        <v>539</v>
      </c>
      <c r="D402" s="666" t="s">
        <v>1842</v>
      </c>
      <c r="E402" s="665" t="s">
        <v>3611</v>
      </c>
      <c r="F402" s="666" t="s">
        <v>3612</v>
      </c>
      <c r="G402" s="665" t="s">
        <v>3065</v>
      </c>
      <c r="H402" s="665" t="s">
        <v>3066</v>
      </c>
      <c r="I402" s="667">
        <v>141.93571428571428</v>
      </c>
      <c r="J402" s="667">
        <v>120</v>
      </c>
      <c r="K402" s="668">
        <v>17068.739999999998</v>
      </c>
    </row>
    <row r="403" spans="1:11" ht="14.4" customHeight="1" x14ac:dyDescent="0.3">
      <c r="A403" s="663" t="s">
        <v>523</v>
      </c>
      <c r="B403" s="664" t="s">
        <v>1838</v>
      </c>
      <c r="C403" s="665" t="s">
        <v>539</v>
      </c>
      <c r="D403" s="666" t="s">
        <v>1842</v>
      </c>
      <c r="E403" s="665" t="s">
        <v>3611</v>
      </c>
      <c r="F403" s="666" t="s">
        <v>3612</v>
      </c>
      <c r="G403" s="665" t="s">
        <v>2853</v>
      </c>
      <c r="H403" s="665" t="s">
        <v>2854</v>
      </c>
      <c r="I403" s="667">
        <v>0.63</v>
      </c>
      <c r="J403" s="667">
        <v>1000</v>
      </c>
      <c r="K403" s="668">
        <v>630</v>
      </c>
    </row>
    <row r="404" spans="1:11" ht="14.4" customHeight="1" x14ac:dyDescent="0.3">
      <c r="A404" s="663" t="s">
        <v>523</v>
      </c>
      <c r="B404" s="664" t="s">
        <v>1838</v>
      </c>
      <c r="C404" s="665" t="s">
        <v>539</v>
      </c>
      <c r="D404" s="666" t="s">
        <v>1842</v>
      </c>
      <c r="E404" s="665" t="s">
        <v>3611</v>
      </c>
      <c r="F404" s="666" t="s">
        <v>3612</v>
      </c>
      <c r="G404" s="665" t="s">
        <v>2857</v>
      </c>
      <c r="H404" s="665" t="s">
        <v>2858</v>
      </c>
      <c r="I404" s="667">
        <v>1.17</v>
      </c>
      <c r="J404" s="667">
        <v>1000</v>
      </c>
      <c r="K404" s="668">
        <v>1170</v>
      </c>
    </row>
    <row r="405" spans="1:11" ht="14.4" customHeight="1" x14ac:dyDescent="0.3">
      <c r="A405" s="663" t="s">
        <v>523</v>
      </c>
      <c r="B405" s="664" t="s">
        <v>1838</v>
      </c>
      <c r="C405" s="665" t="s">
        <v>539</v>
      </c>
      <c r="D405" s="666" t="s">
        <v>1842</v>
      </c>
      <c r="E405" s="665" t="s">
        <v>3611</v>
      </c>
      <c r="F405" s="666" t="s">
        <v>3612</v>
      </c>
      <c r="G405" s="665" t="s">
        <v>2871</v>
      </c>
      <c r="H405" s="665" t="s">
        <v>2873</v>
      </c>
      <c r="I405" s="667">
        <v>191.13</v>
      </c>
      <c r="J405" s="667">
        <v>3</v>
      </c>
      <c r="K405" s="668">
        <v>573.39</v>
      </c>
    </row>
    <row r="406" spans="1:11" ht="14.4" customHeight="1" x14ac:dyDescent="0.3">
      <c r="A406" s="663" t="s">
        <v>523</v>
      </c>
      <c r="B406" s="664" t="s">
        <v>1838</v>
      </c>
      <c r="C406" s="665" t="s">
        <v>539</v>
      </c>
      <c r="D406" s="666" t="s">
        <v>1842</v>
      </c>
      <c r="E406" s="665" t="s">
        <v>3611</v>
      </c>
      <c r="F406" s="666" t="s">
        <v>3612</v>
      </c>
      <c r="G406" s="665" t="s">
        <v>3068</v>
      </c>
      <c r="H406" s="665" t="s">
        <v>3069</v>
      </c>
      <c r="I406" s="667">
        <v>5.3460000000000001</v>
      </c>
      <c r="J406" s="667">
        <v>1250</v>
      </c>
      <c r="K406" s="668">
        <v>6697.54</v>
      </c>
    </row>
    <row r="407" spans="1:11" ht="14.4" customHeight="1" x14ac:dyDescent="0.3">
      <c r="A407" s="663" t="s">
        <v>523</v>
      </c>
      <c r="B407" s="664" t="s">
        <v>1838</v>
      </c>
      <c r="C407" s="665" t="s">
        <v>539</v>
      </c>
      <c r="D407" s="666" t="s">
        <v>1842</v>
      </c>
      <c r="E407" s="665" t="s">
        <v>3611</v>
      </c>
      <c r="F407" s="666" t="s">
        <v>3612</v>
      </c>
      <c r="G407" s="665" t="s">
        <v>2880</v>
      </c>
      <c r="H407" s="665" t="s">
        <v>2881</v>
      </c>
      <c r="I407" s="667">
        <v>5.28</v>
      </c>
      <c r="J407" s="667">
        <v>20</v>
      </c>
      <c r="K407" s="668">
        <v>105.6</v>
      </c>
    </row>
    <row r="408" spans="1:11" ht="14.4" customHeight="1" x14ac:dyDescent="0.3">
      <c r="A408" s="663" t="s">
        <v>523</v>
      </c>
      <c r="B408" s="664" t="s">
        <v>1838</v>
      </c>
      <c r="C408" s="665" t="s">
        <v>539</v>
      </c>
      <c r="D408" s="666" t="s">
        <v>1842</v>
      </c>
      <c r="E408" s="665" t="s">
        <v>3611</v>
      </c>
      <c r="F408" s="666" t="s">
        <v>3612</v>
      </c>
      <c r="G408" s="665" t="s">
        <v>3195</v>
      </c>
      <c r="H408" s="665" t="s">
        <v>3196</v>
      </c>
      <c r="I408" s="667">
        <v>0.19</v>
      </c>
      <c r="J408" s="667">
        <v>600</v>
      </c>
      <c r="K408" s="668">
        <v>111.83</v>
      </c>
    </row>
    <row r="409" spans="1:11" ht="14.4" customHeight="1" x14ac:dyDescent="0.3">
      <c r="A409" s="663" t="s">
        <v>523</v>
      </c>
      <c r="B409" s="664" t="s">
        <v>1838</v>
      </c>
      <c r="C409" s="665" t="s">
        <v>539</v>
      </c>
      <c r="D409" s="666" t="s">
        <v>1842</v>
      </c>
      <c r="E409" s="665" t="s">
        <v>3611</v>
      </c>
      <c r="F409" s="666" t="s">
        <v>3612</v>
      </c>
      <c r="G409" s="665" t="s">
        <v>3332</v>
      </c>
      <c r="H409" s="665" t="s">
        <v>3333</v>
      </c>
      <c r="I409" s="667">
        <v>8.77</v>
      </c>
      <c r="J409" s="667">
        <v>96</v>
      </c>
      <c r="K409" s="668">
        <v>842.35</v>
      </c>
    </row>
    <row r="410" spans="1:11" ht="14.4" customHeight="1" x14ac:dyDescent="0.3">
      <c r="A410" s="663" t="s">
        <v>523</v>
      </c>
      <c r="B410" s="664" t="s">
        <v>1838</v>
      </c>
      <c r="C410" s="665" t="s">
        <v>539</v>
      </c>
      <c r="D410" s="666" t="s">
        <v>1842</v>
      </c>
      <c r="E410" s="665" t="s">
        <v>3611</v>
      </c>
      <c r="F410" s="666" t="s">
        <v>3612</v>
      </c>
      <c r="G410" s="665" t="s">
        <v>2884</v>
      </c>
      <c r="H410" s="665" t="s">
        <v>2885</v>
      </c>
      <c r="I410" s="667">
        <v>116.172</v>
      </c>
      <c r="J410" s="667">
        <v>90</v>
      </c>
      <c r="K410" s="668">
        <v>10424.780000000001</v>
      </c>
    </row>
    <row r="411" spans="1:11" ht="14.4" customHeight="1" x14ac:dyDescent="0.3">
      <c r="A411" s="663" t="s">
        <v>523</v>
      </c>
      <c r="B411" s="664" t="s">
        <v>1838</v>
      </c>
      <c r="C411" s="665" t="s">
        <v>539</v>
      </c>
      <c r="D411" s="666" t="s">
        <v>1842</v>
      </c>
      <c r="E411" s="665" t="s">
        <v>3611</v>
      </c>
      <c r="F411" s="666" t="s">
        <v>3612</v>
      </c>
      <c r="G411" s="665" t="s">
        <v>3334</v>
      </c>
      <c r="H411" s="665" t="s">
        <v>3335</v>
      </c>
      <c r="I411" s="667">
        <v>16.21</v>
      </c>
      <c r="J411" s="667">
        <v>30</v>
      </c>
      <c r="K411" s="668">
        <v>486.45</v>
      </c>
    </row>
    <row r="412" spans="1:11" ht="14.4" customHeight="1" x14ac:dyDescent="0.3">
      <c r="A412" s="663" t="s">
        <v>523</v>
      </c>
      <c r="B412" s="664" t="s">
        <v>1838</v>
      </c>
      <c r="C412" s="665" t="s">
        <v>539</v>
      </c>
      <c r="D412" s="666" t="s">
        <v>1842</v>
      </c>
      <c r="E412" s="665" t="s">
        <v>3611</v>
      </c>
      <c r="F412" s="666" t="s">
        <v>3612</v>
      </c>
      <c r="G412" s="665" t="s">
        <v>3336</v>
      </c>
      <c r="H412" s="665" t="s">
        <v>3337</v>
      </c>
      <c r="I412" s="667">
        <v>82.8</v>
      </c>
      <c r="J412" s="667">
        <v>5</v>
      </c>
      <c r="K412" s="668">
        <v>414</v>
      </c>
    </row>
    <row r="413" spans="1:11" ht="14.4" customHeight="1" x14ac:dyDescent="0.3">
      <c r="A413" s="663" t="s">
        <v>523</v>
      </c>
      <c r="B413" s="664" t="s">
        <v>1838</v>
      </c>
      <c r="C413" s="665" t="s">
        <v>539</v>
      </c>
      <c r="D413" s="666" t="s">
        <v>1842</v>
      </c>
      <c r="E413" s="665" t="s">
        <v>3611</v>
      </c>
      <c r="F413" s="666" t="s">
        <v>3612</v>
      </c>
      <c r="G413" s="665" t="s">
        <v>3338</v>
      </c>
      <c r="H413" s="665" t="s">
        <v>3339</v>
      </c>
      <c r="I413" s="667">
        <v>16.21</v>
      </c>
      <c r="J413" s="667">
        <v>920</v>
      </c>
      <c r="K413" s="668">
        <v>14917.800000000001</v>
      </c>
    </row>
    <row r="414" spans="1:11" ht="14.4" customHeight="1" x14ac:dyDescent="0.3">
      <c r="A414" s="663" t="s">
        <v>523</v>
      </c>
      <c r="B414" s="664" t="s">
        <v>1838</v>
      </c>
      <c r="C414" s="665" t="s">
        <v>539</v>
      </c>
      <c r="D414" s="666" t="s">
        <v>1842</v>
      </c>
      <c r="E414" s="665" t="s">
        <v>3611</v>
      </c>
      <c r="F414" s="666" t="s">
        <v>3612</v>
      </c>
      <c r="G414" s="665" t="s">
        <v>3203</v>
      </c>
      <c r="H414" s="665" t="s">
        <v>3204</v>
      </c>
      <c r="I414" s="667">
        <v>97.04</v>
      </c>
      <c r="J414" s="667">
        <v>5</v>
      </c>
      <c r="K414" s="668">
        <v>485.19000000000005</v>
      </c>
    </row>
    <row r="415" spans="1:11" ht="14.4" customHeight="1" x14ac:dyDescent="0.3">
      <c r="A415" s="663" t="s">
        <v>523</v>
      </c>
      <c r="B415" s="664" t="s">
        <v>1838</v>
      </c>
      <c r="C415" s="665" t="s">
        <v>539</v>
      </c>
      <c r="D415" s="666" t="s">
        <v>1842</v>
      </c>
      <c r="E415" s="665" t="s">
        <v>3611</v>
      </c>
      <c r="F415" s="666" t="s">
        <v>3612</v>
      </c>
      <c r="G415" s="665" t="s">
        <v>3340</v>
      </c>
      <c r="H415" s="665" t="s">
        <v>3341</v>
      </c>
      <c r="I415" s="667">
        <v>29.09</v>
      </c>
      <c r="J415" s="667">
        <v>48</v>
      </c>
      <c r="K415" s="668">
        <v>1396.56</v>
      </c>
    </row>
    <row r="416" spans="1:11" ht="14.4" customHeight="1" x14ac:dyDescent="0.3">
      <c r="A416" s="663" t="s">
        <v>523</v>
      </c>
      <c r="B416" s="664" t="s">
        <v>1838</v>
      </c>
      <c r="C416" s="665" t="s">
        <v>539</v>
      </c>
      <c r="D416" s="666" t="s">
        <v>1842</v>
      </c>
      <c r="E416" s="665" t="s">
        <v>3611</v>
      </c>
      <c r="F416" s="666" t="s">
        <v>3612</v>
      </c>
      <c r="G416" s="665" t="s">
        <v>2892</v>
      </c>
      <c r="H416" s="665" t="s">
        <v>2893</v>
      </c>
      <c r="I416" s="667">
        <v>599.15</v>
      </c>
      <c r="J416" s="667">
        <v>1</v>
      </c>
      <c r="K416" s="668">
        <v>599.15</v>
      </c>
    </row>
    <row r="417" spans="1:11" ht="14.4" customHeight="1" x14ac:dyDescent="0.3">
      <c r="A417" s="663" t="s">
        <v>523</v>
      </c>
      <c r="B417" s="664" t="s">
        <v>1838</v>
      </c>
      <c r="C417" s="665" t="s">
        <v>539</v>
      </c>
      <c r="D417" s="666" t="s">
        <v>1842</v>
      </c>
      <c r="E417" s="665" t="s">
        <v>3611</v>
      </c>
      <c r="F417" s="666" t="s">
        <v>3612</v>
      </c>
      <c r="G417" s="665" t="s">
        <v>3074</v>
      </c>
      <c r="H417" s="665" t="s">
        <v>3076</v>
      </c>
      <c r="I417" s="667">
        <v>0.25</v>
      </c>
      <c r="J417" s="667">
        <v>3600</v>
      </c>
      <c r="K417" s="668">
        <v>900</v>
      </c>
    </row>
    <row r="418" spans="1:11" ht="14.4" customHeight="1" x14ac:dyDescent="0.3">
      <c r="A418" s="663" t="s">
        <v>523</v>
      </c>
      <c r="B418" s="664" t="s">
        <v>1838</v>
      </c>
      <c r="C418" s="665" t="s">
        <v>539</v>
      </c>
      <c r="D418" s="666" t="s">
        <v>1842</v>
      </c>
      <c r="E418" s="665" t="s">
        <v>3613</v>
      </c>
      <c r="F418" s="666" t="s">
        <v>3614</v>
      </c>
      <c r="G418" s="665" t="s">
        <v>3342</v>
      </c>
      <c r="H418" s="665" t="s">
        <v>3343</v>
      </c>
      <c r="I418" s="667">
        <v>2.9</v>
      </c>
      <c r="J418" s="667">
        <v>100</v>
      </c>
      <c r="K418" s="668">
        <v>290</v>
      </c>
    </row>
    <row r="419" spans="1:11" ht="14.4" customHeight="1" x14ac:dyDescent="0.3">
      <c r="A419" s="663" t="s">
        <v>523</v>
      </c>
      <c r="B419" s="664" t="s">
        <v>1838</v>
      </c>
      <c r="C419" s="665" t="s">
        <v>539</v>
      </c>
      <c r="D419" s="666" t="s">
        <v>1842</v>
      </c>
      <c r="E419" s="665" t="s">
        <v>3613</v>
      </c>
      <c r="F419" s="666" t="s">
        <v>3614</v>
      </c>
      <c r="G419" s="665" t="s">
        <v>2896</v>
      </c>
      <c r="H419" s="665" t="s">
        <v>2897</v>
      </c>
      <c r="I419" s="667">
        <v>2.75</v>
      </c>
      <c r="J419" s="667">
        <v>201</v>
      </c>
      <c r="K419" s="668">
        <v>552.75</v>
      </c>
    </row>
    <row r="420" spans="1:11" ht="14.4" customHeight="1" x14ac:dyDescent="0.3">
      <c r="A420" s="663" t="s">
        <v>523</v>
      </c>
      <c r="B420" s="664" t="s">
        <v>1838</v>
      </c>
      <c r="C420" s="665" t="s">
        <v>539</v>
      </c>
      <c r="D420" s="666" t="s">
        <v>1842</v>
      </c>
      <c r="E420" s="665" t="s">
        <v>3613</v>
      </c>
      <c r="F420" s="666" t="s">
        <v>3614</v>
      </c>
      <c r="G420" s="665" t="s">
        <v>2900</v>
      </c>
      <c r="H420" s="665" t="s">
        <v>2901</v>
      </c>
      <c r="I420" s="667">
        <v>11.14</v>
      </c>
      <c r="J420" s="667">
        <v>50</v>
      </c>
      <c r="K420" s="668">
        <v>557</v>
      </c>
    </row>
    <row r="421" spans="1:11" ht="14.4" customHeight="1" x14ac:dyDescent="0.3">
      <c r="A421" s="663" t="s">
        <v>523</v>
      </c>
      <c r="B421" s="664" t="s">
        <v>1838</v>
      </c>
      <c r="C421" s="665" t="s">
        <v>539</v>
      </c>
      <c r="D421" s="666" t="s">
        <v>1842</v>
      </c>
      <c r="E421" s="665" t="s">
        <v>3613</v>
      </c>
      <c r="F421" s="666" t="s">
        <v>3614</v>
      </c>
      <c r="G421" s="665" t="s">
        <v>3344</v>
      </c>
      <c r="H421" s="665" t="s">
        <v>3345</v>
      </c>
      <c r="I421" s="667">
        <v>7.43</v>
      </c>
      <c r="J421" s="667">
        <v>50</v>
      </c>
      <c r="K421" s="668">
        <v>371.5</v>
      </c>
    </row>
    <row r="422" spans="1:11" ht="14.4" customHeight="1" x14ac:dyDescent="0.3">
      <c r="A422" s="663" t="s">
        <v>523</v>
      </c>
      <c r="B422" s="664" t="s">
        <v>1838</v>
      </c>
      <c r="C422" s="665" t="s">
        <v>539</v>
      </c>
      <c r="D422" s="666" t="s">
        <v>1842</v>
      </c>
      <c r="E422" s="665" t="s">
        <v>3613</v>
      </c>
      <c r="F422" s="666" t="s">
        <v>3614</v>
      </c>
      <c r="G422" s="665" t="s">
        <v>3346</v>
      </c>
      <c r="H422" s="665" t="s">
        <v>3347</v>
      </c>
      <c r="I422" s="667">
        <v>8.4700000000000006</v>
      </c>
      <c r="J422" s="667">
        <v>60</v>
      </c>
      <c r="K422" s="668">
        <v>508.20000000000005</v>
      </c>
    </row>
    <row r="423" spans="1:11" ht="14.4" customHeight="1" x14ac:dyDescent="0.3">
      <c r="A423" s="663" t="s">
        <v>523</v>
      </c>
      <c r="B423" s="664" t="s">
        <v>1838</v>
      </c>
      <c r="C423" s="665" t="s">
        <v>539</v>
      </c>
      <c r="D423" s="666" t="s">
        <v>1842</v>
      </c>
      <c r="E423" s="665" t="s">
        <v>3613</v>
      </c>
      <c r="F423" s="666" t="s">
        <v>3614</v>
      </c>
      <c r="G423" s="665" t="s">
        <v>3348</v>
      </c>
      <c r="H423" s="665" t="s">
        <v>3349</v>
      </c>
      <c r="I423" s="667">
        <v>8.4700000000000006</v>
      </c>
      <c r="J423" s="667">
        <v>30</v>
      </c>
      <c r="K423" s="668">
        <v>254.1</v>
      </c>
    </row>
    <row r="424" spans="1:11" ht="14.4" customHeight="1" x14ac:dyDescent="0.3">
      <c r="A424" s="663" t="s">
        <v>523</v>
      </c>
      <c r="B424" s="664" t="s">
        <v>1838</v>
      </c>
      <c r="C424" s="665" t="s">
        <v>539</v>
      </c>
      <c r="D424" s="666" t="s">
        <v>1842</v>
      </c>
      <c r="E424" s="665" t="s">
        <v>3613</v>
      </c>
      <c r="F424" s="666" t="s">
        <v>3614</v>
      </c>
      <c r="G424" s="665" t="s">
        <v>2902</v>
      </c>
      <c r="H424" s="665" t="s">
        <v>2903</v>
      </c>
      <c r="I424" s="667">
        <v>1.0900000000000001</v>
      </c>
      <c r="J424" s="667">
        <v>200</v>
      </c>
      <c r="K424" s="668">
        <v>218</v>
      </c>
    </row>
    <row r="425" spans="1:11" ht="14.4" customHeight="1" x14ac:dyDescent="0.3">
      <c r="A425" s="663" t="s">
        <v>523</v>
      </c>
      <c r="B425" s="664" t="s">
        <v>1838</v>
      </c>
      <c r="C425" s="665" t="s">
        <v>539</v>
      </c>
      <c r="D425" s="666" t="s">
        <v>1842</v>
      </c>
      <c r="E425" s="665" t="s">
        <v>3613</v>
      </c>
      <c r="F425" s="666" t="s">
        <v>3614</v>
      </c>
      <c r="G425" s="665" t="s">
        <v>3077</v>
      </c>
      <c r="H425" s="665" t="s">
        <v>3078</v>
      </c>
      <c r="I425" s="667">
        <v>1.6724999999999999</v>
      </c>
      <c r="J425" s="667">
        <v>2500</v>
      </c>
      <c r="K425" s="668">
        <v>4179</v>
      </c>
    </row>
    <row r="426" spans="1:11" ht="14.4" customHeight="1" x14ac:dyDescent="0.3">
      <c r="A426" s="663" t="s">
        <v>523</v>
      </c>
      <c r="B426" s="664" t="s">
        <v>1838</v>
      </c>
      <c r="C426" s="665" t="s">
        <v>539</v>
      </c>
      <c r="D426" s="666" t="s">
        <v>1842</v>
      </c>
      <c r="E426" s="665" t="s">
        <v>3613</v>
      </c>
      <c r="F426" s="666" t="s">
        <v>3614</v>
      </c>
      <c r="G426" s="665" t="s">
        <v>3081</v>
      </c>
      <c r="H426" s="665" t="s">
        <v>3082</v>
      </c>
      <c r="I426" s="667">
        <v>0.67</v>
      </c>
      <c r="J426" s="667">
        <v>2000</v>
      </c>
      <c r="K426" s="668">
        <v>1340</v>
      </c>
    </row>
    <row r="427" spans="1:11" ht="14.4" customHeight="1" x14ac:dyDescent="0.3">
      <c r="A427" s="663" t="s">
        <v>523</v>
      </c>
      <c r="B427" s="664" t="s">
        <v>1838</v>
      </c>
      <c r="C427" s="665" t="s">
        <v>539</v>
      </c>
      <c r="D427" s="666" t="s">
        <v>1842</v>
      </c>
      <c r="E427" s="665" t="s">
        <v>3613</v>
      </c>
      <c r="F427" s="666" t="s">
        <v>3614</v>
      </c>
      <c r="G427" s="665" t="s">
        <v>3350</v>
      </c>
      <c r="H427" s="665" t="s">
        <v>3351</v>
      </c>
      <c r="I427" s="667">
        <v>22.53</v>
      </c>
      <c r="J427" s="667">
        <v>20</v>
      </c>
      <c r="K427" s="668">
        <v>450.6</v>
      </c>
    </row>
    <row r="428" spans="1:11" ht="14.4" customHeight="1" x14ac:dyDescent="0.3">
      <c r="A428" s="663" t="s">
        <v>523</v>
      </c>
      <c r="B428" s="664" t="s">
        <v>1838</v>
      </c>
      <c r="C428" s="665" t="s">
        <v>539</v>
      </c>
      <c r="D428" s="666" t="s">
        <v>1842</v>
      </c>
      <c r="E428" s="665" t="s">
        <v>3613</v>
      </c>
      <c r="F428" s="666" t="s">
        <v>3614</v>
      </c>
      <c r="G428" s="665" t="s">
        <v>2908</v>
      </c>
      <c r="H428" s="665" t="s">
        <v>2909</v>
      </c>
      <c r="I428" s="667">
        <v>80.577499999999986</v>
      </c>
      <c r="J428" s="667">
        <v>110</v>
      </c>
      <c r="K428" s="668">
        <v>8863.6</v>
      </c>
    </row>
    <row r="429" spans="1:11" ht="14.4" customHeight="1" x14ac:dyDescent="0.3">
      <c r="A429" s="663" t="s">
        <v>523</v>
      </c>
      <c r="B429" s="664" t="s">
        <v>1838</v>
      </c>
      <c r="C429" s="665" t="s">
        <v>539</v>
      </c>
      <c r="D429" s="666" t="s">
        <v>1842</v>
      </c>
      <c r="E429" s="665" t="s">
        <v>3613</v>
      </c>
      <c r="F429" s="666" t="s">
        <v>3614</v>
      </c>
      <c r="G429" s="665" t="s">
        <v>2910</v>
      </c>
      <c r="H429" s="665" t="s">
        <v>2911</v>
      </c>
      <c r="I429" s="667">
        <v>6.17</v>
      </c>
      <c r="J429" s="667">
        <v>20</v>
      </c>
      <c r="K429" s="668">
        <v>123.4</v>
      </c>
    </row>
    <row r="430" spans="1:11" ht="14.4" customHeight="1" x14ac:dyDescent="0.3">
      <c r="A430" s="663" t="s">
        <v>523</v>
      </c>
      <c r="B430" s="664" t="s">
        <v>1838</v>
      </c>
      <c r="C430" s="665" t="s">
        <v>539</v>
      </c>
      <c r="D430" s="666" t="s">
        <v>1842</v>
      </c>
      <c r="E430" s="665" t="s">
        <v>3613</v>
      </c>
      <c r="F430" s="666" t="s">
        <v>3614</v>
      </c>
      <c r="G430" s="665" t="s">
        <v>2914</v>
      </c>
      <c r="H430" s="665" t="s">
        <v>2915</v>
      </c>
      <c r="I430" s="667">
        <v>206.04333333333332</v>
      </c>
      <c r="J430" s="667">
        <v>8</v>
      </c>
      <c r="K430" s="668">
        <v>1648.35</v>
      </c>
    </row>
    <row r="431" spans="1:11" ht="14.4" customHeight="1" x14ac:dyDescent="0.3">
      <c r="A431" s="663" t="s">
        <v>523</v>
      </c>
      <c r="B431" s="664" t="s">
        <v>1838</v>
      </c>
      <c r="C431" s="665" t="s">
        <v>539</v>
      </c>
      <c r="D431" s="666" t="s">
        <v>1842</v>
      </c>
      <c r="E431" s="665" t="s">
        <v>3613</v>
      </c>
      <c r="F431" s="666" t="s">
        <v>3614</v>
      </c>
      <c r="G431" s="665" t="s">
        <v>3352</v>
      </c>
      <c r="H431" s="665" t="s">
        <v>3353</v>
      </c>
      <c r="I431" s="667">
        <v>34.00333333333333</v>
      </c>
      <c r="J431" s="667">
        <v>140</v>
      </c>
      <c r="K431" s="668">
        <v>4760.5</v>
      </c>
    </row>
    <row r="432" spans="1:11" ht="14.4" customHeight="1" x14ac:dyDescent="0.3">
      <c r="A432" s="663" t="s">
        <v>523</v>
      </c>
      <c r="B432" s="664" t="s">
        <v>1838</v>
      </c>
      <c r="C432" s="665" t="s">
        <v>539</v>
      </c>
      <c r="D432" s="666" t="s">
        <v>1842</v>
      </c>
      <c r="E432" s="665" t="s">
        <v>3613</v>
      </c>
      <c r="F432" s="666" t="s">
        <v>3614</v>
      </c>
      <c r="G432" s="665" t="s">
        <v>2930</v>
      </c>
      <c r="H432" s="665" t="s">
        <v>2931</v>
      </c>
      <c r="I432" s="667">
        <v>2.0499999999999998</v>
      </c>
      <c r="J432" s="667">
        <v>10</v>
      </c>
      <c r="K432" s="668">
        <v>20.5</v>
      </c>
    </row>
    <row r="433" spans="1:11" ht="14.4" customHeight="1" x14ac:dyDescent="0.3">
      <c r="A433" s="663" t="s">
        <v>523</v>
      </c>
      <c r="B433" s="664" t="s">
        <v>1838</v>
      </c>
      <c r="C433" s="665" t="s">
        <v>539</v>
      </c>
      <c r="D433" s="666" t="s">
        <v>1842</v>
      </c>
      <c r="E433" s="665" t="s">
        <v>3613</v>
      </c>
      <c r="F433" s="666" t="s">
        <v>3614</v>
      </c>
      <c r="G433" s="665" t="s">
        <v>3354</v>
      </c>
      <c r="H433" s="665" t="s">
        <v>3355</v>
      </c>
      <c r="I433" s="667">
        <v>29.9</v>
      </c>
      <c r="J433" s="667">
        <v>10</v>
      </c>
      <c r="K433" s="668">
        <v>299</v>
      </c>
    </row>
    <row r="434" spans="1:11" ht="14.4" customHeight="1" x14ac:dyDescent="0.3">
      <c r="A434" s="663" t="s">
        <v>523</v>
      </c>
      <c r="B434" s="664" t="s">
        <v>1838</v>
      </c>
      <c r="C434" s="665" t="s">
        <v>539</v>
      </c>
      <c r="D434" s="666" t="s">
        <v>1842</v>
      </c>
      <c r="E434" s="665" t="s">
        <v>3613</v>
      </c>
      <c r="F434" s="666" t="s">
        <v>3614</v>
      </c>
      <c r="G434" s="665" t="s">
        <v>3356</v>
      </c>
      <c r="H434" s="665" t="s">
        <v>3357</v>
      </c>
      <c r="I434" s="667">
        <v>6.05</v>
      </c>
      <c r="J434" s="667">
        <v>10</v>
      </c>
      <c r="K434" s="668">
        <v>60.5</v>
      </c>
    </row>
    <row r="435" spans="1:11" ht="14.4" customHeight="1" x14ac:dyDescent="0.3">
      <c r="A435" s="663" t="s">
        <v>523</v>
      </c>
      <c r="B435" s="664" t="s">
        <v>1838</v>
      </c>
      <c r="C435" s="665" t="s">
        <v>539</v>
      </c>
      <c r="D435" s="666" t="s">
        <v>1842</v>
      </c>
      <c r="E435" s="665" t="s">
        <v>3613</v>
      </c>
      <c r="F435" s="666" t="s">
        <v>3614</v>
      </c>
      <c r="G435" s="665" t="s">
        <v>2936</v>
      </c>
      <c r="H435" s="665" t="s">
        <v>2937</v>
      </c>
      <c r="I435" s="667">
        <v>2.9040000000000004</v>
      </c>
      <c r="J435" s="667">
        <v>1000</v>
      </c>
      <c r="K435" s="668">
        <v>2905</v>
      </c>
    </row>
    <row r="436" spans="1:11" ht="14.4" customHeight="1" x14ac:dyDescent="0.3">
      <c r="A436" s="663" t="s">
        <v>523</v>
      </c>
      <c r="B436" s="664" t="s">
        <v>1838</v>
      </c>
      <c r="C436" s="665" t="s">
        <v>539</v>
      </c>
      <c r="D436" s="666" t="s">
        <v>1842</v>
      </c>
      <c r="E436" s="665" t="s">
        <v>3613</v>
      </c>
      <c r="F436" s="666" t="s">
        <v>3614</v>
      </c>
      <c r="G436" s="665" t="s">
        <v>2938</v>
      </c>
      <c r="H436" s="665" t="s">
        <v>2939</v>
      </c>
      <c r="I436" s="667">
        <v>2.91</v>
      </c>
      <c r="J436" s="667">
        <v>100</v>
      </c>
      <c r="K436" s="668">
        <v>291</v>
      </c>
    </row>
    <row r="437" spans="1:11" ht="14.4" customHeight="1" x14ac:dyDescent="0.3">
      <c r="A437" s="663" t="s">
        <v>523</v>
      </c>
      <c r="B437" s="664" t="s">
        <v>1838</v>
      </c>
      <c r="C437" s="665" t="s">
        <v>539</v>
      </c>
      <c r="D437" s="666" t="s">
        <v>1842</v>
      </c>
      <c r="E437" s="665" t="s">
        <v>3613</v>
      </c>
      <c r="F437" s="666" t="s">
        <v>3614</v>
      </c>
      <c r="G437" s="665" t="s">
        <v>2942</v>
      </c>
      <c r="H437" s="665" t="s">
        <v>2943</v>
      </c>
      <c r="I437" s="667">
        <v>47.19</v>
      </c>
      <c r="J437" s="667">
        <v>20</v>
      </c>
      <c r="K437" s="668">
        <v>943.8</v>
      </c>
    </row>
    <row r="438" spans="1:11" ht="14.4" customHeight="1" x14ac:dyDescent="0.3">
      <c r="A438" s="663" t="s">
        <v>523</v>
      </c>
      <c r="B438" s="664" t="s">
        <v>1838</v>
      </c>
      <c r="C438" s="665" t="s">
        <v>539</v>
      </c>
      <c r="D438" s="666" t="s">
        <v>1842</v>
      </c>
      <c r="E438" s="665" t="s">
        <v>3613</v>
      </c>
      <c r="F438" s="666" t="s">
        <v>3614</v>
      </c>
      <c r="G438" s="665" t="s">
        <v>3093</v>
      </c>
      <c r="H438" s="665" t="s">
        <v>3094</v>
      </c>
      <c r="I438" s="667">
        <v>17.98</v>
      </c>
      <c r="J438" s="667">
        <v>50</v>
      </c>
      <c r="K438" s="668">
        <v>899</v>
      </c>
    </row>
    <row r="439" spans="1:11" ht="14.4" customHeight="1" x14ac:dyDescent="0.3">
      <c r="A439" s="663" t="s">
        <v>523</v>
      </c>
      <c r="B439" s="664" t="s">
        <v>1838</v>
      </c>
      <c r="C439" s="665" t="s">
        <v>539</v>
      </c>
      <c r="D439" s="666" t="s">
        <v>1842</v>
      </c>
      <c r="E439" s="665" t="s">
        <v>3613</v>
      </c>
      <c r="F439" s="666" t="s">
        <v>3614</v>
      </c>
      <c r="G439" s="665" t="s">
        <v>2946</v>
      </c>
      <c r="H439" s="665" t="s">
        <v>2947</v>
      </c>
      <c r="I439" s="667">
        <v>12.02</v>
      </c>
      <c r="J439" s="667">
        <v>120</v>
      </c>
      <c r="K439" s="668">
        <v>1446</v>
      </c>
    </row>
    <row r="440" spans="1:11" ht="14.4" customHeight="1" x14ac:dyDescent="0.3">
      <c r="A440" s="663" t="s">
        <v>523</v>
      </c>
      <c r="B440" s="664" t="s">
        <v>1838</v>
      </c>
      <c r="C440" s="665" t="s">
        <v>539</v>
      </c>
      <c r="D440" s="666" t="s">
        <v>1842</v>
      </c>
      <c r="E440" s="665" t="s">
        <v>3613</v>
      </c>
      <c r="F440" s="666" t="s">
        <v>3614</v>
      </c>
      <c r="G440" s="665" t="s">
        <v>2948</v>
      </c>
      <c r="H440" s="665" t="s">
        <v>2949</v>
      </c>
      <c r="I440" s="667">
        <v>25.53</v>
      </c>
      <c r="J440" s="667">
        <v>10</v>
      </c>
      <c r="K440" s="668">
        <v>255.3</v>
      </c>
    </row>
    <row r="441" spans="1:11" ht="14.4" customHeight="1" x14ac:dyDescent="0.3">
      <c r="A441" s="663" t="s">
        <v>523</v>
      </c>
      <c r="B441" s="664" t="s">
        <v>1838</v>
      </c>
      <c r="C441" s="665" t="s">
        <v>539</v>
      </c>
      <c r="D441" s="666" t="s">
        <v>1842</v>
      </c>
      <c r="E441" s="665" t="s">
        <v>3613</v>
      </c>
      <c r="F441" s="666" t="s">
        <v>3614</v>
      </c>
      <c r="G441" s="665" t="s">
        <v>3358</v>
      </c>
      <c r="H441" s="665" t="s">
        <v>3359</v>
      </c>
      <c r="I441" s="667">
        <v>17.3</v>
      </c>
      <c r="J441" s="667">
        <v>300</v>
      </c>
      <c r="K441" s="668">
        <v>5190.8999999999996</v>
      </c>
    </row>
    <row r="442" spans="1:11" ht="14.4" customHeight="1" x14ac:dyDescent="0.3">
      <c r="A442" s="663" t="s">
        <v>523</v>
      </c>
      <c r="B442" s="664" t="s">
        <v>1838</v>
      </c>
      <c r="C442" s="665" t="s">
        <v>539</v>
      </c>
      <c r="D442" s="666" t="s">
        <v>1842</v>
      </c>
      <c r="E442" s="665" t="s">
        <v>3613</v>
      </c>
      <c r="F442" s="666" t="s">
        <v>3614</v>
      </c>
      <c r="G442" s="665" t="s">
        <v>2956</v>
      </c>
      <c r="H442" s="665" t="s">
        <v>2957</v>
      </c>
      <c r="I442" s="667">
        <v>11.5</v>
      </c>
      <c r="J442" s="667">
        <v>10</v>
      </c>
      <c r="K442" s="668">
        <v>115</v>
      </c>
    </row>
    <row r="443" spans="1:11" ht="14.4" customHeight="1" x14ac:dyDescent="0.3">
      <c r="A443" s="663" t="s">
        <v>523</v>
      </c>
      <c r="B443" s="664" t="s">
        <v>1838</v>
      </c>
      <c r="C443" s="665" t="s">
        <v>539</v>
      </c>
      <c r="D443" s="666" t="s">
        <v>1842</v>
      </c>
      <c r="E443" s="665" t="s">
        <v>3613</v>
      </c>
      <c r="F443" s="666" t="s">
        <v>3614</v>
      </c>
      <c r="G443" s="665" t="s">
        <v>3360</v>
      </c>
      <c r="H443" s="665" t="s">
        <v>3361</v>
      </c>
      <c r="I443" s="667">
        <v>17.3</v>
      </c>
      <c r="J443" s="667">
        <v>300</v>
      </c>
      <c r="K443" s="668">
        <v>5190.8999999999996</v>
      </c>
    </row>
    <row r="444" spans="1:11" ht="14.4" customHeight="1" x14ac:dyDescent="0.3">
      <c r="A444" s="663" t="s">
        <v>523</v>
      </c>
      <c r="B444" s="664" t="s">
        <v>1838</v>
      </c>
      <c r="C444" s="665" t="s">
        <v>539</v>
      </c>
      <c r="D444" s="666" t="s">
        <v>1842</v>
      </c>
      <c r="E444" s="665" t="s">
        <v>3613</v>
      </c>
      <c r="F444" s="666" t="s">
        <v>3614</v>
      </c>
      <c r="G444" s="665" t="s">
        <v>3207</v>
      </c>
      <c r="H444" s="665" t="s">
        <v>3208</v>
      </c>
      <c r="I444" s="667">
        <v>2.9050000000000002</v>
      </c>
      <c r="J444" s="667">
        <v>50</v>
      </c>
      <c r="K444" s="668">
        <v>145.30000000000001</v>
      </c>
    </row>
    <row r="445" spans="1:11" ht="14.4" customHeight="1" x14ac:dyDescent="0.3">
      <c r="A445" s="663" t="s">
        <v>523</v>
      </c>
      <c r="B445" s="664" t="s">
        <v>1838</v>
      </c>
      <c r="C445" s="665" t="s">
        <v>539</v>
      </c>
      <c r="D445" s="666" t="s">
        <v>1842</v>
      </c>
      <c r="E445" s="665" t="s">
        <v>3613</v>
      </c>
      <c r="F445" s="666" t="s">
        <v>3614</v>
      </c>
      <c r="G445" s="665" t="s">
        <v>3209</v>
      </c>
      <c r="H445" s="665" t="s">
        <v>3210</v>
      </c>
      <c r="I445" s="667">
        <v>2.94</v>
      </c>
      <c r="J445" s="667">
        <v>10</v>
      </c>
      <c r="K445" s="668">
        <v>29.4</v>
      </c>
    </row>
    <row r="446" spans="1:11" ht="14.4" customHeight="1" x14ac:dyDescent="0.3">
      <c r="A446" s="663" t="s">
        <v>523</v>
      </c>
      <c r="B446" s="664" t="s">
        <v>1838</v>
      </c>
      <c r="C446" s="665" t="s">
        <v>539</v>
      </c>
      <c r="D446" s="666" t="s">
        <v>1842</v>
      </c>
      <c r="E446" s="665" t="s">
        <v>3613</v>
      </c>
      <c r="F446" s="666" t="s">
        <v>3614</v>
      </c>
      <c r="G446" s="665" t="s">
        <v>2960</v>
      </c>
      <c r="H446" s="665" t="s">
        <v>2961</v>
      </c>
      <c r="I446" s="667">
        <v>484.03</v>
      </c>
      <c r="J446" s="667">
        <v>5</v>
      </c>
      <c r="K446" s="668">
        <v>2420.15</v>
      </c>
    </row>
    <row r="447" spans="1:11" ht="14.4" customHeight="1" x14ac:dyDescent="0.3">
      <c r="A447" s="663" t="s">
        <v>523</v>
      </c>
      <c r="B447" s="664" t="s">
        <v>1838</v>
      </c>
      <c r="C447" s="665" t="s">
        <v>539</v>
      </c>
      <c r="D447" s="666" t="s">
        <v>1842</v>
      </c>
      <c r="E447" s="665" t="s">
        <v>3613</v>
      </c>
      <c r="F447" s="666" t="s">
        <v>3614</v>
      </c>
      <c r="G447" s="665" t="s">
        <v>3362</v>
      </c>
      <c r="H447" s="665" t="s">
        <v>3363</v>
      </c>
      <c r="I447" s="667">
        <v>3730.79</v>
      </c>
      <c r="J447" s="667">
        <v>12</v>
      </c>
      <c r="K447" s="668">
        <v>44769.52</v>
      </c>
    </row>
    <row r="448" spans="1:11" ht="14.4" customHeight="1" x14ac:dyDescent="0.3">
      <c r="A448" s="663" t="s">
        <v>523</v>
      </c>
      <c r="B448" s="664" t="s">
        <v>1838</v>
      </c>
      <c r="C448" s="665" t="s">
        <v>539</v>
      </c>
      <c r="D448" s="666" t="s">
        <v>1842</v>
      </c>
      <c r="E448" s="665" t="s">
        <v>3613</v>
      </c>
      <c r="F448" s="666" t="s">
        <v>3614</v>
      </c>
      <c r="G448" s="665" t="s">
        <v>3364</v>
      </c>
      <c r="H448" s="665" t="s">
        <v>3365</v>
      </c>
      <c r="I448" s="667">
        <v>76.23</v>
      </c>
      <c r="J448" s="667">
        <v>360</v>
      </c>
      <c r="K448" s="668">
        <v>27442.800000000003</v>
      </c>
    </row>
    <row r="449" spans="1:11" ht="14.4" customHeight="1" x14ac:dyDescent="0.3">
      <c r="A449" s="663" t="s">
        <v>523</v>
      </c>
      <c r="B449" s="664" t="s">
        <v>1838</v>
      </c>
      <c r="C449" s="665" t="s">
        <v>539</v>
      </c>
      <c r="D449" s="666" t="s">
        <v>1842</v>
      </c>
      <c r="E449" s="665" t="s">
        <v>3613</v>
      </c>
      <c r="F449" s="666" t="s">
        <v>3614</v>
      </c>
      <c r="G449" s="665" t="s">
        <v>2968</v>
      </c>
      <c r="H449" s="665" t="s">
        <v>2969</v>
      </c>
      <c r="I449" s="667">
        <v>75.02</v>
      </c>
      <c r="J449" s="667">
        <v>20</v>
      </c>
      <c r="K449" s="668">
        <v>1500.4</v>
      </c>
    </row>
    <row r="450" spans="1:11" ht="14.4" customHeight="1" x14ac:dyDescent="0.3">
      <c r="A450" s="663" t="s">
        <v>523</v>
      </c>
      <c r="B450" s="664" t="s">
        <v>1838</v>
      </c>
      <c r="C450" s="665" t="s">
        <v>539</v>
      </c>
      <c r="D450" s="666" t="s">
        <v>1842</v>
      </c>
      <c r="E450" s="665" t="s">
        <v>3613</v>
      </c>
      <c r="F450" s="666" t="s">
        <v>3614</v>
      </c>
      <c r="G450" s="665" t="s">
        <v>3366</v>
      </c>
      <c r="H450" s="665" t="s">
        <v>3367</v>
      </c>
      <c r="I450" s="667">
        <v>25.59</v>
      </c>
      <c r="J450" s="667">
        <v>110</v>
      </c>
      <c r="K450" s="668">
        <v>2815.0699999999997</v>
      </c>
    </row>
    <row r="451" spans="1:11" ht="14.4" customHeight="1" x14ac:dyDescent="0.3">
      <c r="A451" s="663" t="s">
        <v>523</v>
      </c>
      <c r="B451" s="664" t="s">
        <v>1838</v>
      </c>
      <c r="C451" s="665" t="s">
        <v>539</v>
      </c>
      <c r="D451" s="666" t="s">
        <v>1842</v>
      </c>
      <c r="E451" s="665" t="s">
        <v>3613</v>
      </c>
      <c r="F451" s="666" t="s">
        <v>3614</v>
      </c>
      <c r="G451" s="665" t="s">
        <v>2977</v>
      </c>
      <c r="H451" s="665" t="s">
        <v>2978</v>
      </c>
      <c r="I451" s="667">
        <v>6.32</v>
      </c>
      <c r="J451" s="667">
        <v>100</v>
      </c>
      <c r="K451" s="668">
        <v>631.62</v>
      </c>
    </row>
    <row r="452" spans="1:11" ht="14.4" customHeight="1" x14ac:dyDescent="0.3">
      <c r="A452" s="663" t="s">
        <v>523</v>
      </c>
      <c r="B452" s="664" t="s">
        <v>1838</v>
      </c>
      <c r="C452" s="665" t="s">
        <v>539</v>
      </c>
      <c r="D452" s="666" t="s">
        <v>1842</v>
      </c>
      <c r="E452" s="665" t="s">
        <v>3613</v>
      </c>
      <c r="F452" s="666" t="s">
        <v>3614</v>
      </c>
      <c r="G452" s="665" t="s">
        <v>3368</v>
      </c>
      <c r="H452" s="665" t="s">
        <v>3369</v>
      </c>
      <c r="I452" s="667">
        <v>37.51</v>
      </c>
      <c r="J452" s="667">
        <v>195</v>
      </c>
      <c r="K452" s="668">
        <v>7314.5</v>
      </c>
    </row>
    <row r="453" spans="1:11" ht="14.4" customHeight="1" x14ac:dyDescent="0.3">
      <c r="A453" s="663" t="s">
        <v>523</v>
      </c>
      <c r="B453" s="664" t="s">
        <v>1838</v>
      </c>
      <c r="C453" s="665" t="s">
        <v>539</v>
      </c>
      <c r="D453" s="666" t="s">
        <v>1842</v>
      </c>
      <c r="E453" s="665" t="s">
        <v>3613</v>
      </c>
      <c r="F453" s="666" t="s">
        <v>3614</v>
      </c>
      <c r="G453" s="665" t="s">
        <v>3370</v>
      </c>
      <c r="H453" s="665" t="s">
        <v>3371</v>
      </c>
      <c r="I453" s="667">
        <v>37.51</v>
      </c>
      <c r="J453" s="667">
        <v>50</v>
      </c>
      <c r="K453" s="668">
        <v>1875.5</v>
      </c>
    </row>
    <row r="454" spans="1:11" ht="14.4" customHeight="1" x14ac:dyDescent="0.3">
      <c r="A454" s="663" t="s">
        <v>523</v>
      </c>
      <c r="B454" s="664" t="s">
        <v>1838</v>
      </c>
      <c r="C454" s="665" t="s">
        <v>539</v>
      </c>
      <c r="D454" s="666" t="s">
        <v>1842</v>
      </c>
      <c r="E454" s="665" t="s">
        <v>3613</v>
      </c>
      <c r="F454" s="666" t="s">
        <v>3614</v>
      </c>
      <c r="G454" s="665" t="s">
        <v>2985</v>
      </c>
      <c r="H454" s="665" t="s">
        <v>2986</v>
      </c>
      <c r="I454" s="667">
        <v>1.0566666666666666</v>
      </c>
      <c r="J454" s="667">
        <v>500</v>
      </c>
      <c r="K454" s="668">
        <v>529</v>
      </c>
    </row>
    <row r="455" spans="1:11" ht="14.4" customHeight="1" x14ac:dyDescent="0.3">
      <c r="A455" s="663" t="s">
        <v>523</v>
      </c>
      <c r="B455" s="664" t="s">
        <v>1838</v>
      </c>
      <c r="C455" s="665" t="s">
        <v>539</v>
      </c>
      <c r="D455" s="666" t="s">
        <v>1842</v>
      </c>
      <c r="E455" s="665" t="s">
        <v>3613</v>
      </c>
      <c r="F455" s="666" t="s">
        <v>3614</v>
      </c>
      <c r="G455" s="665" t="s">
        <v>2987</v>
      </c>
      <c r="H455" s="665" t="s">
        <v>2988</v>
      </c>
      <c r="I455" s="667">
        <v>3.39</v>
      </c>
      <c r="J455" s="667">
        <v>40</v>
      </c>
      <c r="K455" s="668">
        <v>135.6</v>
      </c>
    </row>
    <row r="456" spans="1:11" ht="14.4" customHeight="1" x14ac:dyDescent="0.3">
      <c r="A456" s="663" t="s">
        <v>523</v>
      </c>
      <c r="B456" s="664" t="s">
        <v>1838</v>
      </c>
      <c r="C456" s="665" t="s">
        <v>539</v>
      </c>
      <c r="D456" s="666" t="s">
        <v>1842</v>
      </c>
      <c r="E456" s="665" t="s">
        <v>3613</v>
      </c>
      <c r="F456" s="666" t="s">
        <v>3614</v>
      </c>
      <c r="G456" s="665" t="s">
        <v>3097</v>
      </c>
      <c r="H456" s="665" t="s">
        <v>3098</v>
      </c>
      <c r="I456" s="667">
        <v>6.05</v>
      </c>
      <c r="J456" s="667">
        <v>20</v>
      </c>
      <c r="K456" s="668">
        <v>121</v>
      </c>
    </row>
    <row r="457" spans="1:11" ht="14.4" customHeight="1" x14ac:dyDescent="0.3">
      <c r="A457" s="663" t="s">
        <v>523</v>
      </c>
      <c r="B457" s="664" t="s">
        <v>1838</v>
      </c>
      <c r="C457" s="665" t="s">
        <v>539</v>
      </c>
      <c r="D457" s="666" t="s">
        <v>1842</v>
      </c>
      <c r="E457" s="665" t="s">
        <v>3613</v>
      </c>
      <c r="F457" s="666" t="s">
        <v>3614</v>
      </c>
      <c r="G457" s="665" t="s">
        <v>2989</v>
      </c>
      <c r="H457" s="665" t="s">
        <v>2990</v>
      </c>
      <c r="I457" s="667">
        <v>9.44</v>
      </c>
      <c r="J457" s="667">
        <v>150</v>
      </c>
      <c r="K457" s="668">
        <v>1416</v>
      </c>
    </row>
    <row r="458" spans="1:11" ht="14.4" customHeight="1" x14ac:dyDescent="0.3">
      <c r="A458" s="663" t="s">
        <v>523</v>
      </c>
      <c r="B458" s="664" t="s">
        <v>1838</v>
      </c>
      <c r="C458" s="665" t="s">
        <v>539</v>
      </c>
      <c r="D458" s="666" t="s">
        <v>1842</v>
      </c>
      <c r="E458" s="665" t="s">
        <v>3613</v>
      </c>
      <c r="F458" s="666" t="s">
        <v>3614</v>
      </c>
      <c r="G458" s="665" t="s">
        <v>2991</v>
      </c>
      <c r="H458" s="665" t="s">
        <v>2992</v>
      </c>
      <c r="I458" s="667">
        <v>1492.7</v>
      </c>
      <c r="J458" s="667">
        <v>2</v>
      </c>
      <c r="K458" s="668">
        <v>2985.4</v>
      </c>
    </row>
    <row r="459" spans="1:11" ht="14.4" customHeight="1" x14ac:dyDescent="0.3">
      <c r="A459" s="663" t="s">
        <v>523</v>
      </c>
      <c r="B459" s="664" t="s">
        <v>1838</v>
      </c>
      <c r="C459" s="665" t="s">
        <v>539</v>
      </c>
      <c r="D459" s="666" t="s">
        <v>1842</v>
      </c>
      <c r="E459" s="665" t="s">
        <v>3613</v>
      </c>
      <c r="F459" s="666" t="s">
        <v>3614</v>
      </c>
      <c r="G459" s="665" t="s">
        <v>2993</v>
      </c>
      <c r="H459" s="665" t="s">
        <v>2994</v>
      </c>
      <c r="I459" s="667">
        <v>5.77</v>
      </c>
      <c r="J459" s="667">
        <v>100</v>
      </c>
      <c r="K459" s="668">
        <v>577.16999999999996</v>
      </c>
    </row>
    <row r="460" spans="1:11" ht="14.4" customHeight="1" x14ac:dyDescent="0.3">
      <c r="A460" s="663" t="s">
        <v>523</v>
      </c>
      <c r="B460" s="664" t="s">
        <v>1838</v>
      </c>
      <c r="C460" s="665" t="s">
        <v>539</v>
      </c>
      <c r="D460" s="666" t="s">
        <v>1842</v>
      </c>
      <c r="E460" s="665" t="s">
        <v>3613</v>
      </c>
      <c r="F460" s="666" t="s">
        <v>3614</v>
      </c>
      <c r="G460" s="665" t="s">
        <v>3372</v>
      </c>
      <c r="H460" s="665" t="s">
        <v>3373</v>
      </c>
      <c r="I460" s="667">
        <v>8.35</v>
      </c>
      <c r="J460" s="667">
        <v>20</v>
      </c>
      <c r="K460" s="668">
        <v>166.98</v>
      </c>
    </row>
    <row r="461" spans="1:11" ht="14.4" customHeight="1" x14ac:dyDescent="0.3">
      <c r="A461" s="663" t="s">
        <v>523</v>
      </c>
      <c r="B461" s="664" t="s">
        <v>1838</v>
      </c>
      <c r="C461" s="665" t="s">
        <v>539</v>
      </c>
      <c r="D461" s="666" t="s">
        <v>1842</v>
      </c>
      <c r="E461" s="665" t="s">
        <v>3613</v>
      </c>
      <c r="F461" s="666" t="s">
        <v>3614</v>
      </c>
      <c r="G461" s="665" t="s">
        <v>3374</v>
      </c>
      <c r="H461" s="665" t="s">
        <v>3375</v>
      </c>
      <c r="I461" s="667">
        <v>1905</v>
      </c>
      <c r="J461" s="667">
        <v>7</v>
      </c>
      <c r="K461" s="668">
        <v>13335</v>
      </c>
    </row>
    <row r="462" spans="1:11" ht="14.4" customHeight="1" x14ac:dyDescent="0.3">
      <c r="A462" s="663" t="s">
        <v>523</v>
      </c>
      <c r="B462" s="664" t="s">
        <v>1838</v>
      </c>
      <c r="C462" s="665" t="s">
        <v>539</v>
      </c>
      <c r="D462" s="666" t="s">
        <v>1842</v>
      </c>
      <c r="E462" s="665" t="s">
        <v>3613</v>
      </c>
      <c r="F462" s="666" t="s">
        <v>3614</v>
      </c>
      <c r="G462" s="665" t="s">
        <v>3376</v>
      </c>
      <c r="H462" s="665" t="s">
        <v>3377</v>
      </c>
      <c r="I462" s="667">
        <v>980.1</v>
      </c>
      <c r="J462" s="667">
        <v>8</v>
      </c>
      <c r="K462" s="668">
        <v>7840.8</v>
      </c>
    </row>
    <row r="463" spans="1:11" ht="14.4" customHeight="1" x14ac:dyDescent="0.3">
      <c r="A463" s="663" t="s">
        <v>523</v>
      </c>
      <c r="B463" s="664" t="s">
        <v>1838</v>
      </c>
      <c r="C463" s="665" t="s">
        <v>539</v>
      </c>
      <c r="D463" s="666" t="s">
        <v>1842</v>
      </c>
      <c r="E463" s="665" t="s">
        <v>3613</v>
      </c>
      <c r="F463" s="666" t="s">
        <v>3614</v>
      </c>
      <c r="G463" s="665" t="s">
        <v>3103</v>
      </c>
      <c r="H463" s="665" t="s">
        <v>3104</v>
      </c>
      <c r="I463" s="667">
        <v>12.84</v>
      </c>
      <c r="J463" s="667">
        <v>50</v>
      </c>
      <c r="K463" s="668">
        <v>641.91</v>
      </c>
    </row>
    <row r="464" spans="1:11" ht="14.4" customHeight="1" x14ac:dyDescent="0.3">
      <c r="A464" s="663" t="s">
        <v>523</v>
      </c>
      <c r="B464" s="664" t="s">
        <v>1838</v>
      </c>
      <c r="C464" s="665" t="s">
        <v>539</v>
      </c>
      <c r="D464" s="666" t="s">
        <v>1842</v>
      </c>
      <c r="E464" s="665" t="s">
        <v>3613</v>
      </c>
      <c r="F464" s="666" t="s">
        <v>3614</v>
      </c>
      <c r="G464" s="665" t="s">
        <v>3003</v>
      </c>
      <c r="H464" s="665" t="s">
        <v>3004</v>
      </c>
      <c r="I464" s="667">
        <v>713</v>
      </c>
      <c r="J464" s="667">
        <v>2</v>
      </c>
      <c r="K464" s="668">
        <v>1426</v>
      </c>
    </row>
    <row r="465" spans="1:11" ht="14.4" customHeight="1" x14ac:dyDescent="0.3">
      <c r="A465" s="663" t="s">
        <v>523</v>
      </c>
      <c r="B465" s="664" t="s">
        <v>1838</v>
      </c>
      <c r="C465" s="665" t="s">
        <v>539</v>
      </c>
      <c r="D465" s="666" t="s">
        <v>1842</v>
      </c>
      <c r="E465" s="665" t="s">
        <v>3613</v>
      </c>
      <c r="F465" s="666" t="s">
        <v>3614</v>
      </c>
      <c r="G465" s="665" t="s">
        <v>3378</v>
      </c>
      <c r="H465" s="665" t="s">
        <v>3379</v>
      </c>
      <c r="I465" s="667">
        <v>1428.22</v>
      </c>
      <c r="J465" s="667">
        <v>10</v>
      </c>
      <c r="K465" s="668">
        <v>14282.24</v>
      </c>
    </row>
    <row r="466" spans="1:11" ht="14.4" customHeight="1" x14ac:dyDescent="0.3">
      <c r="A466" s="663" t="s">
        <v>523</v>
      </c>
      <c r="B466" s="664" t="s">
        <v>1838</v>
      </c>
      <c r="C466" s="665" t="s">
        <v>539</v>
      </c>
      <c r="D466" s="666" t="s">
        <v>1842</v>
      </c>
      <c r="E466" s="665" t="s">
        <v>3613</v>
      </c>
      <c r="F466" s="666" t="s">
        <v>3614</v>
      </c>
      <c r="G466" s="665" t="s">
        <v>3380</v>
      </c>
      <c r="H466" s="665" t="s">
        <v>3381</v>
      </c>
      <c r="I466" s="667">
        <v>4.84</v>
      </c>
      <c r="J466" s="667">
        <v>20</v>
      </c>
      <c r="K466" s="668">
        <v>96.8</v>
      </c>
    </row>
    <row r="467" spans="1:11" ht="14.4" customHeight="1" x14ac:dyDescent="0.3">
      <c r="A467" s="663" t="s">
        <v>523</v>
      </c>
      <c r="B467" s="664" t="s">
        <v>1838</v>
      </c>
      <c r="C467" s="665" t="s">
        <v>539</v>
      </c>
      <c r="D467" s="666" t="s">
        <v>1842</v>
      </c>
      <c r="E467" s="665" t="s">
        <v>3613</v>
      </c>
      <c r="F467" s="666" t="s">
        <v>3614</v>
      </c>
      <c r="G467" s="665" t="s">
        <v>3382</v>
      </c>
      <c r="H467" s="665" t="s">
        <v>3383</v>
      </c>
      <c r="I467" s="667">
        <v>2251.5</v>
      </c>
      <c r="J467" s="667">
        <v>1</v>
      </c>
      <c r="K467" s="668">
        <v>2251.5</v>
      </c>
    </row>
    <row r="468" spans="1:11" ht="14.4" customHeight="1" x14ac:dyDescent="0.3">
      <c r="A468" s="663" t="s">
        <v>523</v>
      </c>
      <c r="B468" s="664" t="s">
        <v>1838</v>
      </c>
      <c r="C468" s="665" t="s">
        <v>539</v>
      </c>
      <c r="D468" s="666" t="s">
        <v>1842</v>
      </c>
      <c r="E468" s="665" t="s">
        <v>3631</v>
      </c>
      <c r="F468" s="666" t="s">
        <v>3632</v>
      </c>
      <c r="G468" s="665" t="s">
        <v>3384</v>
      </c>
      <c r="H468" s="665" t="s">
        <v>3385</v>
      </c>
      <c r="I468" s="667">
        <v>50.82</v>
      </c>
      <c r="J468" s="667">
        <v>1</v>
      </c>
      <c r="K468" s="668">
        <v>50.82</v>
      </c>
    </row>
    <row r="469" spans="1:11" ht="14.4" customHeight="1" x14ac:dyDescent="0.3">
      <c r="A469" s="663" t="s">
        <v>523</v>
      </c>
      <c r="B469" s="664" t="s">
        <v>1838</v>
      </c>
      <c r="C469" s="665" t="s">
        <v>539</v>
      </c>
      <c r="D469" s="666" t="s">
        <v>1842</v>
      </c>
      <c r="E469" s="665" t="s">
        <v>3631</v>
      </c>
      <c r="F469" s="666" t="s">
        <v>3632</v>
      </c>
      <c r="G469" s="665" t="s">
        <v>3386</v>
      </c>
      <c r="H469" s="665" t="s">
        <v>3387</v>
      </c>
      <c r="I469" s="667">
        <v>87.12</v>
      </c>
      <c r="J469" s="667">
        <v>2</v>
      </c>
      <c r="K469" s="668">
        <v>174.24</v>
      </c>
    </row>
    <row r="470" spans="1:11" ht="14.4" customHeight="1" x14ac:dyDescent="0.3">
      <c r="A470" s="663" t="s">
        <v>523</v>
      </c>
      <c r="B470" s="664" t="s">
        <v>1838</v>
      </c>
      <c r="C470" s="665" t="s">
        <v>539</v>
      </c>
      <c r="D470" s="666" t="s">
        <v>1842</v>
      </c>
      <c r="E470" s="665" t="s">
        <v>3633</v>
      </c>
      <c r="F470" s="666" t="s">
        <v>3634</v>
      </c>
      <c r="G470" s="665" t="s">
        <v>3388</v>
      </c>
      <c r="H470" s="665" t="s">
        <v>3389</v>
      </c>
      <c r="I470" s="667">
        <v>307.05</v>
      </c>
      <c r="J470" s="667">
        <v>1</v>
      </c>
      <c r="K470" s="668">
        <v>307.05</v>
      </c>
    </row>
    <row r="471" spans="1:11" ht="14.4" customHeight="1" x14ac:dyDescent="0.3">
      <c r="A471" s="663" t="s">
        <v>523</v>
      </c>
      <c r="B471" s="664" t="s">
        <v>1838</v>
      </c>
      <c r="C471" s="665" t="s">
        <v>539</v>
      </c>
      <c r="D471" s="666" t="s">
        <v>1842</v>
      </c>
      <c r="E471" s="665" t="s">
        <v>3633</v>
      </c>
      <c r="F471" s="666" t="s">
        <v>3634</v>
      </c>
      <c r="G471" s="665" t="s">
        <v>3390</v>
      </c>
      <c r="H471" s="665" t="s">
        <v>3391</v>
      </c>
      <c r="I471" s="667">
        <v>175.95</v>
      </c>
      <c r="J471" s="667">
        <v>2</v>
      </c>
      <c r="K471" s="668">
        <v>351.9</v>
      </c>
    </row>
    <row r="472" spans="1:11" ht="14.4" customHeight="1" x14ac:dyDescent="0.3">
      <c r="A472" s="663" t="s">
        <v>523</v>
      </c>
      <c r="B472" s="664" t="s">
        <v>1838</v>
      </c>
      <c r="C472" s="665" t="s">
        <v>539</v>
      </c>
      <c r="D472" s="666" t="s">
        <v>1842</v>
      </c>
      <c r="E472" s="665" t="s">
        <v>3633</v>
      </c>
      <c r="F472" s="666" t="s">
        <v>3634</v>
      </c>
      <c r="G472" s="665" t="s">
        <v>3392</v>
      </c>
      <c r="H472" s="665" t="s">
        <v>3393</v>
      </c>
      <c r="I472" s="667">
        <v>411.7</v>
      </c>
      <c r="J472" s="667">
        <v>4</v>
      </c>
      <c r="K472" s="668">
        <v>1646.8</v>
      </c>
    </row>
    <row r="473" spans="1:11" ht="14.4" customHeight="1" x14ac:dyDescent="0.3">
      <c r="A473" s="663" t="s">
        <v>523</v>
      </c>
      <c r="B473" s="664" t="s">
        <v>1838</v>
      </c>
      <c r="C473" s="665" t="s">
        <v>539</v>
      </c>
      <c r="D473" s="666" t="s">
        <v>1842</v>
      </c>
      <c r="E473" s="665" t="s">
        <v>3629</v>
      </c>
      <c r="F473" s="666" t="s">
        <v>3630</v>
      </c>
      <c r="G473" s="665" t="s">
        <v>3211</v>
      </c>
      <c r="H473" s="665" t="s">
        <v>3212</v>
      </c>
      <c r="I473" s="667">
        <v>279.3</v>
      </c>
      <c r="J473" s="667">
        <v>1</v>
      </c>
      <c r="K473" s="668">
        <v>279.3</v>
      </c>
    </row>
    <row r="474" spans="1:11" ht="14.4" customHeight="1" x14ac:dyDescent="0.3">
      <c r="A474" s="663" t="s">
        <v>523</v>
      </c>
      <c r="B474" s="664" t="s">
        <v>1838</v>
      </c>
      <c r="C474" s="665" t="s">
        <v>539</v>
      </c>
      <c r="D474" s="666" t="s">
        <v>1842</v>
      </c>
      <c r="E474" s="665" t="s">
        <v>3629</v>
      </c>
      <c r="F474" s="666" t="s">
        <v>3630</v>
      </c>
      <c r="G474" s="665" t="s">
        <v>3111</v>
      </c>
      <c r="H474" s="665" t="s">
        <v>3112</v>
      </c>
      <c r="I474" s="667">
        <v>213.81</v>
      </c>
      <c r="J474" s="667">
        <v>1</v>
      </c>
      <c r="K474" s="668">
        <v>213.81</v>
      </c>
    </row>
    <row r="475" spans="1:11" ht="14.4" customHeight="1" x14ac:dyDescent="0.3">
      <c r="A475" s="663" t="s">
        <v>523</v>
      </c>
      <c r="B475" s="664" t="s">
        <v>1838</v>
      </c>
      <c r="C475" s="665" t="s">
        <v>539</v>
      </c>
      <c r="D475" s="666" t="s">
        <v>1842</v>
      </c>
      <c r="E475" s="665" t="s">
        <v>3629</v>
      </c>
      <c r="F475" s="666" t="s">
        <v>3630</v>
      </c>
      <c r="G475" s="665" t="s">
        <v>3221</v>
      </c>
      <c r="H475" s="665" t="s">
        <v>3222</v>
      </c>
      <c r="I475" s="667">
        <v>150.65000000000003</v>
      </c>
      <c r="J475" s="667">
        <v>101</v>
      </c>
      <c r="K475" s="668">
        <v>15215.65</v>
      </c>
    </row>
    <row r="476" spans="1:11" ht="14.4" customHeight="1" x14ac:dyDescent="0.3">
      <c r="A476" s="663" t="s">
        <v>523</v>
      </c>
      <c r="B476" s="664" t="s">
        <v>1838</v>
      </c>
      <c r="C476" s="665" t="s">
        <v>539</v>
      </c>
      <c r="D476" s="666" t="s">
        <v>1842</v>
      </c>
      <c r="E476" s="665" t="s">
        <v>3629</v>
      </c>
      <c r="F476" s="666" t="s">
        <v>3630</v>
      </c>
      <c r="G476" s="665" t="s">
        <v>3223</v>
      </c>
      <c r="H476" s="665" t="s">
        <v>3224</v>
      </c>
      <c r="I476" s="667">
        <v>601.44999999999993</v>
      </c>
      <c r="J476" s="667">
        <v>9</v>
      </c>
      <c r="K476" s="668">
        <v>5413.0499999999993</v>
      </c>
    </row>
    <row r="477" spans="1:11" ht="14.4" customHeight="1" x14ac:dyDescent="0.3">
      <c r="A477" s="663" t="s">
        <v>523</v>
      </c>
      <c r="B477" s="664" t="s">
        <v>1838</v>
      </c>
      <c r="C477" s="665" t="s">
        <v>539</v>
      </c>
      <c r="D477" s="666" t="s">
        <v>1842</v>
      </c>
      <c r="E477" s="665" t="s">
        <v>3629</v>
      </c>
      <c r="F477" s="666" t="s">
        <v>3630</v>
      </c>
      <c r="G477" s="665" t="s">
        <v>3225</v>
      </c>
      <c r="H477" s="665" t="s">
        <v>3226</v>
      </c>
      <c r="I477" s="667">
        <v>166.75</v>
      </c>
      <c r="J477" s="667">
        <v>231</v>
      </c>
      <c r="K477" s="668">
        <v>38519.25</v>
      </c>
    </row>
    <row r="478" spans="1:11" ht="14.4" customHeight="1" x14ac:dyDescent="0.3">
      <c r="A478" s="663" t="s">
        <v>523</v>
      </c>
      <c r="B478" s="664" t="s">
        <v>1838</v>
      </c>
      <c r="C478" s="665" t="s">
        <v>539</v>
      </c>
      <c r="D478" s="666" t="s">
        <v>1842</v>
      </c>
      <c r="E478" s="665" t="s">
        <v>3629</v>
      </c>
      <c r="F478" s="666" t="s">
        <v>3630</v>
      </c>
      <c r="G478" s="665" t="s">
        <v>3227</v>
      </c>
      <c r="H478" s="665" t="s">
        <v>3228</v>
      </c>
      <c r="I478" s="667">
        <v>323.14999999999992</v>
      </c>
      <c r="J478" s="667">
        <v>52</v>
      </c>
      <c r="K478" s="668">
        <v>16803.8</v>
      </c>
    </row>
    <row r="479" spans="1:11" ht="14.4" customHeight="1" x14ac:dyDescent="0.3">
      <c r="A479" s="663" t="s">
        <v>523</v>
      </c>
      <c r="B479" s="664" t="s">
        <v>1838</v>
      </c>
      <c r="C479" s="665" t="s">
        <v>539</v>
      </c>
      <c r="D479" s="666" t="s">
        <v>1842</v>
      </c>
      <c r="E479" s="665" t="s">
        <v>3629</v>
      </c>
      <c r="F479" s="666" t="s">
        <v>3630</v>
      </c>
      <c r="G479" s="665" t="s">
        <v>3394</v>
      </c>
      <c r="H479" s="665" t="s">
        <v>3395</v>
      </c>
      <c r="I479" s="667">
        <v>166.75</v>
      </c>
      <c r="J479" s="667">
        <v>33</v>
      </c>
      <c r="K479" s="668">
        <v>5502.75</v>
      </c>
    </row>
    <row r="480" spans="1:11" ht="14.4" customHeight="1" x14ac:dyDescent="0.3">
      <c r="A480" s="663" t="s">
        <v>523</v>
      </c>
      <c r="B480" s="664" t="s">
        <v>1838</v>
      </c>
      <c r="C480" s="665" t="s">
        <v>539</v>
      </c>
      <c r="D480" s="666" t="s">
        <v>1842</v>
      </c>
      <c r="E480" s="665" t="s">
        <v>3629</v>
      </c>
      <c r="F480" s="666" t="s">
        <v>3630</v>
      </c>
      <c r="G480" s="665" t="s">
        <v>3117</v>
      </c>
      <c r="H480" s="665" t="s">
        <v>3118</v>
      </c>
      <c r="I480" s="667">
        <v>141.55000000000001</v>
      </c>
      <c r="J480" s="667">
        <v>6</v>
      </c>
      <c r="K480" s="668">
        <v>849.3</v>
      </c>
    </row>
    <row r="481" spans="1:11" ht="14.4" customHeight="1" x14ac:dyDescent="0.3">
      <c r="A481" s="663" t="s">
        <v>523</v>
      </c>
      <c r="B481" s="664" t="s">
        <v>1838</v>
      </c>
      <c r="C481" s="665" t="s">
        <v>539</v>
      </c>
      <c r="D481" s="666" t="s">
        <v>1842</v>
      </c>
      <c r="E481" s="665" t="s">
        <v>3629</v>
      </c>
      <c r="F481" s="666" t="s">
        <v>3630</v>
      </c>
      <c r="G481" s="665" t="s">
        <v>3396</v>
      </c>
      <c r="H481" s="665" t="s">
        <v>3397</v>
      </c>
      <c r="I481" s="667">
        <v>190.90000000000003</v>
      </c>
      <c r="J481" s="667">
        <v>46</v>
      </c>
      <c r="K481" s="668">
        <v>8781.4</v>
      </c>
    </row>
    <row r="482" spans="1:11" ht="14.4" customHeight="1" x14ac:dyDescent="0.3">
      <c r="A482" s="663" t="s">
        <v>523</v>
      </c>
      <c r="B482" s="664" t="s">
        <v>1838</v>
      </c>
      <c r="C482" s="665" t="s">
        <v>539</v>
      </c>
      <c r="D482" s="666" t="s">
        <v>1842</v>
      </c>
      <c r="E482" s="665" t="s">
        <v>3629</v>
      </c>
      <c r="F482" s="666" t="s">
        <v>3630</v>
      </c>
      <c r="G482" s="665" t="s">
        <v>3121</v>
      </c>
      <c r="H482" s="665" t="s">
        <v>3122</v>
      </c>
      <c r="I482" s="667">
        <v>118.58</v>
      </c>
      <c r="J482" s="667">
        <v>20</v>
      </c>
      <c r="K482" s="668">
        <v>2371.6</v>
      </c>
    </row>
    <row r="483" spans="1:11" ht="14.4" customHeight="1" x14ac:dyDescent="0.3">
      <c r="A483" s="663" t="s">
        <v>523</v>
      </c>
      <c r="B483" s="664" t="s">
        <v>1838</v>
      </c>
      <c r="C483" s="665" t="s">
        <v>539</v>
      </c>
      <c r="D483" s="666" t="s">
        <v>1842</v>
      </c>
      <c r="E483" s="665" t="s">
        <v>3629</v>
      </c>
      <c r="F483" s="666" t="s">
        <v>3630</v>
      </c>
      <c r="G483" s="665" t="s">
        <v>3233</v>
      </c>
      <c r="H483" s="665" t="s">
        <v>3234</v>
      </c>
      <c r="I483" s="667">
        <v>166.75</v>
      </c>
      <c r="J483" s="667">
        <v>43</v>
      </c>
      <c r="K483" s="668">
        <v>7170.25</v>
      </c>
    </row>
    <row r="484" spans="1:11" ht="14.4" customHeight="1" x14ac:dyDescent="0.3">
      <c r="A484" s="663" t="s">
        <v>523</v>
      </c>
      <c r="B484" s="664" t="s">
        <v>1838</v>
      </c>
      <c r="C484" s="665" t="s">
        <v>539</v>
      </c>
      <c r="D484" s="666" t="s">
        <v>1842</v>
      </c>
      <c r="E484" s="665" t="s">
        <v>3629</v>
      </c>
      <c r="F484" s="666" t="s">
        <v>3630</v>
      </c>
      <c r="G484" s="665" t="s">
        <v>3235</v>
      </c>
      <c r="H484" s="665" t="s">
        <v>3236</v>
      </c>
      <c r="I484" s="667">
        <v>601.45000000000005</v>
      </c>
      <c r="J484" s="667">
        <v>2</v>
      </c>
      <c r="K484" s="668">
        <v>1202.9000000000001</v>
      </c>
    </row>
    <row r="485" spans="1:11" ht="14.4" customHeight="1" x14ac:dyDescent="0.3">
      <c r="A485" s="663" t="s">
        <v>523</v>
      </c>
      <c r="B485" s="664" t="s">
        <v>1838</v>
      </c>
      <c r="C485" s="665" t="s">
        <v>539</v>
      </c>
      <c r="D485" s="666" t="s">
        <v>1842</v>
      </c>
      <c r="E485" s="665" t="s">
        <v>3629</v>
      </c>
      <c r="F485" s="666" t="s">
        <v>3630</v>
      </c>
      <c r="G485" s="665" t="s">
        <v>3398</v>
      </c>
      <c r="H485" s="665" t="s">
        <v>3399</v>
      </c>
      <c r="I485" s="667">
        <v>166.75</v>
      </c>
      <c r="J485" s="667">
        <v>3</v>
      </c>
      <c r="K485" s="668">
        <v>500.25</v>
      </c>
    </row>
    <row r="486" spans="1:11" ht="14.4" customHeight="1" x14ac:dyDescent="0.3">
      <c r="A486" s="663" t="s">
        <v>523</v>
      </c>
      <c r="B486" s="664" t="s">
        <v>1838</v>
      </c>
      <c r="C486" s="665" t="s">
        <v>539</v>
      </c>
      <c r="D486" s="666" t="s">
        <v>1842</v>
      </c>
      <c r="E486" s="665" t="s">
        <v>3629</v>
      </c>
      <c r="F486" s="666" t="s">
        <v>3630</v>
      </c>
      <c r="G486" s="665" t="s">
        <v>3400</v>
      </c>
      <c r="H486" s="665" t="s">
        <v>3401</v>
      </c>
      <c r="I486" s="667">
        <v>1026.25</v>
      </c>
      <c r="J486" s="667">
        <v>4</v>
      </c>
      <c r="K486" s="668">
        <v>4105</v>
      </c>
    </row>
    <row r="487" spans="1:11" ht="14.4" customHeight="1" x14ac:dyDescent="0.3">
      <c r="A487" s="663" t="s">
        <v>523</v>
      </c>
      <c r="B487" s="664" t="s">
        <v>1838</v>
      </c>
      <c r="C487" s="665" t="s">
        <v>539</v>
      </c>
      <c r="D487" s="666" t="s">
        <v>1842</v>
      </c>
      <c r="E487" s="665" t="s">
        <v>3629</v>
      </c>
      <c r="F487" s="666" t="s">
        <v>3630</v>
      </c>
      <c r="G487" s="665" t="s">
        <v>3402</v>
      </c>
      <c r="H487" s="665" t="s">
        <v>3403</v>
      </c>
      <c r="I487" s="667">
        <v>307.05</v>
      </c>
      <c r="J487" s="667">
        <v>2</v>
      </c>
      <c r="K487" s="668">
        <v>614.1</v>
      </c>
    </row>
    <row r="488" spans="1:11" ht="14.4" customHeight="1" x14ac:dyDescent="0.3">
      <c r="A488" s="663" t="s">
        <v>523</v>
      </c>
      <c r="B488" s="664" t="s">
        <v>1838</v>
      </c>
      <c r="C488" s="665" t="s">
        <v>539</v>
      </c>
      <c r="D488" s="666" t="s">
        <v>1842</v>
      </c>
      <c r="E488" s="665" t="s">
        <v>3629</v>
      </c>
      <c r="F488" s="666" t="s">
        <v>3630</v>
      </c>
      <c r="G488" s="665" t="s">
        <v>3404</v>
      </c>
      <c r="H488" s="665" t="s">
        <v>3405</v>
      </c>
      <c r="I488" s="667">
        <v>369.15</v>
      </c>
      <c r="J488" s="667">
        <v>4</v>
      </c>
      <c r="K488" s="668">
        <v>1476.6</v>
      </c>
    </row>
    <row r="489" spans="1:11" ht="14.4" customHeight="1" x14ac:dyDescent="0.3">
      <c r="A489" s="663" t="s">
        <v>523</v>
      </c>
      <c r="B489" s="664" t="s">
        <v>1838</v>
      </c>
      <c r="C489" s="665" t="s">
        <v>539</v>
      </c>
      <c r="D489" s="666" t="s">
        <v>1842</v>
      </c>
      <c r="E489" s="665" t="s">
        <v>3629</v>
      </c>
      <c r="F489" s="666" t="s">
        <v>3630</v>
      </c>
      <c r="G489" s="665" t="s">
        <v>3247</v>
      </c>
      <c r="H489" s="665" t="s">
        <v>3248</v>
      </c>
      <c r="I489" s="667">
        <v>151.80000000000001</v>
      </c>
      <c r="J489" s="667">
        <v>6</v>
      </c>
      <c r="K489" s="668">
        <v>910.8</v>
      </c>
    </row>
    <row r="490" spans="1:11" ht="14.4" customHeight="1" x14ac:dyDescent="0.3">
      <c r="A490" s="663" t="s">
        <v>523</v>
      </c>
      <c r="B490" s="664" t="s">
        <v>1838</v>
      </c>
      <c r="C490" s="665" t="s">
        <v>539</v>
      </c>
      <c r="D490" s="666" t="s">
        <v>1842</v>
      </c>
      <c r="E490" s="665" t="s">
        <v>3629</v>
      </c>
      <c r="F490" s="666" t="s">
        <v>3630</v>
      </c>
      <c r="G490" s="665" t="s">
        <v>3406</v>
      </c>
      <c r="H490" s="665" t="s">
        <v>3407</v>
      </c>
      <c r="I490" s="667">
        <v>166.75</v>
      </c>
      <c r="J490" s="667">
        <v>13</v>
      </c>
      <c r="K490" s="668">
        <v>2167.75</v>
      </c>
    </row>
    <row r="491" spans="1:11" ht="14.4" customHeight="1" x14ac:dyDescent="0.3">
      <c r="A491" s="663" t="s">
        <v>523</v>
      </c>
      <c r="B491" s="664" t="s">
        <v>1838</v>
      </c>
      <c r="C491" s="665" t="s">
        <v>539</v>
      </c>
      <c r="D491" s="666" t="s">
        <v>1842</v>
      </c>
      <c r="E491" s="665" t="s">
        <v>3629</v>
      </c>
      <c r="F491" s="666" t="s">
        <v>3630</v>
      </c>
      <c r="G491" s="665" t="s">
        <v>3408</v>
      </c>
      <c r="H491" s="665" t="s">
        <v>3409</v>
      </c>
      <c r="I491" s="667">
        <v>166.75</v>
      </c>
      <c r="J491" s="667">
        <v>3</v>
      </c>
      <c r="K491" s="668">
        <v>500.25</v>
      </c>
    </row>
    <row r="492" spans="1:11" ht="14.4" customHeight="1" x14ac:dyDescent="0.3">
      <c r="A492" s="663" t="s">
        <v>523</v>
      </c>
      <c r="B492" s="664" t="s">
        <v>1838</v>
      </c>
      <c r="C492" s="665" t="s">
        <v>539</v>
      </c>
      <c r="D492" s="666" t="s">
        <v>1842</v>
      </c>
      <c r="E492" s="665" t="s">
        <v>3629</v>
      </c>
      <c r="F492" s="666" t="s">
        <v>3630</v>
      </c>
      <c r="G492" s="665" t="s">
        <v>3133</v>
      </c>
      <c r="H492" s="665" t="s">
        <v>3134</v>
      </c>
      <c r="I492" s="667">
        <v>304</v>
      </c>
      <c r="J492" s="667">
        <v>1</v>
      </c>
      <c r="K492" s="668">
        <v>304</v>
      </c>
    </row>
    <row r="493" spans="1:11" ht="14.4" customHeight="1" x14ac:dyDescent="0.3">
      <c r="A493" s="663" t="s">
        <v>523</v>
      </c>
      <c r="B493" s="664" t="s">
        <v>1838</v>
      </c>
      <c r="C493" s="665" t="s">
        <v>539</v>
      </c>
      <c r="D493" s="666" t="s">
        <v>1842</v>
      </c>
      <c r="E493" s="665" t="s">
        <v>3629</v>
      </c>
      <c r="F493" s="666" t="s">
        <v>3630</v>
      </c>
      <c r="G493" s="665" t="s">
        <v>3410</v>
      </c>
      <c r="H493" s="665" t="s">
        <v>3411</v>
      </c>
      <c r="I493" s="667">
        <v>527.41857142857145</v>
      </c>
      <c r="J493" s="667">
        <v>20</v>
      </c>
      <c r="K493" s="668">
        <v>10548.42</v>
      </c>
    </row>
    <row r="494" spans="1:11" ht="14.4" customHeight="1" x14ac:dyDescent="0.3">
      <c r="A494" s="663" t="s">
        <v>523</v>
      </c>
      <c r="B494" s="664" t="s">
        <v>1838</v>
      </c>
      <c r="C494" s="665" t="s">
        <v>539</v>
      </c>
      <c r="D494" s="666" t="s">
        <v>1842</v>
      </c>
      <c r="E494" s="665" t="s">
        <v>3629</v>
      </c>
      <c r="F494" s="666" t="s">
        <v>3630</v>
      </c>
      <c r="G494" s="665" t="s">
        <v>3412</v>
      </c>
      <c r="H494" s="665" t="s">
        <v>3413</v>
      </c>
      <c r="I494" s="667">
        <v>527.42399999999998</v>
      </c>
      <c r="J494" s="667">
        <v>12</v>
      </c>
      <c r="K494" s="668">
        <v>6329.14</v>
      </c>
    </row>
    <row r="495" spans="1:11" ht="14.4" customHeight="1" x14ac:dyDescent="0.3">
      <c r="A495" s="663" t="s">
        <v>523</v>
      </c>
      <c r="B495" s="664" t="s">
        <v>1838</v>
      </c>
      <c r="C495" s="665" t="s">
        <v>539</v>
      </c>
      <c r="D495" s="666" t="s">
        <v>1842</v>
      </c>
      <c r="E495" s="665" t="s">
        <v>3629</v>
      </c>
      <c r="F495" s="666" t="s">
        <v>3630</v>
      </c>
      <c r="G495" s="665" t="s">
        <v>3414</v>
      </c>
      <c r="H495" s="665" t="s">
        <v>3415</v>
      </c>
      <c r="I495" s="667">
        <v>527.42666666666662</v>
      </c>
      <c r="J495" s="667">
        <v>14</v>
      </c>
      <c r="K495" s="668">
        <v>7384</v>
      </c>
    </row>
    <row r="496" spans="1:11" ht="14.4" customHeight="1" x14ac:dyDescent="0.3">
      <c r="A496" s="663" t="s">
        <v>523</v>
      </c>
      <c r="B496" s="664" t="s">
        <v>1838</v>
      </c>
      <c r="C496" s="665" t="s">
        <v>539</v>
      </c>
      <c r="D496" s="666" t="s">
        <v>1842</v>
      </c>
      <c r="E496" s="665" t="s">
        <v>3629</v>
      </c>
      <c r="F496" s="666" t="s">
        <v>3630</v>
      </c>
      <c r="G496" s="665" t="s">
        <v>3416</v>
      </c>
      <c r="H496" s="665" t="s">
        <v>3417</v>
      </c>
      <c r="I496" s="667">
        <v>2036.0550000000001</v>
      </c>
      <c r="J496" s="667">
        <v>5</v>
      </c>
      <c r="K496" s="668">
        <v>10180.26</v>
      </c>
    </row>
    <row r="497" spans="1:11" ht="14.4" customHeight="1" x14ac:dyDescent="0.3">
      <c r="A497" s="663" t="s">
        <v>523</v>
      </c>
      <c r="B497" s="664" t="s">
        <v>1838</v>
      </c>
      <c r="C497" s="665" t="s">
        <v>539</v>
      </c>
      <c r="D497" s="666" t="s">
        <v>1842</v>
      </c>
      <c r="E497" s="665" t="s">
        <v>3629</v>
      </c>
      <c r="F497" s="666" t="s">
        <v>3630</v>
      </c>
      <c r="G497" s="665" t="s">
        <v>3418</v>
      </c>
      <c r="H497" s="665" t="s">
        <v>3419</v>
      </c>
      <c r="I497" s="667">
        <v>2036.0439999999999</v>
      </c>
      <c r="J497" s="667">
        <v>9</v>
      </c>
      <c r="K497" s="668">
        <v>18324.39</v>
      </c>
    </row>
    <row r="498" spans="1:11" ht="14.4" customHeight="1" x14ac:dyDescent="0.3">
      <c r="A498" s="663" t="s">
        <v>523</v>
      </c>
      <c r="B498" s="664" t="s">
        <v>1838</v>
      </c>
      <c r="C498" s="665" t="s">
        <v>539</v>
      </c>
      <c r="D498" s="666" t="s">
        <v>1842</v>
      </c>
      <c r="E498" s="665" t="s">
        <v>3629</v>
      </c>
      <c r="F498" s="666" t="s">
        <v>3630</v>
      </c>
      <c r="G498" s="665" t="s">
        <v>3420</v>
      </c>
      <c r="H498" s="665" t="s">
        <v>3421</v>
      </c>
      <c r="I498" s="667">
        <v>1350.5</v>
      </c>
      <c r="J498" s="667">
        <v>2</v>
      </c>
      <c r="K498" s="668">
        <v>2701</v>
      </c>
    </row>
    <row r="499" spans="1:11" ht="14.4" customHeight="1" x14ac:dyDescent="0.3">
      <c r="A499" s="663" t="s">
        <v>523</v>
      </c>
      <c r="B499" s="664" t="s">
        <v>1838</v>
      </c>
      <c r="C499" s="665" t="s">
        <v>539</v>
      </c>
      <c r="D499" s="666" t="s">
        <v>1842</v>
      </c>
      <c r="E499" s="665" t="s">
        <v>3629</v>
      </c>
      <c r="F499" s="666" t="s">
        <v>3630</v>
      </c>
      <c r="G499" s="665" t="s">
        <v>3259</v>
      </c>
      <c r="H499" s="665" t="s">
        <v>3260</v>
      </c>
      <c r="I499" s="667">
        <v>151.80000000000001</v>
      </c>
      <c r="J499" s="667">
        <v>4</v>
      </c>
      <c r="K499" s="668">
        <v>607.20000000000005</v>
      </c>
    </row>
    <row r="500" spans="1:11" ht="14.4" customHeight="1" x14ac:dyDescent="0.3">
      <c r="A500" s="663" t="s">
        <v>523</v>
      </c>
      <c r="B500" s="664" t="s">
        <v>1838</v>
      </c>
      <c r="C500" s="665" t="s">
        <v>539</v>
      </c>
      <c r="D500" s="666" t="s">
        <v>1842</v>
      </c>
      <c r="E500" s="665" t="s">
        <v>3629</v>
      </c>
      <c r="F500" s="666" t="s">
        <v>3630</v>
      </c>
      <c r="G500" s="665" t="s">
        <v>3422</v>
      </c>
      <c r="H500" s="665" t="s">
        <v>3423</v>
      </c>
      <c r="I500" s="667">
        <v>4343.55</v>
      </c>
      <c r="J500" s="667">
        <v>2</v>
      </c>
      <c r="K500" s="668">
        <v>8687.1</v>
      </c>
    </row>
    <row r="501" spans="1:11" ht="14.4" customHeight="1" x14ac:dyDescent="0.3">
      <c r="A501" s="663" t="s">
        <v>523</v>
      </c>
      <c r="B501" s="664" t="s">
        <v>1838</v>
      </c>
      <c r="C501" s="665" t="s">
        <v>539</v>
      </c>
      <c r="D501" s="666" t="s">
        <v>1842</v>
      </c>
      <c r="E501" s="665" t="s">
        <v>3629</v>
      </c>
      <c r="F501" s="666" t="s">
        <v>3630</v>
      </c>
      <c r="G501" s="665" t="s">
        <v>3424</v>
      </c>
      <c r="H501" s="665" t="s">
        <v>3425</v>
      </c>
      <c r="I501" s="667">
        <v>527.42333333333329</v>
      </c>
      <c r="J501" s="667">
        <v>56</v>
      </c>
      <c r="K501" s="668">
        <v>29535.71</v>
      </c>
    </row>
    <row r="502" spans="1:11" ht="14.4" customHeight="1" x14ac:dyDescent="0.3">
      <c r="A502" s="663" t="s">
        <v>523</v>
      </c>
      <c r="B502" s="664" t="s">
        <v>1838</v>
      </c>
      <c r="C502" s="665" t="s">
        <v>539</v>
      </c>
      <c r="D502" s="666" t="s">
        <v>1842</v>
      </c>
      <c r="E502" s="665" t="s">
        <v>3629</v>
      </c>
      <c r="F502" s="666" t="s">
        <v>3630</v>
      </c>
      <c r="G502" s="665" t="s">
        <v>3426</v>
      </c>
      <c r="H502" s="665" t="s">
        <v>3427</v>
      </c>
      <c r="I502" s="667">
        <v>527.42250000000001</v>
      </c>
      <c r="J502" s="667">
        <v>81</v>
      </c>
      <c r="K502" s="668">
        <v>42721.29</v>
      </c>
    </row>
    <row r="503" spans="1:11" ht="14.4" customHeight="1" x14ac:dyDescent="0.3">
      <c r="A503" s="663" t="s">
        <v>523</v>
      </c>
      <c r="B503" s="664" t="s">
        <v>1838</v>
      </c>
      <c r="C503" s="665" t="s">
        <v>539</v>
      </c>
      <c r="D503" s="666" t="s">
        <v>1842</v>
      </c>
      <c r="E503" s="665" t="s">
        <v>3629</v>
      </c>
      <c r="F503" s="666" t="s">
        <v>3630</v>
      </c>
      <c r="G503" s="665" t="s">
        <v>3428</v>
      </c>
      <c r="H503" s="665" t="s">
        <v>3429</v>
      </c>
      <c r="I503" s="667">
        <v>1927.7372727272725</v>
      </c>
      <c r="J503" s="667">
        <v>19</v>
      </c>
      <c r="K503" s="668">
        <v>36626.97</v>
      </c>
    </row>
    <row r="504" spans="1:11" ht="14.4" customHeight="1" x14ac:dyDescent="0.3">
      <c r="A504" s="663" t="s">
        <v>523</v>
      </c>
      <c r="B504" s="664" t="s">
        <v>1838</v>
      </c>
      <c r="C504" s="665" t="s">
        <v>539</v>
      </c>
      <c r="D504" s="666" t="s">
        <v>1842</v>
      </c>
      <c r="E504" s="665" t="s">
        <v>3629</v>
      </c>
      <c r="F504" s="666" t="s">
        <v>3630</v>
      </c>
      <c r="G504" s="665" t="s">
        <v>3430</v>
      </c>
      <c r="H504" s="665" t="s">
        <v>3431</v>
      </c>
      <c r="I504" s="667">
        <v>533.91</v>
      </c>
      <c r="J504" s="667">
        <v>45</v>
      </c>
      <c r="K504" s="668">
        <v>24025.97</v>
      </c>
    </row>
    <row r="505" spans="1:11" ht="14.4" customHeight="1" x14ac:dyDescent="0.3">
      <c r="A505" s="663" t="s">
        <v>523</v>
      </c>
      <c r="B505" s="664" t="s">
        <v>1838</v>
      </c>
      <c r="C505" s="665" t="s">
        <v>539</v>
      </c>
      <c r="D505" s="666" t="s">
        <v>1842</v>
      </c>
      <c r="E505" s="665" t="s">
        <v>3629</v>
      </c>
      <c r="F505" s="666" t="s">
        <v>3630</v>
      </c>
      <c r="G505" s="665" t="s">
        <v>3432</v>
      </c>
      <c r="H505" s="665" t="s">
        <v>3433</v>
      </c>
      <c r="I505" s="667">
        <v>411.7</v>
      </c>
      <c r="J505" s="667">
        <v>3</v>
      </c>
      <c r="K505" s="668">
        <v>1235.0999999999999</v>
      </c>
    </row>
    <row r="506" spans="1:11" ht="14.4" customHeight="1" x14ac:dyDescent="0.3">
      <c r="A506" s="663" t="s">
        <v>523</v>
      </c>
      <c r="B506" s="664" t="s">
        <v>1838</v>
      </c>
      <c r="C506" s="665" t="s">
        <v>539</v>
      </c>
      <c r="D506" s="666" t="s">
        <v>1842</v>
      </c>
      <c r="E506" s="665" t="s">
        <v>3629</v>
      </c>
      <c r="F506" s="666" t="s">
        <v>3630</v>
      </c>
      <c r="G506" s="665" t="s">
        <v>3434</v>
      </c>
      <c r="H506" s="665" t="s">
        <v>3435</v>
      </c>
      <c r="I506" s="667">
        <v>1350.5139999999999</v>
      </c>
      <c r="J506" s="667">
        <v>8</v>
      </c>
      <c r="K506" s="668">
        <v>10804.14</v>
      </c>
    </row>
    <row r="507" spans="1:11" ht="14.4" customHeight="1" x14ac:dyDescent="0.3">
      <c r="A507" s="663" t="s">
        <v>523</v>
      </c>
      <c r="B507" s="664" t="s">
        <v>1838</v>
      </c>
      <c r="C507" s="665" t="s">
        <v>539</v>
      </c>
      <c r="D507" s="666" t="s">
        <v>1842</v>
      </c>
      <c r="E507" s="665" t="s">
        <v>3629</v>
      </c>
      <c r="F507" s="666" t="s">
        <v>3630</v>
      </c>
      <c r="G507" s="665" t="s">
        <v>3436</v>
      </c>
      <c r="H507" s="665" t="s">
        <v>3437</v>
      </c>
      <c r="I507" s="667">
        <v>1878.1320000000001</v>
      </c>
      <c r="J507" s="667">
        <v>6</v>
      </c>
      <c r="K507" s="668">
        <v>11318.36</v>
      </c>
    </row>
    <row r="508" spans="1:11" ht="14.4" customHeight="1" x14ac:dyDescent="0.3">
      <c r="A508" s="663" t="s">
        <v>523</v>
      </c>
      <c r="B508" s="664" t="s">
        <v>1838</v>
      </c>
      <c r="C508" s="665" t="s">
        <v>539</v>
      </c>
      <c r="D508" s="666" t="s">
        <v>1842</v>
      </c>
      <c r="E508" s="665" t="s">
        <v>3629</v>
      </c>
      <c r="F508" s="666" t="s">
        <v>3630</v>
      </c>
      <c r="G508" s="665" t="s">
        <v>3438</v>
      </c>
      <c r="H508" s="665" t="s">
        <v>3439</v>
      </c>
      <c r="I508" s="667">
        <v>1350.54</v>
      </c>
      <c r="J508" s="667">
        <v>1</v>
      </c>
      <c r="K508" s="668">
        <v>1350.54</v>
      </c>
    </row>
    <row r="509" spans="1:11" ht="14.4" customHeight="1" x14ac:dyDescent="0.3">
      <c r="A509" s="663" t="s">
        <v>523</v>
      </c>
      <c r="B509" s="664" t="s">
        <v>1838</v>
      </c>
      <c r="C509" s="665" t="s">
        <v>539</v>
      </c>
      <c r="D509" s="666" t="s">
        <v>1842</v>
      </c>
      <c r="E509" s="665" t="s">
        <v>3629</v>
      </c>
      <c r="F509" s="666" t="s">
        <v>3630</v>
      </c>
      <c r="G509" s="665" t="s">
        <v>3440</v>
      </c>
      <c r="H509" s="665" t="s">
        <v>3441</v>
      </c>
      <c r="I509" s="667">
        <v>150.65</v>
      </c>
      <c r="J509" s="667">
        <v>25</v>
      </c>
      <c r="K509" s="668">
        <v>3766.25</v>
      </c>
    </row>
    <row r="510" spans="1:11" ht="14.4" customHeight="1" x14ac:dyDescent="0.3">
      <c r="A510" s="663" t="s">
        <v>523</v>
      </c>
      <c r="B510" s="664" t="s">
        <v>1838</v>
      </c>
      <c r="C510" s="665" t="s">
        <v>539</v>
      </c>
      <c r="D510" s="666" t="s">
        <v>1842</v>
      </c>
      <c r="E510" s="665" t="s">
        <v>3629</v>
      </c>
      <c r="F510" s="666" t="s">
        <v>3630</v>
      </c>
      <c r="G510" s="665" t="s">
        <v>3442</v>
      </c>
      <c r="H510" s="665" t="s">
        <v>3443</v>
      </c>
      <c r="I510" s="667">
        <v>370.3</v>
      </c>
      <c r="J510" s="667">
        <v>1</v>
      </c>
      <c r="K510" s="668">
        <v>370.3</v>
      </c>
    </row>
    <row r="511" spans="1:11" ht="14.4" customHeight="1" x14ac:dyDescent="0.3">
      <c r="A511" s="663" t="s">
        <v>523</v>
      </c>
      <c r="B511" s="664" t="s">
        <v>1838</v>
      </c>
      <c r="C511" s="665" t="s">
        <v>539</v>
      </c>
      <c r="D511" s="666" t="s">
        <v>1842</v>
      </c>
      <c r="E511" s="665" t="s">
        <v>3629</v>
      </c>
      <c r="F511" s="666" t="s">
        <v>3630</v>
      </c>
      <c r="G511" s="665" t="s">
        <v>3444</v>
      </c>
      <c r="H511" s="665" t="s">
        <v>3445</v>
      </c>
      <c r="I511" s="667">
        <v>2343.625</v>
      </c>
      <c r="J511" s="667">
        <v>2</v>
      </c>
      <c r="K511" s="668">
        <v>4687.25</v>
      </c>
    </row>
    <row r="512" spans="1:11" ht="14.4" customHeight="1" x14ac:dyDescent="0.3">
      <c r="A512" s="663" t="s">
        <v>523</v>
      </c>
      <c r="B512" s="664" t="s">
        <v>1838</v>
      </c>
      <c r="C512" s="665" t="s">
        <v>539</v>
      </c>
      <c r="D512" s="666" t="s">
        <v>1842</v>
      </c>
      <c r="E512" s="665" t="s">
        <v>3629</v>
      </c>
      <c r="F512" s="666" t="s">
        <v>3630</v>
      </c>
      <c r="G512" s="665" t="s">
        <v>3446</v>
      </c>
      <c r="H512" s="665" t="s">
        <v>3447</v>
      </c>
      <c r="I512" s="667">
        <v>49.67</v>
      </c>
      <c r="J512" s="667">
        <v>12</v>
      </c>
      <c r="K512" s="668">
        <v>596</v>
      </c>
    </row>
    <row r="513" spans="1:11" ht="14.4" customHeight="1" x14ac:dyDescent="0.3">
      <c r="A513" s="663" t="s">
        <v>523</v>
      </c>
      <c r="B513" s="664" t="s">
        <v>1838</v>
      </c>
      <c r="C513" s="665" t="s">
        <v>539</v>
      </c>
      <c r="D513" s="666" t="s">
        <v>1842</v>
      </c>
      <c r="E513" s="665" t="s">
        <v>3629</v>
      </c>
      <c r="F513" s="666" t="s">
        <v>3630</v>
      </c>
      <c r="G513" s="665" t="s">
        <v>3448</v>
      </c>
      <c r="H513" s="665" t="s">
        <v>3449</v>
      </c>
      <c r="I513" s="667">
        <v>127.59</v>
      </c>
      <c r="J513" s="667">
        <v>5</v>
      </c>
      <c r="K513" s="668">
        <v>637.97</v>
      </c>
    </row>
    <row r="514" spans="1:11" ht="14.4" customHeight="1" x14ac:dyDescent="0.3">
      <c r="A514" s="663" t="s">
        <v>523</v>
      </c>
      <c r="B514" s="664" t="s">
        <v>1838</v>
      </c>
      <c r="C514" s="665" t="s">
        <v>539</v>
      </c>
      <c r="D514" s="666" t="s">
        <v>1842</v>
      </c>
      <c r="E514" s="665" t="s">
        <v>3629</v>
      </c>
      <c r="F514" s="666" t="s">
        <v>3630</v>
      </c>
      <c r="G514" s="665" t="s">
        <v>3450</v>
      </c>
      <c r="H514" s="665" t="s">
        <v>3451</v>
      </c>
      <c r="I514" s="667">
        <v>307.05</v>
      </c>
      <c r="J514" s="667">
        <v>5</v>
      </c>
      <c r="K514" s="668">
        <v>1535.25</v>
      </c>
    </row>
    <row r="515" spans="1:11" ht="14.4" customHeight="1" x14ac:dyDescent="0.3">
      <c r="A515" s="663" t="s">
        <v>523</v>
      </c>
      <c r="B515" s="664" t="s">
        <v>1838</v>
      </c>
      <c r="C515" s="665" t="s">
        <v>539</v>
      </c>
      <c r="D515" s="666" t="s">
        <v>1842</v>
      </c>
      <c r="E515" s="665" t="s">
        <v>3629</v>
      </c>
      <c r="F515" s="666" t="s">
        <v>3630</v>
      </c>
      <c r="G515" s="665" t="s">
        <v>3291</v>
      </c>
      <c r="H515" s="665" t="s">
        <v>3292</v>
      </c>
      <c r="I515" s="667">
        <v>150.65</v>
      </c>
      <c r="J515" s="667">
        <v>8</v>
      </c>
      <c r="K515" s="668">
        <v>1205.2</v>
      </c>
    </row>
    <row r="516" spans="1:11" ht="14.4" customHeight="1" x14ac:dyDescent="0.3">
      <c r="A516" s="663" t="s">
        <v>523</v>
      </c>
      <c r="B516" s="664" t="s">
        <v>1838</v>
      </c>
      <c r="C516" s="665" t="s">
        <v>539</v>
      </c>
      <c r="D516" s="666" t="s">
        <v>1842</v>
      </c>
      <c r="E516" s="665" t="s">
        <v>3629</v>
      </c>
      <c r="F516" s="666" t="s">
        <v>3630</v>
      </c>
      <c r="G516" s="665" t="s">
        <v>3452</v>
      </c>
      <c r="H516" s="665" t="s">
        <v>3453</v>
      </c>
      <c r="I516" s="667">
        <v>1350.5</v>
      </c>
      <c r="J516" s="667">
        <v>1</v>
      </c>
      <c r="K516" s="668">
        <v>1350.5</v>
      </c>
    </row>
    <row r="517" spans="1:11" ht="14.4" customHeight="1" x14ac:dyDescent="0.3">
      <c r="A517" s="663" t="s">
        <v>523</v>
      </c>
      <c r="B517" s="664" t="s">
        <v>1838</v>
      </c>
      <c r="C517" s="665" t="s">
        <v>539</v>
      </c>
      <c r="D517" s="666" t="s">
        <v>1842</v>
      </c>
      <c r="E517" s="665" t="s">
        <v>3629</v>
      </c>
      <c r="F517" s="666" t="s">
        <v>3630</v>
      </c>
      <c r="G517" s="665" t="s">
        <v>3454</v>
      </c>
      <c r="H517" s="665" t="s">
        <v>3455</v>
      </c>
      <c r="I517" s="667">
        <v>293.25</v>
      </c>
      <c r="J517" s="667">
        <v>3</v>
      </c>
      <c r="K517" s="668">
        <v>879.75</v>
      </c>
    </row>
    <row r="518" spans="1:11" ht="14.4" customHeight="1" x14ac:dyDescent="0.3">
      <c r="A518" s="663" t="s">
        <v>523</v>
      </c>
      <c r="B518" s="664" t="s">
        <v>1838</v>
      </c>
      <c r="C518" s="665" t="s">
        <v>539</v>
      </c>
      <c r="D518" s="666" t="s">
        <v>1842</v>
      </c>
      <c r="E518" s="665" t="s">
        <v>3629</v>
      </c>
      <c r="F518" s="666" t="s">
        <v>3630</v>
      </c>
      <c r="G518" s="665" t="s">
        <v>3456</v>
      </c>
      <c r="H518" s="665" t="s">
        <v>3457</v>
      </c>
      <c r="I518" s="667">
        <v>293.25</v>
      </c>
      <c r="J518" s="667">
        <v>1</v>
      </c>
      <c r="K518" s="668">
        <v>293.25</v>
      </c>
    </row>
    <row r="519" spans="1:11" ht="14.4" customHeight="1" x14ac:dyDescent="0.3">
      <c r="A519" s="663" t="s">
        <v>523</v>
      </c>
      <c r="B519" s="664" t="s">
        <v>1838</v>
      </c>
      <c r="C519" s="665" t="s">
        <v>539</v>
      </c>
      <c r="D519" s="666" t="s">
        <v>1842</v>
      </c>
      <c r="E519" s="665" t="s">
        <v>3629</v>
      </c>
      <c r="F519" s="666" t="s">
        <v>3630</v>
      </c>
      <c r="G519" s="665" t="s">
        <v>3458</v>
      </c>
      <c r="H519" s="665" t="s">
        <v>3459</v>
      </c>
      <c r="I519" s="667">
        <v>175.95</v>
      </c>
      <c r="J519" s="667">
        <v>7</v>
      </c>
      <c r="K519" s="668">
        <v>1231.6500000000001</v>
      </c>
    </row>
    <row r="520" spans="1:11" ht="14.4" customHeight="1" x14ac:dyDescent="0.3">
      <c r="A520" s="663" t="s">
        <v>523</v>
      </c>
      <c r="B520" s="664" t="s">
        <v>1838</v>
      </c>
      <c r="C520" s="665" t="s">
        <v>539</v>
      </c>
      <c r="D520" s="666" t="s">
        <v>1842</v>
      </c>
      <c r="E520" s="665" t="s">
        <v>3629</v>
      </c>
      <c r="F520" s="666" t="s">
        <v>3630</v>
      </c>
      <c r="G520" s="665" t="s">
        <v>3460</v>
      </c>
      <c r="H520" s="665" t="s">
        <v>3461</v>
      </c>
      <c r="I520" s="667">
        <v>230</v>
      </c>
      <c r="J520" s="667">
        <v>1</v>
      </c>
      <c r="K520" s="668">
        <v>230</v>
      </c>
    </row>
    <row r="521" spans="1:11" ht="14.4" customHeight="1" x14ac:dyDescent="0.3">
      <c r="A521" s="663" t="s">
        <v>523</v>
      </c>
      <c r="B521" s="664" t="s">
        <v>1838</v>
      </c>
      <c r="C521" s="665" t="s">
        <v>539</v>
      </c>
      <c r="D521" s="666" t="s">
        <v>1842</v>
      </c>
      <c r="E521" s="665" t="s">
        <v>3629</v>
      </c>
      <c r="F521" s="666" t="s">
        <v>3630</v>
      </c>
      <c r="G521" s="665" t="s">
        <v>3462</v>
      </c>
      <c r="H521" s="665" t="s">
        <v>3463</v>
      </c>
      <c r="I521" s="667">
        <v>549.70000000000005</v>
      </c>
      <c r="J521" s="667">
        <v>1</v>
      </c>
      <c r="K521" s="668">
        <v>549.70000000000005</v>
      </c>
    </row>
    <row r="522" spans="1:11" ht="14.4" customHeight="1" x14ac:dyDescent="0.3">
      <c r="A522" s="663" t="s">
        <v>523</v>
      </c>
      <c r="B522" s="664" t="s">
        <v>1838</v>
      </c>
      <c r="C522" s="665" t="s">
        <v>539</v>
      </c>
      <c r="D522" s="666" t="s">
        <v>1842</v>
      </c>
      <c r="E522" s="665" t="s">
        <v>3629</v>
      </c>
      <c r="F522" s="666" t="s">
        <v>3630</v>
      </c>
      <c r="G522" s="665" t="s">
        <v>3464</v>
      </c>
      <c r="H522" s="665" t="s">
        <v>3465</v>
      </c>
      <c r="I522" s="667">
        <v>2592.1</v>
      </c>
      <c r="J522" s="667">
        <v>1</v>
      </c>
      <c r="K522" s="668">
        <v>2592.1</v>
      </c>
    </row>
    <row r="523" spans="1:11" ht="14.4" customHeight="1" x14ac:dyDescent="0.3">
      <c r="A523" s="663" t="s">
        <v>523</v>
      </c>
      <c r="B523" s="664" t="s">
        <v>1838</v>
      </c>
      <c r="C523" s="665" t="s">
        <v>539</v>
      </c>
      <c r="D523" s="666" t="s">
        <v>1842</v>
      </c>
      <c r="E523" s="665" t="s">
        <v>3629</v>
      </c>
      <c r="F523" s="666" t="s">
        <v>3630</v>
      </c>
      <c r="G523" s="665" t="s">
        <v>3297</v>
      </c>
      <c r="H523" s="665" t="s">
        <v>3299</v>
      </c>
      <c r="I523" s="667">
        <v>66.5</v>
      </c>
      <c r="J523" s="667">
        <v>7</v>
      </c>
      <c r="K523" s="668">
        <v>465.5</v>
      </c>
    </row>
    <row r="524" spans="1:11" ht="14.4" customHeight="1" x14ac:dyDescent="0.3">
      <c r="A524" s="663" t="s">
        <v>523</v>
      </c>
      <c r="B524" s="664" t="s">
        <v>1838</v>
      </c>
      <c r="C524" s="665" t="s">
        <v>539</v>
      </c>
      <c r="D524" s="666" t="s">
        <v>1842</v>
      </c>
      <c r="E524" s="665" t="s">
        <v>3629</v>
      </c>
      <c r="F524" s="666" t="s">
        <v>3630</v>
      </c>
      <c r="G524" s="665" t="s">
        <v>3466</v>
      </c>
      <c r="H524" s="665" t="s">
        <v>3467</v>
      </c>
      <c r="I524" s="667">
        <v>382.95</v>
      </c>
      <c r="J524" s="667">
        <v>1</v>
      </c>
      <c r="K524" s="668">
        <v>382.95</v>
      </c>
    </row>
    <row r="525" spans="1:11" ht="14.4" customHeight="1" x14ac:dyDescent="0.3">
      <c r="A525" s="663" t="s">
        <v>523</v>
      </c>
      <c r="B525" s="664" t="s">
        <v>1838</v>
      </c>
      <c r="C525" s="665" t="s">
        <v>539</v>
      </c>
      <c r="D525" s="666" t="s">
        <v>1842</v>
      </c>
      <c r="E525" s="665" t="s">
        <v>3629</v>
      </c>
      <c r="F525" s="666" t="s">
        <v>3630</v>
      </c>
      <c r="G525" s="665" t="s">
        <v>3468</v>
      </c>
      <c r="H525" s="665" t="s">
        <v>3469</v>
      </c>
      <c r="I525" s="667">
        <v>293.25</v>
      </c>
      <c r="J525" s="667">
        <v>1</v>
      </c>
      <c r="K525" s="668">
        <v>293.25</v>
      </c>
    </row>
    <row r="526" spans="1:11" ht="14.4" customHeight="1" x14ac:dyDescent="0.3">
      <c r="A526" s="663" t="s">
        <v>523</v>
      </c>
      <c r="B526" s="664" t="s">
        <v>1838</v>
      </c>
      <c r="C526" s="665" t="s">
        <v>539</v>
      </c>
      <c r="D526" s="666" t="s">
        <v>1842</v>
      </c>
      <c r="E526" s="665" t="s">
        <v>3629</v>
      </c>
      <c r="F526" s="666" t="s">
        <v>3630</v>
      </c>
      <c r="G526" s="665" t="s">
        <v>3470</v>
      </c>
      <c r="H526" s="665" t="s">
        <v>3471</v>
      </c>
      <c r="I526" s="667">
        <v>424.54</v>
      </c>
      <c r="J526" s="667">
        <v>5</v>
      </c>
      <c r="K526" s="668">
        <v>2122.6999999999998</v>
      </c>
    </row>
    <row r="527" spans="1:11" ht="14.4" customHeight="1" x14ac:dyDescent="0.3">
      <c r="A527" s="663" t="s">
        <v>523</v>
      </c>
      <c r="B527" s="664" t="s">
        <v>1838</v>
      </c>
      <c r="C527" s="665" t="s">
        <v>539</v>
      </c>
      <c r="D527" s="666" t="s">
        <v>1842</v>
      </c>
      <c r="E527" s="665" t="s">
        <v>3629</v>
      </c>
      <c r="F527" s="666" t="s">
        <v>3630</v>
      </c>
      <c r="G527" s="665" t="s">
        <v>3472</v>
      </c>
      <c r="H527" s="665" t="s">
        <v>3473</v>
      </c>
      <c r="I527" s="667">
        <v>450.52</v>
      </c>
      <c r="J527" s="667">
        <v>11</v>
      </c>
      <c r="K527" s="668">
        <v>4955.76</v>
      </c>
    </row>
    <row r="528" spans="1:11" ht="14.4" customHeight="1" x14ac:dyDescent="0.3">
      <c r="A528" s="663" t="s">
        <v>523</v>
      </c>
      <c r="B528" s="664" t="s">
        <v>1838</v>
      </c>
      <c r="C528" s="665" t="s">
        <v>539</v>
      </c>
      <c r="D528" s="666" t="s">
        <v>1842</v>
      </c>
      <c r="E528" s="665" t="s">
        <v>3629</v>
      </c>
      <c r="F528" s="666" t="s">
        <v>3630</v>
      </c>
      <c r="G528" s="665" t="s">
        <v>3474</v>
      </c>
      <c r="H528" s="665" t="s">
        <v>3475</v>
      </c>
      <c r="I528" s="667">
        <v>1806.45</v>
      </c>
      <c r="J528" s="667">
        <v>1</v>
      </c>
      <c r="K528" s="668">
        <v>1806.45</v>
      </c>
    </row>
    <row r="529" spans="1:11" ht="14.4" customHeight="1" x14ac:dyDescent="0.3">
      <c r="A529" s="663" t="s">
        <v>523</v>
      </c>
      <c r="B529" s="664" t="s">
        <v>1838</v>
      </c>
      <c r="C529" s="665" t="s">
        <v>539</v>
      </c>
      <c r="D529" s="666" t="s">
        <v>1842</v>
      </c>
      <c r="E529" s="665" t="s">
        <v>3629</v>
      </c>
      <c r="F529" s="666" t="s">
        <v>3630</v>
      </c>
      <c r="G529" s="665" t="s">
        <v>3476</v>
      </c>
      <c r="H529" s="665" t="s">
        <v>3477</v>
      </c>
      <c r="I529" s="667">
        <v>1806.45</v>
      </c>
      <c r="J529" s="667">
        <v>1</v>
      </c>
      <c r="K529" s="668">
        <v>1806.45</v>
      </c>
    </row>
    <row r="530" spans="1:11" ht="14.4" customHeight="1" x14ac:dyDescent="0.3">
      <c r="A530" s="663" t="s">
        <v>523</v>
      </c>
      <c r="B530" s="664" t="s">
        <v>1838</v>
      </c>
      <c r="C530" s="665" t="s">
        <v>539</v>
      </c>
      <c r="D530" s="666" t="s">
        <v>1842</v>
      </c>
      <c r="E530" s="665" t="s">
        <v>3629</v>
      </c>
      <c r="F530" s="666" t="s">
        <v>3630</v>
      </c>
      <c r="G530" s="665" t="s">
        <v>3478</v>
      </c>
      <c r="H530" s="665" t="s">
        <v>3479</v>
      </c>
      <c r="I530" s="667">
        <v>1806.45</v>
      </c>
      <c r="J530" s="667">
        <v>1</v>
      </c>
      <c r="K530" s="668">
        <v>1806.45</v>
      </c>
    </row>
    <row r="531" spans="1:11" ht="14.4" customHeight="1" x14ac:dyDescent="0.3">
      <c r="A531" s="663" t="s">
        <v>523</v>
      </c>
      <c r="B531" s="664" t="s">
        <v>1838</v>
      </c>
      <c r="C531" s="665" t="s">
        <v>539</v>
      </c>
      <c r="D531" s="666" t="s">
        <v>1842</v>
      </c>
      <c r="E531" s="665" t="s">
        <v>3629</v>
      </c>
      <c r="F531" s="666" t="s">
        <v>3630</v>
      </c>
      <c r="G531" s="665" t="s">
        <v>3480</v>
      </c>
      <c r="H531" s="665" t="s">
        <v>3481</v>
      </c>
      <c r="I531" s="667">
        <v>1806.45</v>
      </c>
      <c r="J531" s="667">
        <v>1</v>
      </c>
      <c r="K531" s="668">
        <v>1806.45</v>
      </c>
    </row>
    <row r="532" spans="1:11" ht="14.4" customHeight="1" x14ac:dyDescent="0.3">
      <c r="A532" s="663" t="s">
        <v>523</v>
      </c>
      <c r="B532" s="664" t="s">
        <v>1838</v>
      </c>
      <c r="C532" s="665" t="s">
        <v>539</v>
      </c>
      <c r="D532" s="666" t="s">
        <v>1842</v>
      </c>
      <c r="E532" s="665" t="s">
        <v>3629</v>
      </c>
      <c r="F532" s="666" t="s">
        <v>3630</v>
      </c>
      <c r="G532" s="665" t="s">
        <v>3482</v>
      </c>
      <c r="H532" s="665" t="s">
        <v>3483</v>
      </c>
      <c r="I532" s="667">
        <v>450.52</v>
      </c>
      <c r="J532" s="667">
        <v>10</v>
      </c>
      <c r="K532" s="668">
        <v>4505.24</v>
      </c>
    </row>
    <row r="533" spans="1:11" ht="14.4" customHeight="1" x14ac:dyDescent="0.3">
      <c r="A533" s="663" t="s">
        <v>523</v>
      </c>
      <c r="B533" s="664" t="s">
        <v>1838</v>
      </c>
      <c r="C533" s="665" t="s">
        <v>539</v>
      </c>
      <c r="D533" s="666" t="s">
        <v>1842</v>
      </c>
      <c r="E533" s="665" t="s">
        <v>3629</v>
      </c>
      <c r="F533" s="666" t="s">
        <v>3630</v>
      </c>
      <c r="G533" s="665" t="s">
        <v>3484</v>
      </c>
      <c r="H533" s="665" t="s">
        <v>3485</v>
      </c>
      <c r="I533" s="667">
        <v>533.9</v>
      </c>
      <c r="J533" s="667">
        <v>2</v>
      </c>
      <c r="K533" s="668">
        <v>1067.8</v>
      </c>
    </row>
    <row r="534" spans="1:11" ht="14.4" customHeight="1" x14ac:dyDescent="0.3">
      <c r="A534" s="663" t="s">
        <v>523</v>
      </c>
      <c r="B534" s="664" t="s">
        <v>1838</v>
      </c>
      <c r="C534" s="665" t="s">
        <v>539</v>
      </c>
      <c r="D534" s="666" t="s">
        <v>1842</v>
      </c>
      <c r="E534" s="665" t="s">
        <v>3629</v>
      </c>
      <c r="F534" s="666" t="s">
        <v>3630</v>
      </c>
      <c r="G534" s="665" t="s">
        <v>3486</v>
      </c>
      <c r="H534" s="665" t="s">
        <v>3487</v>
      </c>
      <c r="I534" s="667">
        <v>418.6</v>
      </c>
      <c r="J534" s="667">
        <v>1</v>
      </c>
      <c r="K534" s="668">
        <v>418.6</v>
      </c>
    </row>
    <row r="535" spans="1:11" ht="14.4" customHeight="1" x14ac:dyDescent="0.3">
      <c r="A535" s="663" t="s">
        <v>523</v>
      </c>
      <c r="B535" s="664" t="s">
        <v>1838</v>
      </c>
      <c r="C535" s="665" t="s">
        <v>539</v>
      </c>
      <c r="D535" s="666" t="s">
        <v>1842</v>
      </c>
      <c r="E535" s="665" t="s">
        <v>3629</v>
      </c>
      <c r="F535" s="666" t="s">
        <v>3630</v>
      </c>
      <c r="G535" s="665" t="s">
        <v>3302</v>
      </c>
      <c r="H535" s="665" t="s">
        <v>3303</v>
      </c>
      <c r="I535" s="667">
        <v>723.58</v>
      </c>
      <c r="J535" s="667">
        <v>20</v>
      </c>
      <c r="K535" s="668">
        <v>14471.6</v>
      </c>
    </row>
    <row r="536" spans="1:11" ht="14.4" customHeight="1" x14ac:dyDescent="0.3">
      <c r="A536" s="663" t="s">
        <v>523</v>
      </c>
      <c r="B536" s="664" t="s">
        <v>1838</v>
      </c>
      <c r="C536" s="665" t="s">
        <v>539</v>
      </c>
      <c r="D536" s="666" t="s">
        <v>1842</v>
      </c>
      <c r="E536" s="665" t="s">
        <v>3629</v>
      </c>
      <c r="F536" s="666" t="s">
        <v>3630</v>
      </c>
      <c r="G536" s="665" t="s">
        <v>3488</v>
      </c>
      <c r="H536" s="665" t="s">
        <v>3489</v>
      </c>
      <c r="I536" s="667">
        <v>369.15</v>
      </c>
      <c r="J536" s="667">
        <v>2</v>
      </c>
      <c r="K536" s="668">
        <v>738.3</v>
      </c>
    </row>
    <row r="537" spans="1:11" ht="14.4" customHeight="1" x14ac:dyDescent="0.3">
      <c r="A537" s="663" t="s">
        <v>523</v>
      </c>
      <c r="B537" s="664" t="s">
        <v>1838</v>
      </c>
      <c r="C537" s="665" t="s">
        <v>539</v>
      </c>
      <c r="D537" s="666" t="s">
        <v>1842</v>
      </c>
      <c r="E537" s="665" t="s">
        <v>3629</v>
      </c>
      <c r="F537" s="666" t="s">
        <v>3630</v>
      </c>
      <c r="G537" s="665" t="s">
        <v>3161</v>
      </c>
      <c r="H537" s="665" t="s">
        <v>3162</v>
      </c>
      <c r="I537" s="667">
        <v>3105</v>
      </c>
      <c r="J537" s="667">
        <v>5</v>
      </c>
      <c r="K537" s="668">
        <v>15525</v>
      </c>
    </row>
    <row r="538" spans="1:11" ht="14.4" customHeight="1" x14ac:dyDescent="0.3">
      <c r="A538" s="663" t="s">
        <v>523</v>
      </c>
      <c r="B538" s="664" t="s">
        <v>1838</v>
      </c>
      <c r="C538" s="665" t="s">
        <v>539</v>
      </c>
      <c r="D538" s="666" t="s">
        <v>1842</v>
      </c>
      <c r="E538" s="665" t="s">
        <v>3629</v>
      </c>
      <c r="F538" s="666" t="s">
        <v>3630</v>
      </c>
      <c r="G538" s="665" t="s">
        <v>3490</v>
      </c>
      <c r="H538" s="665" t="s">
        <v>3491</v>
      </c>
      <c r="I538" s="667">
        <v>1725</v>
      </c>
      <c r="J538" s="667">
        <v>3</v>
      </c>
      <c r="K538" s="668">
        <v>5175</v>
      </c>
    </row>
    <row r="539" spans="1:11" ht="14.4" customHeight="1" x14ac:dyDescent="0.3">
      <c r="A539" s="663" t="s">
        <v>523</v>
      </c>
      <c r="B539" s="664" t="s">
        <v>1838</v>
      </c>
      <c r="C539" s="665" t="s">
        <v>539</v>
      </c>
      <c r="D539" s="666" t="s">
        <v>1842</v>
      </c>
      <c r="E539" s="665" t="s">
        <v>3629</v>
      </c>
      <c r="F539" s="666" t="s">
        <v>3630</v>
      </c>
      <c r="G539" s="665" t="s">
        <v>3492</v>
      </c>
      <c r="H539" s="665" t="s">
        <v>3493</v>
      </c>
      <c r="I539" s="667">
        <v>996</v>
      </c>
      <c r="J539" s="667">
        <v>6</v>
      </c>
      <c r="K539" s="668">
        <v>5976</v>
      </c>
    </row>
    <row r="540" spans="1:11" ht="14.4" customHeight="1" x14ac:dyDescent="0.3">
      <c r="A540" s="663" t="s">
        <v>523</v>
      </c>
      <c r="B540" s="664" t="s">
        <v>1838</v>
      </c>
      <c r="C540" s="665" t="s">
        <v>539</v>
      </c>
      <c r="D540" s="666" t="s">
        <v>1842</v>
      </c>
      <c r="E540" s="665" t="s">
        <v>3629</v>
      </c>
      <c r="F540" s="666" t="s">
        <v>3630</v>
      </c>
      <c r="G540" s="665" t="s">
        <v>3494</v>
      </c>
      <c r="H540" s="665" t="s">
        <v>3495</v>
      </c>
      <c r="I540" s="667">
        <v>996</v>
      </c>
      <c r="J540" s="667">
        <v>1</v>
      </c>
      <c r="K540" s="668">
        <v>996</v>
      </c>
    </row>
    <row r="541" spans="1:11" ht="14.4" customHeight="1" x14ac:dyDescent="0.3">
      <c r="A541" s="663" t="s">
        <v>523</v>
      </c>
      <c r="B541" s="664" t="s">
        <v>1838</v>
      </c>
      <c r="C541" s="665" t="s">
        <v>539</v>
      </c>
      <c r="D541" s="666" t="s">
        <v>1842</v>
      </c>
      <c r="E541" s="665" t="s">
        <v>3629</v>
      </c>
      <c r="F541" s="666" t="s">
        <v>3630</v>
      </c>
      <c r="G541" s="665" t="s">
        <v>3496</v>
      </c>
      <c r="H541" s="665" t="s">
        <v>3497</v>
      </c>
      <c r="I541" s="667">
        <v>7200</v>
      </c>
      <c r="J541" s="667">
        <v>1</v>
      </c>
      <c r="K541" s="668">
        <v>7200</v>
      </c>
    </row>
    <row r="542" spans="1:11" ht="14.4" customHeight="1" x14ac:dyDescent="0.3">
      <c r="A542" s="663" t="s">
        <v>523</v>
      </c>
      <c r="B542" s="664" t="s">
        <v>1838</v>
      </c>
      <c r="C542" s="665" t="s">
        <v>539</v>
      </c>
      <c r="D542" s="666" t="s">
        <v>1842</v>
      </c>
      <c r="E542" s="665" t="s">
        <v>3629</v>
      </c>
      <c r="F542" s="666" t="s">
        <v>3630</v>
      </c>
      <c r="G542" s="665" t="s">
        <v>3498</v>
      </c>
      <c r="H542" s="665" t="s">
        <v>3499</v>
      </c>
      <c r="I542" s="667">
        <v>189.75</v>
      </c>
      <c r="J542" s="667">
        <v>5</v>
      </c>
      <c r="K542" s="668">
        <v>948.75</v>
      </c>
    </row>
    <row r="543" spans="1:11" ht="14.4" customHeight="1" x14ac:dyDescent="0.3">
      <c r="A543" s="663" t="s">
        <v>523</v>
      </c>
      <c r="B543" s="664" t="s">
        <v>1838</v>
      </c>
      <c r="C543" s="665" t="s">
        <v>539</v>
      </c>
      <c r="D543" s="666" t="s">
        <v>1842</v>
      </c>
      <c r="E543" s="665" t="s">
        <v>3629</v>
      </c>
      <c r="F543" s="666" t="s">
        <v>3630</v>
      </c>
      <c r="G543" s="665" t="s">
        <v>3500</v>
      </c>
      <c r="H543" s="665" t="s">
        <v>3501</v>
      </c>
      <c r="I543" s="667">
        <v>527.41999999999996</v>
      </c>
      <c r="J543" s="667">
        <v>4</v>
      </c>
      <c r="K543" s="668">
        <v>2109.6999999999998</v>
      </c>
    </row>
    <row r="544" spans="1:11" ht="14.4" customHeight="1" x14ac:dyDescent="0.3">
      <c r="A544" s="663" t="s">
        <v>523</v>
      </c>
      <c r="B544" s="664" t="s">
        <v>1838</v>
      </c>
      <c r="C544" s="665" t="s">
        <v>539</v>
      </c>
      <c r="D544" s="666" t="s">
        <v>1842</v>
      </c>
      <c r="E544" s="665" t="s">
        <v>3629</v>
      </c>
      <c r="F544" s="666" t="s">
        <v>3630</v>
      </c>
      <c r="G544" s="665" t="s">
        <v>3502</v>
      </c>
      <c r="H544" s="665" t="s">
        <v>3503</v>
      </c>
      <c r="I544" s="667">
        <v>272.55</v>
      </c>
      <c r="J544" s="667">
        <v>1</v>
      </c>
      <c r="K544" s="668">
        <v>272.55</v>
      </c>
    </row>
    <row r="545" spans="1:11" ht="14.4" customHeight="1" x14ac:dyDescent="0.3">
      <c r="A545" s="663" t="s">
        <v>523</v>
      </c>
      <c r="B545" s="664" t="s">
        <v>1838</v>
      </c>
      <c r="C545" s="665" t="s">
        <v>539</v>
      </c>
      <c r="D545" s="666" t="s">
        <v>1842</v>
      </c>
      <c r="E545" s="665" t="s">
        <v>3629</v>
      </c>
      <c r="F545" s="666" t="s">
        <v>3630</v>
      </c>
      <c r="G545" s="665" t="s">
        <v>3504</v>
      </c>
      <c r="H545" s="665" t="s">
        <v>3505</v>
      </c>
      <c r="I545" s="667">
        <v>189.75</v>
      </c>
      <c r="J545" s="667">
        <v>5</v>
      </c>
      <c r="K545" s="668">
        <v>948.75</v>
      </c>
    </row>
    <row r="546" spans="1:11" ht="14.4" customHeight="1" x14ac:dyDescent="0.3">
      <c r="A546" s="663" t="s">
        <v>523</v>
      </c>
      <c r="B546" s="664" t="s">
        <v>1838</v>
      </c>
      <c r="C546" s="665" t="s">
        <v>539</v>
      </c>
      <c r="D546" s="666" t="s">
        <v>1842</v>
      </c>
      <c r="E546" s="665" t="s">
        <v>3629</v>
      </c>
      <c r="F546" s="666" t="s">
        <v>3630</v>
      </c>
      <c r="G546" s="665" t="s">
        <v>3506</v>
      </c>
      <c r="H546" s="665" t="s">
        <v>3507</v>
      </c>
      <c r="I546" s="667">
        <v>1000.67</v>
      </c>
      <c r="J546" s="667">
        <v>1</v>
      </c>
      <c r="K546" s="668">
        <v>1000.67</v>
      </c>
    </row>
    <row r="547" spans="1:11" ht="14.4" customHeight="1" x14ac:dyDescent="0.3">
      <c r="A547" s="663" t="s">
        <v>523</v>
      </c>
      <c r="B547" s="664" t="s">
        <v>1838</v>
      </c>
      <c r="C547" s="665" t="s">
        <v>539</v>
      </c>
      <c r="D547" s="666" t="s">
        <v>1842</v>
      </c>
      <c r="E547" s="665" t="s">
        <v>3629</v>
      </c>
      <c r="F547" s="666" t="s">
        <v>3630</v>
      </c>
      <c r="G547" s="665" t="s">
        <v>3508</v>
      </c>
      <c r="H547" s="665" t="s">
        <v>3509</v>
      </c>
      <c r="I547" s="667">
        <v>2897.51</v>
      </c>
      <c r="J547" s="667">
        <v>1</v>
      </c>
      <c r="K547" s="668">
        <v>2897.51</v>
      </c>
    </row>
    <row r="548" spans="1:11" ht="14.4" customHeight="1" x14ac:dyDescent="0.3">
      <c r="A548" s="663" t="s">
        <v>523</v>
      </c>
      <c r="B548" s="664" t="s">
        <v>1838</v>
      </c>
      <c r="C548" s="665" t="s">
        <v>539</v>
      </c>
      <c r="D548" s="666" t="s">
        <v>1842</v>
      </c>
      <c r="E548" s="665" t="s">
        <v>3629</v>
      </c>
      <c r="F548" s="666" t="s">
        <v>3630</v>
      </c>
      <c r="G548" s="665" t="s">
        <v>3510</v>
      </c>
      <c r="H548" s="665" t="s">
        <v>3511</v>
      </c>
      <c r="I548" s="667">
        <v>2234.25</v>
      </c>
      <c r="J548" s="667">
        <v>4</v>
      </c>
      <c r="K548" s="668">
        <v>8937</v>
      </c>
    </row>
    <row r="549" spans="1:11" ht="14.4" customHeight="1" x14ac:dyDescent="0.3">
      <c r="A549" s="663" t="s">
        <v>523</v>
      </c>
      <c r="B549" s="664" t="s">
        <v>1838</v>
      </c>
      <c r="C549" s="665" t="s">
        <v>539</v>
      </c>
      <c r="D549" s="666" t="s">
        <v>1842</v>
      </c>
      <c r="E549" s="665" t="s">
        <v>3629</v>
      </c>
      <c r="F549" s="666" t="s">
        <v>3630</v>
      </c>
      <c r="G549" s="665" t="s">
        <v>3512</v>
      </c>
      <c r="H549" s="665" t="s">
        <v>3513</v>
      </c>
      <c r="I549" s="667">
        <v>10284.17</v>
      </c>
      <c r="J549" s="667">
        <v>1</v>
      </c>
      <c r="K549" s="668">
        <v>10284.17</v>
      </c>
    </row>
    <row r="550" spans="1:11" ht="14.4" customHeight="1" x14ac:dyDescent="0.3">
      <c r="A550" s="663" t="s">
        <v>523</v>
      </c>
      <c r="B550" s="664" t="s">
        <v>1838</v>
      </c>
      <c r="C550" s="665" t="s">
        <v>539</v>
      </c>
      <c r="D550" s="666" t="s">
        <v>1842</v>
      </c>
      <c r="E550" s="665" t="s">
        <v>3629</v>
      </c>
      <c r="F550" s="666" t="s">
        <v>3630</v>
      </c>
      <c r="G550" s="665" t="s">
        <v>3514</v>
      </c>
      <c r="H550" s="665" t="s">
        <v>3515</v>
      </c>
      <c r="I550" s="667">
        <v>1355.91</v>
      </c>
      <c r="J550" s="667">
        <v>11</v>
      </c>
      <c r="K550" s="668">
        <v>14915.03</v>
      </c>
    </row>
    <row r="551" spans="1:11" ht="14.4" customHeight="1" x14ac:dyDescent="0.3">
      <c r="A551" s="663" t="s">
        <v>523</v>
      </c>
      <c r="B551" s="664" t="s">
        <v>1838</v>
      </c>
      <c r="C551" s="665" t="s">
        <v>539</v>
      </c>
      <c r="D551" s="666" t="s">
        <v>1842</v>
      </c>
      <c r="E551" s="665" t="s">
        <v>3629</v>
      </c>
      <c r="F551" s="666" t="s">
        <v>3630</v>
      </c>
      <c r="G551" s="665" t="s">
        <v>3516</v>
      </c>
      <c r="H551" s="665" t="s">
        <v>3517</v>
      </c>
      <c r="I551" s="667">
        <v>760</v>
      </c>
      <c r="J551" s="667">
        <v>4</v>
      </c>
      <c r="K551" s="668">
        <v>3040</v>
      </c>
    </row>
    <row r="552" spans="1:11" ht="14.4" customHeight="1" x14ac:dyDescent="0.3">
      <c r="A552" s="663" t="s">
        <v>523</v>
      </c>
      <c r="B552" s="664" t="s">
        <v>1838</v>
      </c>
      <c r="C552" s="665" t="s">
        <v>539</v>
      </c>
      <c r="D552" s="666" t="s">
        <v>1842</v>
      </c>
      <c r="E552" s="665" t="s">
        <v>3629</v>
      </c>
      <c r="F552" s="666" t="s">
        <v>3630</v>
      </c>
      <c r="G552" s="665" t="s">
        <v>3518</v>
      </c>
      <c r="H552" s="665" t="s">
        <v>3519</v>
      </c>
      <c r="I552" s="667">
        <v>760</v>
      </c>
      <c r="J552" s="667">
        <v>4</v>
      </c>
      <c r="K552" s="668">
        <v>3040</v>
      </c>
    </row>
    <row r="553" spans="1:11" ht="14.4" customHeight="1" x14ac:dyDescent="0.3">
      <c r="A553" s="663" t="s">
        <v>523</v>
      </c>
      <c r="B553" s="664" t="s">
        <v>1838</v>
      </c>
      <c r="C553" s="665" t="s">
        <v>539</v>
      </c>
      <c r="D553" s="666" t="s">
        <v>1842</v>
      </c>
      <c r="E553" s="665" t="s">
        <v>3629</v>
      </c>
      <c r="F553" s="666" t="s">
        <v>3630</v>
      </c>
      <c r="G553" s="665" t="s">
        <v>3520</v>
      </c>
      <c r="H553" s="665" t="s">
        <v>3521</v>
      </c>
      <c r="I553" s="667">
        <v>559.90499999999997</v>
      </c>
      <c r="J553" s="667">
        <v>9</v>
      </c>
      <c r="K553" s="668">
        <v>5039.16</v>
      </c>
    </row>
    <row r="554" spans="1:11" ht="14.4" customHeight="1" x14ac:dyDescent="0.3">
      <c r="A554" s="663" t="s">
        <v>523</v>
      </c>
      <c r="B554" s="664" t="s">
        <v>1838</v>
      </c>
      <c r="C554" s="665" t="s">
        <v>539</v>
      </c>
      <c r="D554" s="666" t="s">
        <v>1842</v>
      </c>
      <c r="E554" s="665" t="s">
        <v>3629</v>
      </c>
      <c r="F554" s="666" t="s">
        <v>3630</v>
      </c>
      <c r="G554" s="665" t="s">
        <v>3522</v>
      </c>
      <c r="H554" s="665" t="s">
        <v>3523</v>
      </c>
      <c r="I554" s="667">
        <v>760</v>
      </c>
      <c r="J554" s="667">
        <v>4</v>
      </c>
      <c r="K554" s="668">
        <v>3040</v>
      </c>
    </row>
    <row r="555" spans="1:11" ht="14.4" customHeight="1" x14ac:dyDescent="0.3">
      <c r="A555" s="663" t="s">
        <v>523</v>
      </c>
      <c r="B555" s="664" t="s">
        <v>1838</v>
      </c>
      <c r="C555" s="665" t="s">
        <v>539</v>
      </c>
      <c r="D555" s="666" t="s">
        <v>1842</v>
      </c>
      <c r="E555" s="665" t="s">
        <v>3629</v>
      </c>
      <c r="F555" s="666" t="s">
        <v>3630</v>
      </c>
      <c r="G555" s="665" t="s">
        <v>3524</v>
      </c>
      <c r="H555" s="665" t="s">
        <v>3525</v>
      </c>
      <c r="I555" s="667">
        <v>760</v>
      </c>
      <c r="J555" s="667">
        <v>4</v>
      </c>
      <c r="K555" s="668">
        <v>3040.01</v>
      </c>
    </row>
    <row r="556" spans="1:11" ht="14.4" customHeight="1" x14ac:dyDescent="0.3">
      <c r="A556" s="663" t="s">
        <v>523</v>
      </c>
      <c r="B556" s="664" t="s">
        <v>1838</v>
      </c>
      <c r="C556" s="665" t="s">
        <v>539</v>
      </c>
      <c r="D556" s="666" t="s">
        <v>1842</v>
      </c>
      <c r="E556" s="665" t="s">
        <v>3629</v>
      </c>
      <c r="F556" s="666" t="s">
        <v>3630</v>
      </c>
      <c r="G556" s="665" t="s">
        <v>3526</v>
      </c>
      <c r="H556" s="665" t="s">
        <v>3527</v>
      </c>
      <c r="I556" s="667">
        <v>559.91</v>
      </c>
      <c r="J556" s="667">
        <v>36</v>
      </c>
      <c r="K556" s="668">
        <v>20156.829999999998</v>
      </c>
    </row>
    <row r="557" spans="1:11" ht="14.4" customHeight="1" x14ac:dyDescent="0.3">
      <c r="A557" s="663" t="s">
        <v>523</v>
      </c>
      <c r="B557" s="664" t="s">
        <v>1838</v>
      </c>
      <c r="C557" s="665" t="s">
        <v>539</v>
      </c>
      <c r="D557" s="666" t="s">
        <v>1842</v>
      </c>
      <c r="E557" s="665" t="s">
        <v>3619</v>
      </c>
      <c r="F557" s="666" t="s">
        <v>3620</v>
      </c>
      <c r="G557" s="665" t="s">
        <v>3013</v>
      </c>
      <c r="H557" s="665" t="s">
        <v>3014</v>
      </c>
      <c r="I557" s="667">
        <v>42.1</v>
      </c>
      <c r="J557" s="667">
        <v>144</v>
      </c>
      <c r="K557" s="668">
        <v>6062.8</v>
      </c>
    </row>
    <row r="558" spans="1:11" ht="14.4" customHeight="1" x14ac:dyDescent="0.3">
      <c r="A558" s="663" t="s">
        <v>523</v>
      </c>
      <c r="B558" s="664" t="s">
        <v>1838</v>
      </c>
      <c r="C558" s="665" t="s">
        <v>539</v>
      </c>
      <c r="D558" s="666" t="s">
        <v>1842</v>
      </c>
      <c r="E558" s="665" t="s">
        <v>3619</v>
      </c>
      <c r="F558" s="666" t="s">
        <v>3620</v>
      </c>
      <c r="G558" s="665" t="s">
        <v>3015</v>
      </c>
      <c r="H558" s="665" t="s">
        <v>3016</v>
      </c>
      <c r="I558" s="667">
        <v>39.67</v>
      </c>
      <c r="J558" s="667">
        <v>72</v>
      </c>
      <c r="K558" s="668">
        <v>2856.6</v>
      </c>
    </row>
    <row r="559" spans="1:11" ht="14.4" customHeight="1" x14ac:dyDescent="0.3">
      <c r="A559" s="663" t="s">
        <v>523</v>
      </c>
      <c r="B559" s="664" t="s">
        <v>1838</v>
      </c>
      <c r="C559" s="665" t="s">
        <v>539</v>
      </c>
      <c r="D559" s="666" t="s">
        <v>1842</v>
      </c>
      <c r="E559" s="665" t="s">
        <v>3619</v>
      </c>
      <c r="F559" s="666" t="s">
        <v>3620</v>
      </c>
      <c r="G559" s="665" t="s">
        <v>3017</v>
      </c>
      <c r="H559" s="665" t="s">
        <v>3018</v>
      </c>
      <c r="I559" s="667">
        <v>26.564</v>
      </c>
      <c r="J559" s="667">
        <v>504</v>
      </c>
      <c r="K559" s="668">
        <v>13388.4</v>
      </c>
    </row>
    <row r="560" spans="1:11" ht="14.4" customHeight="1" x14ac:dyDescent="0.3">
      <c r="A560" s="663" t="s">
        <v>523</v>
      </c>
      <c r="B560" s="664" t="s">
        <v>1838</v>
      </c>
      <c r="C560" s="665" t="s">
        <v>539</v>
      </c>
      <c r="D560" s="666" t="s">
        <v>1842</v>
      </c>
      <c r="E560" s="665" t="s">
        <v>3619</v>
      </c>
      <c r="F560" s="666" t="s">
        <v>3620</v>
      </c>
      <c r="G560" s="665" t="s">
        <v>3528</v>
      </c>
      <c r="H560" s="665" t="s">
        <v>3529</v>
      </c>
      <c r="I560" s="667">
        <v>31.36</v>
      </c>
      <c r="J560" s="667">
        <v>36</v>
      </c>
      <c r="K560" s="668">
        <v>1128.8399999999999</v>
      </c>
    </row>
    <row r="561" spans="1:11" ht="14.4" customHeight="1" x14ac:dyDescent="0.3">
      <c r="A561" s="663" t="s">
        <v>523</v>
      </c>
      <c r="B561" s="664" t="s">
        <v>1838</v>
      </c>
      <c r="C561" s="665" t="s">
        <v>539</v>
      </c>
      <c r="D561" s="666" t="s">
        <v>1842</v>
      </c>
      <c r="E561" s="665" t="s">
        <v>3619</v>
      </c>
      <c r="F561" s="666" t="s">
        <v>3620</v>
      </c>
      <c r="G561" s="665" t="s">
        <v>3175</v>
      </c>
      <c r="H561" s="665" t="s">
        <v>3176</v>
      </c>
      <c r="I561" s="667">
        <v>30.31</v>
      </c>
      <c r="J561" s="667">
        <v>12</v>
      </c>
      <c r="K561" s="668">
        <v>363.75</v>
      </c>
    </row>
    <row r="562" spans="1:11" ht="14.4" customHeight="1" x14ac:dyDescent="0.3">
      <c r="A562" s="663" t="s">
        <v>523</v>
      </c>
      <c r="B562" s="664" t="s">
        <v>1838</v>
      </c>
      <c r="C562" s="665" t="s">
        <v>539</v>
      </c>
      <c r="D562" s="666" t="s">
        <v>1842</v>
      </c>
      <c r="E562" s="665" t="s">
        <v>3619</v>
      </c>
      <c r="F562" s="666" t="s">
        <v>3620</v>
      </c>
      <c r="G562" s="665" t="s">
        <v>3021</v>
      </c>
      <c r="H562" s="665" t="s">
        <v>3022</v>
      </c>
      <c r="I562" s="667">
        <v>69.92</v>
      </c>
      <c r="J562" s="667">
        <v>72</v>
      </c>
      <c r="K562" s="668">
        <v>5034.24</v>
      </c>
    </row>
    <row r="563" spans="1:11" ht="14.4" customHeight="1" x14ac:dyDescent="0.3">
      <c r="A563" s="663" t="s">
        <v>523</v>
      </c>
      <c r="B563" s="664" t="s">
        <v>1838</v>
      </c>
      <c r="C563" s="665" t="s">
        <v>539</v>
      </c>
      <c r="D563" s="666" t="s">
        <v>1842</v>
      </c>
      <c r="E563" s="665" t="s">
        <v>3619</v>
      </c>
      <c r="F563" s="666" t="s">
        <v>3620</v>
      </c>
      <c r="G563" s="665" t="s">
        <v>3183</v>
      </c>
      <c r="H563" s="665" t="s">
        <v>3184</v>
      </c>
      <c r="I563" s="667">
        <v>30.2</v>
      </c>
      <c r="J563" s="667">
        <v>144</v>
      </c>
      <c r="K563" s="668">
        <v>4348.84</v>
      </c>
    </row>
    <row r="564" spans="1:11" ht="14.4" customHeight="1" x14ac:dyDescent="0.3">
      <c r="A564" s="663" t="s">
        <v>523</v>
      </c>
      <c r="B564" s="664" t="s">
        <v>1838</v>
      </c>
      <c r="C564" s="665" t="s">
        <v>539</v>
      </c>
      <c r="D564" s="666" t="s">
        <v>1842</v>
      </c>
      <c r="E564" s="665" t="s">
        <v>3619</v>
      </c>
      <c r="F564" s="666" t="s">
        <v>3620</v>
      </c>
      <c r="G564" s="665" t="s">
        <v>3185</v>
      </c>
      <c r="H564" s="665" t="s">
        <v>3186</v>
      </c>
      <c r="I564" s="667">
        <v>69.92</v>
      </c>
      <c r="J564" s="667">
        <v>72</v>
      </c>
      <c r="K564" s="668">
        <v>5033.99</v>
      </c>
    </row>
    <row r="565" spans="1:11" ht="14.4" customHeight="1" x14ac:dyDescent="0.3">
      <c r="A565" s="663" t="s">
        <v>523</v>
      </c>
      <c r="B565" s="664" t="s">
        <v>1838</v>
      </c>
      <c r="C565" s="665" t="s">
        <v>539</v>
      </c>
      <c r="D565" s="666" t="s">
        <v>1842</v>
      </c>
      <c r="E565" s="665" t="s">
        <v>3619</v>
      </c>
      <c r="F565" s="666" t="s">
        <v>3620</v>
      </c>
      <c r="G565" s="665" t="s">
        <v>3530</v>
      </c>
      <c r="H565" s="665" t="s">
        <v>3531</v>
      </c>
      <c r="I565" s="667">
        <v>63.137500000000003</v>
      </c>
      <c r="J565" s="667">
        <v>336</v>
      </c>
      <c r="K565" s="668">
        <v>21212.949999999997</v>
      </c>
    </row>
    <row r="566" spans="1:11" ht="14.4" customHeight="1" x14ac:dyDescent="0.3">
      <c r="A566" s="663" t="s">
        <v>523</v>
      </c>
      <c r="B566" s="664" t="s">
        <v>1838</v>
      </c>
      <c r="C566" s="665" t="s">
        <v>539</v>
      </c>
      <c r="D566" s="666" t="s">
        <v>1842</v>
      </c>
      <c r="E566" s="665" t="s">
        <v>3619</v>
      </c>
      <c r="F566" s="666" t="s">
        <v>3620</v>
      </c>
      <c r="G566" s="665" t="s">
        <v>3025</v>
      </c>
      <c r="H566" s="665" t="s">
        <v>3026</v>
      </c>
      <c r="I566" s="667">
        <v>63.134</v>
      </c>
      <c r="J566" s="667">
        <v>216</v>
      </c>
      <c r="K566" s="668">
        <v>13636.599999999999</v>
      </c>
    </row>
    <row r="567" spans="1:11" ht="14.4" customHeight="1" x14ac:dyDescent="0.3">
      <c r="A567" s="663" t="s">
        <v>523</v>
      </c>
      <c r="B567" s="664" t="s">
        <v>1838</v>
      </c>
      <c r="C567" s="665" t="s">
        <v>539</v>
      </c>
      <c r="D567" s="666" t="s">
        <v>1842</v>
      </c>
      <c r="E567" s="665" t="s">
        <v>3619</v>
      </c>
      <c r="F567" s="666" t="s">
        <v>3620</v>
      </c>
      <c r="G567" s="665" t="s">
        <v>3029</v>
      </c>
      <c r="H567" s="665" t="s">
        <v>3030</v>
      </c>
      <c r="I567" s="667">
        <v>30</v>
      </c>
      <c r="J567" s="667">
        <v>36</v>
      </c>
      <c r="K567" s="668">
        <v>1079.8499999999999</v>
      </c>
    </row>
    <row r="568" spans="1:11" ht="14.4" customHeight="1" x14ac:dyDescent="0.3">
      <c r="A568" s="663" t="s">
        <v>523</v>
      </c>
      <c r="B568" s="664" t="s">
        <v>1838</v>
      </c>
      <c r="C568" s="665" t="s">
        <v>539</v>
      </c>
      <c r="D568" s="666" t="s">
        <v>1842</v>
      </c>
      <c r="E568" s="665" t="s">
        <v>3619</v>
      </c>
      <c r="F568" s="666" t="s">
        <v>3620</v>
      </c>
      <c r="G568" s="665" t="s">
        <v>3532</v>
      </c>
      <c r="H568" s="665" t="s">
        <v>3533</v>
      </c>
      <c r="I568" s="667">
        <v>143.75</v>
      </c>
      <c r="J568" s="667">
        <v>24</v>
      </c>
      <c r="K568" s="668">
        <v>3450</v>
      </c>
    </row>
    <row r="569" spans="1:11" ht="14.4" customHeight="1" x14ac:dyDescent="0.3">
      <c r="A569" s="663" t="s">
        <v>523</v>
      </c>
      <c r="B569" s="664" t="s">
        <v>1838</v>
      </c>
      <c r="C569" s="665" t="s">
        <v>539</v>
      </c>
      <c r="D569" s="666" t="s">
        <v>1842</v>
      </c>
      <c r="E569" s="665" t="s">
        <v>3619</v>
      </c>
      <c r="F569" s="666" t="s">
        <v>3620</v>
      </c>
      <c r="G569" s="665" t="s">
        <v>3534</v>
      </c>
      <c r="H569" s="665" t="s">
        <v>3535</v>
      </c>
      <c r="I569" s="667">
        <v>143.75</v>
      </c>
      <c r="J569" s="667">
        <v>24</v>
      </c>
      <c r="K569" s="668">
        <v>3450</v>
      </c>
    </row>
    <row r="570" spans="1:11" ht="14.4" customHeight="1" x14ac:dyDescent="0.3">
      <c r="A570" s="663" t="s">
        <v>523</v>
      </c>
      <c r="B570" s="664" t="s">
        <v>1838</v>
      </c>
      <c r="C570" s="665" t="s">
        <v>539</v>
      </c>
      <c r="D570" s="666" t="s">
        <v>1842</v>
      </c>
      <c r="E570" s="665" t="s">
        <v>3619</v>
      </c>
      <c r="F570" s="666" t="s">
        <v>3620</v>
      </c>
      <c r="G570" s="665" t="s">
        <v>3536</v>
      </c>
      <c r="H570" s="665" t="s">
        <v>3537</v>
      </c>
      <c r="I570" s="667">
        <v>61.67</v>
      </c>
      <c r="J570" s="667">
        <v>24</v>
      </c>
      <c r="K570" s="668">
        <v>1480</v>
      </c>
    </row>
    <row r="571" spans="1:11" ht="14.4" customHeight="1" x14ac:dyDescent="0.3">
      <c r="A571" s="663" t="s">
        <v>523</v>
      </c>
      <c r="B571" s="664" t="s">
        <v>1838</v>
      </c>
      <c r="C571" s="665" t="s">
        <v>539</v>
      </c>
      <c r="D571" s="666" t="s">
        <v>1842</v>
      </c>
      <c r="E571" s="665" t="s">
        <v>3619</v>
      </c>
      <c r="F571" s="666" t="s">
        <v>3620</v>
      </c>
      <c r="G571" s="665" t="s">
        <v>3538</v>
      </c>
      <c r="H571" s="665" t="s">
        <v>3539</v>
      </c>
      <c r="I571" s="667">
        <v>57.79</v>
      </c>
      <c r="J571" s="667">
        <v>24</v>
      </c>
      <c r="K571" s="668">
        <v>1386.9</v>
      </c>
    </row>
    <row r="572" spans="1:11" ht="14.4" customHeight="1" x14ac:dyDescent="0.3">
      <c r="A572" s="663" t="s">
        <v>523</v>
      </c>
      <c r="B572" s="664" t="s">
        <v>1838</v>
      </c>
      <c r="C572" s="665" t="s">
        <v>539</v>
      </c>
      <c r="D572" s="666" t="s">
        <v>1842</v>
      </c>
      <c r="E572" s="665" t="s">
        <v>3619</v>
      </c>
      <c r="F572" s="666" t="s">
        <v>3620</v>
      </c>
      <c r="G572" s="665" t="s">
        <v>3540</v>
      </c>
      <c r="H572" s="665" t="s">
        <v>3541</v>
      </c>
      <c r="I572" s="667">
        <v>60.38</v>
      </c>
      <c r="J572" s="667">
        <v>168</v>
      </c>
      <c r="K572" s="668">
        <v>10143</v>
      </c>
    </row>
    <row r="573" spans="1:11" ht="14.4" customHeight="1" x14ac:dyDescent="0.3">
      <c r="A573" s="663" t="s">
        <v>523</v>
      </c>
      <c r="B573" s="664" t="s">
        <v>1838</v>
      </c>
      <c r="C573" s="665" t="s">
        <v>539</v>
      </c>
      <c r="D573" s="666" t="s">
        <v>1842</v>
      </c>
      <c r="E573" s="665" t="s">
        <v>3619</v>
      </c>
      <c r="F573" s="666" t="s">
        <v>3620</v>
      </c>
      <c r="G573" s="665" t="s">
        <v>3542</v>
      </c>
      <c r="H573" s="665" t="s">
        <v>3543</v>
      </c>
      <c r="I573" s="667">
        <v>61.67</v>
      </c>
      <c r="J573" s="667">
        <v>24</v>
      </c>
      <c r="K573" s="668">
        <v>1480</v>
      </c>
    </row>
    <row r="574" spans="1:11" ht="14.4" customHeight="1" x14ac:dyDescent="0.3">
      <c r="A574" s="663" t="s">
        <v>523</v>
      </c>
      <c r="B574" s="664" t="s">
        <v>1838</v>
      </c>
      <c r="C574" s="665" t="s">
        <v>539</v>
      </c>
      <c r="D574" s="666" t="s">
        <v>1842</v>
      </c>
      <c r="E574" s="665" t="s">
        <v>3619</v>
      </c>
      <c r="F574" s="666" t="s">
        <v>3620</v>
      </c>
      <c r="G574" s="665" t="s">
        <v>3544</v>
      </c>
      <c r="H574" s="665" t="s">
        <v>3545</v>
      </c>
      <c r="I574" s="667">
        <v>61.67</v>
      </c>
      <c r="J574" s="667">
        <v>24</v>
      </c>
      <c r="K574" s="668">
        <v>1480</v>
      </c>
    </row>
    <row r="575" spans="1:11" ht="14.4" customHeight="1" x14ac:dyDescent="0.3">
      <c r="A575" s="663" t="s">
        <v>523</v>
      </c>
      <c r="B575" s="664" t="s">
        <v>1838</v>
      </c>
      <c r="C575" s="665" t="s">
        <v>539</v>
      </c>
      <c r="D575" s="666" t="s">
        <v>1842</v>
      </c>
      <c r="E575" s="665" t="s">
        <v>3619</v>
      </c>
      <c r="F575" s="666" t="s">
        <v>3620</v>
      </c>
      <c r="G575" s="665" t="s">
        <v>3546</v>
      </c>
      <c r="H575" s="665" t="s">
        <v>3547</v>
      </c>
      <c r="I575" s="667">
        <v>61.236666666666672</v>
      </c>
      <c r="J575" s="667">
        <v>144</v>
      </c>
      <c r="K575" s="668">
        <v>8817.7000000000007</v>
      </c>
    </row>
    <row r="576" spans="1:11" ht="14.4" customHeight="1" x14ac:dyDescent="0.3">
      <c r="A576" s="663" t="s">
        <v>523</v>
      </c>
      <c r="B576" s="664" t="s">
        <v>1838</v>
      </c>
      <c r="C576" s="665" t="s">
        <v>539</v>
      </c>
      <c r="D576" s="666" t="s">
        <v>1842</v>
      </c>
      <c r="E576" s="665" t="s">
        <v>3619</v>
      </c>
      <c r="F576" s="666" t="s">
        <v>3620</v>
      </c>
      <c r="G576" s="665" t="s">
        <v>3548</v>
      </c>
      <c r="H576" s="665" t="s">
        <v>3549</v>
      </c>
      <c r="I576" s="667">
        <v>59.08</v>
      </c>
      <c r="J576" s="667">
        <v>24</v>
      </c>
      <c r="K576" s="668">
        <v>1417.9</v>
      </c>
    </row>
    <row r="577" spans="1:11" ht="14.4" customHeight="1" x14ac:dyDescent="0.3">
      <c r="A577" s="663" t="s">
        <v>523</v>
      </c>
      <c r="B577" s="664" t="s">
        <v>1838</v>
      </c>
      <c r="C577" s="665" t="s">
        <v>539</v>
      </c>
      <c r="D577" s="666" t="s">
        <v>1842</v>
      </c>
      <c r="E577" s="665" t="s">
        <v>3619</v>
      </c>
      <c r="F577" s="666" t="s">
        <v>3620</v>
      </c>
      <c r="G577" s="665" t="s">
        <v>3550</v>
      </c>
      <c r="H577" s="665" t="s">
        <v>3551</v>
      </c>
      <c r="I577" s="667">
        <v>65.98</v>
      </c>
      <c r="J577" s="667">
        <v>24</v>
      </c>
      <c r="K577" s="668">
        <v>1583.5</v>
      </c>
    </row>
    <row r="578" spans="1:11" ht="14.4" customHeight="1" x14ac:dyDescent="0.3">
      <c r="A578" s="663" t="s">
        <v>523</v>
      </c>
      <c r="B578" s="664" t="s">
        <v>1838</v>
      </c>
      <c r="C578" s="665" t="s">
        <v>539</v>
      </c>
      <c r="D578" s="666" t="s">
        <v>1842</v>
      </c>
      <c r="E578" s="665" t="s">
        <v>3619</v>
      </c>
      <c r="F578" s="666" t="s">
        <v>3620</v>
      </c>
      <c r="G578" s="665" t="s">
        <v>3031</v>
      </c>
      <c r="H578" s="665" t="s">
        <v>3032</v>
      </c>
      <c r="I578" s="667">
        <v>60.38</v>
      </c>
      <c r="J578" s="667">
        <v>48</v>
      </c>
      <c r="K578" s="668">
        <v>2898.12</v>
      </c>
    </row>
    <row r="579" spans="1:11" ht="14.4" customHeight="1" x14ac:dyDescent="0.3">
      <c r="A579" s="663" t="s">
        <v>523</v>
      </c>
      <c r="B579" s="664" t="s">
        <v>1838</v>
      </c>
      <c r="C579" s="665" t="s">
        <v>539</v>
      </c>
      <c r="D579" s="666" t="s">
        <v>1842</v>
      </c>
      <c r="E579" s="665" t="s">
        <v>3619</v>
      </c>
      <c r="F579" s="666" t="s">
        <v>3620</v>
      </c>
      <c r="G579" s="665" t="s">
        <v>3552</v>
      </c>
      <c r="H579" s="665" t="s">
        <v>3553</v>
      </c>
      <c r="I579" s="667">
        <v>61.67</v>
      </c>
      <c r="J579" s="667">
        <v>24</v>
      </c>
      <c r="K579" s="668">
        <v>1480.05</v>
      </c>
    </row>
    <row r="580" spans="1:11" ht="14.4" customHeight="1" x14ac:dyDescent="0.3">
      <c r="A580" s="663" t="s">
        <v>523</v>
      </c>
      <c r="B580" s="664" t="s">
        <v>1838</v>
      </c>
      <c r="C580" s="665" t="s">
        <v>539</v>
      </c>
      <c r="D580" s="666" t="s">
        <v>1842</v>
      </c>
      <c r="E580" s="665" t="s">
        <v>3619</v>
      </c>
      <c r="F580" s="666" t="s">
        <v>3620</v>
      </c>
      <c r="G580" s="665" t="s">
        <v>3316</v>
      </c>
      <c r="H580" s="665" t="s">
        <v>3317</v>
      </c>
      <c r="I580" s="667">
        <v>64.709999999999994</v>
      </c>
      <c r="J580" s="667">
        <v>24</v>
      </c>
      <c r="K580" s="668">
        <v>1553</v>
      </c>
    </row>
    <row r="581" spans="1:11" ht="14.4" customHeight="1" x14ac:dyDescent="0.3">
      <c r="A581" s="663" t="s">
        <v>523</v>
      </c>
      <c r="B581" s="664" t="s">
        <v>1838</v>
      </c>
      <c r="C581" s="665" t="s">
        <v>539</v>
      </c>
      <c r="D581" s="666" t="s">
        <v>1842</v>
      </c>
      <c r="E581" s="665" t="s">
        <v>3621</v>
      </c>
      <c r="F581" s="666" t="s">
        <v>3622</v>
      </c>
      <c r="G581" s="665" t="s">
        <v>3033</v>
      </c>
      <c r="H581" s="665" t="s">
        <v>3034</v>
      </c>
      <c r="I581" s="667">
        <v>0.3</v>
      </c>
      <c r="J581" s="667">
        <v>3600</v>
      </c>
      <c r="K581" s="668">
        <v>1080</v>
      </c>
    </row>
    <row r="582" spans="1:11" ht="14.4" customHeight="1" x14ac:dyDescent="0.3">
      <c r="A582" s="663" t="s">
        <v>523</v>
      </c>
      <c r="B582" s="664" t="s">
        <v>1838</v>
      </c>
      <c r="C582" s="665" t="s">
        <v>539</v>
      </c>
      <c r="D582" s="666" t="s">
        <v>1842</v>
      </c>
      <c r="E582" s="665" t="s">
        <v>3621</v>
      </c>
      <c r="F582" s="666" t="s">
        <v>3622</v>
      </c>
      <c r="G582" s="665" t="s">
        <v>3035</v>
      </c>
      <c r="H582" s="665" t="s">
        <v>3036</v>
      </c>
      <c r="I582" s="667">
        <v>0.3</v>
      </c>
      <c r="J582" s="667">
        <v>1000</v>
      </c>
      <c r="K582" s="668">
        <v>300</v>
      </c>
    </row>
    <row r="583" spans="1:11" ht="14.4" customHeight="1" x14ac:dyDescent="0.3">
      <c r="A583" s="663" t="s">
        <v>523</v>
      </c>
      <c r="B583" s="664" t="s">
        <v>1838</v>
      </c>
      <c r="C583" s="665" t="s">
        <v>539</v>
      </c>
      <c r="D583" s="666" t="s">
        <v>1842</v>
      </c>
      <c r="E583" s="665" t="s">
        <v>3621</v>
      </c>
      <c r="F583" s="666" t="s">
        <v>3622</v>
      </c>
      <c r="G583" s="665" t="s">
        <v>3037</v>
      </c>
      <c r="H583" s="665" t="s">
        <v>3038</v>
      </c>
      <c r="I583" s="667">
        <v>0.48499999999999999</v>
      </c>
      <c r="J583" s="667">
        <v>1200</v>
      </c>
      <c r="K583" s="668">
        <v>584</v>
      </c>
    </row>
    <row r="584" spans="1:11" ht="14.4" customHeight="1" x14ac:dyDescent="0.3">
      <c r="A584" s="663" t="s">
        <v>523</v>
      </c>
      <c r="B584" s="664" t="s">
        <v>1838</v>
      </c>
      <c r="C584" s="665" t="s">
        <v>539</v>
      </c>
      <c r="D584" s="666" t="s">
        <v>1842</v>
      </c>
      <c r="E584" s="665" t="s">
        <v>3623</v>
      </c>
      <c r="F584" s="666" t="s">
        <v>3624</v>
      </c>
      <c r="G584" s="665" t="s">
        <v>3554</v>
      </c>
      <c r="H584" s="665" t="s">
        <v>3555</v>
      </c>
      <c r="I584" s="667">
        <v>7.5049999999999999</v>
      </c>
      <c r="J584" s="667">
        <v>100</v>
      </c>
      <c r="K584" s="668">
        <v>750.5</v>
      </c>
    </row>
    <row r="585" spans="1:11" ht="14.4" customHeight="1" x14ac:dyDescent="0.3">
      <c r="A585" s="663" t="s">
        <v>523</v>
      </c>
      <c r="B585" s="664" t="s">
        <v>1838</v>
      </c>
      <c r="C585" s="665" t="s">
        <v>539</v>
      </c>
      <c r="D585" s="666" t="s">
        <v>1842</v>
      </c>
      <c r="E585" s="665" t="s">
        <v>3623</v>
      </c>
      <c r="F585" s="666" t="s">
        <v>3624</v>
      </c>
      <c r="G585" s="665" t="s">
        <v>3554</v>
      </c>
      <c r="H585" s="665" t="s">
        <v>3556</v>
      </c>
      <c r="I585" s="667">
        <v>7.503333333333333</v>
      </c>
      <c r="J585" s="667">
        <v>200</v>
      </c>
      <c r="K585" s="668">
        <v>1500.5</v>
      </c>
    </row>
    <row r="586" spans="1:11" ht="14.4" customHeight="1" x14ac:dyDescent="0.3">
      <c r="A586" s="663" t="s">
        <v>523</v>
      </c>
      <c r="B586" s="664" t="s">
        <v>1838</v>
      </c>
      <c r="C586" s="665" t="s">
        <v>539</v>
      </c>
      <c r="D586" s="666" t="s">
        <v>1842</v>
      </c>
      <c r="E586" s="665" t="s">
        <v>3623</v>
      </c>
      <c r="F586" s="666" t="s">
        <v>3624</v>
      </c>
      <c r="G586" s="665" t="s">
        <v>3557</v>
      </c>
      <c r="H586" s="665" t="s">
        <v>3558</v>
      </c>
      <c r="I586" s="667">
        <v>7.501666666666666</v>
      </c>
      <c r="J586" s="667">
        <v>1050</v>
      </c>
      <c r="K586" s="668">
        <v>7878.2</v>
      </c>
    </row>
    <row r="587" spans="1:11" ht="14.4" customHeight="1" x14ac:dyDescent="0.3">
      <c r="A587" s="663" t="s">
        <v>523</v>
      </c>
      <c r="B587" s="664" t="s">
        <v>1838</v>
      </c>
      <c r="C587" s="665" t="s">
        <v>539</v>
      </c>
      <c r="D587" s="666" t="s">
        <v>1842</v>
      </c>
      <c r="E587" s="665" t="s">
        <v>3623</v>
      </c>
      <c r="F587" s="666" t="s">
        <v>3624</v>
      </c>
      <c r="G587" s="665" t="s">
        <v>3557</v>
      </c>
      <c r="H587" s="665" t="s">
        <v>3559</v>
      </c>
      <c r="I587" s="667">
        <v>7.5049999999999999</v>
      </c>
      <c r="J587" s="667">
        <v>450</v>
      </c>
      <c r="K587" s="668">
        <v>3376.5</v>
      </c>
    </row>
    <row r="588" spans="1:11" ht="14.4" customHeight="1" x14ac:dyDescent="0.3">
      <c r="A588" s="663" t="s">
        <v>523</v>
      </c>
      <c r="B588" s="664" t="s">
        <v>1838</v>
      </c>
      <c r="C588" s="665" t="s">
        <v>539</v>
      </c>
      <c r="D588" s="666" t="s">
        <v>1842</v>
      </c>
      <c r="E588" s="665" t="s">
        <v>3623</v>
      </c>
      <c r="F588" s="666" t="s">
        <v>3624</v>
      </c>
      <c r="G588" s="665" t="s">
        <v>3560</v>
      </c>
      <c r="H588" s="665" t="s">
        <v>3561</v>
      </c>
      <c r="I588" s="667">
        <v>7.5039999999999996</v>
      </c>
      <c r="J588" s="667">
        <v>350</v>
      </c>
      <c r="K588" s="668">
        <v>2627</v>
      </c>
    </row>
    <row r="589" spans="1:11" ht="14.4" customHeight="1" x14ac:dyDescent="0.3">
      <c r="A589" s="663" t="s">
        <v>523</v>
      </c>
      <c r="B589" s="664" t="s">
        <v>1838</v>
      </c>
      <c r="C589" s="665" t="s">
        <v>539</v>
      </c>
      <c r="D589" s="666" t="s">
        <v>1842</v>
      </c>
      <c r="E589" s="665" t="s">
        <v>3623</v>
      </c>
      <c r="F589" s="666" t="s">
        <v>3624</v>
      </c>
      <c r="G589" s="665" t="s">
        <v>3560</v>
      </c>
      <c r="H589" s="665" t="s">
        <v>3562</v>
      </c>
      <c r="I589" s="667">
        <v>7.5060000000000002</v>
      </c>
      <c r="J589" s="667">
        <v>500</v>
      </c>
      <c r="K589" s="668">
        <v>3753.5</v>
      </c>
    </row>
    <row r="590" spans="1:11" ht="14.4" customHeight="1" x14ac:dyDescent="0.3">
      <c r="A590" s="663" t="s">
        <v>523</v>
      </c>
      <c r="B590" s="664" t="s">
        <v>1838</v>
      </c>
      <c r="C590" s="665" t="s">
        <v>539</v>
      </c>
      <c r="D590" s="666" t="s">
        <v>1842</v>
      </c>
      <c r="E590" s="665" t="s">
        <v>3623</v>
      </c>
      <c r="F590" s="666" t="s">
        <v>3624</v>
      </c>
      <c r="G590" s="665" t="s">
        <v>3563</v>
      </c>
      <c r="H590" s="665" t="s">
        <v>3564</v>
      </c>
      <c r="I590" s="667">
        <v>7.501666666666666</v>
      </c>
      <c r="J590" s="667">
        <v>450</v>
      </c>
      <c r="K590" s="668">
        <v>3375.5</v>
      </c>
    </row>
    <row r="591" spans="1:11" ht="14.4" customHeight="1" x14ac:dyDescent="0.3">
      <c r="A591" s="663" t="s">
        <v>523</v>
      </c>
      <c r="B591" s="664" t="s">
        <v>1838</v>
      </c>
      <c r="C591" s="665" t="s">
        <v>539</v>
      </c>
      <c r="D591" s="666" t="s">
        <v>1842</v>
      </c>
      <c r="E591" s="665" t="s">
        <v>3623</v>
      </c>
      <c r="F591" s="666" t="s">
        <v>3624</v>
      </c>
      <c r="G591" s="665" t="s">
        <v>3563</v>
      </c>
      <c r="H591" s="665" t="s">
        <v>3565</v>
      </c>
      <c r="I591" s="667">
        <v>7.5</v>
      </c>
      <c r="J591" s="667">
        <v>150</v>
      </c>
      <c r="K591" s="668">
        <v>1125</v>
      </c>
    </row>
    <row r="592" spans="1:11" ht="14.4" customHeight="1" x14ac:dyDescent="0.3">
      <c r="A592" s="663" t="s">
        <v>523</v>
      </c>
      <c r="B592" s="664" t="s">
        <v>1838</v>
      </c>
      <c r="C592" s="665" t="s">
        <v>539</v>
      </c>
      <c r="D592" s="666" t="s">
        <v>1842</v>
      </c>
      <c r="E592" s="665" t="s">
        <v>3623</v>
      </c>
      <c r="F592" s="666" t="s">
        <v>3624</v>
      </c>
      <c r="G592" s="665" t="s">
        <v>3563</v>
      </c>
      <c r="H592" s="665" t="s">
        <v>3566</v>
      </c>
      <c r="I592" s="667">
        <v>7.5049999999999999</v>
      </c>
      <c r="J592" s="667">
        <v>300</v>
      </c>
      <c r="K592" s="668">
        <v>2251.5</v>
      </c>
    </row>
    <row r="593" spans="1:11" ht="14.4" customHeight="1" x14ac:dyDescent="0.3">
      <c r="A593" s="663" t="s">
        <v>523</v>
      </c>
      <c r="B593" s="664" t="s">
        <v>1838</v>
      </c>
      <c r="C593" s="665" t="s">
        <v>539</v>
      </c>
      <c r="D593" s="666" t="s">
        <v>1842</v>
      </c>
      <c r="E593" s="665" t="s">
        <v>3623</v>
      </c>
      <c r="F593" s="666" t="s">
        <v>3624</v>
      </c>
      <c r="G593" s="665" t="s">
        <v>3567</v>
      </c>
      <c r="H593" s="665" t="s">
        <v>3568</v>
      </c>
      <c r="I593" s="667">
        <v>7.5049999999999999</v>
      </c>
      <c r="J593" s="667">
        <v>750</v>
      </c>
      <c r="K593" s="668">
        <v>5628.5</v>
      </c>
    </row>
    <row r="594" spans="1:11" ht="14.4" customHeight="1" x14ac:dyDescent="0.3">
      <c r="A594" s="663" t="s">
        <v>523</v>
      </c>
      <c r="B594" s="664" t="s">
        <v>1838</v>
      </c>
      <c r="C594" s="665" t="s">
        <v>539</v>
      </c>
      <c r="D594" s="666" t="s">
        <v>1842</v>
      </c>
      <c r="E594" s="665" t="s">
        <v>3623</v>
      </c>
      <c r="F594" s="666" t="s">
        <v>3624</v>
      </c>
      <c r="G594" s="665" t="s">
        <v>3567</v>
      </c>
      <c r="H594" s="665" t="s">
        <v>3569</v>
      </c>
      <c r="I594" s="667">
        <v>7.5039999999999996</v>
      </c>
      <c r="J594" s="667">
        <v>550</v>
      </c>
      <c r="K594" s="668">
        <v>4126.5</v>
      </c>
    </row>
    <row r="595" spans="1:11" ht="14.4" customHeight="1" x14ac:dyDescent="0.3">
      <c r="A595" s="663" t="s">
        <v>523</v>
      </c>
      <c r="B595" s="664" t="s">
        <v>1838</v>
      </c>
      <c r="C595" s="665" t="s">
        <v>539</v>
      </c>
      <c r="D595" s="666" t="s">
        <v>1842</v>
      </c>
      <c r="E595" s="665" t="s">
        <v>3623</v>
      </c>
      <c r="F595" s="666" t="s">
        <v>3624</v>
      </c>
      <c r="G595" s="665" t="s">
        <v>3570</v>
      </c>
      <c r="H595" s="665" t="s">
        <v>3571</v>
      </c>
      <c r="I595" s="667">
        <v>7.5</v>
      </c>
      <c r="J595" s="667">
        <v>150</v>
      </c>
      <c r="K595" s="668">
        <v>1125</v>
      </c>
    </row>
    <row r="596" spans="1:11" ht="14.4" customHeight="1" x14ac:dyDescent="0.3">
      <c r="A596" s="663" t="s">
        <v>523</v>
      </c>
      <c r="B596" s="664" t="s">
        <v>1838</v>
      </c>
      <c r="C596" s="665" t="s">
        <v>539</v>
      </c>
      <c r="D596" s="666" t="s">
        <v>1842</v>
      </c>
      <c r="E596" s="665" t="s">
        <v>3623</v>
      </c>
      <c r="F596" s="666" t="s">
        <v>3624</v>
      </c>
      <c r="G596" s="665" t="s">
        <v>3572</v>
      </c>
      <c r="H596" s="665" t="s">
        <v>3573</v>
      </c>
      <c r="I596" s="667">
        <v>12.58</v>
      </c>
      <c r="J596" s="667">
        <v>50</v>
      </c>
      <c r="K596" s="668">
        <v>629</v>
      </c>
    </row>
    <row r="597" spans="1:11" ht="14.4" customHeight="1" x14ac:dyDescent="0.3">
      <c r="A597" s="663" t="s">
        <v>523</v>
      </c>
      <c r="B597" s="664" t="s">
        <v>1838</v>
      </c>
      <c r="C597" s="665" t="s">
        <v>539</v>
      </c>
      <c r="D597" s="666" t="s">
        <v>1842</v>
      </c>
      <c r="E597" s="665" t="s">
        <v>3623</v>
      </c>
      <c r="F597" s="666" t="s">
        <v>3624</v>
      </c>
      <c r="G597" s="665" t="s">
        <v>3572</v>
      </c>
      <c r="H597" s="665" t="s">
        <v>3574</v>
      </c>
      <c r="I597" s="667">
        <v>12.58</v>
      </c>
      <c r="J597" s="667">
        <v>100</v>
      </c>
      <c r="K597" s="668">
        <v>1258</v>
      </c>
    </row>
    <row r="598" spans="1:11" ht="14.4" customHeight="1" x14ac:dyDescent="0.3">
      <c r="A598" s="663" t="s">
        <v>523</v>
      </c>
      <c r="B598" s="664" t="s">
        <v>1838</v>
      </c>
      <c r="C598" s="665" t="s">
        <v>539</v>
      </c>
      <c r="D598" s="666" t="s">
        <v>1842</v>
      </c>
      <c r="E598" s="665" t="s">
        <v>3635</v>
      </c>
      <c r="F598" s="666" t="s">
        <v>3636</v>
      </c>
      <c r="G598" s="665" t="s">
        <v>3575</v>
      </c>
      <c r="H598" s="665" t="s">
        <v>3576</v>
      </c>
      <c r="I598" s="667">
        <v>64.8</v>
      </c>
      <c r="J598" s="667">
        <v>24</v>
      </c>
      <c r="K598" s="668">
        <v>1555.26</v>
      </c>
    </row>
    <row r="599" spans="1:11" ht="14.4" customHeight="1" x14ac:dyDescent="0.3">
      <c r="A599" s="663" t="s">
        <v>523</v>
      </c>
      <c r="B599" s="664" t="s">
        <v>1838</v>
      </c>
      <c r="C599" s="665" t="s">
        <v>539</v>
      </c>
      <c r="D599" s="666" t="s">
        <v>1842</v>
      </c>
      <c r="E599" s="665" t="s">
        <v>3637</v>
      </c>
      <c r="F599" s="666" t="s">
        <v>3638</v>
      </c>
      <c r="G599" s="665" t="s">
        <v>3577</v>
      </c>
      <c r="H599" s="665" t="s">
        <v>3578</v>
      </c>
      <c r="I599" s="667">
        <v>13.79</v>
      </c>
      <c r="J599" s="667">
        <v>50</v>
      </c>
      <c r="K599" s="668">
        <v>689.7</v>
      </c>
    </row>
    <row r="600" spans="1:11" ht="14.4" customHeight="1" x14ac:dyDescent="0.3">
      <c r="A600" s="663" t="s">
        <v>523</v>
      </c>
      <c r="B600" s="664" t="s">
        <v>1838</v>
      </c>
      <c r="C600" s="665" t="s">
        <v>542</v>
      </c>
      <c r="D600" s="666" t="s">
        <v>1843</v>
      </c>
      <c r="E600" s="665" t="s">
        <v>3611</v>
      </c>
      <c r="F600" s="666" t="s">
        <v>3612</v>
      </c>
      <c r="G600" s="665" t="s">
        <v>2829</v>
      </c>
      <c r="H600" s="665" t="s">
        <v>2830</v>
      </c>
      <c r="I600" s="667">
        <v>260.3</v>
      </c>
      <c r="J600" s="667">
        <v>1</v>
      </c>
      <c r="K600" s="668">
        <v>260.3</v>
      </c>
    </row>
    <row r="601" spans="1:11" ht="14.4" customHeight="1" x14ac:dyDescent="0.3">
      <c r="A601" s="663" t="s">
        <v>523</v>
      </c>
      <c r="B601" s="664" t="s">
        <v>1838</v>
      </c>
      <c r="C601" s="665" t="s">
        <v>542</v>
      </c>
      <c r="D601" s="666" t="s">
        <v>1843</v>
      </c>
      <c r="E601" s="665" t="s">
        <v>3611</v>
      </c>
      <c r="F601" s="666" t="s">
        <v>3612</v>
      </c>
      <c r="G601" s="665" t="s">
        <v>3579</v>
      </c>
      <c r="H601" s="665" t="s">
        <v>3580</v>
      </c>
      <c r="I601" s="667">
        <v>0.47</v>
      </c>
      <c r="J601" s="667">
        <v>1000</v>
      </c>
      <c r="K601" s="668">
        <v>470</v>
      </c>
    </row>
    <row r="602" spans="1:11" ht="14.4" customHeight="1" x14ac:dyDescent="0.3">
      <c r="A602" s="663" t="s">
        <v>523</v>
      </c>
      <c r="B602" s="664" t="s">
        <v>1838</v>
      </c>
      <c r="C602" s="665" t="s">
        <v>542</v>
      </c>
      <c r="D602" s="666" t="s">
        <v>1843</v>
      </c>
      <c r="E602" s="665" t="s">
        <v>3611</v>
      </c>
      <c r="F602" s="666" t="s">
        <v>3612</v>
      </c>
      <c r="G602" s="665" t="s">
        <v>3581</v>
      </c>
      <c r="H602" s="665" t="s">
        <v>3582</v>
      </c>
      <c r="I602" s="667">
        <v>233.8</v>
      </c>
      <c r="J602" s="667">
        <v>5</v>
      </c>
      <c r="K602" s="668">
        <v>1168.98</v>
      </c>
    </row>
    <row r="603" spans="1:11" ht="14.4" customHeight="1" x14ac:dyDescent="0.3">
      <c r="A603" s="663" t="s">
        <v>523</v>
      </c>
      <c r="B603" s="664" t="s">
        <v>1838</v>
      </c>
      <c r="C603" s="665" t="s">
        <v>542</v>
      </c>
      <c r="D603" s="666" t="s">
        <v>1843</v>
      </c>
      <c r="E603" s="665" t="s">
        <v>3611</v>
      </c>
      <c r="F603" s="666" t="s">
        <v>3612</v>
      </c>
      <c r="G603" s="665" t="s">
        <v>2839</v>
      </c>
      <c r="H603" s="665" t="s">
        <v>2840</v>
      </c>
      <c r="I603" s="667">
        <v>18.399999999999999</v>
      </c>
      <c r="J603" s="667">
        <v>2000</v>
      </c>
      <c r="K603" s="668">
        <v>36800</v>
      </c>
    </row>
    <row r="604" spans="1:11" ht="14.4" customHeight="1" x14ac:dyDescent="0.3">
      <c r="A604" s="663" t="s">
        <v>523</v>
      </c>
      <c r="B604" s="664" t="s">
        <v>1838</v>
      </c>
      <c r="C604" s="665" t="s">
        <v>542</v>
      </c>
      <c r="D604" s="666" t="s">
        <v>1843</v>
      </c>
      <c r="E604" s="665" t="s">
        <v>3611</v>
      </c>
      <c r="F604" s="666" t="s">
        <v>3612</v>
      </c>
      <c r="G604" s="665" t="s">
        <v>2845</v>
      </c>
      <c r="H604" s="665" t="s">
        <v>2846</v>
      </c>
      <c r="I604" s="667">
        <v>0.67</v>
      </c>
      <c r="J604" s="667">
        <v>500</v>
      </c>
      <c r="K604" s="668">
        <v>335</v>
      </c>
    </row>
    <row r="605" spans="1:11" ht="14.4" customHeight="1" x14ac:dyDescent="0.3">
      <c r="A605" s="663" t="s">
        <v>523</v>
      </c>
      <c r="B605" s="664" t="s">
        <v>1838</v>
      </c>
      <c r="C605" s="665" t="s">
        <v>542</v>
      </c>
      <c r="D605" s="666" t="s">
        <v>1843</v>
      </c>
      <c r="E605" s="665" t="s">
        <v>3611</v>
      </c>
      <c r="F605" s="666" t="s">
        <v>3612</v>
      </c>
      <c r="G605" s="665" t="s">
        <v>3065</v>
      </c>
      <c r="H605" s="665" t="s">
        <v>3066</v>
      </c>
      <c r="I605" s="667">
        <v>157.88999999999999</v>
      </c>
      <c r="J605" s="667">
        <v>40</v>
      </c>
      <c r="K605" s="668">
        <v>6315.44</v>
      </c>
    </row>
    <row r="606" spans="1:11" ht="14.4" customHeight="1" x14ac:dyDescent="0.3">
      <c r="A606" s="663" t="s">
        <v>523</v>
      </c>
      <c r="B606" s="664" t="s">
        <v>1838</v>
      </c>
      <c r="C606" s="665" t="s">
        <v>542</v>
      </c>
      <c r="D606" s="666" t="s">
        <v>1843</v>
      </c>
      <c r="E606" s="665" t="s">
        <v>3611</v>
      </c>
      <c r="F606" s="666" t="s">
        <v>3612</v>
      </c>
      <c r="G606" s="665" t="s">
        <v>2855</v>
      </c>
      <c r="H606" s="665" t="s">
        <v>2856</v>
      </c>
      <c r="I606" s="667">
        <v>1.29</v>
      </c>
      <c r="J606" s="667">
        <v>2400</v>
      </c>
      <c r="K606" s="668">
        <v>3096</v>
      </c>
    </row>
    <row r="607" spans="1:11" ht="14.4" customHeight="1" x14ac:dyDescent="0.3">
      <c r="A607" s="663" t="s">
        <v>523</v>
      </c>
      <c r="B607" s="664" t="s">
        <v>1838</v>
      </c>
      <c r="C607" s="665" t="s">
        <v>542</v>
      </c>
      <c r="D607" s="666" t="s">
        <v>1843</v>
      </c>
      <c r="E607" s="665" t="s">
        <v>3611</v>
      </c>
      <c r="F607" s="666" t="s">
        <v>3612</v>
      </c>
      <c r="G607" s="665" t="s">
        <v>2857</v>
      </c>
      <c r="H607" s="665" t="s">
        <v>2858</v>
      </c>
      <c r="I607" s="667">
        <v>1.17</v>
      </c>
      <c r="J607" s="667">
        <v>1000</v>
      </c>
      <c r="K607" s="668">
        <v>1170</v>
      </c>
    </row>
    <row r="608" spans="1:11" ht="14.4" customHeight="1" x14ac:dyDescent="0.3">
      <c r="A608" s="663" t="s">
        <v>523</v>
      </c>
      <c r="B608" s="664" t="s">
        <v>1838</v>
      </c>
      <c r="C608" s="665" t="s">
        <v>542</v>
      </c>
      <c r="D608" s="666" t="s">
        <v>1843</v>
      </c>
      <c r="E608" s="665" t="s">
        <v>3611</v>
      </c>
      <c r="F608" s="666" t="s">
        <v>3612</v>
      </c>
      <c r="G608" s="665" t="s">
        <v>3189</v>
      </c>
      <c r="H608" s="665" t="s">
        <v>3190</v>
      </c>
      <c r="I608" s="667">
        <v>10.87</v>
      </c>
      <c r="J608" s="667">
        <v>300</v>
      </c>
      <c r="K608" s="668">
        <v>3260.25</v>
      </c>
    </row>
    <row r="609" spans="1:11" ht="14.4" customHeight="1" x14ac:dyDescent="0.3">
      <c r="A609" s="663" t="s">
        <v>523</v>
      </c>
      <c r="B609" s="664" t="s">
        <v>1838</v>
      </c>
      <c r="C609" s="665" t="s">
        <v>542</v>
      </c>
      <c r="D609" s="666" t="s">
        <v>1843</v>
      </c>
      <c r="E609" s="665" t="s">
        <v>3611</v>
      </c>
      <c r="F609" s="666" t="s">
        <v>3612</v>
      </c>
      <c r="G609" s="665" t="s">
        <v>2871</v>
      </c>
      <c r="H609" s="665" t="s">
        <v>2873</v>
      </c>
      <c r="I609" s="667">
        <v>191.13</v>
      </c>
      <c r="J609" s="667">
        <v>5</v>
      </c>
      <c r="K609" s="668">
        <v>955.65</v>
      </c>
    </row>
    <row r="610" spans="1:11" ht="14.4" customHeight="1" x14ac:dyDescent="0.3">
      <c r="A610" s="663" t="s">
        <v>523</v>
      </c>
      <c r="B610" s="664" t="s">
        <v>1838</v>
      </c>
      <c r="C610" s="665" t="s">
        <v>542</v>
      </c>
      <c r="D610" s="666" t="s">
        <v>1843</v>
      </c>
      <c r="E610" s="665" t="s">
        <v>3611</v>
      </c>
      <c r="F610" s="666" t="s">
        <v>3612</v>
      </c>
      <c r="G610" s="665" t="s">
        <v>3068</v>
      </c>
      <c r="H610" s="665" t="s">
        <v>3069</v>
      </c>
      <c r="I610" s="667">
        <v>5.28</v>
      </c>
      <c r="J610" s="667">
        <v>800</v>
      </c>
      <c r="K610" s="668">
        <v>4222.8</v>
      </c>
    </row>
    <row r="611" spans="1:11" ht="14.4" customHeight="1" x14ac:dyDescent="0.3">
      <c r="A611" s="663" t="s">
        <v>523</v>
      </c>
      <c r="B611" s="664" t="s">
        <v>1838</v>
      </c>
      <c r="C611" s="665" t="s">
        <v>542</v>
      </c>
      <c r="D611" s="666" t="s">
        <v>1843</v>
      </c>
      <c r="E611" s="665" t="s">
        <v>3611</v>
      </c>
      <c r="F611" s="666" t="s">
        <v>3612</v>
      </c>
      <c r="G611" s="665" t="s">
        <v>3193</v>
      </c>
      <c r="H611" s="665" t="s">
        <v>3194</v>
      </c>
      <c r="I611" s="667">
        <v>790.88</v>
      </c>
      <c r="J611" s="667">
        <v>1</v>
      </c>
      <c r="K611" s="668">
        <v>790.88</v>
      </c>
    </row>
    <row r="612" spans="1:11" ht="14.4" customHeight="1" x14ac:dyDescent="0.3">
      <c r="A612" s="663" t="s">
        <v>523</v>
      </c>
      <c r="B612" s="664" t="s">
        <v>1838</v>
      </c>
      <c r="C612" s="665" t="s">
        <v>542</v>
      </c>
      <c r="D612" s="666" t="s">
        <v>1843</v>
      </c>
      <c r="E612" s="665" t="s">
        <v>3611</v>
      </c>
      <c r="F612" s="666" t="s">
        <v>3612</v>
      </c>
      <c r="G612" s="665" t="s">
        <v>3195</v>
      </c>
      <c r="H612" s="665" t="s">
        <v>3196</v>
      </c>
      <c r="I612" s="667">
        <v>0.19</v>
      </c>
      <c r="J612" s="667">
        <v>600</v>
      </c>
      <c r="K612" s="668">
        <v>111.83</v>
      </c>
    </row>
    <row r="613" spans="1:11" ht="14.4" customHeight="1" x14ac:dyDescent="0.3">
      <c r="A613" s="663" t="s">
        <v>523</v>
      </c>
      <c r="B613" s="664" t="s">
        <v>1838</v>
      </c>
      <c r="C613" s="665" t="s">
        <v>542</v>
      </c>
      <c r="D613" s="666" t="s">
        <v>1843</v>
      </c>
      <c r="E613" s="665" t="s">
        <v>3611</v>
      </c>
      <c r="F613" s="666" t="s">
        <v>3612</v>
      </c>
      <c r="G613" s="665" t="s">
        <v>2884</v>
      </c>
      <c r="H613" s="665" t="s">
        <v>2885</v>
      </c>
      <c r="I613" s="667">
        <v>125.75</v>
      </c>
      <c r="J613" s="667">
        <v>40</v>
      </c>
      <c r="K613" s="668">
        <v>5029.84</v>
      </c>
    </row>
    <row r="614" spans="1:11" ht="14.4" customHeight="1" x14ac:dyDescent="0.3">
      <c r="A614" s="663" t="s">
        <v>523</v>
      </c>
      <c r="B614" s="664" t="s">
        <v>1838</v>
      </c>
      <c r="C614" s="665" t="s">
        <v>542</v>
      </c>
      <c r="D614" s="666" t="s">
        <v>1843</v>
      </c>
      <c r="E614" s="665" t="s">
        <v>3611</v>
      </c>
      <c r="F614" s="666" t="s">
        <v>3612</v>
      </c>
      <c r="G614" s="665" t="s">
        <v>3203</v>
      </c>
      <c r="H614" s="665" t="s">
        <v>3204</v>
      </c>
      <c r="I614" s="667">
        <v>96.19</v>
      </c>
      <c r="J614" s="667">
        <v>5</v>
      </c>
      <c r="K614" s="668">
        <v>480.95</v>
      </c>
    </row>
    <row r="615" spans="1:11" ht="14.4" customHeight="1" x14ac:dyDescent="0.3">
      <c r="A615" s="663" t="s">
        <v>523</v>
      </c>
      <c r="B615" s="664" t="s">
        <v>1838</v>
      </c>
      <c r="C615" s="665" t="s">
        <v>542</v>
      </c>
      <c r="D615" s="666" t="s">
        <v>1843</v>
      </c>
      <c r="E615" s="665" t="s">
        <v>3611</v>
      </c>
      <c r="F615" s="666" t="s">
        <v>3612</v>
      </c>
      <c r="G615" s="665" t="s">
        <v>3074</v>
      </c>
      <c r="H615" s="665" t="s">
        <v>3076</v>
      </c>
      <c r="I615" s="667">
        <v>0.26</v>
      </c>
      <c r="J615" s="667">
        <v>1000</v>
      </c>
      <c r="K615" s="668">
        <v>260</v>
      </c>
    </row>
    <row r="616" spans="1:11" ht="14.4" customHeight="1" x14ac:dyDescent="0.3">
      <c r="A616" s="663" t="s">
        <v>523</v>
      </c>
      <c r="B616" s="664" t="s">
        <v>1838</v>
      </c>
      <c r="C616" s="665" t="s">
        <v>542</v>
      </c>
      <c r="D616" s="666" t="s">
        <v>1843</v>
      </c>
      <c r="E616" s="665" t="s">
        <v>3613</v>
      </c>
      <c r="F616" s="666" t="s">
        <v>3614</v>
      </c>
      <c r="G616" s="665" t="s">
        <v>2896</v>
      </c>
      <c r="H616" s="665" t="s">
        <v>2897</v>
      </c>
      <c r="I616" s="667">
        <v>2.83</v>
      </c>
      <c r="J616" s="667">
        <v>50</v>
      </c>
      <c r="K616" s="668">
        <v>141.5</v>
      </c>
    </row>
    <row r="617" spans="1:11" ht="14.4" customHeight="1" x14ac:dyDescent="0.3">
      <c r="A617" s="663" t="s">
        <v>523</v>
      </c>
      <c r="B617" s="664" t="s">
        <v>1838</v>
      </c>
      <c r="C617" s="665" t="s">
        <v>542</v>
      </c>
      <c r="D617" s="666" t="s">
        <v>1843</v>
      </c>
      <c r="E617" s="665" t="s">
        <v>3613</v>
      </c>
      <c r="F617" s="666" t="s">
        <v>3614</v>
      </c>
      <c r="G617" s="665" t="s">
        <v>2900</v>
      </c>
      <c r="H617" s="665" t="s">
        <v>2901</v>
      </c>
      <c r="I617" s="667">
        <v>11.14</v>
      </c>
      <c r="J617" s="667">
        <v>50</v>
      </c>
      <c r="K617" s="668">
        <v>557</v>
      </c>
    </row>
    <row r="618" spans="1:11" ht="14.4" customHeight="1" x14ac:dyDescent="0.3">
      <c r="A618" s="663" t="s">
        <v>523</v>
      </c>
      <c r="B618" s="664" t="s">
        <v>1838</v>
      </c>
      <c r="C618" s="665" t="s">
        <v>542</v>
      </c>
      <c r="D618" s="666" t="s">
        <v>1843</v>
      </c>
      <c r="E618" s="665" t="s">
        <v>3613</v>
      </c>
      <c r="F618" s="666" t="s">
        <v>3614</v>
      </c>
      <c r="G618" s="665" t="s">
        <v>3077</v>
      </c>
      <c r="H618" s="665" t="s">
        <v>3078</v>
      </c>
      <c r="I618" s="667">
        <v>1.67</v>
      </c>
      <c r="J618" s="667">
        <v>200</v>
      </c>
      <c r="K618" s="668">
        <v>334</v>
      </c>
    </row>
    <row r="619" spans="1:11" ht="14.4" customHeight="1" x14ac:dyDescent="0.3">
      <c r="A619" s="663" t="s">
        <v>523</v>
      </c>
      <c r="B619" s="664" t="s">
        <v>1838</v>
      </c>
      <c r="C619" s="665" t="s">
        <v>542</v>
      </c>
      <c r="D619" s="666" t="s">
        <v>1843</v>
      </c>
      <c r="E619" s="665" t="s">
        <v>3613</v>
      </c>
      <c r="F619" s="666" t="s">
        <v>3614</v>
      </c>
      <c r="G619" s="665" t="s">
        <v>3079</v>
      </c>
      <c r="H619" s="665" t="s">
        <v>3080</v>
      </c>
      <c r="I619" s="667">
        <v>0.48</v>
      </c>
      <c r="J619" s="667">
        <v>1800</v>
      </c>
      <c r="K619" s="668">
        <v>864</v>
      </c>
    </row>
    <row r="620" spans="1:11" ht="14.4" customHeight="1" x14ac:dyDescent="0.3">
      <c r="A620" s="663" t="s">
        <v>523</v>
      </c>
      <c r="B620" s="664" t="s">
        <v>1838</v>
      </c>
      <c r="C620" s="665" t="s">
        <v>542</v>
      </c>
      <c r="D620" s="666" t="s">
        <v>1843</v>
      </c>
      <c r="E620" s="665" t="s">
        <v>3613</v>
      </c>
      <c r="F620" s="666" t="s">
        <v>3614</v>
      </c>
      <c r="G620" s="665" t="s">
        <v>3081</v>
      </c>
      <c r="H620" s="665" t="s">
        <v>3082</v>
      </c>
      <c r="I620" s="667">
        <v>0.67</v>
      </c>
      <c r="J620" s="667">
        <v>1200</v>
      </c>
      <c r="K620" s="668">
        <v>804</v>
      </c>
    </row>
    <row r="621" spans="1:11" ht="14.4" customHeight="1" x14ac:dyDescent="0.3">
      <c r="A621" s="663" t="s">
        <v>523</v>
      </c>
      <c r="B621" s="664" t="s">
        <v>1838</v>
      </c>
      <c r="C621" s="665" t="s">
        <v>542</v>
      </c>
      <c r="D621" s="666" t="s">
        <v>1843</v>
      </c>
      <c r="E621" s="665" t="s">
        <v>3613</v>
      </c>
      <c r="F621" s="666" t="s">
        <v>3614</v>
      </c>
      <c r="G621" s="665" t="s">
        <v>2910</v>
      </c>
      <c r="H621" s="665" t="s">
        <v>2911</v>
      </c>
      <c r="I621" s="667">
        <v>6.18</v>
      </c>
      <c r="J621" s="667">
        <v>20</v>
      </c>
      <c r="K621" s="668">
        <v>123.6</v>
      </c>
    </row>
    <row r="622" spans="1:11" ht="14.4" customHeight="1" x14ac:dyDescent="0.3">
      <c r="A622" s="663" t="s">
        <v>523</v>
      </c>
      <c r="B622" s="664" t="s">
        <v>1838</v>
      </c>
      <c r="C622" s="665" t="s">
        <v>542</v>
      </c>
      <c r="D622" s="666" t="s">
        <v>1843</v>
      </c>
      <c r="E622" s="665" t="s">
        <v>3613</v>
      </c>
      <c r="F622" s="666" t="s">
        <v>3614</v>
      </c>
      <c r="G622" s="665" t="s">
        <v>2928</v>
      </c>
      <c r="H622" s="665" t="s">
        <v>2929</v>
      </c>
      <c r="I622" s="667">
        <v>0.01</v>
      </c>
      <c r="J622" s="667">
        <v>100</v>
      </c>
      <c r="K622" s="668">
        <v>1</v>
      </c>
    </row>
    <row r="623" spans="1:11" ht="14.4" customHeight="1" x14ac:dyDescent="0.3">
      <c r="A623" s="663" t="s">
        <v>523</v>
      </c>
      <c r="B623" s="664" t="s">
        <v>1838</v>
      </c>
      <c r="C623" s="665" t="s">
        <v>542</v>
      </c>
      <c r="D623" s="666" t="s">
        <v>1843</v>
      </c>
      <c r="E623" s="665" t="s">
        <v>3613</v>
      </c>
      <c r="F623" s="666" t="s">
        <v>3614</v>
      </c>
      <c r="G623" s="665" t="s">
        <v>3091</v>
      </c>
      <c r="H623" s="665" t="s">
        <v>3092</v>
      </c>
      <c r="I623" s="667">
        <v>17.98</v>
      </c>
      <c r="J623" s="667">
        <v>50</v>
      </c>
      <c r="K623" s="668">
        <v>899</v>
      </c>
    </row>
    <row r="624" spans="1:11" ht="14.4" customHeight="1" x14ac:dyDescent="0.3">
      <c r="A624" s="663" t="s">
        <v>523</v>
      </c>
      <c r="B624" s="664" t="s">
        <v>1838</v>
      </c>
      <c r="C624" s="665" t="s">
        <v>542</v>
      </c>
      <c r="D624" s="666" t="s">
        <v>1843</v>
      </c>
      <c r="E624" s="665" t="s">
        <v>3613</v>
      </c>
      <c r="F624" s="666" t="s">
        <v>3614</v>
      </c>
      <c r="G624" s="665" t="s">
        <v>3364</v>
      </c>
      <c r="H624" s="665" t="s">
        <v>3365</v>
      </c>
      <c r="I624" s="667">
        <v>76.23</v>
      </c>
      <c r="J624" s="667">
        <v>30</v>
      </c>
      <c r="K624" s="668">
        <v>2286.9</v>
      </c>
    </row>
    <row r="625" spans="1:11" ht="14.4" customHeight="1" x14ac:dyDescent="0.3">
      <c r="A625" s="663" t="s">
        <v>523</v>
      </c>
      <c r="B625" s="664" t="s">
        <v>1838</v>
      </c>
      <c r="C625" s="665" t="s">
        <v>542</v>
      </c>
      <c r="D625" s="666" t="s">
        <v>1843</v>
      </c>
      <c r="E625" s="665" t="s">
        <v>3613</v>
      </c>
      <c r="F625" s="666" t="s">
        <v>3614</v>
      </c>
      <c r="G625" s="665" t="s">
        <v>3583</v>
      </c>
      <c r="H625" s="665" t="s">
        <v>3584</v>
      </c>
      <c r="I625" s="667">
        <v>21.9</v>
      </c>
      <c r="J625" s="667">
        <v>10</v>
      </c>
      <c r="K625" s="668">
        <v>219.01</v>
      </c>
    </row>
    <row r="626" spans="1:11" ht="14.4" customHeight="1" x14ac:dyDescent="0.3">
      <c r="A626" s="663" t="s">
        <v>523</v>
      </c>
      <c r="B626" s="664" t="s">
        <v>1838</v>
      </c>
      <c r="C626" s="665" t="s">
        <v>542</v>
      </c>
      <c r="D626" s="666" t="s">
        <v>1843</v>
      </c>
      <c r="E626" s="665" t="s">
        <v>3613</v>
      </c>
      <c r="F626" s="666" t="s">
        <v>3614</v>
      </c>
      <c r="G626" s="665" t="s">
        <v>3585</v>
      </c>
      <c r="H626" s="665" t="s">
        <v>3586</v>
      </c>
      <c r="I626" s="667">
        <v>12.1</v>
      </c>
      <c r="J626" s="667">
        <v>50</v>
      </c>
      <c r="K626" s="668">
        <v>605</v>
      </c>
    </row>
    <row r="627" spans="1:11" ht="14.4" customHeight="1" x14ac:dyDescent="0.3">
      <c r="A627" s="663" t="s">
        <v>523</v>
      </c>
      <c r="B627" s="664" t="s">
        <v>1838</v>
      </c>
      <c r="C627" s="665" t="s">
        <v>542</v>
      </c>
      <c r="D627" s="666" t="s">
        <v>1843</v>
      </c>
      <c r="E627" s="665" t="s">
        <v>3629</v>
      </c>
      <c r="F627" s="666" t="s">
        <v>3630</v>
      </c>
      <c r="G627" s="665" t="s">
        <v>3217</v>
      </c>
      <c r="H627" s="665" t="s">
        <v>3218</v>
      </c>
      <c r="I627" s="667">
        <v>1.19</v>
      </c>
      <c r="J627" s="667">
        <v>300</v>
      </c>
      <c r="K627" s="668">
        <v>357</v>
      </c>
    </row>
    <row r="628" spans="1:11" ht="14.4" customHeight="1" x14ac:dyDescent="0.3">
      <c r="A628" s="663" t="s">
        <v>523</v>
      </c>
      <c r="B628" s="664" t="s">
        <v>1838</v>
      </c>
      <c r="C628" s="665" t="s">
        <v>542</v>
      </c>
      <c r="D628" s="666" t="s">
        <v>1843</v>
      </c>
      <c r="E628" s="665" t="s">
        <v>3629</v>
      </c>
      <c r="F628" s="666" t="s">
        <v>3630</v>
      </c>
      <c r="G628" s="665" t="s">
        <v>3237</v>
      </c>
      <c r="H628" s="665" t="s">
        <v>3238</v>
      </c>
      <c r="I628" s="667">
        <v>141.55000000000001</v>
      </c>
      <c r="J628" s="667">
        <v>1</v>
      </c>
      <c r="K628" s="668">
        <v>141.55000000000001</v>
      </c>
    </row>
    <row r="629" spans="1:11" ht="14.4" customHeight="1" x14ac:dyDescent="0.3">
      <c r="A629" s="663" t="s">
        <v>523</v>
      </c>
      <c r="B629" s="664" t="s">
        <v>1838</v>
      </c>
      <c r="C629" s="665" t="s">
        <v>542</v>
      </c>
      <c r="D629" s="666" t="s">
        <v>1843</v>
      </c>
      <c r="E629" s="665" t="s">
        <v>3629</v>
      </c>
      <c r="F629" s="666" t="s">
        <v>3630</v>
      </c>
      <c r="G629" s="665" t="s">
        <v>3133</v>
      </c>
      <c r="H629" s="665" t="s">
        <v>3134</v>
      </c>
      <c r="I629" s="667">
        <v>303.98500000000001</v>
      </c>
      <c r="J629" s="667">
        <v>3</v>
      </c>
      <c r="K629" s="668">
        <v>911.97</v>
      </c>
    </row>
    <row r="630" spans="1:11" ht="14.4" customHeight="1" x14ac:dyDescent="0.3">
      <c r="A630" s="663" t="s">
        <v>523</v>
      </c>
      <c r="B630" s="664" t="s">
        <v>1838</v>
      </c>
      <c r="C630" s="665" t="s">
        <v>542</v>
      </c>
      <c r="D630" s="666" t="s">
        <v>1843</v>
      </c>
      <c r="E630" s="665" t="s">
        <v>3629</v>
      </c>
      <c r="F630" s="666" t="s">
        <v>3630</v>
      </c>
      <c r="G630" s="665" t="s">
        <v>3587</v>
      </c>
      <c r="H630" s="665" t="s">
        <v>3588</v>
      </c>
      <c r="I630" s="667">
        <v>39.04</v>
      </c>
      <c r="J630" s="667">
        <v>2</v>
      </c>
      <c r="K630" s="668">
        <v>78.08</v>
      </c>
    </row>
    <row r="631" spans="1:11" ht="14.4" customHeight="1" x14ac:dyDescent="0.3">
      <c r="A631" s="663" t="s">
        <v>523</v>
      </c>
      <c r="B631" s="664" t="s">
        <v>1838</v>
      </c>
      <c r="C631" s="665" t="s">
        <v>542</v>
      </c>
      <c r="D631" s="666" t="s">
        <v>1843</v>
      </c>
      <c r="E631" s="665" t="s">
        <v>3629</v>
      </c>
      <c r="F631" s="666" t="s">
        <v>3630</v>
      </c>
      <c r="G631" s="665" t="s">
        <v>3161</v>
      </c>
      <c r="H631" s="665" t="s">
        <v>3162</v>
      </c>
      <c r="I631" s="667">
        <v>3105</v>
      </c>
      <c r="J631" s="667">
        <v>4</v>
      </c>
      <c r="K631" s="668">
        <v>12420</v>
      </c>
    </row>
    <row r="632" spans="1:11" ht="14.4" customHeight="1" x14ac:dyDescent="0.3">
      <c r="A632" s="663" t="s">
        <v>523</v>
      </c>
      <c r="B632" s="664" t="s">
        <v>1838</v>
      </c>
      <c r="C632" s="665" t="s">
        <v>542</v>
      </c>
      <c r="D632" s="666" t="s">
        <v>1843</v>
      </c>
      <c r="E632" s="665" t="s">
        <v>3629</v>
      </c>
      <c r="F632" s="666" t="s">
        <v>3630</v>
      </c>
      <c r="G632" s="665" t="s">
        <v>3163</v>
      </c>
      <c r="H632" s="665" t="s">
        <v>3164</v>
      </c>
      <c r="I632" s="667">
        <v>2897.6</v>
      </c>
      <c r="J632" s="667">
        <v>1</v>
      </c>
      <c r="K632" s="668">
        <v>2897.6</v>
      </c>
    </row>
    <row r="633" spans="1:11" ht="14.4" customHeight="1" x14ac:dyDescent="0.3">
      <c r="A633" s="663" t="s">
        <v>523</v>
      </c>
      <c r="B633" s="664" t="s">
        <v>1838</v>
      </c>
      <c r="C633" s="665" t="s">
        <v>542</v>
      </c>
      <c r="D633" s="666" t="s">
        <v>1843</v>
      </c>
      <c r="E633" s="665" t="s">
        <v>3629</v>
      </c>
      <c r="F633" s="666" t="s">
        <v>3630</v>
      </c>
      <c r="G633" s="665" t="s">
        <v>3490</v>
      </c>
      <c r="H633" s="665" t="s">
        <v>3491</v>
      </c>
      <c r="I633" s="667">
        <v>1725</v>
      </c>
      <c r="J633" s="667">
        <v>3</v>
      </c>
      <c r="K633" s="668">
        <v>5175</v>
      </c>
    </row>
    <row r="634" spans="1:11" ht="14.4" customHeight="1" x14ac:dyDescent="0.3">
      <c r="A634" s="663" t="s">
        <v>523</v>
      </c>
      <c r="B634" s="664" t="s">
        <v>1838</v>
      </c>
      <c r="C634" s="665" t="s">
        <v>542</v>
      </c>
      <c r="D634" s="666" t="s">
        <v>1843</v>
      </c>
      <c r="E634" s="665" t="s">
        <v>3629</v>
      </c>
      <c r="F634" s="666" t="s">
        <v>3630</v>
      </c>
      <c r="G634" s="665" t="s">
        <v>3492</v>
      </c>
      <c r="H634" s="665" t="s">
        <v>3493</v>
      </c>
      <c r="I634" s="667">
        <v>996</v>
      </c>
      <c r="J634" s="667">
        <v>4</v>
      </c>
      <c r="K634" s="668">
        <v>3984</v>
      </c>
    </row>
    <row r="635" spans="1:11" ht="14.4" customHeight="1" x14ac:dyDescent="0.3">
      <c r="A635" s="663" t="s">
        <v>523</v>
      </c>
      <c r="B635" s="664" t="s">
        <v>1838</v>
      </c>
      <c r="C635" s="665" t="s">
        <v>542</v>
      </c>
      <c r="D635" s="666" t="s">
        <v>1843</v>
      </c>
      <c r="E635" s="665" t="s">
        <v>3629</v>
      </c>
      <c r="F635" s="666" t="s">
        <v>3630</v>
      </c>
      <c r="G635" s="665" t="s">
        <v>3589</v>
      </c>
      <c r="H635" s="665" t="s">
        <v>3590</v>
      </c>
      <c r="I635" s="667">
        <v>7200</v>
      </c>
      <c r="J635" s="667">
        <v>1</v>
      </c>
      <c r="K635" s="668">
        <v>7200</v>
      </c>
    </row>
    <row r="636" spans="1:11" ht="14.4" customHeight="1" x14ac:dyDescent="0.3">
      <c r="A636" s="663" t="s">
        <v>523</v>
      </c>
      <c r="B636" s="664" t="s">
        <v>1838</v>
      </c>
      <c r="C636" s="665" t="s">
        <v>542</v>
      </c>
      <c r="D636" s="666" t="s">
        <v>1843</v>
      </c>
      <c r="E636" s="665" t="s">
        <v>3629</v>
      </c>
      <c r="F636" s="666" t="s">
        <v>3630</v>
      </c>
      <c r="G636" s="665" t="s">
        <v>3494</v>
      </c>
      <c r="H636" s="665" t="s">
        <v>3495</v>
      </c>
      <c r="I636" s="667">
        <v>996</v>
      </c>
      <c r="J636" s="667">
        <v>2</v>
      </c>
      <c r="K636" s="668">
        <v>1992</v>
      </c>
    </row>
    <row r="637" spans="1:11" ht="14.4" customHeight="1" x14ac:dyDescent="0.3">
      <c r="A637" s="663" t="s">
        <v>523</v>
      </c>
      <c r="B637" s="664" t="s">
        <v>1838</v>
      </c>
      <c r="C637" s="665" t="s">
        <v>542</v>
      </c>
      <c r="D637" s="666" t="s">
        <v>1843</v>
      </c>
      <c r="E637" s="665" t="s">
        <v>3629</v>
      </c>
      <c r="F637" s="666" t="s">
        <v>3630</v>
      </c>
      <c r="G637" s="665" t="s">
        <v>3591</v>
      </c>
      <c r="H637" s="665" t="s">
        <v>3592</v>
      </c>
      <c r="I637" s="667">
        <v>7200</v>
      </c>
      <c r="J637" s="667">
        <v>3</v>
      </c>
      <c r="K637" s="668">
        <v>21600</v>
      </c>
    </row>
    <row r="638" spans="1:11" ht="14.4" customHeight="1" x14ac:dyDescent="0.3">
      <c r="A638" s="663" t="s">
        <v>523</v>
      </c>
      <c r="B638" s="664" t="s">
        <v>1838</v>
      </c>
      <c r="C638" s="665" t="s">
        <v>542</v>
      </c>
      <c r="D638" s="666" t="s">
        <v>1843</v>
      </c>
      <c r="E638" s="665" t="s">
        <v>3629</v>
      </c>
      <c r="F638" s="666" t="s">
        <v>3630</v>
      </c>
      <c r="G638" s="665" t="s">
        <v>3593</v>
      </c>
      <c r="H638" s="665" t="s">
        <v>3594</v>
      </c>
      <c r="I638" s="667">
        <v>7200</v>
      </c>
      <c r="J638" s="667">
        <v>1</v>
      </c>
      <c r="K638" s="668">
        <v>7200</v>
      </c>
    </row>
    <row r="639" spans="1:11" ht="14.4" customHeight="1" x14ac:dyDescent="0.3">
      <c r="A639" s="663" t="s">
        <v>523</v>
      </c>
      <c r="B639" s="664" t="s">
        <v>1838</v>
      </c>
      <c r="C639" s="665" t="s">
        <v>542</v>
      </c>
      <c r="D639" s="666" t="s">
        <v>1843</v>
      </c>
      <c r="E639" s="665" t="s">
        <v>3629</v>
      </c>
      <c r="F639" s="666" t="s">
        <v>3630</v>
      </c>
      <c r="G639" s="665" t="s">
        <v>3595</v>
      </c>
      <c r="H639" s="665" t="s">
        <v>3596</v>
      </c>
      <c r="I639" s="667">
        <v>7200</v>
      </c>
      <c r="J639" s="667">
        <v>1</v>
      </c>
      <c r="K639" s="668">
        <v>7200</v>
      </c>
    </row>
    <row r="640" spans="1:11" ht="14.4" customHeight="1" x14ac:dyDescent="0.3">
      <c r="A640" s="663" t="s">
        <v>523</v>
      </c>
      <c r="B640" s="664" t="s">
        <v>1838</v>
      </c>
      <c r="C640" s="665" t="s">
        <v>542</v>
      </c>
      <c r="D640" s="666" t="s">
        <v>1843</v>
      </c>
      <c r="E640" s="665" t="s">
        <v>3629</v>
      </c>
      <c r="F640" s="666" t="s">
        <v>3630</v>
      </c>
      <c r="G640" s="665" t="s">
        <v>3597</v>
      </c>
      <c r="H640" s="665" t="s">
        <v>3598</v>
      </c>
      <c r="I640" s="667">
        <v>1038</v>
      </c>
      <c r="J640" s="667">
        <v>2</v>
      </c>
      <c r="K640" s="668">
        <v>2076</v>
      </c>
    </row>
    <row r="641" spans="1:11" ht="14.4" customHeight="1" x14ac:dyDescent="0.3">
      <c r="A641" s="663" t="s">
        <v>523</v>
      </c>
      <c r="B641" s="664" t="s">
        <v>1838</v>
      </c>
      <c r="C641" s="665" t="s">
        <v>542</v>
      </c>
      <c r="D641" s="666" t="s">
        <v>1843</v>
      </c>
      <c r="E641" s="665" t="s">
        <v>3629</v>
      </c>
      <c r="F641" s="666" t="s">
        <v>3630</v>
      </c>
      <c r="G641" s="665" t="s">
        <v>3496</v>
      </c>
      <c r="H641" s="665" t="s">
        <v>3497</v>
      </c>
      <c r="I641" s="667">
        <v>7200</v>
      </c>
      <c r="J641" s="667">
        <v>1</v>
      </c>
      <c r="K641" s="668">
        <v>7200</v>
      </c>
    </row>
    <row r="642" spans="1:11" ht="14.4" customHeight="1" x14ac:dyDescent="0.3">
      <c r="A642" s="663" t="s">
        <v>523</v>
      </c>
      <c r="B642" s="664" t="s">
        <v>1838</v>
      </c>
      <c r="C642" s="665" t="s">
        <v>542</v>
      </c>
      <c r="D642" s="666" t="s">
        <v>1843</v>
      </c>
      <c r="E642" s="665" t="s">
        <v>3629</v>
      </c>
      <c r="F642" s="666" t="s">
        <v>3630</v>
      </c>
      <c r="G642" s="665" t="s">
        <v>3165</v>
      </c>
      <c r="H642" s="665" t="s">
        <v>3166</v>
      </c>
      <c r="I642" s="667">
        <v>2200</v>
      </c>
      <c r="J642" s="667">
        <v>1</v>
      </c>
      <c r="K642" s="668">
        <v>2200</v>
      </c>
    </row>
    <row r="643" spans="1:11" ht="14.4" customHeight="1" x14ac:dyDescent="0.3">
      <c r="A643" s="663" t="s">
        <v>523</v>
      </c>
      <c r="B643" s="664" t="s">
        <v>1838</v>
      </c>
      <c r="C643" s="665" t="s">
        <v>542</v>
      </c>
      <c r="D643" s="666" t="s">
        <v>1843</v>
      </c>
      <c r="E643" s="665" t="s">
        <v>3629</v>
      </c>
      <c r="F643" s="666" t="s">
        <v>3630</v>
      </c>
      <c r="G643" s="665" t="s">
        <v>3599</v>
      </c>
      <c r="H643" s="665" t="s">
        <v>3600</v>
      </c>
      <c r="I643" s="667">
        <v>131.88999999999999</v>
      </c>
      <c r="J643" s="667">
        <v>12</v>
      </c>
      <c r="K643" s="668">
        <v>1582.68</v>
      </c>
    </row>
    <row r="644" spans="1:11" ht="14.4" customHeight="1" x14ac:dyDescent="0.3">
      <c r="A644" s="663" t="s">
        <v>523</v>
      </c>
      <c r="B644" s="664" t="s">
        <v>1838</v>
      </c>
      <c r="C644" s="665" t="s">
        <v>542</v>
      </c>
      <c r="D644" s="666" t="s">
        <v>1843</v>
      </c>
      <c r="E644" s="665" t="s">
        <v>3629</v>
      </c>
      <c r="F644" s="666" t="s">
        <v>3630</v>
      </c>
      <c r="G644" s="665" t="s">
        <v>3601</v>
      </c>
      <c r="H644" s="665" t="s">
        <v>3602</v>
      </c>
      <c r="I644" s="667">
        <v>143.99</v>
      </c>
      <c r="J644" s="667">
        <v>30</v>
      </c>
      <c r="K644" s="668">
        <v>4319.78</v>
      </c>
    </row>
    <row r="645" spans="1:11" ht="14.4" customHeight="1" x14ac:dyDescent="0.3">
      <c r="A645" s="663" t="s">
        <v>523</v>
      </c>
      <c r="B645" s="664" t="s">
        <v>1838</v>
      </c>
      <c r="C645" s="665" t="s">
        <v>542</v>
      </c>
      <c r="D645" s="666" t="s">
        <v>1843</v>
      </c>
      <c r="E645" s="665" t="s">
        <v>3629</v>
      </c>
      <c r="F645" s="666" t="s">
        <v>3630</v>
      </c>
      <c r="G645" s="665" t="s">
        <v>3508</v>
      </c>
      <c r="H645" s="665" t="s">
        <v>3509</v>
      </c>
      <c r="I645" s="667">
        <v>2897.5</v>
      </c>
      <c r="J645" s="667">
        <v>2</v>
      </c>
      <c r="K645" s="668">
        <v>5795</v>
      </c>
    </row>
    <row r="646" spans="1:11" ht="14.4" customHeight="1" x14ac:dyDescent="0.3">
      <c r="A646" s="663" t="s">
        <v>523</v>
      </c>
      <c r="B646" s="664" t="s">
        <v>1838</v>
      </c>
      <c r="C646" s="665" t="s">
        <v>542</v>
      </c>
      <c r="D646" s="666" t="s">
        <v>1843</v>
      </c>
      <c r="E646" s="665" t="s">
        <v>3629</v>
      </c>
      <c r="F646" s="666" t="s">
        <v>3630</v>
      </c>
      <c r="G646" s="665" t="s">
        <v>3603</v>
      </c>
      <c r="H646" s="665" t="s">
        <v>3604</v>
      </c>
      <c r="I646" s="667">
        <v>104.06</v>
      </c>
      <c r="J646" s="667">
        <v>75</v>
      </c>
      <c r="K646" s="668">
        <v>7804.5</v>
      </c>
    </row>
    <row r="647" spans="1:11" ht="14.4" customHeight="1" x14ac:dyDescent="0.3">
      <c r="A647" s="663" t="s">
        <v>523</v>
      </c>
      <c r="B647" s="664" t="s">
        <v>1838</v>
      </c>
      <c r="C647" s="665" t="s">
        <v>542</v>
      </c>
      <c r="D647" s="666" t="s">
        <v>1843</v>
      </c>
      <c r="E647" s="665" t="s">
        <v>3629</v>
      </c>
      <c r="F647" s="666" t="s">
        <v>3630</v>
      </c>
      <c r="G647" s="665" t="s">
        <v>3605</v>
      </c>
      <c r="H647" s="665" t="s">
        <v>3606</v>
      </c>
      <c r="I647" s="667">
        <v>104.06</v>
      </c>
      <c r="J647" s="667">
        <v>75</v>
      </c>
      <c r="K647" s="668">
        <v>7804.5</v>
      </c>
    </row>
    <row r="648" spans="1:11" ht="14.4" customHeight="1" x14ac:dyDescent="0.3">
      <c r="A648" s="663" t="s">
        <v>523</v>
      </c>
      <c r="B648" s="664" t="s">
        <v>1838</v>
      </c>
      <c r="C648" s="665" t="s">
        <v>542</v>
      </c>
      <c r="D648" s="666" t="s">
        <v>1843</v>
      </c>
      <c r="E648" s="665" t="s">
        <v>3629</v>
      </c>
      <c r="F648" s="666" t="s">
        <v>3630</v>
      </c>
      <c r="G648" s="665" t="s">
        <v>3607</v>
      </c>
      <c r="H648" s="665" t="s">
        <v>3608</v>
      </c>
      <c r="I648" s="667">
        <v>7200</v>
      </c>
      <c r="J648" s="667">
        <v>1</v>
      </c>
      <c r="K648" s="668">
        <v>7200</v>
      </c>
    </row>
    <row r="649" spans="1:11" ht="14.4" customHeight="1" x14ac:dyDescent="0.3">
      <c r="A649" s="663" t="s">
        <v>523</v>
      </c>
      <c r="B649" s="664" t="s">
        <v>1838</v>
      </c>
      <c r="C649" s="665" t="s">
        <v>542</v>
      </c>
      <c r="D649" s="666" t="s">
        <v>1843</v>
      </c>
      <c r="E649" s="665" t="s">
        <v>3619</v>
      </c>
      <c r="F649" s="666" t="s">
        <v>3620</v>
      </c>
      <c r="G649" s="665" t="s">
        <v>3310</v>
      </c>
      <c r="H649" s="665" t="s">
        <v>3311</v>
      </c>
      <c r="I649" s="667">
        <v>39.74</v>
      </c>
      <c r="J649" s="667">
        <v>36</v>
      </c>
      <c r="K649" s="668">
        <v>1430.6</v>
      </c>
    </row>
    <row r="650" spans="1:11" ht="14.4" customHeight="1" x14ac:dyDescent="0.3">
      <c r="A650" s="663" t="s">
        <v>523</v>
      </c>
      <c r="B650" s="664" t="s">
        <v>1838</v>
      </c>
      <c r="C650" s="665" t="s">
        <v>542</v>
      </c>
      <c r="D650" s="666" t="s">
        <v>1843</v>
      </c>
      <c r="E650" s="665" t="s">
        <v>3619</v>
      </c>
      <c r="F650" s="666" t="s">
        <v>3620</v>
      </c>
      <c r="G650" s="665" t="s">
        <v>3179</v>
      </c>
      <c r="H650" s="665" t="s">
        <v>3180</v>
      </c>
      <c r="I650" s="667">
        <v>73.03</v>
      </c>
      <c r="J650" s="667">
        <v>36</v>
      </c>
      <c r="K650" s="668">
        <v>2628.9</v>
      </c>
    </row>
    <row r="651" spans="1:11" ht="14.4" customHeight="1" x14ac:dyDescent="0.3">
      <c r="A651" s="663" t="s">
        <v>523</v>
      </c>
      <c r="B651" s="664" t="s">
        <v>1838</v>
      </c>
      <c r="C651" s="665" t="s">
        <v>542</v>
      </c>
      <c r="D651" s="666" t="s">
        <v>1843</v>
      </c>
      <c r="E651" s="665" t="s">
        <v>3619</v>
      </c>
      <c r="F651" s="666" t="s">
        <v>3620</v>
      </c>
      <c r="G651" s="665" t="s">
        <v>3312</v>
      </c>
      <c r="H651" s="665" t="s">
        <v>3313</v>
      </c>
      <c r="I651" s="667">
        <v>63.13</v>
      </c>
      <c r="J651" s="667">
        <v>48</v>
      </c>
      <c r="K651" s="668">
        <v>3030.25</v>
      </c>
    </row>
    <row r="652" spans="1:11" ht="14.4" customHeight="1" x14ac:dyDescent="0.3">
      <c r="A652" s="663" t="s">
        <v>523</v>
      </c>
      <c r="B652" s="664" t="s">
        <v>1838</v>
      </c>
      <c r="C652" s="665" t="s">
        <v>542</v>
      </c>
      <c r="D652" s="666" t="s">
        <v>1843</v>
      </c>
      <c r="E652" s="665" t="s">
        <v>3619</v>
      </c>
      <c r="F652" s="666" t="s">
        <v>3620</v>
      </c>
      <c r="G652" s="665" t="s">
        <v>3314</v>
      </c>
      <c r="H652" s="665" t="s">
        <v>3315</v>
      </c>
      <c r="I652" s="667">
        <v>63.13</v>
      </c>
      <c r="J652" s="667">
        <v>48</v>
      </c>
      <c r="K652" s="668">
        <v>3030.3</v>
      </c>
    </row>
    <row r="653" spans="1:11" ht="14.4" customHeight="1" x14ac:dyDescent="0.3">
      <c r="A653" s="663" t="s">
        <v>523</v>
      </c>
      <c r="B653" s="664" t="s">
        <v>1838</v>
      </c>
      <c r="C653" s="665" t="s">
        <v>542</v>
      </c>
      <c r="D653" s="666" t="s">
        <v>1843</v>
      </c>
      <c r="E653" s="665" t="s">
        <v>3619</v>
      </c>
      <c r="F653" s="666" t="s">
        <v>3620</v>
      </c>
      <c r="G653" s="665" t="s">
        <v>3536</v>
      </c>
      <c r="H653" s="665" t="s">
        <v>3537</v>
      </c>
      <c r="I653" s="667">
        <v>61.67</v>
      </c>
      <c r="J653" s="667">
        <v>24</v>
      </c>
      <c r="K653" s="668">
        <v>1480.05</v>
      </c>
    </row>
    <row r="654" spans="1:11" ht="14.4" customHeight="1" x14ac:dyDescent="0.3">
      <c r="A654" s="663" t="s">
        <v>523</v>
      </c>
      <c r="B654" s="664" t="s">
        <v>1838</v>
      </c>
      <c r="C654" s="665" t="s">
        <v>542</v>
      </c>
      <c r="D654" s="666" t="s">
        <v>1843</v>
      </c>
      <c r="E654" s="665" t="s">
        <v>3619</v>
      </c>
      <c r="F654" s="666" t="s">
        <v>3620</v>
      </c>
      <c r="G654" s="665" t="s">
        <v>3538</v>
      </c>
      <c r="H654" s="665" t="s">
        <v>3539</v>
      </c>
      <c r="I654" s="667">
        <v>57.79</v>
      </c>
      <c r="J654" s="667">
        <v>24</v>
      </c>
      <c r="K654" s="668">
        <v>1386.9</v>
      </c>
    </row>
    <row r="655" spans="1:11" ht="14.4" customHeight="1" x14ac:dyDescent="0.3">
      <c r="A655" s="663" t="s">
        <v>523</v>
      </c>
      <c r="B655" s="664" t="s">
        <v>1838</v>
      </c>
      <c r="C655" s="665" t="s">
        <v>542</v>
      </c>
      <c r="D655" s="666" t="s">
        <v>1843</v>
      </c>
      <c r="E655" s="665" t="s">
        <v>3619</v>
      </c>
      <c r="F655" s="666" t="s">
        <v>3620</v>
      </c>
      <c r="G655" s="665" t="s">
        <v>3540</v>
      </c>
      <c r="H655" s="665" t="s">
        <v>3541</v>
      </c>
      <c r="I655" s="667">
        <v>60.38</v>
      </c>
      <c r="J655" s="667">
        <v>264</v>
      </c>
      <c r="K655" s="668">
        <v>15939</v>
      </c>
    </row>
    <row r="656" spans="1:11" ht="14.4" customHeight="1" x14ac:dyDescent="0.3">
      <c r="A656" s="663" t="s">
        <v>523</v>
      </c>
      <c r="B656" s="664" t="s">
        <v>1838</v>
      </c>
      <c r="C656" s="665" t="s">
        <v>542</v>
      </c>
      <c r="D656" s="666" t="s">
        <v>1843</v>
      </c>
      <c r="E656" s="665" t="s">
        <v>3619</v>
      </c>
      <c r="F656" s="666" t="s">
        <v>3620</v>
      </c>
      <c r="G656" s="665" t="s">
        <v>3542</v>
      </c>
      <c r="H656" s="665" t="s">
        <v>3543</v>
      </c>
      <c r="I656" s="667">
        <v>61.67</v>
      </c>
      <c r="J656" s="667">
        <v>24</v>
      </c>
      <c r="K656" s="668">
        <v>1480.05</v>
      </c>
    </row>
    <row r="657" spans="1:11" ht="14.4" customHeight="1" x14ac:dyDescent="0.3">
      <c r="A657" s="663" t="s">
        <v>523</v>
      </c>
      <c r="B657" s="664" t="s">
        <v>1838</v>
      </c>
      <c r="C657" s="665" t="s">
        <v>542</v>
      </c>
      <c r="D657" s="666" t="s">
        <v>1843</v>
      </c>
      <c r="E657" s="665" t="s">
        <v>3619</v>
      </c>
      <c r="F657" s="666" t="s">
        <v>3620</v>
      </c>
      <c r="G657" s="665" t="s">
        <v>3544</v>
      </c>
      <c r="H657" s="665" t="s">
        <v>3545</v>
      </c>
      <c r="I657" s="667">
        <v>61.67</v>
      </c>
      <c r="J657" s="667">
        <v>24</v>
      </c>
      <c r="K657" s="668">
        <v>1480.05</v>
      </c>
    </row>
    <row r="658" spans="1:11" ht="14.4" customHeight="1" x14ac:dyDescent="0.3">
      <c r="A658" s="663" t="s">
        <v>523</v>
      </c>
      <c r="B658" s="664" t="s">
        <v>1838</v>
      </c>
      <c r="C658" s="665" t="s">
        <v>542</v>
      </c>
      <c r="D658" s="666" t="s">
        <v>1843</v>
      </c>
      <c r="E658" s="665" t="s">
        <v>3619</v>
      </c>
      <c r="F658" s="666" t="s">
        <v>3620</v>
      </c>
      <c r="G658" s="665" t="s">
        <v>3546</v>
      </c>
      <c r="H658" s="665" t="s">
        <v>3547</v>
      </c>
      <c r="I658" s="667">
        <v>61.236666666666672</v>
      </c>
      <c r="J658" s="667">
        <v>120</v>
      </c>
      <c r="K658" s="668">
        <v>7348.1</v>
      </c>
    </row>
    <row r="659" spans="1:11" ht="14.4" customHeight="1" x14ac:dyDescent="0.3">
      <c r="A659" s="663" t="s">
        <v>523</v>
      </c>
      <c r="B659" s="664" t="s">
        <v>1838</v>
      </c>
      <c r="C659" s="665" t="s">
        <v>542</v>
      </c>
      <c r="D659" s="666" t="s">
        <v>1843</v>
      </c>
      <c r="E659" s="665" t="s">
        <v>3619</v>
      </c>
      <c r="F659" s="666" t="s">
        <v>3620</v>
      </c>
      <c r="G659" s="665" t="s">
        <v>3548</v>
      </c>
      <c r="H659" s="665" t="s">
        <v>3549</v>
      </c>
      <c r="I659" s="667">
        <v>59.08</v>
      </c>
      <c r="J659" s="667">
        <v>24</v>
      </c>
      <c r="K659" s="668">
        <v>1417.95</v>
      </c>
    </row>
    <row r="660" spans="1:11" ht="14.4" customHeight="1" x14ac:dyDescent="0.3">
      <c r="A660" s="663" t="s">
        <v>523</v>
      </c>
      <c r="B660" s="664" t="s">
        <v>1838</v>
      </c>
      <c r="C660" s="665" t="s">
        <v>542</v>
      </c>
      <c r="D660" s="666" t="s">
        <v>1843</v>
      </c>
      <c r="E660" s="665" t="s">
        <v>3619</v>
      </c>
      <c r="F660" s="666" t="s">
        <v>3620</v>
      </c>
      <c r="G660" s="665" t="s">
        <v>3031</v>
      </c>
      <c r="H660" s="665" t="s">
        <v>3032</v>
      </c>
      <c r="I660" s="667">
        <v>60.38</v>
      </c>
      <c r="J660" s="667">
        <v>192</v>
      </c>
      <c r="K660" s="668">
        <v>11592</v>
      </c>
    </row>
    <row r="661" spans="1:11" ht="14.4" customHeight="1" x14ac:dyDescent="0.3">
      <c r="A661" s="663" t="s">
        <v>523</v>
      </c>
      <c r="B661" s="664" t="s">
        <v>1838</v>
      </c>
      <c r="C661" s="665" t="s">
        <v>542</v>
      </c>
      <c r="D661" s="666" t="s">
        <v>1843</v>
      </c>
      <c r="E661" s="665" t="s">
        <v>3619</v>
      </c>
      <c r="F661" s="666" t="s">
        <v>3620</v>
      </c>
      <c r="G661" s="665" t="s">
        <v>3552</v>
      </c>
      <c r="H661" s="665" t="s">
        <v>3553</v>
      </c>
      <c r="I661" s="667">
        <v>61.67</v>
      </c>
      <c r="J661" s="667">
        <v>24</v>
      </c>
      <c r="K661" s="668">
        <v>1480</v>
      </c>
    </row>
    <row r="662" spans="1:11" ht="14.4" customHeight="1" x14ac:dyDescent="0.3">
      <c r="A662" s="663" t="s">
        <v>523</v>
      </c>
      <c r="B662" s="664" t="s">
        <v>1838</v>
      </c>
      <c r="C662" s="665" t="s">
        <v>542</v>
      </c>
      <c r="D662" s="666" t="s">
        <v>1843</v>
      </c>
      <c r="E662" s="665" t="s">
        <v>3619</v>
      </c>
      <c r="F662" s="666" t="s">
        <v>3620</v>
      </c>
      <c r="G662" s="665" t="s">
        <v>3316</v>
      </c>
      <c r="H662" s="665" t="s">
        <v>3317</v>
      </c>
      <c r="I662" s="667">
        <v>64.709999999999994</v>
      </c>
      <c r="J662" s="667">
        <v>48</v>
      </c>
      <c r="K662" s="668">
        <v>3106</v>
      </c>
    </row>
    <row r="663" spans="1:11" ht="14.4" customHeight="1" x14ac:dyDescent="0.3">
      <c r="A663" s="663" t="s">
        <v>523</v>
      </c>
      <c r="B663" s="664" t="s">
        <v>1838</v>
      </c>
      <c r="C663" s="665" t="s">
        <v>542</v>
      </c>
      <c r="D663" s="666" t="s">
        <v>1843</v>
      </c>
      <c r="E663" s="665" t="s">
        <v>3619</v>
      </c>
      <c r="F663" s="666" t="s">
        <v>3620</v>
      </c>
      <c r="G663" s="665" t="s">
        <v>3318</v>
      </c>
      <c r="H663" s="665" t="s">
        <v>3319</v>
      </c>
      <c r="I663" s="667">
        <v>40.14</v>
      </c>
      <c r="J663" s="667">
        <v>36</v>
      </c>
      <c r="K663" s="668">
        <v>1445.09</v>
      </c>
    </row>
    <row r="664" spans="1:11" ht="14.4" customHeight="1" x14ac:dyDescent="0.3">
      <c r="A664" s="663" t="s">
        <v>523</v>
      </c>
      <c r="B664" s="664" t="s">
        <v>1838</v>
      </c>
      <c r="C664" s="665" t="s">
        <v>542</v>
      </c>
      <c r="D664" s="666" t="s">
        <v>1843</v>
      </c>
      <c r="E664" s="665" t="s">
        <v>3621</v>
      </c>
      <c r="F664" s="666" t="s">
        <v>3622</v>
      </c>
      <c r="G664" s="665" t="s">
        <v>3033</v>
      </c>
      <c r="H664" s="665" t="s">
        <v>3034</v>
      </c>
      <c r="I664" s="667">
        <v>0.3</v>
      </c>
      <c r="J664" s="667">
        <v>2000</v>
      </c>
      <c r="K664" s="668">
        <v>600</v>
      </c>
    </row>
    <row r="665" spans="1:11" ht="14.4" customHeight="1" x14ac:dyDescent="0.3">
      <c r="A665" s="663" t="s">
        <v>523</v>
      </c>
      <c r="B665" s="664" t="s">
        <v>1838</v>
      </c>
      <c r="C665" s="665" t="s">
        <v>542</v>
      </c>
      <c r="D665" s="666" t="s">
        <v>1843</v>
      </c>
      <c r="E665" s="665" t="s">
        <v>3621</v>
      </c>
      <c r="F665" s="666" t="s">
        <v>3622</v>
      </c>
      <c r="G665" s="665" t="s">
        <v>3322</v>
      </c>
      <c r="H665" s="665" t="s">
        <v>3323</v>
      </c>
      <c r="I665" s="667">
        <v>0.31</v>
      </c>
      <c r="J665" s="667">
        <v>500</v>
      </c>
      <c r="K665" s="668">
        <v>155</v>
      </c>
    </row>
    <row r="666" spans="1:11" ht="14.4" customHeight="1" x14ac:dyDescent="0.3">
      <c r="A666" s="663" t="s">
        <v>523</v>
      </c>
      <c r="B666" s="664" t="s">
        <v>1838</v>
      </c>
      <c r="C666" s="665" t="s">
        <v>542</v>
      </c>
      <c r="D666" s="666" t="s">
        <v>1843</v>
      </c>
      <c r="E666" s="665" t="s">
        <v>3621</v>
      </c>
      <c r="F666" s="666" t="s">
        <v>3622</v>
      </c>
      <c r="G666" s="665" t="s">
        <v>3609</v>
      </c>
      <c r="H666" s="665" t="s">
        <v>3610</v>
      </c>
      <c r="I666" s="667">
        <v>0.3</v>
      </c>
      <c r="J666" s="667">
        <v>500</v>
      </c>
      <c r="K666" s="668">
        <v>150</v>
      </c>
    </row>
    <row r="667" spans="1:11" ht="14.4" customHeight="1" x14ac:dyDescent="0.3">
      <c r="A667" s="663" t="s">
        <v>523</v>
      </c>
      <c r="B667" s="664" t="s">
        <v>1838</v>
      </c>
      <c r="C667" s="665" t="s">
        <v>542</v>
      </c>
      <c r="D667" s="666" t="s">
        <v>1843</v>
      </c>
      <c r="E667" s="665" t="s">
        <v>3621</v>
      </c>
      <c r="F667" s="666" t="s">
        <v>3622</v>
      </c>
      <c r="G667" s="665" t="s">
        <v>3035</v>
      </c>
      <c r="H667" s="665" t="s">
        <v>3036</v>
      </c>
      <c r="I667" s="667">
        <v>0.30499999999999999</v>
      </c>
      <c r="J667" s="667">
        <v>1500</v>
      </c>
      <c r="K667" s="668">
        <v>455</v>
      </c>
    </row>
    <row r="668" spans="1:11" ht="14.4" customHeight="1" x14ac:dyDescent="0.3">
      <c r="A668" s="663" t="s">
        <v>523</v>
      </c>
      <c r="B668" s="664" t="s">
        <v>1838</v>
      </c>
      <c r="C668" s="665" t="s">
        <v>542</v>
      </c>
      <c r="D668" s="666" t="s">
        <v>1843</v>
      </c>
      <c r="E668" s="665" t="s">
        <v>3621</v>
      </c>
      <c r="F668" s="666" t="s">
        <v>3622</v>
      </c>
      <c r="G668" s="665" t="s">
        <v>3037</v>
      </c>
      <c r="H668" s="665" t="s">
        <v>3038</v>
      </c>
      <c r="I668" s="667">
        <v>0.48</v>
      </c>
      <c r="J668" s="667">
        <v>1000</v>
      </c>
      <c r="K668" s="668">
        <v>480</v>
      </c>
    </row>
    <row r="669" spans="1:11" ht="14.4" customHeight="1" x14ac:dyDescent="0.3">
      <c r="A669" s="663" t="s">
        <v>523</v>
      </c>
      <c r="B669" s="664" t="s">
        <v>1838</v>
      </c>
      <c r="C669" s="665" t="s">
        <v>542</v>
      </c>
      <c r="D669" s="666" t="s">
        <v>1843</v>
      </c>
      <c r="E669" s="665" t="s">
        <v>3621</v>
      </c>
      <c r="F669" s="666" t="s">
        <v>3622</v>
      </c>
      <c r="G669" s="665" t="s">
        <v>3039</v>
      </c>
      <c r="H669" s="665" t="s">
        <v>3040</v>
      </c>
      <c r="I669" s="667">
        <v>1.81</v>
      </c>
      <c r="J669" s="667">
        <v>100</v>
      </c>
      <c r="K669" s="668">
        <v>181</v>
      </c>
    </row>
    <row r="670" spans="1:11" ht="14.4" customHeight="1" x14ac:dyDescent="0.3">
      <c r="A670" s="663" t="s">
        <v>523</v>
      </c>
      <c r="B670" s="664" t="s">
        <v>1838</v>
      </c>
      <c r="C670" s="665" t="s">
        <v>542</v>
      </c>
      <c r="D670" s="666" t="s">
        <v>1843</v>
      </c>
      <c r="E670" s="665" t="s">
        <v>3621</v>
      </c>
      <c r="F670" s="666" t="s">
        <v>3622</v>
      </c>
      <c r="G670" s="665" t="s">
        <v>3041</v>
      </c>
      <c r="H670" s="665" t="s">
        <v>3042</v>
      </c>
      <c r="I670" s="667">
        <v>1.8</v>
      </c>
      <c r="J670" s="667">
        <v>100</v>
      </c>
      <c r="K670" s="668">
        <v>180</v>
      </c>
    </row>
    <row r="671" spans="1:11" ht="14.4" customHeight="1" x14ac:dyDescent="0.3">
      <c r="A671" s="663" t="s">
        <v>523</v>
      </c>
      <c r="B671" s="664" t="s">
        <v>1838</v>
      </c>
      <c r="C671" s="665" t="s">
        <v>542</v>
      </c>
      <c r="D671" s="666" t="s">
        <v>1843</v>
      </c>
      <c r="E671" s="665" t="s">
        <v>3621</v>
      </c>
      <c r="F671" s="666" t="s">
        <v>3622</v>
      </c>
      <c r="G671" s="665" t="s">
        <v>3324</v>
      </c>
      <c r="H671" s="665" t="s">
        <v>3325</v>
      </c>
      <c r="I671" s="667">
        <v>0.48</v>
      </c>
      <c r="J671" s="667">
        <v>500</v>
      </c>
      <c r="K671" s="668">
        <v>240</v>
      </c>
    </row>
    <row r="672" spans="1:11" ht="14.4" customHeight="1" x14ac:dyDescent="0.3">
      <c r="A672" s="663" t="s">
        <v>523</v>
      </c>
      <c r="B672" s="664" t="s">
        <v>1838</v>
      </c>
      <c r="C672" s="665" t="s">
        <v>542</v>
      </c>
      <c r="D672" s="666" t="s">
        <v>1843</v>
      </c>
      <c r="E672" s="665" t="s">
        <v>3623</v>
      </c>
      <c r="F672" s="666" t="s">
        <v>3624</v>
      </c>
      <c r="G672" s="665" t="s">
        <v>3554</v>
      </c>
      <c r="H672" s="665" t="s">
        <v>3556</v>
      </c>
      <c r="I672" s="667">
        <v>7.5</v>
      </c>
      <c r="J672" s="667">
        <v>150</v>
      </c>
      <c r="K672" s="668">
        <v>1125</v>
      </c>
    </row>
    <row r="673" spans="1:11" ht="14.4" customHeight="1" x14ac:dyDescent="0.3">
      <c r="A673" s="663" t="s">
        <v>523</v>
      </c>
      <c r="B673" s="664" t="s">
        <v>1838</v>
      </c>
      <c r="C673" s="665" t="s">
        <v>542</v>
      </c>
      <c r="D673" s="666" t="s">
        <v>1843</v>
      </c>
      <c r="E673" s="665" t="s">
        <v>3623</v>
      </c>
      <c r="F673" s="666" t="s">
        <v>3624</v>
      </c>
      <c r="G673" s="665" t="s">
        <v>3557</v>
      </c>
      <c r="H673" s="665" t="s">
        <v>3559</v>
      </c>
      <c r="I673" s="667">
        <v>7.5</v>
      </c>
      <c r="J673" s="667">
        <v>300</v>
      </c>
      <c r="K673" s="668">
        <v>2250</v>
      </c>
    </row>
    <row r="674" spans="1:11" ht="14.4" customHeight="1" x14ac:dyDescent="0.3">
      <c r="A674" s="663" t="s">
        <v>523</v>
      </c>
      <c r="B674" s="664" t="s">
        <v>1838</v>
      </c>
      <c r="C674" s="665" t="s">
        <v>542</v>
      </c>
      <c r="D674" s="666" t="s">
        <v>1843</v>
      </c>
      <c r="E674" s="665" t="s">
        <v>3623</v>
      </c>
      <c r="F674" s="666" t="s">
        <v>3624</v>
      </c>
      <c r="G674" s="665" t="s">
        <v>3043</v>
      </c>
      <c r="H674" s="665" t="s">
        <v>3044</v>
      </c>
      <c r="I674" s="667">
        <v>0.81</v>
      </c>
      <c r="J674" s="667">
        <v>2000</v>
      </c>
      <c r="K674" s="668">
        <v>1614.19</v>
      </c>
    </row>
    <row r="675" spans="1:11" ht="14.4" customHeight="1" x14ac:dyDescent="0.3">
      <c r="A675" s="663" t="s">
        <v>523</v>
      </c>
      <c r="B675" s="664" t="s">
        <v>1838</v>
      </c>
      <c r="C675" s="665" t="s">
        <v>542</v>
      </c>
      <c r="D675" s="666" t="s">
        <v>1843</v>
      </c>
      <c r="E675" s="665" t="s">
        <v>3623</v>
      </c>
      <c r="F675" s="666" t="s">
        <v>3624</v>
      </c>
      <c r="G675" s="665" t="s">
        <v>3047</v>
      </c>
      <c r="H675" s="665" t="s">
        <v>3048</v>
      </c>
      <c r="I675" s="667">
        <v>0.7</v>
      </c>
      <c r="J675" s="667">
        <v>10000</v>
      </c>
      <c r="K675" s="668">
        <v>6980</v>
      </c>
    </row>
    <row r="676" spans="1:11" ht="14.4" customHeight="1" x14ac:dyDescent="0.3">
      <c r="A676" s="663" t="s">
        <v>523</v>
      </c>
      <c r="B676" s="664" t="s">
        <v>1838</v>
      </c>
      <c r="C676" s="665" t="s">
        <v>542</v>
      </c>
      <c r="D676" s="666" t="s">
        <v>1843</v>
      </c>
      <c r="E676" s="665" t="s">
        <v>3623</v>
      </c>
      <c r="F676" s="666" t="s">
        <v>3624</v>
      </c>
      <c r="G676" s="665" t="s">
        <v>3049</v>
      </c>
      <c r="H676" s="665" t="s">
        <v>3050</v>
      </c>
      <c r="I676" s="667">
        <v>0.69</v>
      </c>
      <c r="J676" s="667">
        <v>6000</v>
      </c>
      <c r="K676" s="668">
        <v>4140</v>
      </c>
    </row>
    <row r="677" spans="1:11" ht="14.4" customHeight="1" thickBot="1" x14ac:dyDescent="0.35">
      <c r="A677" s="669" t="s">
        <v>523</v>
      </c>
      <c r="B677" s="670" t="s">
        <v>1838</v>
      </c>
      <c r="C677" s="671" t="s">
        <v>542</v>
      </c>
      <c r="D677" s="672" t="s">
        <v>1843</v>
      </c>
      <c r="E677" s="671" t="s">
        <v>3623</v>
      </c>
      <c r="F677" s="672" t="s">
        <v>3624</v>
      </c>
      <c r="G677" s="671" t="s">
        <v>3051</v>
      </c>
      <c r="H677" s="671" t="s">
        <v>3052</v>
      </c>
      <c r="I677" s="673">
        <v>0.7</v>
      </c>
      <c r="J677" s="673">
        <v>12000</v>
      </c>
      <c r="K677" s="674">
        <v>8400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32.1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2.9</v>
      </c>
      <c r="E6" s="431">
        <f xml:space="preserve">
TRUNC(IF($A$4&lt;=12,SUMIFS('ON Data'!M:M,'ON Data'!$D:$D,$A$4,'ON Data'!$E:$E,1),SUMIFS('ON Data'!M:M,'ON Data'!$E:$E,1)/'ON Data'!$D$3),1)</f>
        <v>5.8</v>
      </c>
      <c r="F6" s="431">
        <f xml:space="preserve">
TRUNC(IF($A$4&lt;=12,SUMIFS('ON Data'!O:O,'ON Data'!$D:$D,$A$4,'ON Data'!$E:$E,1),SUMIFS('ON Data'!O:O,'ON Data'!$E:$E,1)/'ON Data'!$D$3),1)</f>
        <v>0.1</v>
      </c>
      <c r="G6" s="431">
        <f xml:space="preserve">
TRUNC(IF($A$4&lt;=12,SUMIFS('ON Data'!P:P,'ON Data'!$D:$D,$A$4,'ON Data'!$E:$E,1),SUMIFS('ON Data'!P:P,'ON Data'!$E:$E,1)/'ON Data'!$D$3),1)</f>
        <v>7.2</v>
      </c>
      <c r="H6" s="431">
        <f xml:space="preserve">
TRUNC(IF($A$4&lt;=12,SUMIFS('ON Data'!Q:Q,'ON Data'!$D:$D,$A$4,'ON Data'!$E:$E,1),SUMIFS('ON Data'!Q:Q,'ON Data'!$E:$E,1)/'ON Data'!$D$3),1)</f>
        <v>11.4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2.8</v>
      </c>
      <c r="L6" s="774">
        <f xml:space="preserve">
TRUNC(IF($A$4&lt;=12,SUMIFS('ON Data'!AW:AW,'ON Data'!$D:$D,$A$4,'ON Data'!$E:$E,1),SUMIFS('ON Data'!AW:AW,'ON Data'!$E:$E,1)/'ON Data'!$D$3),1)</f>
        <v>0.1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51848.319999999992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5020</v>
      </c>
      <c r="E11" s="411">
        <f xml:space="preserve">
IF($A$4&lt;=12,SUMIFS('ON Data'!M:M,'ON Data'!$D:$D,$A$4,'ON Data'!$E:$E,2),SUMIFS('ON Data'!M:M,'ON Data'!$E:$E,2))</f>
        <v>9746.6</v>
      </c>
      <c r="F11" s="411">
        <f xml:space="preserve">
IF($A$4&lt;=12,SUMIFS('ON Data'!O:O,'ON Data'!$D:$D,$A$4,'ON Data'!$E:$E,2),SUMIFS('ON Data'!O:O,'ON Data'!$E:$E,2))</f>
        <v>332</v>
      </c>
      <c r="G11" s="411">
        <f xml:space="preserve">
IF($A$4&lt;=12,SUMIFS('ON Data'!P:P,'ON Data'!$D:$D,$A$4,'ON Data'!$E:$E,2),SUMIFS('ON Data'!P:P,'ON Data'!$E:$E,2))</f>
        <v>11355.6</v>
      </c>
      <c r="H11" s="411">
        <f xml:space="preserve">
IF($A$4&lt;=12,SUMIFS('ON Data'!Q:Q,'ON Data'!$D:$D,$A$4,'ON Data'!$E:$E,2),SUMIFS('ON Data'!Q:Q,'ON Data'!$E:$E,2))</f>
        <v>18233</v>
      </c>
      <c r="I11" s="411">
        <f xml:space="preserve">
IF($A$4&lt;=12,SUMIFS('ON Data'!Y:Y,'ON Data'!$D:$D,$A$4,'ON Data'!$E:$E,2),SUMIFS('ON Data'!Y:Y,'ON Data'!$E:$E,2))</f>
        <v>872</v>
      </c>
      <c r="J11" s="411">
        <f xml:space="preserve">
IF($A$4&lt;=12,SUMIFS('ON Data'!AO:AO,'ON Data'!$D:$D,$A$4,'ON Data'!$E:$E,2),SUMIFS('ON Data'!AO:AO,'ON Data'!$E:$E,2))</f>
        <v>1193.5</v>
      </c>
      <c r="K11" s="411">
        <f xml:space="preserve">
IF($A$4&lt;=12,SUMIFS('ON Data'!AR:AR,'ON Data'!$D:$D,$A$4,'ON Data'!$E:$E,2),SUMIFS('ON Data'!AR:AR,'ON Data'!$E:$E,2))</f>
        <v>4774.63</v>
      </c>
      <c r="L11" s="777">
        <f xml:space="preserve">
IF($A$4&lt;=12,SUMIFS('ON Data'!AW:AW,'ON Data'!$D:$D,$A$4,'ON Data'!$E:$E,2),SUMIFS('ON Data'!AW:AW,'ON Data'!$E:$E,2))</f>
        <v>321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3013.4000000000005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1377.8000000000002</v>
      </c>
      <c r="E12" s="411">
        <f xml:space="preserve">
IF($A$4&lt;=12,SUMIFS('ON Data'!M:M,'ON Data'!$D:$D,$A$4,'ON Data'!$E:$E,3),SUMIFS('ON Data'!M:M,'ON Data'!$E:$E,3))</f>
        <v>1365.1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207.5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63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1897.9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378.1</v>
      </c>
      <c r="E13" s="411">
        <f xml:space="preserve">
IF($A$4&lt;=12,SUMIFS('ON Data'!M:M,'ON Data'!$D:$D,$A$4,'ON Data'!$E:$E,4),SUMIFS('ON Data'!M:M,'ON Data'!$E:$E,4))</f>
        <v>1167.8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57</v>
      </c>
      <c r="H13" s="411">
        <f xml:space="preserve">
IF($A$4&lt;=12,SUMIFS('ON Data'!Q:Q,'ON Data'!$D:$D,$A$4,'ON Data'!$E:$E,4),SUMIFS('ON Data'!Q:Q,'ON Data'!$E:$E,4))</f>
        <v>35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48.5</v>
      </c>
      <c r="K13" s="411">
        <f xml:space="preserve">
IF($A$4&lt;=12,SUMIFS('ON Data'!AR:AR,'ON Data'!$D:$D,$A$4,'ON Data'!$E:$E,4),SUMIFS('ON Data'!AR:AR,'ON Data'!$E:$E,4))</f>
        <v>211.5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15401</v>
      </c>
      <c r="C14" s="414">
        <f xml:space="preserve">
IF($A$4&lt;=12,SUMIFS('ON Data'!G:G,'ON Data'!$D:$D,$A$4,'ON Data'!$E:$E,5),SUMIFS('ON Data'!G:G,'ON Data'!$E:$E,5))</f>
        <v>15401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953198</v>
      </c>
      <c r="C18" s="410">
        <f t="shared" ref="C18:D18" si="0" xml:space="preserve">
C19-C16-C17</f>
        <v>0</v>
      </c>
      <c r="D18" s="411">
        <f t="shared" si="0"/>
        <v>102641</v>
      </c>
      <c r="E18" s="411">
        <f t="shared" ref="E18:I18" si="1" xml:space="preserve">
E19-E16-E17</f>
        <v>286964</v>
      </c>
      <c r="F18" s="411">
        <f t="shared" si="1"/>
        <v>8187</v>
      </c>
      <c r="G18" s="411">
        <f t="shared" si="1"/>
        <v>160251</v>
      </c>
      <c r="H18" s="411">
        <f t="shared" si="1"/>
        <v>327994</v>
      </c>
      <c r="I18" s="411">
        <f t="shared" si="1"/>
        <v>8824</v>
      </c>
      <c r="J18" s="411">
        <f t="shared" ref="J18:L18" si="2" xml:space="preserve">
J19-J16-J17</f>
        <v>10519</v>
      </c>
      <c r="K18" s="411">
        <f t="shared" si="2"/>
        <v>47818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953198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102641</v>
      </c>
      <c r="E19" s="422">
        <f xml:space="preserve">
IF($A$4&lt;=12,SUMIFS('ON Data'!M:M,'ON Data'!$D:$D,$A$4,'ON Data'!$E:$E,9),SUMIFS('ON Data'!M:M,'ON Data'!$E:$E,9))</f>
        <v>286964</v>
      </c>
      <c r="F19" s="422">
        <f xml:space="preserve">
IF($A$4&lt;=12,SUMIFS('ON Data'!O:O,'ON Data'!$D:$D,$A$4,'ON Data'!$E:$E,9),SUMIFS('ON Data'!O:O,'ON Data'!$E:$E,9))</f>
        <v>8187</v>
      </c>
      <c r="G19" s="422">
        <f xml:space="preserve">
IF($A$4&lt;=12,SUMIFS('ON Data'!P:P,'ON Data'!$D:$D,$A$4,'ON Data'!$E:$E,9),SUMIFS('ON Data'!P:P,'ON Data'!$E:$E,9))</f>
        <v>160251</v>
      </c>
      <c r="H19" s="422">
        <f xml:space="preserve">
IF($A$4&lt;=12,SUMIFS('ON Data'!Q:Q,'ON Data'!$D:$D,$A$4,'ON Data'!$E:$E,9),SUMIFS('ON Data'!Q:Q,'ON Data'!$E:$E,9))</f>
        <v>327994</v>
      </c>
      <c r="I19" s="422">
        <f xml:space="preserve">
IF($A$4&lt;=12,SUMIFS('ON Data'!Y:Y,'ON Data'!$D:$D,$A$4,'ON Data'!$E:$E,9),SUMIFS('ON Data'!Y:Y,'ON Data'!$E:$E,9))</f>
        <v>8824</v>
      </c>
      <c r="J19" s="422">
        <f xml:space="preserve">
IF($A$4&lt;=12,SUMIFS('ON Data'!AO:AO,'ON Data'!$D:$D,$A$4,'ON Data'!$E:$E,9),SUMIFS('ON Data'!AO:AO,'ON Data'!$E:$E,9))</f>
        <v>10519</v>
      </c>
      <c r="K19" s="422">
        <f xml:space="preserve">
IF($A$4&lt;=12,SUMIFS('ON Data'!AR:AR,'ON Data'!$D:$D,$A$4,'ON Data'!$E:$E,9),SUMIFS('ON Data'!AR:AR,'ON Data'!$E:$E,9))</f>
        <v>47818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19567436</v>
      </c>
      <c r="C20" s="424">
        <f xml:space="preserve">
IF($A$4&lt;=12,SUMIFS('ON Data'!G:G,'ON Data'!$D:$D,$A$4,'ON Data'!$E:$E,6),SUMIFS('ON Data'!G:G,'ON Data'!$E:$E,6))</f>
        <v>5000860</v>
      </c>
      <c r="D20" s="425">
        <f xml:space="preserve">
IF($A$4&lt;=12,SUMIFS('ON Data'!L:L,'ON Data'!$D:$D,$A$4,'ON Data'!$E:$E,6),SUMIFS('ON Data'!L:L,'ON Data'!$E:$E,6))</f>
        <v>1582752</v>
      </c>
      <c r="E20" s="425">
        <f xml:space="preserve">
IF($A$4&lt;=12,SUMIFS('ON Data'!M:M,'ON Data'!$D:$D,$A$4,'ON Data'!$E:$E,6),SUMIFS('ON Data'!M:M,'ON Data'!$E:$E,6))</f>
        <v>5099966</v>
      </c>
      <c r="F20" s="425">
        <f xml:space="preserve">
IF($A$4&lt;=12,SUMIFS('ON Data'!O:O,'ON Data'!$D:$D,$A$4,'ON Data'!$E:$E,6),SUMIFS('ON Data'!O:O,'ON Data'!$E:$E,6))</f>
        <v>47518</v>
      </c>
      <c r="G20" s="425">
        <f xml:space="preserve">
IF($A$4&lt;=12,SUMIFS('ON Data'!P:P,'ON Data'!$D:$D,$A$4,'ON Data'!$E:$E,6),SUMIFS('ON Data'!P:P,'ON Data'!$E:$E,6))</f>
        <v>2479325</v>
      </c>
      <c r="H20" s="425">
        <f xml:space="preserve">
IF($A$4&lt;=12,SUMIFS('ON Data'!Q:Q,'ON Data'!$D:$D,$A$4,'ON Data'!$E:$E,6),SUMIFS('ON Data'!Q:Q,'ON Data'!$E:$E,6))</f>
        <v>4318264</v>
      </c>
      <c r="I20" s="425">
        <f xml:space="preserve">
IF($A$4&lt;=12,SUMIFS('ON Data'!Y:Y,'ON Data'!$D:$D,$A$4,'ON Data'!$E:$E,6),SUMIFS('ON Data'!Y:Y,'ON Data'!$E:$E,6))</f>
        <v>175699</v>
      </c>
      <c r="J20" s="425">
        <f xml:space="preserve">
IF($A$4&lt;=12,SUMIFS('ON Data'!AO:AO,'ON Data'!$D:$D,$A$4,'ON Data'!$E:$E,6),SUMIFS('ON Data'!AO:AO,'ON Data'!$E:$E,6))</f>
        <v>191778</v>
      </c>
      <c r="K20" s="425">
        <f xml:space="preserve">
IF($A$4&lt;=12,SUMIFS('ON Data'!AR:AR,'ON Data'!$D:$D,$A$4,'ON Data'!$E:$E,6),SUMIFS('ON Data'!AR:AR,'ON Data'!$E:$E,6))</f>
        <v>624881</v>
      </c>
      <c r="L20" s="781">
        <f xml:space="preserve">
IF($A$4&lt;=12,SUMIFS('ON Data'!AW:AW,'ON Data'!$D:$D,$A$4,'ON Data'!$E:$E,6),SUMIFS('ON Data'!AW:AW,'ON Data'!$E:$E,6))</f>
        <v>46393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19567436</v>
      </c>
      <c r="C23" s="414">
        <f t="shared" ref="C23:D23" si="5" xml:space="preserve">
IF(C21="","",C20-C21)</f>
        <v>5000860</v>
      </c>
      <c r="D23" s="415">
        <f t="shared" si="5"/>
        <v>1582752</v>
      </c>
      <c r="E23" s="415">
        <f t="shared" ref="E23:J23" si="6" xml:space="preserve">
IF(E21="","",E20-E21)</f>
        <v>5099966</v>
      </c>
      <c r="F23" s="415">
        <f t="shared" si="6"/>
        <v>47518</v>
      </c>
      <c r="G23" s="415">
        <f t="shared" si="6"/>
        <v>2479325</v>
      </c>
      <c r="H23" s="415">
        <f t="shared" si="6"/>
        <v>4318264</v>
      </c>
      <c r="I23" s="415">
        <f t="shared" si="6"/>
        <v>175699</v>
      </c>
      <c r="J23" s="416">
        <f t="shared" si="6"/>
        <v>191778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15799</v>
      </c>
      <c r="C25" s="788">
        <f xml:space="preserve">
IF($A$4&lt;=12,SUMIFS('ON Data'!J:J,'ON Data'!$D:$D,$A$4,'ON Data'!$E:$E,10),SUMIFS('ON Data'!J:J,'ON Data'!$E:$E,10))</f>
        <v>15000</v>
      </c>
      <c r="D25" s="762"/>
      <c r="E25" s="763"/>
      <c r="F25" s="764">
        <f xml:space="preserve">
IF($A$4&lt;=12,SUMIFS('ON Data'!O:O,'ON Data'!$D:$D,$A$4,'ON Data'!$E:$E,10),SUMIFS('ON Data'!O:O,'ON Data'!$E:$E,10))</f>
        <v>799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58218.829516539437</v>
      </c>
      <c r="C26" s="788">
        <f xml:space="preserve">
IF($A$4&lt;=12,SUMIFS('ON Data'!J:J,'ON Data'!$D:$D,$A$4,'ON Data'!$E:$E,11),SUMIFS('ON Data'!J:J,'ON Data'!$E:$E,11))</f>
        <v>39885.496183206109</v>
      </c>
      <c r="D26" s="762"/>
      <c r="E26" s="763"/>
      <c r="F26" s="765">
        <f xml:space="preserve">
IF($A$4&lt;=12,SUMIFS('ON Data'!O:O,'ON Data'!$D:$D,$A$4,'ON Data'!$E:$E,11),SUMIFS('ON Data'!O:O,'ON Data'!$E:$E,11))</f>
        <v>18333.333333333332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0.27137268356643357</v>
      </c>
      <c r="C27" s="789">
        <f xml:space="preserve">
IF(C26=0,0,C25/C26)</f>
        <v>0.3760765550239234</v>
      </c>
      <c r="D27" s="762"/>
      <c r="E27" s="763"/>
      <c r="F27" s="767">
        <f xml:space="preserve">
IF(F26=0,0,F25/F26)</f>
        <v>4.3581818181818187E-2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42419.829516539437</v>
      </c>
      <c r="C28" s="790">
        <f xml:space="preserve">
C26-C25</f>
        <v>24885.496183206109</v>
      </c>
      <c r="D28" s="768"/>
      <c r="E28" s="769"/>
      <c r="F28" s="770">
        <f xml:space="preserve">
F26-F25</f>
        <v>17534.333333333332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35143.75310083021</v>
      </c>
      <c r="D4" s="287">
        <f ca="1">IF(ISERROR(VLOOKUP("Náklady celkem",INDIRECT("HI!$A:$G"),5,0)),0,VLOOKUP("Náklady celkem",INDIRECT("HI!$A:$G"),5,0))</f>
        <v>38772.688249999992</v>
      </c>
      <c r="E4" s="288">
        <f ca="1">IF(C4=0,0,D4/C4)</f>
        <v>1.1032597497130736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1623.2791756134379</v>
      </c>
      <c r="D7" s="295">
        <f>IF(ISERROR(HI!E5),"",HI!E5)</f>
        <v>1422.3339899999987</v>
      </c>
      <c r="E7" s="292">
        <f t="shared" ref="E7:E15" si="0">IF(C7=0,0,D7/C7)</f>
        <v>0.8762103348381205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0.96912959509742935</v>
      </c>
      <c r="E8" s="292">
        <f t="shared" si="0"/>
        <v>1.076810661219366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0.16880000000000001</v>
      </c>
      <c r="E9" s="292">
        <f>IF(C9=0,0,D9/C9)</f>
        <v>0.56266666666666676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0.37536000623681648</v>
      </c>
      <c r="E11" s="292">
        <f t="shared" si="0"/>
        <v>0.62560001039469415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0.95729713822568852</v>
      </c>
      <c r="E12" s="292">
        <f t="shared" si="0"/>
        <v>1.1966214227821106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2741.6922069590973</v>
      </c>
      <c r="D15" s="295">
        <f>IF(ISERROR(HI!E6),"",HI!E6)</f>
        <v>2318.3379399999976</v>
      </c>
      <c r="E15" s="292">
        <f t="shared" si="0"/>
        <v>0.84558650825773907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23406.168762467496</v>
      </c>
      <c r="D16" s="291">
        <f ca="1">IF(ISERROR(VLOOKUP("Osobní náklady (Kč) *",INDIRECT("HI!$A:$G"),5,0)),0,VLOOKUP("Osobní náklady (Kč) *",INDIRECT("HI!$A:$G"),5,0))</f>
        <v>26429.369650000001</v>
      </c>
      <c r="E16" s="292">
        <f ca="1">IF(C16=0,0,D16/C16)</f>
        <v>1.1291625689882361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53597.27678</v>
      </c>
      <c r="D18" s="310">
        <f ca="1">IF(ISERROR(VLOOKUP("Výnosy celkem",INDIRECT("HI!$A:$G"),5,0)),0,VLOOKUP("Výnosy celkem",INDIRECT("HI!$A:$G"),5,0))</f>
        <v>55600.016039999995</v>
      </c>
      <c r="E18" s="311">
        <f t="shared" ref="E18:E28" ca="1" si="1">IF(C18=0,0,D18/C18)</f>
        <v>1.0373664368848554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18296.816780000001</v>
      </c>
      <c r="D19" s="291">
        <f ca="1">IF(ISERROR(VLOOKUP("Ambulance *",INDIRECT("HI!$A:$G"),5,0)),0,VLOOKUP("Ambulance *",INDIRECT("HI!$A:$G"),5,0))</f>
        <v>21832.076039999993</v>
      </c>
      <c r="E19" s="292">
        <f t="shared" ca="1" si="1"/>
        <v>1.1932171755616165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1.1932171755616165</v>
      </c>
      <c r="E20" s="292">
        <f t="shared" si="1"/>
        <v>1.1932171755616165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1.0475420533876922</v>
      </c>
      <c r="E21" s="292">
        <f t="shared" si="1"/>
        <v>1.2324024157502262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35300.46</v>
      </c>
      <c r="D22" s="291">
        <f ca="1">IF(ISERROR(VLOOKUP("Hospitalizace *",INDIRECT("HI!$A:$G"),5,0)),0,VLOOKUP("Hospitalizace *",INDIRECT("HI!$A:$G"),5,0))</f>
        <v>33767.94</v>
      </c>
      <c r="E22" s="292">
        <f ca="1">IF(C22=0,0,D22/C22)</f>
        <v>0.95658640142366425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0.95658640142366413</v>
      </c>
      <c r="E23" s="292">
        <f t="shared" si="1"/>
        <v>0.95658640142366413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0.95658640142366413</v>
      </c>
      <c r="E24" s="292">
        <f t="shared" si="1"/>
        <v>0.95658640142366413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0.91937424789410349</v>
      </c>
      <c r="E26" s="292">
        <f t="shared" si="1"/>
        <v>0.96776236620431955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0.92470308788598576</v>
      </c>
      <c r="E27" s="292">
        <f t="shared" si="1"/>
        <v>0.92470308788598576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0.86317280284732822</v>
      </c>
      <c r="D28" s="296">
        <f>IF(ISERROR(VLOOKUP("Celkem:",'ZV Vyžád.'!$A:$M,7,0)),"",VLOOKUP("Celkem:",'ZV Vyžád.'!$A:$M,7,0))</f>
        <v>1.3002260771750278</v>
      </c>
      <c r="E28" s="292">
        <f t="shared" si="1"/>
        <v>1.5063334628778873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5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3640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11</v>
      </c>
      <c r="F3" s="379">
        <f>SUMIF($E5:$E1048576,"&lt;10",F5:F1048576)</f>
        <v>20593148.469999999</v>
      </c>
      <c r="G3" s="379">
        <f t="shared" ref="G3:AW3" si="0">SUMIF($E5:$E1048576,"&lt;10",G5:G1048576)</f>
        <v>5016261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1692200.9500000002</v>
      </c>
      <c r="M3" s="379">
        <f t="shared" si="0"/>
        <v>5399273.5500000007</v>
      </c>
      <c r="N3" s="379">
        <f t="shared" si="0"/>
        <v>0</v>
      </c>
      <c r="O3" s="379">
        <f t="shared" si="0"/>
        <v>56039</v>
      </c>
      <c r="P3" s="379">
        <f t="shared" si="0"/>
        <v>2651276.35</v>
      </c>
      <c r="Q3" s="379">
        <f t="shared" si="0"/>
        <v>4664652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185463.5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203550</v>
      </c>
      <c r="AP3" s="379">
        <f t="shared" si="0"/>
        <v>0</v>
      </c>
      <c r="AQ3" s="379">
        <f t="shared" si="0"/>
        <v>0</v>
      </c>
      <c r="AR3" s="379">
        <f t="shared" si="0"/>
        <v>677716.13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46716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25</v>
      </c>
      <c r="D30" s="378">
        <v>4</v>
      </c>
      <c r="E30" s="378">
        <v>1</v>
      </c>
      <c r="F30" s="378">
        <v>32.200000000000003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3.1</v>
      </c>
      <c r="M30" s="378">
        <v>5.6</v>
      </c>
      <c r="N30" s="378">
        <v>0</v>
      </c>
      <c r="O30" s="378">
        <v>0</v>
      </c>
      <c r="P30" s="378">
        <v>6.75</v>
      </c>
      <c r="Q30" s="378">
        <v>12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0.5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1</v>
      </c>
      <c r="AP30" s="378">
        <v>0</v>
      </c>
      <c r="AQ30" s="378">
        <v>0</v>
      </c>
      <c r="AR30" s="378">
        <v>3</v>
      </c>
      <c r="AS30" s="378">
        <v>0</v>
      </c>
      <c r="AT30" s="378">
        <v>0</v>
      </c>
      <c r="AU30" s="378">
        <v>0</v>
      </c>
      <c r="AV30" s="378">
        <v>0</v>
      </c>
      <c r="AW30" s="378">
        <v>0.25</v>
      </c>
    </row>
    <row r="31" spans="3:49" x14ac:dyDescent="0.3">
      <c r="C31" s="378">
        <v>25</v>
      </c>
      <c r="D31" s="378">
        <v>4</v>
      </c>
      <c r="E31" s="378">
        <v>2</v>
      </c>
      <c r="F31" s="378">
        <v>4739.95</v>
      </c>
      <c r="G31" s="378">
        <v>0</v>
      </c>
      <c r="H31" s="378">
        <v>0</v>
      </c>
      <c r="I31" s="378">
        <v>0</v>
      </c>
      <c r="J31" s="378">
        <v>0</v>
      </c>
      <c r="K31" s="378">
        <v>0</v>
      </c>
      <c r="L31" s="378">
        <v>493.6</v>
      </c>
      <c r="M31" s="378">
        <v>913.6</v>
      </c>
      <c r="N31" s="378">
        <v>0</v>
      </c>
      <c r="O31" s="378">
        <v>0</v>
      </c>
      <c r="P31" s="378">
        <v>959</v>
      </c>
      <c r="Q31" s="378">
        <v>1606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80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162.75</v>
      </c>
      <c r="AP31" s="378">
        <v>0</v>
      </c>
      <c r="AQ31" s="378">
        <v>0</v>
      </c>
      <c r="AR31" s="378">
        <v>483</v>
      </c>
      <c r="AS31" s="378">
        <v>0</v>
      </c>
      <c r="AT31" s="378">
        <v>0</v>
      </c>
      <c r="AU31" s="378">
        <v>0</v>
      </c>
      <c r="AV31" s="378">
        <v>0</v>
      </c>
      <c r="AW31" s="378">
        <v>42</v>
      </c>
    </row>
    <row r="32" spans="3:49" x14ac:dyDescent="0.3">
      <c r="C32" s="378">
        <v>25</v>
      </c>
      <c r="D32" s="378">
        <v>4</v>
      </c>
      <c r="E32" s="378">
        <v>3</v>
      </c>
      <c r="F32" s="378">
        <v>212.6</v>
      </c>
      <c r="G32" s="378">
        <v>0</v>
      </c>
      <c r="H32" s="378">
        <v>0</v>
      </c>
      <c r="I32" s="378">
        <v>0</v>
      </c>
      <c r="J32" s="378">
        <v>0</v>
      </c>
      <c r="K32" s="378">
        <v>0</v>
      </c>
      <c r="L32" s="378">
        <v>112.3</v>
      </c>
      <c r="M32" s="378">
        <v>92.3</v>
      </c>
      <c r="N32" s="378">
        <v>0</v>
      </c>
      <c r="O32" s="378">
        <v>0</v>
      </c>
      <c r="P32" s="378">
        <v>0</v>
      </c>
      <c r="Q32" s="378">
        <v>0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8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25</v>
      </c>
      <c r="D33" s="378">
        <v>4</v>
      </c>
      <c r="E33" s="378">
        <v>4</v>
      </c>
      <c r="F33" s="378">
        <v>182</v>
      </c>
      <c r="G33" s="378">
        <v>0</v>
      </c>
      <c r="H33" s="378">
        <v>0</v>
      </c>
      <c r="I33" s="378">
        <v>0</v>
      </c>
      <c r="J33" s="378">
        <v>0</v>
      </c>
      <c r="K33" s="378">
        <v>0</v>
      </c>
      <c r="L33" s="378">
        <v>34</v>
      </c>
      <c r="M33" s="378">
        <v>102</v>
      </c>
      <c r="N33" s="378">
        <v>0</v>
      </c>
      <c r="O33" s="378">
        <v>0</v>
      </c>
      <c r="P33" s="378">
        <v>8</v>
      </c>
      <c r="Q33" s="378">
        <v>20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18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25</v>
      </c>
      <c r="D34" s="378">
        <v>4</v>
      </c>
      <c r="E34" s="378">
        <v>5</v>
      </c>
      <c r="F34" s="378">
        <v>1410</v>
      </c>
      <c r="G34" s="378">
        <v>1410</v>
      </c>
      <c r="H34" s="378">
        <v>0</v>
      </c>
      <c r="I34" s="378">
        <v>0</v>
      </c>
      <c r="J34" s="378">
        <v>0</v>
      </c>
      <c r="K34" s="378">
        <v>0</v>
      </c>
      <c r="L34" s="378">
        <v>0</v>
      </c>
      <c r="M34" s="378">
        <v>0</v>
      </c>
      <c r="N34" s="378">
        <v>0</v>
      </c>
      <c r="O34" s="378">
        <v>0</v>
      </c>
      <c r="P34" s="378">
        <v>0</v>
      </c>
      <c r="Q34" s="378">
        <v>0</v>
      </c>
      <c r="R34" s="378">
        <v>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0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</row>
    <row r="35" spans="3:49" x14ac:dyDescent="0.3">
      <c r="C35" s="378">
        <v>25</v>
      </c>
      <c r="D35" s="378">
        <v>4</v>
      </c>
      <c r="E35" s="378">
        <v>6</v>
      </c>
      <c r="F35" s="378">
        <v>1675840</v>
      </c>
      <c r="G35" s="378">
        <v>463350</v>
      </c>
      <c r="H35" s="378">
        <v>0</v>
      </c>
      <c r="I35" s="378">
        <v>0</v>
      </c>
      <c r="J35" s="378">
        <v>0</v>
      </c>
      <c r="K35" s="378">
        <v>0</v>
      </c>
      <c r="L35" s="378">
        <v>150418</v>
      </c>
      <c r="M35" s="378">
        <v>418084</v>
      </c>
      <c r="N35" s="378">
        <v>0</v>
      </c>
      <c r="O35" s="378">
        <v>0</v>
      </c>
      <c r="P35" s="378">
        <v>192196</v>
      </c>
      <c r="Q35" s="378">
        <v>351026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15631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0</v>
      </c>
      <c r="AN35" s="378">
        <v>0</v>
      </c>
      <c r="AO35" s="378">
        <v>20271</v>
      </c>
      <c r="AP35" s="378">
        <v>0</v>
      </c>
      <c r="AQ35" s="378">
        <v>0</v>
      </c>
      <c r="AR35" s="378">
        <v>55147</v>
      </c>
      <c r="AS35" s="378">
        <v>0</v>
      </c>
      <c r="AT35" s="378">
        <v>0</v>
      </c>
      <c r="AU35" s="378">
        <v>0</v>
      </c>
      <c r="AV35" s="378">
        <v>0</v>
      </c>
      <c r="AW35" s="378">
        <v>9717</v>
      </c>
    </row>
    <row r="36" spans="3:49" x14ac:dyDescent="0.3">
      <c r="C36" s="378">
        <v>25</v>
      </c>
      <c r="D36" s="378">
        <v>4</v>
      </c>
      <c r="E36" s="378">
        <v>9</v>
      </c>
      <c r="F36" s="378">
        <v>30478</v>
      </c>
      <c r="G36" s="378">
        <v>0</v>
      </c>
      <c r="H36" s="378">
        <v>0</v>
      </c>
      <c r="I36" s="378">
        <v>0</v>
      </c>
      <c r="J36" s="378">
        <v>0</v>
      </c>
      <c r="K36" s="378">
        <v>0</v>
      </c>
      <c r="L36" s="378">
        <v>7273</v>
      </c>
      <c r="M36" s="378">
        <v>2989</v>
      </c>
      <c r="N36" s="378">
        <v>0</v>
      </c>
      <c r="O36" s="378">
        <v>0</v>
      </c>
      <c r="P36" s="378">
        <v>7600</v>
      </c>
      <c r="Q36" s="378">
        <v>11300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1316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25</v>
      </c>
      <c r="D37" s="378">
        <v>4</v>
      </c>
      <c r="E37" s="378">
        <v>11</v>
      </c>
      <c r="F37" s="378">
        <v>5292.6208651399493</v>
      </c>
      <c r="G37" s="378">
        <v>0</v>
      </c>
      <c r="H37" s="378">
        <v>0</v>
      </c>
      <c r="I37" s="378">
        <v>0</v>
      </c>
      <c r="J37" s="378">
        <v>3625.9541984732823</v>
      </c>
      <c r="K37" s="378">
        <v>0</v>
      </c>
      <c r="L37" s="378">
        <v>0</v>
      </c>
      <c r="M37" s="378">
        <v>0</v>
      </c>
      <c r="N37" s="378">
        <v>0</v>
      </c>
      <c r="O37" s="378">
        <v>1666.6666666666667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  <row r="38" spans="3:49" x14ac:dyDescent="0.3">
      <c r="C38" s="378">
        <v>25</v>
      </c>
      <c r="D38" s="378">
        <v>5</v>
      </c>
      <c r="E38" s="378">
        <v>1</v>
      </c>
      <c r="F38" s="378">
        <v>31.95</v>
      </c>
      <c r="G38" s="378">
        <v>0</v>
      </c>
      <c r="H38" s="378">
        <v>0</v>
      </c>
      <c r="I38" s="378">
        <v>0</v>
      </c>
      <c r="J38" s="378">
        <v>0</v>
      </c>
      <c r="K38" s="378">
        <v>0</v>
      </c>
      <c r="L38" s="378">
        <v>2.75</v>
      </c>
      <c r="M38" s="378">
        <v>5.95</v>
      </c>
      <c r="N38" s="378">
        <v>0</v>
      </c>
      <c r="O38" s="378">
        <v>0</v>
      </c>
      <c r="P38" s="378">
        <v>6.75</v>
      </c>
      <c r="Q38" s="378">
        <v>12</v>
      </c>
      <c r="R38" s="378">
        <v>0</v>
      </c>
      <c r="S38" s="378">
        <v>0</v>
      </c>
      <c r="T38" s="378">
        <v>0</v>
      </c>
      <c r="U38" s="378">
        <v>0</v>
      </c>
      <c r="V38" s="378">
        <v>0</v>
      </c>
      <c r="W38" s="378">
        <v>0</v>
      </c>
      <c r="X38" s="378">
        <v>0</v>
      </c>
      <c r="Y38" s="378">
        <v>0.5</v>
      </c>
      <c r="Z38" s="378">
        <v>0</v>
      </c>
      <c r="AA38" s="378">
        <v>0</v>
      </c>
      <c r="AB38" s="378">
        <v>0</v>
      </c>
      <c r="AC38" s="378">
        <v>0</v>
      </c>
      <c r="AD38" s="378">
        <v>0</v>
      </c>
      <c r="AE38" s="378">
        <v>0</v>
      </c>
      <c r="AF38" s="378">
        <v>0</v>
      </c>
      <c r="AG38" s="378">
        <v>0</v>
      </c>
      <c r="AH38" s="378">
        <v>0</v>
      </c>
      <c r="AI38" s="378">
        <v>0</v>
      </c>
      <c r="AJ38" s="378">
        <v>0</v>
      </c>
      <c r="AK38" s="378">
        <v>0</v>
      </c>
      <c r="AL38" s="378">
        <v>0</v>
      </c>
      <c r="AM38" s="378">
        <v>0</v>
      </c>
      <c r="AN38" s="378">
        <v>0</v>
      </c>
      <c r="AO38" s="378">
        <v>1</v>
      </c>
      <c r="AP38" s="378">
        <v>0</v>
      </c>
      <c r="AQ38" s="378">
        <v>0</v>
      </c>
      <c r="AR38" s="378">
        <v>3</v>
      </c>
      <c r="AS38" s="378">
        <v>0</v>
      </c>
      <c r="AT38" s="378">
        <v>0</v>
      </c>
      <c r="AU38" s="378">
        <v>0</v>
      </c>
      <c r="AV38" s="378">
        <v>0</v>
      </c>
      <c r="AW38" s="378">
        <v>0</v>
      </c>
    </row>
    <row r="39" spans="3:49" x14ac:dyDescent="0.3">
      <c r="C39" s="378">
        <v>25</v>
      </c>
      <c r="D39" s="378">
        <v>5</v>
      </c>
      <c r="E39" s="378">
        <v>2</v>
      </c>
      <c r="F39" s="378">
        <v>4967.95</v>
      </c>
      <c r="G39" s="378">
        <v>0</v>
      </c>
      <c r="H39" s="378">
        <v>0</v>
      </c>
      <c r="I39" s="378">
        <v>0</v>
      </c>
      <c r="J39" s="378">
        <v>0</v>
      </c>
      <c r="K39" s="378">
        <v>0</v>
      </c>
      <c r="L39" s="378">
        <v>410.8</v>
      </c>
      <c r="M39" s="378">
        <v>996.4</v>
      </c>
      <c r="N39" s="378">
        <v>0</v>
      </c>
      <c r="O39" s="378">
        <v>0</v>
      </c>
      <c r="P39" s="378">
        <v>1114</v>
      </c>
      <c r="Q39" s="378">
        <v>1819</v>
      </c>
      <c r="R39" s="378">
        <v>0</v>
      </c>
      <c r="S39" s="378">
        <v>0</v>
      </c>
      <c r="T39" s="378">
        <v>0</v>
      </c>
      <c r="U39" s="378">
        <v>0</v>
      </c>
      <c r="V39" s="378">
        <v>0</v>
      </c>
      <c r="W39" s="378">
        <v>0</v>
      </c>
      <c r="X39" s="378">
        <v>0</v>
      </c>
      <c r="Y39" s="378">
        <v>88</v>
      </c>
      <c r="Z39" s="378">
        <v>0</v>
      </c>
      <c r="AA39" s="378">
        <v>0</v>
      </c>
      <c r="AB39" s="378">
        <v>0</v>
      </c>
      <c r="AC39" s="378">
        <v>0</v>
      </c>
      <c r="AD39" s="378">
        <v>0</v>
      </c>
      <c r="AE39" s="378">
        <v>0</v>
      </c>
      <c r="AF39" s="378">
        <v>0</v>
      </c>
      <c r="AG39" s="378">
        <v>0</v>
      </c>
      <c r="AH39" s="378">
        <v>0</v>
      </c>
      <c r="AI39" s="378">
        <v>0</v>
      </c>
      <c r="AJ39" s="378">
        <v>0</v>
      </c>
      <c r="AK39" s="378">
        <v>0</v>
      </c>
      <c r="AL39" s="378">
        <v>0</v>
      </c>
      <c r="AM39" s="378">
        <v>0</v>
      </c>
      <c r="AN39" s="378">
        <v>0</v>
      </c>
      <c r="AO39" s="378">
        <v>38.75</v>
      </c>
      <c r="AP39" s="378">
        <v>0</v>
      </c>
      <c r="AQ39" s="378">
        <v>0</v>
      </c>
      <c r="AR39" s="378">
        <v>501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</row>
    <row r="40" spans="3:49" x14ac:dyDescent="0.3">
      <c r="C40" s="378">
        <v>25</v>
      </c>
      <c r="D40" s="378">
        <v>5</v>
      </c>
      <c r="E40" s="378">
        <v>3</v>
      </c>
      <c r="F40" s="378">
        <v>267.89999999999998</v>
      </c>
      <c r="G40" s="378">
        <v>0</v>
      </c>
      <c r="H40" s="378">
        <v>0</v>
      </c>
      <c r="I40" s="378">
        <v>0</v>
      </c>
      <c r="J40" s="378">
        <v>0</v>
      </c>
      <c r="K40" s="378">
        <v>0</v>
      </c>
      <c r="L40" s="378">
        <v>111.7</v>
      </c>
      <c r="M40" s="378">
        <v>138.19999999999999</v>
      </c>
      <c r="N40" s="378">
        <v>0</v>
      </c>
      <c r="O40" s="378">
        <v>0</v>
      </c>
      <c r="P40" s="378">
        <v>10.5</v>
      </c>
      <c r="Q40" s="378">
        <v>0</v>
      </c>
      <c r="R40" s="378">
        <v>0</v>
      </c>
      <c r="S40" s="378">
        <v>0</v>
      </c>
      <c r="T40" s="378">
        <v>0</v>
      </c>
      <c r="U40" s="378">
        <v>0</v>
      </c>
      <c r="V40" s="378">
        <v>0</v>
      </c>
      <c r="W40" s="378">
        <v>0</v>
      </c>
      <c r="X40" s="378">
        <v>0</v>
      </c>
      <c r="Y40" s="378">
        <v>7.5</v>
      </c>
      <c r="Z40" s="378">
        <v>0</v>
      </c>
      <c r="AA40" s="378">
        <v>0</v>
      </c>
      <c r="AB40" s="378">
        <v>0</v>
      </c>
      <c r="AC40" s="378">
        <v>0</v>
      </c>
      <c r="AD40" s="378">
        <v>0</v>
      </c>
      <c r="AE40" s="378">
        <v>0</v>
      </c>
      <c r="AF40" s="378">
        <v>0</v>
      </c>
      <c r="AG40" s="378">
        <v>0</v>
      </c>
      <c r="AH40" s="378">
        <v>0</v>
      </c>
      <c r="AI40" s="378">
        <v>0</v>
      </c>
      <c r="AJ40" s="378">
        <v>0</v>
      </c>
      <c r="AK40" s="378">
        <v>0</v>
      </c>
      <c r="AL40" s="378">
        <v>0</v>
      </c>
      <c r="AM40" s="378">
        <v>0</v>
      </c>
      <c r="AN40" s="378">
        <v>0</v>
      </c>
      <c r="AO40" s="378">
        <v>0</v>
      </c>
      <c r="AP40" s="378">
        <v>0</v>
      </c>
      <c r="AQ40" s="378">
        <v>0</v>
      </c>
      <c r="AR40" s="378">
        <v>0</v>
      </c>
      <c r="AS40" s="378">
        <v>0</v>
      </c>
      <c r="AT40" s="378">
        <v>0</v>
      </c>
      <c r="AU40" s="378">
        <v>0</v>
      </c>
      <c r="AV40" s="378">
        <v>0</v>
      </c>
      <c r="AW40" s="378">
        <v>0</v>
      </c>
    </row>
    <row r="41" spans="3:49" x14ac:dyDescent="0.3">
      <c r="C41" s="378">
        <v>25</v>
      </c>
      <c r="D41" s="378">
        <v>5</v>
      </c>
      <c r="E41" s="378">
        <v>4</v>
      </c>
      <c r="F41" s="378">
        <v>165</v>
      </c>
      <c r="G41" s="378">
        <v>0</v>
      </c>
      <c r="H41" s="378">
        <v>0</v>
      </c>
      <c r="I41" s="378">
        <v>0</v>
      </c>
      <c r="J41" s="378">
        <v>0</v>
      </c>
      <c r="K41" s="378">
        <v>0</v>
      </c>
      <c r="L41" s="378">
        <v>34</v>
      </c>
      <c r="M41" s="378">
        <v>107</v>
      </c>
      <c r="N41" s="378">
        <v>0</v>
      </c>
      <c r="O41" s="378">
        <v>0</v>
      </c>
      <c r="P41" s="378">
        <v>0</v>
      </c>
      <c r="Q41" s="378">
        <v>0</v>
      </c>
      <c r="R41" s="378">
        <v>0</v>
      </c>
      <c r="S41" s="378">
        <v>0</v>
      </c>
      <c r="T41" s="378">
        <v>0</v>
      </c>
      <c r="U41" s="378">
        <v>0</v>
      </c>
      <c r="V41" s="378">
        <v>0</v>
      </c>
      <c r="W41" s="378">
        <v>0</v>
      </c>
      <c r="X41" s="378">
        <v>0</v>
      </c>
      <c r="Y41" s="378">
        <v>0</v>
      </c>
      <c r="Z41" s="378">
        <v>0</v>
      </c>
      <c r="AA41" s="378">
        <v>0</v>
      </c>
      <c r="AB41" s="378">
        <v>0</v>
      </c>
      <c r="AC41" s="378">
        <v>0</v>
      </c>
      <c r="AD41" s="378">
        <v>0</v>
      </c>
      <c r="AE41" s="378">
        <v>0</v>
      </c>
      <c r="AF41" s="378">
        <v>0</v>
      </c>
      <c r="AG41" s="378">
        <v>0</v>
      </c>
      <c r="AH41" s="378">
        <v>0</v>
      </c>
      <c r="AI41" s="378">
        <v>0</v>
      </c>
      <c r="AJ41" s="378">
        <v>0</v>
      </c>
      <c r="AK41" s="378">
        <v>0</v>
      </c>
      <c r="AL41" s="378">
        <v>0</v>
      </c>
      <c r="AM41" s="378">
        <v>0</v>
      </c>
      <c r="AN41" s="378">
        <v>0</v>
      </c>
      <c r="AO41" s="378">
        <v>0</v>
      </c>
      <c r="AP41" s="378">
        <v>0</v>
      </c>
      <c r="AQ41" s="378">
        <v>0</v>
      </c>
      <c r="AR41" s="378">
        <v>24</v>
      </c>
      <c r="AS41" s="378">
        <v>0</v>
      </c>
      <c r="AT41" s="378">
        <v>0</v>
      </c>
      <c r="AU41" s="378">
        <v>0</v>
      </c>
      <c r="AV41" s="378">
        <v>0</v>
      </c>
      <c r="AW41" s="378">
        <v>0</v>
      </c>
    </row>
    <row r="42" spans="3:49" x14ac:dyDescent="0.3">
      <c r="C42" s="378">
        <v>25</v>
      </c>
      <c r="D42" s="378">
        <v>5</v>
      </c>
      <c r="E42" s="378">
        <v>5</v>
      </c>
      <c r="F42" s="378">
        <v>1380</v>
      </c>
      <c r="G42" s="378">
        <v>1380</v>
      </c>
      <c r="H42" s="378">
        <v>0</v>
      </c>
      <c r="I42" s="378">
        <v>0</v>
      </c>
      <c r="J42" s="378">
        <v>0</v>
      </c>
      <c r="K42" s="378">
        <v>0</v>
      </c>
      <c r="L42" s="378">
        <v>0</v>
      </c>
      <c r="M42" s="378">
        <v>0</v>
      </c>
      <c r="N42" s="378">
        <v>0</v>
      </c>
      <c r="O42" s="378">
        <v>0</v>
      </c>
      <c r="P42" s="378">
        <v>0</v>
      </c>
      <c r="Q42" s="378">
        <v>0</v>
      </c>
      <c r="R42" s="378">
        <v>0</v>
      </c>
      <c r="S42" s="378">
        <v>0</v>
      </c>
      <c r="T42" s="378">
        <v>0</v>
      </c>
      <c r="U42" s="378">
        <v>0</v>
      </c>
      <c r="V42" s="378">
        <v>0</v>
      </c>
      <c r="W42" s="378">
        <v>0</v>
      </c>
      <c r="X42" s="378">
        <v>0</v>
      </c>
      <c r="Y42" s="378">
        <v>0</v>
      </c>
      <c r="Z42" s="378">
        <v>0</v>
      </c>
      <c r="AA42" s="378">
        <v>0</v>
      </c>
      <c r="AB42" s="378">
        <v>0</v>
      </c>
      <c r="AC42" s="378">
        <v>0</v>
      </c>
      <c r="AD42" s="378">
        <v>0</v>
      </c>
      <c r="AE42" s="378">
        <v>0</v>
      </c>
      <c r="AF42" s="378">
        <v>0</v>
      </c>
      <c r="AG42" s="378">
        <v>0</v>
      </c>
      <c r="AH42" s="378">
        <v>0</v>
      </c>
      <c r="AI42" s="378">
        <v>0</v>
      </c>
      <c r="AJ42" s="378">
        <v>0</v>
      </c>
      <c r="AK42" s="378">
        <v>0</v>
      </c>
      <c r="AL42" s="378">
        <v>0</v>
      </c>
      <c r="AM42" s="378">
        <v>0</v>
      </c>
      <c r="AN42" s="378">
        <v>0</v>
      </c>
      <c r="AO42" s="378">
        <v>0</v>
      </c>
      <c r="AP42" s="378">
        <v>0</v>
      </c>
      <c r="AQ42" s="378">
        <v>0</v>
      </c>
      <c r="AR42" s="378">
        <v>0</v>
      </c>
      <c r="AS42" s="378">
        <v>0</v>
      </c>
      <c r="AT42" s="378">
        <v>0</v>
      </c>
      <c r="AU42" s="378">
        <v>0</v>
      </c>
      <c r="AV42" s="378">
        <v>0</v>
      </c>
      <c r="AW42" s="378">
        <v>0</v>
      </c>
    </row>
    <row r="43" spans="3:49" x14ac:dyDescent="0.3">
      <c r="C43" s="378">
        <v>25</v>
      </c>
      <c r="D43" s="378">
        <v>5</v>
      </c>
      <c r="E43" s="378">
        <v>6</v>
      </c>
      <c r="F43" s="378">
        <v>1693742</v>
      </c>
      <c r="G43" s="378">
        <v>446250</v>
      </c>
      <c r="H43" s="378">
        <v>0</v>
      </c>
      <c r="I43" s="378">
        <v>0</v>
      </c>
      <c r="J43" s="378">
        <v>0</v>
      </c>
      <c r="K43" s="378">
        <v>0</v>
      </c>
      <c r="L43" s="378">
        <v>130734</v>
      </c>
      <c r="M43" s="378">
        <v>457945</v>
      </c>
      <c r="N43" s="378">
        <v>0</v>
      </c>
      <c r="O43" s="378">
        <v>0</v>
      </c>
      <c r="P43" s="378">
        <v>204784</v>
      </c>
      <c r="Q43" s="378">
        <v>375092</v>
      </c>
      <c r="R43" s="378">
        <v>0</v>
      </c>
      <c r="S43" s="378">
        <v>0</v>
      </c>
      <c r="T43" s="378">
        <v>0</v>
      </c>
      <c r="U43" s="378">
        <v>0</v>
      </c>
      <c r="V43" s="378">
        <v>0</v>
      </c>
      <c r="W43" s="378">
        <v>0</v>
      </c>
      <c r="X43" s="378">
        <v>0</v>
      </c>
      <c r="Y43" s="378">
        <v>15476</v>
      </c>
      <c r="Z43" s="378">
        <v>0</v>
      </c>
      <c r="AA43" s="378">
        <v>0</v>
      </c>
      <c r="AB43" s="378">
        <v>0</v>
      </c>
      <c r="AC43" s="378">
        <v>0</v>
      </c>
      <c r="AD43" s="378">
        <v>0</v>
      </c>
      <c r="AE43" s="378">
        <v>0</v>
      </c>
      <c r="AF43" s="378">
        <v>0</v>
      </c>
      <c r="AG43" s="378">
        <v>0</v>
      </c>
      <c r="AH43" s="378">
        <v>0</v>
      </c>
      <c r="AI43" s="378">
        <v>0</v>
      </c>
      <c r="AJ43" s="378">
        <v>0</v>
      </c>
      <c r="AK43" s="378">
        <v>0</v>
      </c>
      <c r="AL43" s="378">
        <v>0</v>
      </c>
      <c r="AM43" s="378">
        <v>0</v>
      </c>
      <c r="AN43" s="378">
        <v>0</v>
      </c>
      <c r="AO43" s="378">
        <v>8482</v>
      </c>
      <c r="AP43" s="378">
        <v>0</v>
      </c>
      <c r="AQ43" s="378">
        <v>0</v>
      </c>
      <c r="AR43" s="378">
        <v>54979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</row>
    <row r="44" spans="3:49" x14ac:dyDescent="0.3">
      <c r="C44" s="378">
        <v>25</v>
      </c>
      <c r="D44" s="378">
        <v>5</v>
      </c>
      <c r="E44" s="378">
        <v>9</v>
      </c>
      <c r="F44" s="378">
        <v>1494</v>
      </c>
      <c r="G44" s="378">
        <v>0</v>
      </c>
      <c r="H44" s="378">
        <v>0</v>
      </c>
      <c r="I44" s="378">
        <v>0</v>
      </c>
      <c r="J44" s="378">
        <v>0</v>
      </c>
      <c r="K44" s="378">
        <v>0</v>
      </c>
      <c r="L44" s="378">
        <v>1494</v>
      </c>
      <c r="M44" s="378">
        <v>0</v>
      </c>
      <c r="N44" s="378">
        <v>0</v>
      </c>
      <c r="O44" s="378">
        <v>0</v>
      </c>
      <c r="P44" s="378">
        <v>0</v>
      </c>
      <c r="Q44" s="378">
        <v>0</v>
      </c>
      <c r="R44" s="378">
        <v>0</v>
      </c>
      <c r="S44" s="378">
        <v>0</v>
      </c>
      <c r="T44" s="378">
        <v>0</v>
      </c>
      <c r="U44" s="378">
        <v>0</v>
      </c>
      <c r="V44" s="378">
        <v>0</v>
      </c>
      <c r="W44" s="378">
        <v>0</v>
      </c>
      <c r="X44" s="378">
        <v>0</v>
      </c>
      <c r="Y44" s="378">
        <v>0</v>
      </c>
      <c r="Z44" s="378">
        <v>0</v>
      </c>
      <c r="AA44" s="378">
        <v>0</v>
      </c>
      <c r="AB44" s="378">
        <v>0</v>
      </c>
      <c r="AC44" s="378">
        <v>0</v>
      </c>
      <c r="AD44" s="378">
        <v>0</v>
      </c>
      <c r="AE44" s="378">
        <v>0</v>
      </c>
      <c r="AF44" s="378">
        <v>0</v>
      </c>
      <c r="AG44" s="378">
        <v>0</v>
      </c>
      <c r="AH44" s="378">
        <v>0</v>
      </c>
      <c r="AI44" s="378">
        <v>0</v>
      </c>
      <c r="AJ44" s="378">
        <v>0</v>
      </c>
      <c r="AK44" s="378">
        <v>0</v>
      </c>
      <c r="AL44" s="378">
        <v>0</v>
      </c>
      <c r="AM44" s="378">
        <v>0</v>
      </c>
      <c r="AN44" s="378">
        <v>0</v>
      </c>
      <c r="AO44" s="378">
        <v>0</v>
      </c>
      <c r="AP44" s="378">
        <v>0</v>
      </c>
      <c r="AQ44" s="378">
        <v>0</v>
      </c>
      <c r="AR44" s="378">
        <v>0</v>
      </c>
      <c r="AS44" s="378">
        <v>0</v>
      </c>
      <c r="AT44" s="378">
        <v>0</v>
      </c>
      <c r="AU44" s="378">
        <v>0</v>
      </c>
      <c r="AV44" s="378">
        <v>0</v>
      </c>
      <c r="AW44" s="378">
        <v>0</v>
      </c>
    </row>
    <row r="45" spans="3:49" x14ac:dyDescent="0.3">
      <c r="C45" s="378">
        <v>25</v>
      </c>
      <c r="D45" s="378">
        <v>5</v>
      </c>
      <c r="E45" s="378">
        <v>11</v>
      </c>
      <c r="F45" s="378">
        <v>5292.6208651399493</v>
      </c>
      <c r="G45" s="378">
        <v>0</v>
      </c>
      <c r="H45" s="378">
        <v>0</v>
      </c>
      <c r="I45" s="378">
        <v>0</v>
      </c>
      <c r="J45" s="378">
        <v>3625.9541984732823</v>
      </c>
      <c r="K45" s="378">
        <v>0</v>
      </c>
      <c r="L45" s="378">
        <v>0</v>
      </c>
      <c r="M45" s="378">
        <v>0</v>
      </c>
      <c r="N45" s="378">
        <v>0</v>
      </c>
      <c r="O45" s="378">
        <v>1666.6666666666667</v>
      </c>
      <c r="P45" s="378">
        <v>0</v>
      </c>
      <c r="Q45" s="378">
        <v>0</v>
      </c>
      <c r="R45" s="378">
        <v>0</v>
      </c>
      <c r="S45" s="378">
        <v>0</v>
      </c>
      <c r="T45" s="378">
        <v>0</v>
      </c>
      <c r="U45" s="378">
        <v>0</v>
      </c>
      <c r="V45" s="378">
        <v>0</v>
      </c>
      <c r="W45" s="378">
        <v>0</v>
      </c>
      <c r="X45" s="378">
        <v>0</v>
      </c>
      <c r="Y45" s="378">
        <v>0</v>
      </c>
      <c r="Z45" s="378">
        <v>0</v>
      </c>
      <c r="AA45" s="378">
        <v>0</v>
      </c>
      <c r="AB45" s="378">
        <v>0</v>
      </c>
      <c r="AC45" s="378">
        <v>0</v>
      </c>
      <c r="AD45" s="378">
        <v>0</v>
      </c>
      <c r="AE45" s="378">
        <v>0</v>
      </c>
      <c r="AF45" s="378">
        <v>0</v>
      </c>
      <c r="AG45" s="378">
        <v>0</v>
      </c>
      <c r="AH45" s="378">
        <v>0</v>
      </c>
      <c r="AI45" s="378">
        <v>0</v>
      </c>
      <c r="AJ45" s="378">
        <v>0</v>
      </c>
      <c r="AK45" s="378">
        <v>0</v>
      </c>
      <c r="AL45" s="378">
        <v>0</v>
      </c>
      <c r="AM45" s="378"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</row>
    <row r="46" spans="3:49" x14ac:dyDescent="0.3">
      <c r="C46" s="378">
        <v>25</v>
      </c>
      <c r="D46" s="378">
        <v>6</v>
      </c>
      <c r="E46" s="378">
        <v>1</v>
      </c>
      <c r="F46" s="378">
        <v>31.95</v>
      </c>
      <c r="G46" s="378">
        <v>0</v>
      </c>
      <c r="H46" s="378">
        <v>0</v>
      </c>
      <c r="I46" s="378">
        <v>0</v>
      </c>
      <c r="J46" s="378">
        <v>0</v>
      </c>
      <c r="K46" s="378">
        <v>0</v>
      </c>
      <c r="L46" s="378">
        <v>2.75</v>
      </c>
      <c r="M46" s="378">
        <v>5.95</v>
      </c>
      <c r="N46" s="378">
        <v>0</v>
      </c>
      <c r="O46" s="378">
        <v>0</v>
      </c>
      <c r="P46" s="378">
        <v>6.75</v>
      </c>
      <c r="Q46" s="378">
        <v>12</v>
      </c>
      <c r="R46" s="378">
        <v>0</v>
      </c>
      <c r="S46" s="378">
        <v>0</v>
      </c>
      <c r="T46" s="378">
        <v>0</v>
      </c>
      <c r="U46" s="378">
        <v>0</v>
      </c>
      <c r="V46" s="378">
        <v>0</v>
      </c>
      <c r="W46" s="378">
        <v>0</v>
      </c>
      <c r="X46" s="378">
        <v>0</v>
      </c>
      <c r="Y46" s="378">
        <v>0.5</v>
      </c>
      <c r="Z46" s="378">
        <v>0</v>
      </c>
      <c r="AA46" s="378">
        <v>0</v>
      </c>
      <c r="AB46" s="378">
        <v>0</v>
      </c>
      <c r="AC46" s="378">
        <v>0</v>
      </c>
      <c r="AD46" s="378">
        <v>0</v>
      </c>
      <c r="AE46" s="378">
        <v>0</v>
      </c>
      <c r="AF46" s="378">
        <v>0</v>
      </c>
      <c r="AG46" s="378">
        <v>0</v>
      </c>
      <c r="AH46" s="378">
        <v>0</v>
      </c>
      <c r="AI46" s="378">
        <v>0</v>
      </c>
      <c r="AJ46" s="378">
        <v>0</v>
      </c>
      <c r="AK46" s="378">
        <v>0</v>
      </c>
      <c r="AL46" s="378">
        <v>0</v>
      </c>
      <c r="AM46" s="378">
        <v>0</v>
      </c>
      <c r="AN46" s="378">
        <v>0</v>
      </c>
      <c r="AO46" s="378">
        <v>1</v>
      </c>
      <c r="AP46" s="378">
        <v>0</v>
      </c>
      <c r="AQ46" s="378">
        <v>0</v>
      </c>
      <c r="AR46" s="378">
        <v>3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</row>
    <row r="47" spans="3:49" x14ac:dyDescent="0.3">
      <c r="C47" s="378">
        <v>25</v>
      </c>
      <c r="D47" s="378">
        <v>6</v>
      </c>
      <c r="E47" s="378">
        <v>2</v>
      </c>
      <c r="F47" s="378">
        <v>4690.8</v>
      </c>
      <c r="G47" s="378">
        <v>0</v>
      </c>
      <c r="H47" s="378">
        <v>0</v>
      </c>
      <c r="I47" s="378">
        <v>0</v>
      </c>
      <c r="J47" s="378">
        <v>0</v>
      </c>
      <c r="K47" s="378">
        <v>0</v>
      </c>
      <c r="L47" s="378">
        <v>348.4</v>
      </c>
      <c r="M47" s="378">
        <v>944.4</v>
      </c>
      <c r="N47" s="378">
        <v>0</v>
      </c>
      <c r="O47" s="378">
        <v>0</v>
      </c>
      <c r="P47" s="378">
        <v>915.5</v>
      </c>
      <c r="Q47" s="378">
        <v>1905.5</v>
      </c>
      <c r="R47" s="378">
        <v>0</v>
      </c>
      <c r="S47" s="378">
        <v>0</v>
      </c>
      <c r="T47" s="378">
        <v>0</v>
      </c>
      <c r="U47" s="378">
        <v>0</v>
      </c>
      <c r="V47" s="378">
        <v>0</v>
      </c>
      <c r="W47" s="378">
        <v>0</v>
      </c>
      <c r="X47" s="378">
        <v>0</v>
      </c>
      <c r="Y47" s="378">
        <v>84</v>
      </c>
      <c r="Z47" s="378">
        <v>0</v>
      </c>
      <c r="AA47" s="378">
        <v>0</v>
      </c>
      <c r="AB47" s="378">
        <v>0</v>
      </c>
      <c r="AC47" s="378">
        <v>0</v>
      </c>
      <c r="AD47" s="378">
        <v>0</v>
      </c>
      <c r="AE47" s="378">
        <v>0</v>
      </c>
      <c r="AF47" s="378">
        <v>0</v>
      </c>
      <c r="AG47" s="378">
        <v>0</v>
      </c>
      <c r="AH47" s="378">
        <v>0</v>
      </c>
      <c r="AI47" s="378">
        <v>0</v>
      </c>
      <c r="AJ47" s="378">
        <v>0</v>
      </c>
      <c r="AK47" s="378">
        <v>0</v>
      </c>
      <c r="AL47" s="378">
        <v>0</v>
      </c>
      <c r="AM47" s="378">
        <v>0</v>
      </c>
      <c r="AN47" s="378">
        <v>0</v>
      </c>
      <c r="AO47" s="378">
        <v>0</v>
      </c>
      <c r="AP47" s="378">
        <v>0</v>
      </c>
      <c r="AQ47" s="378">
        <v>0</v>
      </c>
      <c r="AR47" s="378">
        <v>493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</row>
    <row r="48" spans="3:49" x14ac:dyDescent="0.3">
      <c r="C48" s="378">
        <v>25</v>
      </c>
      <c r="D48" s="378">
        <v>6</v>
      </c>
      <c r="E48" s="378">
        <v>3</v>
      </c>
      <c r="F48" s="378">
        <v>316.8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378">
        <v>149.5</v>
      </c>
      <c r="M48" s="378">
        <v>127.8</v>
      </c>
      <c r="N48" s="378">
        <v>0</v>
      </c>
      <c r="O48" s="378">
        <v>0</v>
      </c>
      <c r="P48" s="378">
        <v>30.5</v>
      </c>
      <c r="Q48" s="378">
        <v>0</v>
      </c>
      <c r="R48" s="378">
        <v>0</v>
      </c>
      <c r="S48" s="378">
        <v>0</v>
      </c>
      <c r="T48" s="378">
        <v>0</v>
      </c>
      <c r="U48" s="378">
        <v>0</v>
      </c>
      <c r="V48" s="378">
        <v>0</v>
      </c>
      <c r="W48" s="378">
        <v>0</v>
      </c>
      <c r="X48" s="378">
        <v>0</v>
      </c>
      <c r="Y48" s="378">
        <v>9</v>
      </c>
      <c r="Z48" s="378">
        <v>0</v>
      </c>
      <c r="AA48" s="378">
        <v>0</v>
      </c>
      <c r="AB48" s="378">
        <v>0</v>
      </c>
      <c r="AC48" s="378">
        <v>0</v>
      </c>
      <c r="AD48" s="378">
        <v>0</v>
      </c>
      <c r="AE48" s="378">
        <v>0</v>
      </c>
      <c r="AF48" s="378">
        <v>0</v>
      </c>
      <c r="AG48" s="378">
        <v>0</v>
      </c>
      <c r="AH48" s="378">
        <v>0</v>
      </c>
      <c r="AI48" s="378">
        <v>0</v>
      </c>
      <c r="AJ48" s="378">
        <v>0</v>
      </c>
      <c r="AK48" s="378">
        <v>0</v>
      </c>
      <c r="AL48" s="378">
        <v>0</v>
      </c>
      <c r="AM48" s="378">
        <v>0</v>
      </c>
      <c r="AN48" s="378">
        <v>0</v>
      </c>
      <c r="AO48" s="378">
        <v>0</v>
      </c>
      <c r="AP48" s="378">
        <v>0</v>
      </c>
      <c r="AQ48" s="378">
        <v>0</v>
      </c>
      <c r="AR48" s="378">
        <v>0</v>
      </c>
      <c r="AS48" s="378">
        <v>0</v>
      </c>
      <c r="AT48" s="378">
        <v>0</v>
      </c>
      <c r="AU48" s="378">
        <v>0</v>
      </c>
      <c r="AV48" s="378">
        <v>0</v>
      </c>
      <c r="AW48" s="378">
        <v>0</v>
      </c>
    </row>
    <row r="49" spans="3:49" x14ac:dyDescent="0.3">
      <c r="C49" s="378">
        <v>25</v>
      </c>
      <c r="D49" s="378">
        <v>6</v>
      </c>
      <c r="E49" s="378">
        <v>4</v>
      </c>
      <c r="F49" s="378">
        <v>193</v>
      </c>
      <c r="G49" s="378">
        <v>0</v>
      </c>
      <c r="H49" s="378">
        <v>0</v>
      </c>
      <c r="I49" s="378">
        <v>0</v>
      </c>
      <c r="J49" s="378">
        <v>0</v>
      </c>
      <c r="K49" s="378">
        <v>0</v>
      </c>
      <c r="L49" s="378">
        <v>34</v>
      </c>
      <c r="M49" s="378">
        <v>102</v>
      </c>
      <c r="N49" s="378">
        <v>0</v>
      </c>
      <c r="O49" s="378">
        <v>0</v>
      </c>
      <c r="P49" s="378">
        <v>5</v>
      </c>
      <c r="Q49" s="378">
        <v>15</v>
      </c>
      <c r="R49" s="378">
        <v>0</v>
      </c>
      <c r="S49" s="378">
        <v>0</v>
      </c>
      <c r="T49" s="378">
        <v>0</v>
      </c>
      <c r="U49" s="378">
        <v>0</v>
      </c>
      <c r="V49" s="378">
        <v>0</v>
      </c>
      <c r="W49" s="378">
        <v>0</v>
      </c>
      <c r="X49" s="378">
        <v>0</v>
      </c>
      <c r="Y49" s="378">
        <v>0</v>
      </c>
      <c r="Z49" s="378">
        <v>0</v>
      </c>
      <c r="AA49" s="378">
        <v>0</v>
      </c>
      <c r="AB49" s="378">
        <v>0</v>
      </c>
      <c r="AC49" s="378">
        <v>0</v>
      </c>
      <c r="AD49" s="378">
        <v>0</v>
      </c>
      <c r="AE49" s="378">
        <v>0</v>
      </c>
      <c r="AF49" s="378">
        <v>0</v>
      </c>
      <c r="AG49" s="378">
        <v>0</v>
      </c>
      <c r="AH49" s="378">
        <v>0</v>
      </c>
      <c r="AI49" s="378">
        <v>0</v>
      </c>
      <c r="AJ49" s="378">
        <v>0</v>
      </c>
      <c r="AK49" s="378">
        <v>0</v>
      </c>
      <c r="AL49" s="378">
        <v>0</v>
      </c>
      <c r="AM49" s="378"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37</v>
      </c>
      <c r="AS49" s="378">
        <v>0</v>
      </c>
      <c r="AT49" s="378">
        <v>0</v>
      </c>
      <c r="AU49" s="378">
        <v>0</v>
      </c>
      <c r="AV49" s="378">
        <v>0</v>
      </c>
      <c r="AW49" s="378">
        <v>0</v>
      </c>
    </row>
    <row r="50" spans="3:49" x14ac:dyDescent="0.3">
      <c r="C50" s="378">
        <v>25</v>
      </c>
      <c r="D50" s="378">
        <v>6</v>
      </c>
      <c r="E50" s="378">
        <v>5</v>
      </c>
      <c r="F50" s="378">
        <v>1322</v>
      </c>
      <c r="G50" s="378">
        <v>1322</v>
      </c>
      <c r="H50" s="378">
        <v>0</v>
      </c>
      <c r="I50" s="378">
        <v>0</v>
      </c>
      <c r="J50" s="378">
        <v>0</v>
      </c>
      <c r="K50" s="378">
        <v>0</v>
      </c>
      <c r="L50" s="378">
        <v>0</v>
      </c>
      <c r="M50" s="378">
        <v>0</v>
      </c>
      <c r="N50" s="378">
        <v>0</v>
      </c>
      <c r="O50" s="378">
        <v>0</v>
      </c>
      <c r="P50" s="378">
        <v>0</v>
      </c>
      <c r="Q50" s="378">
        <v>0</v>
      </c>
      <c r="R50" s="378">
        <v>0</v>
      </c>
      <c r="S50" s="378">
        <v>0</v>
      </c>
      <c r="T50" s="378">
        <v>0</v>
      </c>
      <c r="U50" s="378">
        <v>0</v>
      </c>
      <c r="V50" s="378">
        <v>0</v>
      </c>
      <c r="W50" s="378">
        <v>0</v>
      </c>
      <c r="X50" s="378">
        <v>0</v>
      </c>
      <c r="Y50" s="378">
        <v>0</v>
      </c>
      <c r="Z50" s="378">
        <v>0</v>
      </c>
      <c r="AA50" s="378">
        <v>0</v>
      </c>
      <c r="AB50" s="378">
        <v>0</v>
      </c>
      <c r="AC50" s="378">
        <v>0</v>
      </c>
      <c r="AD50" s="378">
        <v>0</v>
      </c>
      <c r="AE50" s="378">
        <v>0</v>
      </c>
      <c r="AF50" s="378">
        <v>0</v>
      </c>
      <c r="AG50" s="378">
        <v>0</v>
      </c>
      <c r="AH50" s="378">
        <v>0</v>
      </c>
      <c r="AI50" s="378">
        <v>0</v>
      </c>
      <c r="AJ50" s="378">
        <v>0</v>
      </c>
      <c r="AK50" s="378">
        <v>0</v>
      </c>
      <c r="AL50" s="378">
        <v>0</v>
      </c>
      <c r="AM50" s="378">
        <v>0</v>
      </c>
      <c r="AN50" s="378">
        <v>0</v>
      </c>
      <c r="AO50" s="378">
        <v>0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0</v>
      </c>
    </row>
    <row r="51" spans="3:49" x14ac:dyDescent="0.3">
      <c r="C51" s="378">
        <v>25</v>
      </c>
      <c r="D51" s="378">
        <v>6</v>
      </c>
      <c r="E51" s="378">
        <v>6</v>
      </c>
      <c r="F51" s="378">
        <v>1712348</v>
      </c>
      <c r="G51" s="378">
        <v>428450</v>
      </c>
      <c r="H51" s="378">
        <v>0</v>
      </c>
      <c r="I51" s="378">
        <v>0</v>
      </c>
      <c r="J51" s="378">
        <v>0</v>
      </c>
      <c r="K51" s="378">
        <v>0</v>
      </c>
      <c r="L51" s="378">
        <v>132800</v>
      </c>
      <c r="M51" s="378">
        <v>445935</v>
      </c>
      <c r="N51" s="378">
        <v>0</v>
      </c>
      <c r="O51" s="378">
        <v>0</v>
      </c>
      <c r="P51" s="378">
        <v>216718</v>
      </c>
      <c r="Q51" s="378">
        <v>402873</v>
      </c>
      <c r="R51" s="378">
        <v>0</v>
      </c>
      <c r="S51" s="378">
        <v>0</v>
      </c>
      <c r="T51" s="378">
        <v>0</v>
      </c>
      <c r="U51" s="378">
        <v>0</v>
      </c>
      <c r="V51" s="378">
        <v>0</v>
      </c>
      <c r="W51" s="378">
        <v>0</v>
      </c>
      <c r="X51" s="378">
        <v>0</v>
      </c>
      <c r="Y51" s="378">
        <v>15762</v>
      </c>
      <c r="Z51" s="378">
        <v>0</v>
      </c>
      <c r="AA51" s="378">
        <v>0</v>
      </c>
      <c r="AB51" s="378">
        <v>0</v>
      </c>
      <c r="AC51" s="378">
        <v>0</v>
      </c>
      <c r="AD51" s="378">
        <v>0</v>
      </c>
      <c r="AE51" s="378">
        <v>0</v>
      </c>
      <c r="AF51" s="378">
        <v>0</v>
      </c>
      <c r="AG51" s="378">
        <v>0</v>
      </c>
      <c r="AH51" s="378">
        <v>0</v>
      </c>
      <c r="AI51" s="378">
        <v>0</v>
      </c>
      <c r="AJ51" s="378">
        <v>0</v>
      </c>
      <c r="AK51" s="378">
        <v>0</v>
      </c>
      <c r="AL51" s="378">
        <v>0</v>
      </c>
      <c r="AM51" s="378">
        <v>0</v>
      </c>
      <c r="AN51" s="378">
        <v>0</v>
      </c>
      <c r="AO51" s="378">
        <v>5184</v>
      </c>
      <c r="AP51" s="378">
        <v>0</v>
      </c>
      <c r="AQ51" s="378">
        <v>0</v>
      </c>
      <c r="AR51" s="378">
        <v>64626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</row>
    <row r="52" spans="3:49" x14ac:dyDescent="0.3">
      <c r="C52" s="378">
        <v>25</v>
      </c>
      <c r="D52" s="378">
        <v>6</v>
      </c>
      <c r="E52" s="378">
        <v>9</v>
      </c>
      <c r="F52" s="378">
        <v>26076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378">
        <v>996</v>
      </c>
      <c r="M52" s="378">
        <v>7472</v>
      </c>
      <c r="N52" s="378">
        <v>0</v>
      </c>
      <c r="O52" s="378">
        <v>0</v>
      </c>
      <c r="P52" s="378">
        <v>6000</v>
      </c>
      <c r="Q52" s="378">
        <v>4500</v>
      </c>
      <c r="R52" s="378">
        <v>0</v>
      </c>
      <c r="S52" s="378">
        <v>0</v>
      </c>
      <c r="T52" s="378">
        <v>0</v>
      </c>
      <c r="U52" s="378">
        <v>0</v>
      </c>
      <c r="V52" s="378">
        <v>0</v>
      </c>
      <c r="W52" s="378">
        <v>0</v>
      </c>
      <c r="X52" s="378">
        <v>0</v>
      </c>
      <c r="Y52" s="378">
        <v>0</v>
      </c>
      <c r="Z52" s="378">
        <v>0</v>
      </c>
      <c r="AA52" s="378">
        <v>0</v>
      </c>
      <c r="AB52" s="378">
        <v>0</v>
      </c>
      <c r="AC52" s="378">
        <v>0</v>
      </c>
      <c r="AD52" s="378">
        <v>0</v>
      </c>
      <c r="AE52" s="378">
        <v>0</v>
      </c>
      <c r="AF52" s="378">
        <v>0</v>
      </c>
      <c r="AG52" s="378">
        <v>0</v>
      </c>
      <c r="AH52" s="378">
        <v>0</v>
      </c>
      <c r="AI52" s="378">
        <v>0</v>
      </c>
      <c r="AJ52" s="378">
        <v>0</v>
      </c>
      <c r="AK52" s="378">
        <v>0</v>
      </c>
      <c r="AL52" s="378">
        <v>0</v>
      </c>
      <c r="AM52" s="378">
        <v>0</v>
      </c>
      <c r="AN52" s="378">
        <v>0</v>
      </c>
      <c r="AO52" s="378">
        <v>0</v>
      </c>
      <c r="AP52" s="378">
        <v>0</v>
      </c>
      <c r="AQ52" s="378">
        <v>0</v>
      </c>
      <c r="AR52" s="378">
        <v>7108</v>
      </c>
      <c r="AS52" s="378">
        <v>0</v>
      </c>
      <c r="AT52" s="378">
        <v>0</v>
      </c>
      <c r="AU52" s="378">
        <v>0</v>
      </c>
      <c r="AV52" s="378">
        <v>0</v>
      </c>
      <c r="AW52" s="378">
        <v>0</v>
      </c>
    </row>
    <row r="53" spans="3:49" x14ac:dyDescent="0.3">
      <c r="C53" s="378">
        <v>25</v>
      </c>
      <c r="D53" s="378">
        <v>6</v>
      </c>
      <c r="E53" s="378">
        <v>11</v>
      </c>
      <c r="F53" s="378">
        <v>5292.6208651399493</v>
      </c>
      <c r="G53" s="378">
        <v>0</v>
      </c>
      <c r="H53" s="378">
        <v>0</v>
      </c>
      <c r="I53" s="378">
        <v>0</v>
      </c>
      <c r="J53" s="378">
        <v>3625.9541984732823</v>
      </c>
      <c r="K53" s="378">
        <v>0</v>
      </c>
      <c r="L53" s="378">
        <v>0</v>
      </c>
      <c r="M53" s="378">
        <v>0</v>
      </c>
      <c r="N53" s="378">
        <v>0</v>
      </c>
      <c r="O53" s="378">
        <v>1666.6666666666667</v>
      </c>
      <c r="P53" s="378">
        <v>0</v>
      </c>
      <c r="Q53" s="378">
        <v>0</v>
      </c>
      <c r="R53" s="378">
        <v>0</v>
      </c>
      <c r="S53" s="378">
        <v>0</v>
      </c>
      <c r="T53" s="378">
        <v>0</v>
      </c>
      <c r="U53" s="378">
        <v>0</v>
      </c>
      <c r="V53" s="378">
        <v>0</v>
      </c>
      <c r="W53" s="378">
        <v>0</v>
      </c>
      <c r="X53" s="378">
        <v>0</v>
      </c>
      <c r="Y53" s="378">
        <v>0</v>
      </c>
      <c r="Z53" s="378">
        <v>0</v>
      </c>
      <c r="AA53" s="378">
        <v>0</v>
      </c>
      <c r="AB53" s="378">
        <v>0</v>
      </c>
      <c r="AC53" s="378">
        <v>0</v>
      </c>
      <c r="AD53" s="378">
        <v>0</v>
      </c>
      <c r="AE53" s="378">
        <v>0</v>
      </c>
      <c r="AF53" s="378">
        <v>0</v>
      </c>
      <c r="AG53" s="378">
        <v>0</v>
      </c>
      <c r="AH53" s="378">
        <v>0</v>
      </c>
      <c r="AI53" s="378">
        <v>0</v>
      </c>
      <c r="AJ53" s="378">
        <v>0</v>
      </c>
      <c r="AK53" s="378">
        <v>0</v>
      </c>
      <c r="AL53" s="378">
        <v>0</v>
      </c>
      <c r="AM53" s="378">
        <v>0</v>
      </c>
      <c r="AN53" s="378">
        <v>0</v>
      </c>
      <c r="AO53" s="378">
        <v>0</v>
      </c>
      <c r="AP53" s="378">
        <v>0</v>
      </c>
      <c r="AQ53" s="378">
        <v>0</v>
      </c>
      <c r="AR53" s="378">
        <v>0</v>
      </c>
      <c r="AS53" s="378">
        <v>0</v>
      </c>
      <c r="AT53" s="378">
        <v>0</v>
      </c>
      <c r="AU53" s="378">
        <v>0</v>
      </c>
      <c r="AV53" s="378">
        <v>0</v>
      </c>
      <c r="AW53" s="378">
        <v>0</v>
      </c>
    </row>
    <row r="54" spans="3:49" x14ac:dyDescent="0.3">
      <c r="C54" s="378">
        <v>25</v>
      </c>
      <c r="D54" s="378">
        <v>7</v>
      </c>
      <c r="E54" s="378">
        <v>1</v>
      </c>
      <c r="F54" s="378">
        <v>32.950000000000003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378">
        <v>2.75</v>
      </c>
      <c r="M54" s="378">
        <v>5.95</v>
      </c>
      <c r="N54" s="378">
        <v>0</v>
      </c>
      <c r="O54" s="378">
        <v>0</v>
      </c>
      <c r="P54" s="378">
        <v>6.75</v>
      </c>
      <c r="Q54" s="378">
        <v>12</v>
      </c>
      <c r="R54" s="378">
        <v>0</v>
      </c>
      <c r="S54" s="378">
        <v>0</v>
      </c>
      <c r="T54" s="378">
        <v>0</v>
      </c>
      <c r="U54" s="378">
        <v>0</v>
      </c>
      <c r="V54" s="378">
        <v>0</v>
      </c>
      <c r="W54" s="378">
        <v>0</v>
      </c>
      <c r="X54" s="378">
        <v>0</v>
      </c>
      <c r="Y54" s="378">
        <v>0.5</v>
      </c>
      <c r="Z54" s="378">
        <v>0</v>
      </c>
      <c r="AA54" s="378">
        <v>0</v>
      </c>
      <c r="AB54" s="378">
        <v>0</v>
      </c>
      <c r="AC54" s="378">
        <v>0</v>
      </c>
      <c r="AD54" s="378">
        <v>0</v>
      </c>
      <c r="AE54" s="378">
        <v>0</v>
      </c>
      <c r="AF54" s="378">
        <v>0</v>
      </c>
      <c r="AG54" s="378">
        <v>0</v>
      </c>
      <c r="AH54" s="378">
        <v>0</v>
      </c>
      <c r="AI54" s="378">
        <v>0</v>
      </c>
      <c r="AJ54" s="378">
        <v>0</v>
      </c>
      <c r="AK54" s="378">
        <v>0</v>
      </c>
      <c r="AL54" s="378">
        <v>0</v>
      </c>
      <c r="AM54" s="378">
        <v>0</v>
      </c>
      <c r="AN54" s="378">
        <v>0</v>
      </c>
      <c r="AO54" s="378">
        <v>1</v>
      </c>
      <c r="AP54" s="378">
        <v>0</v>
      </c>
      <c r="AQ54" s="378">
        <v>0</v>
      </c>
      <c r="AR54" s="378">
        <v>3</v>
      </c>
      <c r="AS54" s="378">
        <v>0</v>
      </c>
      <c r="AT54" s="378">
        <v>0</v>
      </c>
      <c r="AU54" s="378">
        <v>0</v>
      </c>
      <c r="AV54" s="378">
        <v>0</v>
      </c>
      <c r="AW54" s="378">
        <v>1</v>
      </c>
    </row>
    <row r="55" spans="3:49" x14ac:dyDescent="0.3">
      <c r="C55" s="378">
        <v>25</v>
      </c>
      <c r="D55" s="378">
        <v>7</v>
      </c>
      <c r="E55" s="378">
        <v>2</v>
      </c>
      <c r="F55" s="378">
        <v>3869.35</v>
      </c>
      <c r="G55" s="378">
        <v>0</v>
      </c>
      <c r="H55" s="378">
        <v>0</v>
      </c>
      <c r="I55" s="378">
        <v>0</v>
      </c>
      <c r="J55" s="378">
        <v>0</v>
      </c>
      <c r="K55" s="378">
        <v>0</v>
      </c>
      <c r="L55" s="378">
        <v>377.2</v>
      </c>
      <c r="M55" s="378">
        <v>750.4</v>
      </c>
      <c r="N55" s="378">
        <v>0</v>
      </c>
      <c r="O55" s="378">
        <v>0</v>
      </c>
      <c r="P55" s="378">
        <v>845.5</v>
      </c>
      <c r="Q55" s="378">
        <v>1347.5</v>
      </c>
      <c r="R55" s="378">
        <v>0</v>
      </c>
      <c r="S55" s="378">
        <v>0</v>
      </c>
      <c r="T55" s="378">
        <v>0</v>
      </c>
      <c r="U55" s="378">
        <v>0</v>
      </c>
      <c r="V55" s="378">
        <v>0</v>
      </c>
      <c r="W55" s="378">
        <v>0</v>
      </c>
      <c r="X55" s="378">
        <v>0</v>
      </c>
      <c r="Y55" s="378">
        <v>40</v>
      </c>
      <c r="Z55" s="378">
        <v>0</v>
      </c>
      <c r="AA55" s="378">
        <v>0</v>
      </c>
      <c r="AB55" s="378">
        <v>0</v>
      </c>
      <c r="AC55" s="378">
        <v>0</v>
      </c>
      <c r="AD55" s="378">
        <v>0</v>
      </c>
      <c r="AE55" s="378">
        <v>0</v>
      </c>
      <c r="AF55" s="378">
        <v>0</v>
      </c>
      <c r="AG55" s="378">
        <v>0</v>
      </c>
      <c r="AH55" s="378">
        <v>0</v>
      </c>
      <c r="AI55" s="378">
        <v>0</v>
      </c>
      <c r="AJ55" s="378">
        <v>0</v>
      </c>
      <c r="AK55" s="378">
        <v>0</v>
      </c>
      <c r="AL55" s="378">
        <v>0</v>
      </c>
      <c r="AM55" s="378">
        <v>0</v>
      </c>
      <c r="AN55" s="378">
        <v>0</v>
      </c>
      <c r="AO55" s="378">
        <v>93</v>
      </c>
      <c r="AP55" s="378">
        <v>0</v>
      </c>
      <c r="AQ55" s="378">
        <v>0</v>
      </c>
      <c r="AR55" s="378">
        <v>327.75</v>
      </c>
      <c r="AS55" s="378">
        <v>0</v>
      </c>
      <c r="AT55" s="378">
        <v>0</v>
      </c>
      <c r="AU55" s="378">
        <v>0</v>
      </c>
      <c r="AV55" s="378">
        <v>0</v>
      </c>
      <c r="AW55" s="378">
        <v>88</v>
      </c>
    </row>
    <row r="56" spans="3:49" x14ac:dyDescent="0.3">
      <c r="C56" s="378">
        <v>25</v>
      </c>
      <c r="D56" s="378">
        <v>7</v>
      </c>
      <c r="E56" s="378">
        <v>3</v>
      </c>
      <c r="F56" s="378">
        <v>289.2</v>
      </c>
      <c r="G56" s="378">
        <v>0</v>
      </c>
      <c r="H56" s="378">
        <v>0</v>
      </c>
      <c r="I56" s="378">
        <v>0</v>
      </c>
      <c r="J56" s="378">
        <v>0</v>
      </c>
      <c r="K56" s="378">
        <v>0</v>
      </c>
      <c r="L56" s="378">
        <v>134</v>
      </c>
      <c r="M56" s="378">
        <v>115.2</v>
      </c>
      <c r="N56" s="378">
        <v>0</v>
      </c>
      <c r="O56" s="378">
        <v>0</v>
      </c>
      <c r="P56" s="378">
        <v>40</v>
      </c>
      <c r="Q56" s="378">
        <v>0</v>
      </c>
      <c r="R56" s="378">
        <v>0</v>
      </c>
      <c r="S56" s="378">
        <v>0</v>
      </c>
      <c r="T56" s="378">
        <v>0</v>
      </c>
      <c r="U56" s="378">
        <v>0</v>
      </c>
      <c r="V56" s="378">
        <v>0</v>
      </c>
      <c r="W56" s="378">
        <v>0</v>
      </c>
      <c r="X56" s="378">
        <v>0</v>
      </c>
      <c r="Y56" s="378">
        <v>0</v>
      </c>
      <c r="Z56" s="378">
        <v>0</v>
      </c>
      <c r="AA56" s="378">
        <v>0</v>
      </c>
      <c r="AB56" s="378">
        <v>0</v>
      </c>
      <c r="AC56" s="378">
        <v>0</v>
      </c>
      <c r="AD56" s="378">
        <v>0</v>
      </c>
      <c r="AE56" s="378">
        <v>0</v>
      </c>
      <c r="AF56" s="378">
        <v>0</v>
      </c>
      <c r="AG56" s="378">
        <v>0</v>
      </c>
      <c r="AH56" s="378">
        <v>0</v>
      </c>
      <c r="AI56" s="378">
        <v>0</v>
      </c>
      <c r="AJ56" s="378">
        <v>0</v>
      </c>
      <c r="AK56" s="378">
        <v>0</v>
      </c>
      <c r="AL56" s="378">
        <v>0</v>
      </c>
      <c r="AM56" s="378">
        <v>0</v>
      </c>
      <c r="AN56" s="378">
        <v>0</v>
      </c>
      <c r="AO56" s="378">
        <v>0</v>
      </c>
      <c r="AP56" s="378">
        <v>0</v>
      </c>
      <c r="AQ56" s="378">
        <v>0</v>
      </c>
      <c r="AR56" s="378">
        <v>0</v>
      </c>
      <c r="AS56" s="378">
        <v>0</v>
      </c>
      <c r="AT56" s="378">
        <v>0</v>
      </c>
      <c r="AU56" s="378">
        <v>0</v>
      </c>
      <c r="AV56" s="378">
        <v>0</v>
      </c>
      <c r="AW56" s="378">
        <v>0</v>
      </c>
    </row>
    <row r="57" spans="3:49" x14ac:dyDescent="0.3">
      <c r="C57" s="378">
        <v>25</v>
      </c>
      <c r="D57" s="378">
        <v>7</v>
      </c>
      <c r="E57" s="378">
        <v>4</v>
      </c>
      <c r="F57" s="378">
        <v>164</v>
      </c>
      <c r="G57" s="378">
        <v>0</v>
      </c>
      <c r="H57" s="378">
        <v>0</v>
      </c>
      <c r="I57" s="378">
        <v>0</v>
      </c>
      <c r="J57" s="378">
        <v>0</v>
      </c>
      <c r="K57" s="378">
        <v>0</v>
      </c>
      <c r="L57" s="378">
        <v>34</v>
      </c>
      <c r="M57" s="378">
        <v>114</v>
      </c>
      <c r="N57" s="378">
        <v>0</v>
      </c>
      <c r="O57" s="378">
        <v>0</v>
      </c>
      <c r="P57" s="378">
        <v>10</v>
      </c>
      <c r="Q57" s="378">
        <v>0</v>
      </c>
      <c r="R57" s="378">
        <v>0</v>
      </c>
      <c r="S57" s="378">
        <v>0</v>
      </c>
      <c r="T57" s="378">
        <v>0</v>
      </c>
      <c r="U57" s="378">
        <v>0</v>
      </c>
      <c r="V57" s="378">
        <v>0</v>
      </c>
      <c r="W57" s="378">
        <v>0</v>
      </c>
      <c r="X57" s="378">
        <v>0</v>
      </c>
      <c r="Y57" s="378">
        <v>0</v>
      </c>
      <c r="Z57" s="378">
        <v>0</v>
      </c>
      <c r="AA57" s="378">
        <v>0</v>
      </c>
      <c r="AB57" s="378">
        <v>0</v>
      </c>
      <c r="AC57" s="378">
        <v>0</v>
      </c>
      <c r="AD57" s="378">
        <v>0</v>
      </c>
      <c r="AE57" s="378">
        <v>0</v>
      </c>
      <c r="AF57" s="378">
        <v>0</v>
      </c>
      <c r="AG57" s="378">
        <v>0</v>
      </c>
      <c r="AH57" s="378">
        <v>0</v>
      </c>
      <c r="AI57" s="378">
        <v>0</v>
      </c>
      <c r="AJ57" s="378">
        <v>0</v>
      </c>
      <c r="AK57" s="378">
        <v>0</v>
      </c>
      <c r="AL57" s="378">
        <v>0</v>
      </c>
      <c r="AM57" s="378">
        <v>0</v>
      </c>
      <c r="AN57" s="378">
        <v>0</v>
      </c>
      <c r="AO57" s="378">
        <v>6</v>
      </c>
      <c r="AP57" s="378">
        <v>0</v>
      </c>
      <c r="AQ57" s="378">
        <v>0</v>
      </c>
      <c r="AR57" s="378">
        <v>0</v>
      </c>
      <c r="AS57" s="378">
        <v>0</v>
      </c>
      <c r="AT57" s="378">
        <v>0</v>
      </c>
      <c r="AU57" s="378">
        <v>0</v>
      </c>
      <c r="AV57" s="378">
        <v>0</v>
      </c>
      <c r="AW57" s="378">
        <v>0</v>
      </c>
    </row>
    <row r="58" spans="3:49" x14ac:dyDescent="0.3">
      <c r="C58" s="378">
        <v>25</v>
      </c>
      <c r="D58" s="378">
        <v>7</v>
      </c>
      <c r="E58" s="378">
        <v>5</v>
      </c>
      <c r="F58" s="378">
        <v>1493</v>
      </c>
      <c r="G58" s="378">
        <v>1493</v>
      </c>
      <c r="H58" s="378">
        <v>0</v>
      </c>
      <c r="I58" s="378">
        <v>0</v>
      </c>
      <c r="J58" s="378">
        <v>0</v>
      </c>
      <c r="K58" s="378">
        <v>0</v>
      </c>
      <c r="L58" s="378">
        <v>0</v>
      </c>
      <c r="M58" s="378">
        <v>0</v>
      </c>
      <c r="N58" s="378">
        <v>0</v>
      </c>
      <c r="O58" s="378">
        <v>0</v>
      </c>
      <c r="P58" s="378">
        <v>0</v>
      </c>
      <c r="Q58" s="378">
        <v>0</v>
      </c>
      <c r="R58" s="378">
        <v>0</v>
      </c>
      <c r="S58" s="378">
        <v>0</v>
      </c>
      <c r="T58" s="378">
        <v>0</v>
      </c>
      <c r="U58" s="378">
        <v>0</v>
      </c>
      <c r="V58" s="378">
        <v>0</v>
      </c>
      <c r="W58" s="378">
        <v>0</v>
      </c>
      <c r="X58" s="378">
        <v>0</v>
      </c>
      <c r="Y58" s="378">
        <v>0</v>
      </c>
      <c r="Z58" s="378">
        <v>0</v>
      </c>
      <c r="AA58" s="378">
        <v>0</v>
      </c>
      <c r="AB58" s="378">
        <v>0</v>
      </c>
      <c r="AC58" s="378">
        <v>0</v>
      </c>
      <c r="AD58" s="378">
        <v>0</v>
      </c>
      <c r="AE58" s="378">
        <v>0</v>
      </c>
      <c r="AF58" s="378">
        <v>0</v>
      </c>
      <c r="AG58" s="378">
        <v>0</v>
      </c>
      <c r="AH58" s="378">
        <v>0</v>
      </c>
      <c r="AI58" s="378">
        <v>0</v>
      </c>
      <c r="AJ58" s="378">
        <v>0</v>
      </c>
      <c r="AK58" s="378">
        <v>0</v>
      </c>
      <c r="AL58" s="378">
        <v>0</v>
      </c>
      <c r="AM58" s="378">
        <v>0</v>
      </c>
      <c r="AN58" s="378">
        <v>0</v>
      </c>
      <c r="AO58" s="378">
        <v>0</v>
      </c>
      <c r="AP58" s="378">
        <v>0</v>
      </c>
      <c r="AQ58" s="378">
        <v>0</v>
      </c>
      <c r="AR58" s="378">
        <v>0</v>
      </c>
      <c r="AS58" s="378">
        <v>0</v>
      </c>
      <c r="AT58" s="378">
        <v>0</v>
      </c>
      <c r="AU58" s="378">
        <v>0</v>
      </c>
      <c r="AV58" s="378">
        <v>0</v>
      </c>
      <c r="AW58" s="378">
        <v>0</v>
      </c>
    </row>
    <row r="59" spans="3:49" x14ac:dyDescent="0.3">
      <c r="C59" s="378">
        <v>25</v>
      </c>
      <c r="D59" s="378">
        <v>7</v>
      </c>
      <c r="E59" s="378">
        <v>6</v>
      </c>
      <c r="F59" s="378">
        <v>2218355</v>
      </c>
      <c r="G59" s="378">
        <v>494400</v>
      </c>
      <c r="H59" s="378">
        <v>0</v>
      </c>
      <c r="I59" s="378">
        <v>0</v>
      </c>
      <c r="J59" s="378">
        <v>0</v>
      </c>
      <c r="K59" s="378">
        <v>0</v>
      </c>
      <c r="L59" s="378">
        <v>171124</v>
      </c>
      <c r="M59" s="378">
        <v>644015</v>
      </c>
      <c r="N59" s="378">
        <v>0</v>
      </c>
      <c r="O59" s="378">
        <v>0</v>
      </c>
      <c r="P59" s="378">
        <v>263863</v>
      </c>
      <c r="Q59" s="378">
        <v>521961</v>
      </c>
      <c r="R59" s="378">
        <v>0</v>
      </c>
      <c r="S59" s="378">
        <v>0</v>
      </c>
      <c r="T59" s="378">
        <v>0</v>
      </c>
      <c r="U59" s="378">
        <v>0</v>
      </c>
      <c r="V59" s="378">
        <v>0</v>
      </c>
      <c r="W59" s="378">
        <v>0</v>
      </c>
      <c r="X59" s="378">
        <v>0</v>
      </c>
      <c r="Y59" s="378">
        <v>18391</v>
      </c>
      <c r="Z59" s="378">
        <v>0</v>
      </c>
      <c r="AA59" s="378">
        <v>0</v>
      </c>
      <c r="AB59" s="378">
        <v>0</v>
      </c>
      <c r="AC59" s="378">
        <v>0</v>
      </c>
      <c r="AD59" s="378">
        <v>0</v>
      </c>
      <c r="AE59" s="378">
        <v>0</v>
      </c>
      <c r="AF59" s="378">
        <v>0</v>
      </c>
      <c r="AG59" s="378">
        <v>0</v>
      </c>
      <c r="AH59" s="378">
        <v>0</v>
      </c>
      <c r="AI59" s="378">
        <v>0</v>
      </c>
      <c r="AJ59" s="378">
        <v>0</v>
      </c>
      <c r="AK59" s="378">
        <v>0</v>
      </c>
      <c r="AL59" s="378">
        <v>0</v>
      </c>
      <c r="AM59" s="378">
        <v>0</v>
      </c>
      <c r="AN59" s="378">
        <v>0</v>
      </c>
      <c r="AO59" s="378">
        <v>27125</v>
      </c>
      <c r="AP59" s="378">
        <v>0</v>
      </c>
      <c r="AQ59" s="378">
        <v>0</v>
      </c>
      <c r="AR59" s="378">
        <v>68068</v>
      </c>
      <c r="AS59" s="378">
        <v>0</v>
      </c>
      <c r="AT59" s="378">
        <v>0</v>
      </c>
      <c r="AU59" s="378">
        <v>0</v>
      </c>
      <c r="AV59" s="378">
        <v>0</v>
      </c>
      <c r="AW59" s="378">
        <v>9408</v>
      </c>
    </row>
    <row r="60" spans="3:49" x14ac:dyDescent="0.3">
      <c r="C60" s="378">
        <v>25</v>
      </c>
      <c r="D60" s="378">
        <v>7</v>
      </c>
      <c r="E60" s="378">
        <v>9</v>
      </c>
      <c r="F60" s="378">
        <v>427480</v>
      </c>
      <c r="G60" s="378">
        <v>0</v>
      </c>
      <c r="H60" s="378">
        <v>0</v>
      </c>
      <c r="I60" s="378">
        <v>0</v>
      </c>
      <c r="J60" s="378">
        <v>0</v>
      </c>
      <c r="K60" s="378">
        <v>0</v>
      </c>
      <c r="L60" s="378">
        <v>30620</v>
      </c>
      <c r="M60" s="378">
        <v>188090</v>
      </c>
      <c r="N60" s="378">
        <v>0</v>
      </c>
      <c r="O60" s="378">
        <v>0</v>
      </c>
      <c r="P60" s="378">
        <v>54159</v>
      </c>
      <c r="Q60" s="378">
        <v>129076</v>
      </c>
      <c r="R60" s="378">
        <v>0</v>
      </c>
      <c r="S60" s="378">
        <v>0</v>
      </c>
      <c r="T60" s="378">
        <v>0</v>
      </c>
      <c r="U60" s="378">
        <v>0</v>
      </c>
      <c r="V60" s="378">
        <v>0</v>
      </c>
      <c r="W60" s="378">
        <v>0</v>
      </c>
      <c r="X60" s="378">
        <v>0</v>
      </c>
      <c r="Y60" s="378">
        <v>4362</v>
      </c>
      <c r="Z60" s="378">
        <v>0</v>
      </c>
      <c r="AA60" s="378">
        <v>0</v>
      </c>
      <c r="AB60" s="378">
        <v>0</v>
      </c>
      <c r="AC60" s="378">
        <v>0</v>
      </c>
      <c r="AD60" s="378">
        <v>0</v>
      </c>
      <c r="AE60" s="378">
        <v>0</v>
      </c>
      <c r="AF60" s="378">
        <v>0</v>
      </c>
      <c r="AG60" s="378">
        <v>0</v>
      </c>
      <c r="AH60" s="378">
        <v>0</v>
      </c>
      <c r="AI60" s="378">
        <v>0</v>
      </c>
      <c r="AJ60" s="378">
        <v>0</v>
      </c>
      <c r="AK60" s="378">
        <v>0</v>
      </c>
      <c r="AL60" s="378">
        <v>0</v>
      </c>
      <c r="AM60" s="378">
        <v>0</v>
      </c>
      <c r="AN60" s="378">
        <v>0</v>
      </c>
      <c r="AO60" s="378">
        <v>5765</v>
      </c>
      <c r="AP60" s="378">
        <v>0</v>
      </c>
      <c r="AQ60" s="378">
        <v>0</v>
      </c>
      <c r="AR60" s="378">
        <v>15408</v>
      </c>
      <c r="AS60" s="378">
        <v>0</v>
      </c>
      <c r="AT60" s="378">
        <v>0</v>
      </c>
      <c r="AU60" s="378">
        <v>0</v>
      </c>
      <c r="AV60" s="378">
        <v>0</v>
      </c>
      <c r="AW60" s="378">
        <v>0</v>
      </c>
    </row>
    <row r="61" spans="3:49" x14ac:dyDescent="0.3">
      <c r="C61" s="378">
        <v>25</v>
      </c>
      <c r="D61" s="378">
        <v>7</v>
      </c>
      <c r="E61" s="378">
        <v>10</v>
      </c>
      <c r="F61" s="378">
        <v>4500</v>
      </c>
      <c r="G61" s="378">
        <v>0</v>
      </c>
      <c r="H61" s="378">
        <v>0</v>
      </c>
      <c r="I61" s="378">
        <v>0</v>
      </c>
      <c r="J61" s="378">
        <v>4500</v>
      </c>
      <c r="K61" s="378">
        <v>0</v>
      </c>
      <c r="L61" s="378">
        <v>0</v>
      </c>
      <c r="M61" s="378">
        <v>0</v>
      </c>
      <c r="N61" s="378">
        <v>0</v>
      </c>
      <c r="O61" s="378">
        <v>0</v>
      </c>
      <c r="P61" s="378">
        <v>0</v>
      </c>
      <c r="Q61" s="378">
        <v>0</v>
      </c>
      <c r="R61" s="378">
        <v>0</v>
      </c>
      <c r="S61" s="378">
        <v>0</v>
      </c>
      <c r="T61" s="378">
        <v>0</v>
      </c>
      <c r="U61" s="378">
        <v>0</v>
      </c>
      <c r="V61" s="378">
        <v>0</v>
      </c>
      <c r="W61" s="378">
        <v>0</v>
      </c>
      <c r="X61" s="378">
        <v>0</v>
      </c>
      <c r="Y61" s="378">
        <v>0</v>
      </c>
      <c r="Z61" s="378">
        <v>0</v>
      </c>
      <c r="AA61" s="378">
        <v>0</v>
      </c>
      <c r="AB61" s="378">
        <v>0</v>
      </c>
      <c r="AC61" s="378">
        <v>0</v>
      </c>
      <c r="AD61" s="378">
        <v>0</v>
      </c>
      <c r="AE61" s="378">
        <v>0</v>
      </c>
      <c r="AF61" s="378">
        <v>0</v>
      </c>
      <c r="AG61" s="378">
        <v>0</v>
      </c>
      <c r="AH61" s="378">
        <v>0</v>
      </c>
      <c r="AI61" s="378">
        <v>0</v>
      </c>
      <c r="AJ61" s="378">
        <v>0</v>
      </c>
      <c r="AK61" s="378">
        <v>0</v>
      </c>
      <c r="AL61" s="378">
        <v>0</v>
      </c>
      <c r="AM61" s="378">
        <v>0</v>
      </c>
      <c r="AN61" s="378">
        <v>0</v>
      </c>
      <c r="AO61" s="378">
        <v>0</v>
      </c>
      <c r="AP61" s="378">
        <v>0</v>
      </c>
      <c r="AQ61" s="378">
        <v>0</v>
      </c>
      <c r="AR61" s="378">
        <v>0</v>
      </c>
      <c r="AS61" s="378">
        <v>0</v>
      </c>
      <c r="AT61" s="378">
        <v>0</v>
      </c>
      <c r="AU61" s="378">
        <v>0</v>
      </c>
      <c r="AV61" s="378">
        <v>0</v>
      </c>
      <c r="AW61" s="378">
        <v>0</v>
      </c>
    </row>
    <row r="62" spans="3:49" x14ac:dyDescent="0.3">
      <c r="C62" s="378">
        <v>25</v>
      </c>
      <c r="D62" s="378">
        <v>7</v>
      </c>
      <c r="E62" s="378">
        <v>11</v>
      </c>
      <c r="F62" s="378">
        <v>5292.6208651399493</v>
      </c>
      <c r="G62" s="378">
        <v>0</v>
      </c>
      <c r="H62" s="378">
        <v>0</v>
      </c>
      <c r="I62" s="378">
        <v>0</v>
      </c>
      <c r="J62" s="378">
        <v>3625.9541984732823</v>
      </c>
      <c r="K62" s="378">
        <v>0</v>
      </c>
      <c r="L62" s="378">
        <v>0</v>
      </c>
      <c r="M62" s="378">
        <v>0</v>
      </c>
      <c r="N62" s="378">
        <v>0</v>
      </c>
      <c r="O62" s="378">
        <v>1666.6666666666667</v>
      </c>
      <c r="P62" s="378">
        <v>0</v>
      </c>
      <c r="Q62" s="378">
        <v>0</v>
      </c>
      <c r="R62" s="378">
        <v>0</v>
      </c>
      <c r="S62" s="378">
        <v>0</v>
      </c>
      <c r="T62" s="378">
        <v>0</v>
      </c>
      <c r="U62" s="378">
        <v>0</v>
      </c>
      <c r="V62" s="378">
        <v>0</v>
      </c>
      <c r="W62" s="378">
        <v>0</v>
      </c>
      <c r="X62" s="378">
        <v>0</v>
      </c>
      <c r="Y62" s="378">
        <v>0</v>
      </c>
      <c r="Z62" s="378">
        <v>0</v>
      </c>
      <c r="AA62" s="378">
        <v>0</v>
      </c>
      <c r="AB62" s="378">
        <v>0</v>
      </c>
      <c r="AC62" s="378">
        <v>0</v>
      </c>
      <c r="AD62" s="378">
        <v>0</v>
      </c>
      <c r="AE62" s="378">
        <v>0</v>
      </c>
      <c r="AF62" s="378">
        <v>0</v>
      </c>
      <c r="AG62" s="378">
        <v>0</v>
      </c>
      <c r="AH62" s="378">
        <v>0</v>
      </c>
      <c r="AI62" s="378">
        <v>0</v>
      </c>
      <c r="AJ62" s="378">
        <v>0</v>
      </c>
      <c r="AK62" s="378">
        <v>0</v>
      </c>
      <c r="AL62" s="378">
        <v>0</v>
      </c>
      <c r="AM62" s="378">
        <v>0</v>
      </c>
      <c r="AN62" s="378">
        <v>0</v>
      </c>
      <c r="AO62" s="378">
        <v>0</v>
      </c>
      <c r="AP62" s="378">
        <v>0</v>
      </c>
      <c r="AQ62" s="378">
        <v>0</v>
      </c>
      <c r="AR62" s="378">
        <v>0</v>
      </c>
      <c r="AS62" s="378">
        <v>0</v>
      </c>
      <c r="AT62" s="378">
        <v>0</v>
      </c>
      <c r="AU62" s="378">
        <v>0</v>
      </c>
      <c r="AV62" s="378">
        <v>0</v>
      </c>
      <c r="AW62" s="378">
        <v>0</v>
      </c>
    </row>
    <row r="63" spans="3:49" x14ac:dyDescent="0.3">
      <c r="C63" s="378">
        <v>25</v>
      </c>
      <c r="D63" s="378">
        <v>8</v>
      </c>
      <c r="E63" s="378">
        <v>1</v>
      </c>
      <c r="F63" s="378">
        <v>32.049999999999997</v>
      </c>
      <c r="G63" s="378">
        <v>0</v>
      </c>
      <c r="H63" s="378">
        <v>0</v>
      </c>
      <c r="I63" s="378">
        <v>0</v>
      </c>
      <c r="J63" s="378">
        <v>0</v>
      </c>
      <c r="K63" s="378">
        <v>0</v>
      </c>
      <c r="L63" s="378">
        <v>2.85</v>
      </c>
      <c r="M63" s="378">
        <v>5.95</v>
      </c>
      <c r="N63" s="378">
        <v>0</v>
      </c>
      <c r="O63" s="378">
        <v>0</v>
      </c>
      <c r="P63" s="378">
        <v>6.75</v>
      </c>
      <c r="Q63" s="378">
        <v>12</v>
      </c>
      <c r="R63" s="378">
        <v>0</v>
      </c>
      <c r="S63" s="378">
        <v>0</v>
      </c>
      <c r="T63" s="378">
        <v>0</v>
      </c>
      <c r="U63" s="378">
        <v>0</v>
      </c>
      <c r="V63" s="378">
        <v>0</v>
      </c>
      <c r="W63" s="378">
        <v>0</v>
      </c>
      <c r="X63" s="378">
        <v>0</v>
      </c>
      <c r="Y63" s="378">
        <v>0.5</v>
      </c>
      <c r="Z63" s="378">
        <v>0</v>
      </c>
      <c r="AA63" s="378">
        <v>0</v>
      </c>
      <c r="AB63" s="378">
        <v>0</v>
      </c>
      <c r="AC63" s="378">
        <v>0</v>
      </c>
      <c r="AD63" s="378">
        <v>0</v>
      </c>
      <c r="AE63" s="378">
        <v>0</v>
      </c>
      <c r="AF63" s="378">
        <v>0</v>
      </c>
      <c r="AG63" s="378">
        <v>0</v>
      </c>
      <c r="AH63" s="378">
        <v>0</v>
      </c>
      <c r="AI63" s="378">
        <v>0</v>
      </c>
      <c r="AJ63" s="378">
        <v>0</v>
      </c>
      <c r="AK63" s="378">
        <v>0</v>
      </c>
      <c r="AL63" s="378">
        <v>0</v>
      </c>
      <c r="AM63" s="378">
        <v>0</v>
      </c>
      <c r="AN63" s="378">
        <v>0</v>
      </c>
      <c r="AO63" s="378">
        <v>1</v>
      </c>
      <c r="AP63" s="378">
        <v>0</v>
      </c>
      <c r="AQ63" s="378">
        <v>0</v>
      </c>
      <c r="AR63" s="378">
        <v>3</v>
      </c>
      <c r="AS63" s="378">
        <v>0</v>
      </c>
      <c r="AT63" s="378">
        <v>0</v>
      </c>
      <c r="AU63" s="378">
        <v>0</v>
      </c>
      <c r="AV63" s="378">
        <v>0</v>
      </c>
      <c r="AW63" s="378">
        <v>0</v>
      </c>
    </row>
    <row r="64" spans="3:49" x14ac:dyDescent="0.3">
      <c r="C64" s="378">
        <v>25</v>
      </c>
      <c r="D64" s="378">
        <v>8</v>
      </c>
      <c r="E64" s="378">
        <v>2</v>
      </c>
      <c r="F64" s="378">
        <v>4434.8500000000004</v>
      </c>
      <c r="G64" s="378">
        <v>0</v>
      </c>
      <c r="H64" s="378">
        <v>0</v>
      </c>
      <c r="I64" s="378">
        <v>0</v>
      </c>
      <c r="J64" s="378">
        <v>0</v>
      </c>
      <c r="K64" s="378">
        <v>0</v>
      </c>
      <c r="L64" s="378">
        <v>493.6</v>
      </c>
      <c r="M64" s="378">
        <v>855</v>
      </c>
      <c r="N64" s="378">
        <v>0</v>
      </c>
      <c r="O64" s="378">
        <v>0</v>
      </c>
      <c r="P64" s="378">
        <v>806.5</v>
      </c>
      <c r="Q64" s="378">
        <v>1608.5</v>
      </c>
      <c r="R64" s="378">
        <v>0</v>
      </c>
      <c r="S64" s="378">
        <v>0</v>
      </c>
      <c r="T64" s="378">
        <v>0</v>
      </c>
      <c r="U64" s="378">
        <v>0</v>
      </c>
      <c r="V64" s="378">
        <v>0</v>
      </c>
      <c r="W64" s="378">
        <v>0</v>
      </c>
      <c r="X64" s="378">
        <v>0</v>
      </c>
      <c r="Y64" s="378">
        <v>68</v>
      </c>
      <c r="Z64" s="378">
        <v>0</v>
      </c>
      <c r="AA64" s="378">
        <v>0</v>
      </c>
      <c r="AB64" s="378">
        <v>0</v>
      </c>
      <c r="AC64" s="378">
        <v>0</v>
      </c>
      <c r="AD64" s="378">
        <v>0</v>
      </c>
      <c r="AE64" s="378">
        <v>0</v>
      </c>
      <c r="AF64" s="378">
        <v>0</v>
      </c>
      <c r="AG64" s="378">
        <v>0</v>
      </c>
      <c r="AH64" s="378">
        <v>0</v>
      </c>
      <c r="AI64" s="378">
        <v>0</v>
      </c>
      <c r="AJ64" s="378">
        <v>0</v>
      </c>
      <c r="AK64" s="378">
        <v>0</v>
      </c>
      <c r="AL64" s="378">
        <v>0</v>
      </c>
      <c r="AM64" s="378">
        <v>0</v>
      </c>
      <c r="AN64" s="378">
        <v>0</v>
      </c>
      <c r="AO64" s="378">
        <v>178.25</v>
      </c>
      <c r="AP64" s="378">
        <v>0</v>
      </c>
      <c r="AQ64" s="378">
        <v>0</v>
      </c>
      <c r="AR64" s="378">
        <v>361</v>
      </c>
      <c r="AS64" s="378">
        <v>0</v>
      </c>
      <c r="AT64" s="378">
        <v>0</v>
      </c>
      <c r="AU64" s="378">
        <v>0</v>
      </c>
      <c r="AV64" s="378">
        <v>0</v>
      </c>
      <c r="AW64" s="378">
        <v>64</v>
      </c>
    </row>
    <row r="65" spans="3:49" x14ac:dyDescent="0.3">
      <c r="C65" s="378">
        <v>25</v>
      </c>
      <c r="D65" s="378">
        <v>8</v>
      </c>
      <c r="E65" s="378">
        <v>3</v>
      </c>
      <c r="F65" s="378">
        <v>337</v>
      </c>
      <c r="G65" s="378">
        <v>0</v>
      </c>
      <c r="H65" s="378">
        <v>0</v>
      </c>
      <c r="I65" s="378">
        <v>0</v>
      </c>
      <c r="J65" s="378">
        <v>0</v>
      </c>
      <c r="K65" s="378">
        <v>0</v>
      </c>
      <c r="L65" s="378">
        <v>127.5</v>
      </c>
      <c r="M65" s="378">
        <v>142</v>
      </c>
      <c r="N65" s="378">
        <v>0</v>
      </c>
      <c r="O65" s="378">
        <v>0</v>
      </c>
      <c r="P65" s="378">
        <v>67.5</v>
      </c>
      <c r="Q65" s="378">
        <v>0</v>
      </c>
      <c r="R65" s="378">
        <v>0</v>
      </c>
      <c r="S65" s="378">
        <v>0</v>
      </c>
      <c r="T65" s="378">
        <v>0</v>
      </c>
      <c r="U65" s="378">
        <v>0</v>
      </c>
      <c r="V65" s="378">
        <v>0</v>
      </c>
      <c r="W65" s="378">
        <v>0</v>
      </c>
      <c r="X65" s="378">
        <v>0</v>
      </c>
      <c r="Y65" s="378">
        <v>0</v>
      </c>
      <c r="Z65" s="378">
        <v>0</v>
      </c>
      <c r="AA65" s="378">
        <v>0</v>
      </c>
      <c r="AB65" s="378">
        <v>0</v>
      </c>
      <c r="AC65" s="378">
        <v>0</v>
      </c>
      <c r="AD65" s="378">
        <v>0</v>
      </c>
      <c r="AE65" s="378">
        <v>0</v>
      </c>
      <c r="AF65" s="378">
        <v>0</v>
      </c>
      <c r="AG65" s="378">
        <v>0</v>
      </c>
      <c r="AH65" s="378">
        <v>0</v>
      </c>
      <c r="AI65" s="378">
        <v>0</v>
      </c>
      <c r="AJ65" s="378">
        <v>0</v>
      </c>
      <c r="AK65" s="378">
        <v>0</v>
      </c>
      <c r="AL65" s="378">
        <v>0</v>
      </c>
      <c r="AM65" s="378">
        <v>0</v>
      </c>
      <c r="AN65" s="378">
        <v>0</v>
      </c>
      <c r="AO65" s="378">
        <v>0</v>
      </c>
      <c r="AP65" s="378">
        <v>0</v>
      </c>
      <c r="AQ65" s="378">
        <v>0</v>
      </c>
      <c r="AR65" s="378">
        <v>0</v>
      </c>
      <c r="AS65" s="378">
        <v>0</v>
      </c>
      <c r="AT65" s="378">
        <v>0</v>
      </c>
      <c r="AU65" s="378">
        <v>0</v>
      </c>
      <c r="AV65" s="378">
        <v>0</v>
      </c>
      <c r="AW65" s="378">
        <v>0</v>
      </c>
    </row>
    <row r="66" spans="3:49" x14ac:dyDescent="0.3">
      <c r="C66" s="378">
        <v>25</v>
      </c>
      <c r="D66" s="378">
        <v>8</v>
      </c>
      <c r="E66" s="378">
        <v>4</v>
      </c>
      <c r="F66" s="378">
        <v>153</v>
      </c>
      <c r="G66" s="378">
        <v>0</v>
      </c>
      <c r="H66" s="378">
        <v>0</v>
      </c>
      <c r="I66" s="378">
        <v>0</v>
      </c>
      <c r="J66" s="378">
        <v>0</v>
      </c>
      <c r="K66" s="378">
        <v>0</v>
      </c>
      <c r="L66" s="378">
        <v>34</v>
      </c>
      <c r="M66" s="378">
        <v>102</v>
      </c>
      <c r="N66" s="378">
        <v>0</v>
      </c>
      <c r="O66" s="378">
        <v>0</v>
      </c>
      <c r="P66" s="378">
        <v>5</v>
      </c>
      <c r="Q66" s="378">
        <v>0</v>
      </c>
      <c r="R66" s="378">
        <v>0</v>
      </c>
      <c r="S66" s="378">
        <v>0</v>
      </c>
      <c r="T66" s="378">
        <v>0</v>
      </c>
      <c r="U66" s="378">
        <v>0</v>
      </c>
      <c r="V66" s="378">
        <v>0</v>
      </c>
      <c r="W66" s="378">
        <v>0</v>
      </c>
      <c r="X66" s="378">
        <v>0</v>
      </c>
      <c r="Y66" s="378">
        <v>0</v>
      </c>
      <c r="Z66" s="378">
        <v>0</v>
      </c>
      <c r="AA66" s="378">
        <v>0</v>
      </c>
      <c r="AB66" s="378">
        <v>0</v>
      </c>
      <c r="AC66" s="378">
        <v>0</v>
      </c>
      <c r="AD66" s="378">
        <v>0</v>
      </c>
      <c r="AE66" s="378">
        <v>0</v>
      </c>
      <c r="AF66" s="378">
        <v>0</v>
      </c>
      <c r="AG66" s="378">
        <v>0</v>
      </c>
      <c r="AH66" s="378">
        <v>0</v>
      </c>
      <c r="AI66" s="378">
        <v>0</v>
      </c>
      <c r="AJ66" s="378">
        <v>0</v>
      </c>
      <c r="AK66" s="378">
        <v>0</v>
      </c>
      <c r="AL66" s="378">
        <v>0</v>
      </c>
      <c r="AM66" s="378">
        <v>0</v>
      </c>
      <c r="AN66" s="378">
        <v>0</v>
      </c>
      <c r="AO66" s="378">
        <v>0</v>
      </c>
      <c r="AP66" s="378">
        <v>0</v>
      </c>
      <c r="AQ66" s="378">
        <v>0</v>
      </c>
      <c r="AR66" s="378">
        <v>12</v>
      </c>
      <c r="AS66" s="378">
        <v>0</v>
      </c>
      <c r="AT66" s="378">
        <v>0</v>
      </c>
      <c r="AU66" s="378">
        <v>0</v>
      </c>
      <c r="AV66" s="378">
        <v>0</v>
      </c>
      <c r="AW66" s="378">
        <v>0</v>
      </c>
    </row>
    <row r="67" spans="3:49" x14ac:dyDescent="0.3">
      <c r="C67" s="378">
        <v>25</v>
      </c>
      <c r="D67" s="378">
        <v>8</v>
      </c>
      <c r="E67" s="378">
        <v>5</v>
      </c>
      <c r="F67" s="378">
        <v>1433</v>
      </c>
      <c r="G67" s="378">
        <v>1433</v>
      </c>
      <c r="H67" s="378">
        <v>0</v>
      </c>
      <c r="I67" s="378">
        <v>0</v>
      </c>
      <c r="J67" s="378">
        <v>0</v>
      </c>
      <c r="K67" s="378">
        <v>0</v>
      </c>
      <c r="L67" s="378">
        <v>0</v>
      </c>
      <c r="M67" s="378">
        <v>0</v>
      </c>
      <c r="N67" s="378">
        <v>0</v>
      </c>
      <c r="O67" s="378">
        <v>0</v>
      </c>
      <c r="P67" s="378">
        <v>0</v>
      </c>
      <c r="Q67" s="378">
        <v>0</v>
      </c>
      <c r="R67" s="378">
        <v>0</v>
      </c>
      <c r="S67" s="378">
        <v>0</v>
      </c>
      <c r="T67" s="378">
        <v>0</v>
      </c>
      <c r="U67" s="378">
        <v>0</v>
      </c>
      <c r="V67" s="378">
        <v>0</v>
      </c>
      <c r="W67" s="378">
        <v>0</v>
      </c>
      <c r="X67" s="378">
        <v>0</v>
      </c>
      <c r="Y67" s="378">
        <v>0</v>
      </c>
      <c r="Z67" s="378">
        <v>0</v>
      </c>
      <c r="AA67" s="378">
        <v>0</v>
      </c>
      <c r="AB67" s="378">
        <v>0</v>
      </c>
      <c r="AC67" s="378">
        <v>0</v>
      </c>
      <c r="AD67" s="378">
        <v>0</v>
      </c>
      <c r="AE67" s="378">
        <v>0</v>
      </c>
      <c r="AF67" s="378">
        <v>0</v>
      </c>
      <c r="AG67" s="378">
        <v>0</v>
      </c>
      <c r="AH67" s="378">
        <v>0</v>
      </c>
      <c r="AI67" s="378">
        <v>0</v>
      </c>
      <c r="AJ67" s="378">
        <v>0</v>
      </c>
      <c r="AK67" s="378">
        <v>0</v>
      </c>
      <c r="AL67" s="378">
        <v>0</v>
      </c>
      <c r="AM67" s="378">
        <v>0</v>
      </c>
      <c r="AN67" s="378">
        <v>0</v>
      </c>
      <c r="AO67" s="378">
        <v>0</v>
      </c>
      <c r="AP67" s="378">
        <v>0</v>
      </c>
      <c r="AQ67" s="378">
        <v>0</v>
      </c>
      <c r="AR67" s="378">
        <v>0</v>
      </c>
      <c r="AS67" s="378">
        <v>0</v>
      </c>
      <c r="AT67" s="378">
        <v>0</v>
      </c>
      <c r="AU67" s="378">
        <v>0</v>
      </c>
      <c r="AV67" s="378">
        <v>0</v>
      </c>
      <c r="AW67" s="378">
        <v>0</v>
      </c>
    </row>
    <row r="68" spans="3:49" x14ac:dyDescent="0.3">
      <c r="C68" s="378">
        <v>25</v>
      </c>
      <c r="D68" s="378">
        <v>8</v>
      </c>
      <c r="E68" s="378">
        <v>6</v>
      </c>
      <c r="F68" s="378">
        <v>1720615</v>
      </c>
      <c r="G68" s="378">
        <v>457450</v>
      </c>
      <c r="H68" s="378">
        <v>0</v>
      </c>
      <c r="I68" s="378">
        <v>0</v>
      </c>
      <c r="J68" s="378">
        <v>0</v>
      </c>
      <c r="K68" s="378">
        <v>0</v>
      </c>
      <c r="L68" s="378">
        <v>135856</v>
      </c>
      <c r="M68" s="378">
        <v>444674</v>
      </c>
      <c r="N68" s="378">
        <v>0</v>
      </c>
      <c r="O68" s="378">
        <v>0</v>
      </c>
      <c r="P68" s="378">
        <v>187369</v>
      </c>
      <c r="Q68" s="378">
        <v>397635</v>
      </c>
      <c r="R68" s="378">
        <v>0</v>
      </c>
      <c r="S68" s="378">
        <v>0</v>
      </c>
      <c r="T68" s="378">
        <v>0</v>
      </c>
      <c r="U68" s="378">
        <v>0</v>
      </c>
      <c r="V68" s="378">
        <v>0</v>
      </c>
      <c r="W68" s="378">
        <v>0</v>
      </c>
      <c r="X68" s="378">
        <v>0</v>
      </c>
      <c r="Y68" s="378">
        <v>14488</v>
      </c>
      <c r="Z68" s="378">
        <v>0</v>
      </c>
      <c r="AA68" s="378">
        <v>0</v>
      </c>
      <c r="AB68" s="378">
        <v>0</v>
      </c>
      <c r="AC68" s="378">
        <v>0</v>
      </c>
      <c r="AD68" s="378">
        <v>0</v>
      </c>
      <c r="AE68" s="378">
        <v>0</v>
      </c>
      <c r="AF68" s="378">
        <v>0</v>
      </c>
      <c r="AG68" s="378">
        <v>0</v>
      </c>
      <c r="AH68" s="378">
        <v>0</v>
      </c>
      <c r="AI68" s="378">
        <v>0</v>
      </c>
      <c r="AJ68" s="378">
        <v>0</v>
      </c>
      <c r="AK68" s="378">
        <v>0</v>
      </c>
      <c r="AL68" s="378">
        <v>0</v>
      </c>
      <c r="AM68" s="378">
        <v>0</v>
      </c>
      <c r="AN68" s="378">
        <v>0</v>
      </c>
      <c r="AO68" s="378">
        <v>20070</v>
      </c>
      <c r="AP68" s="378">
        <v>0</v>
      </c>
      <c r="AQ68" s="378">
        <v>0</v>
      </c>
      <c r="AR68" s="378">
        <v>56826</v>
      </c>
      <c r="AS68" s="378">
        <v>0</v>
      </c>
      <c r="AT68" s="378">
        <v>0</v>
      </c>
      <c r="AU68" s="378">
        <v>0</v>
      </c>
      <c r="AV68" s="378">
        <v>0</v>
      </c>
      <c r="AW68" s="378">
        <v>6247</v>
      </c>
    </row>
    <row r="69" spans="3:49" x14ac:dyDescent="0.3">
      <c r="C69" s="378">
        <v>25</v>
      </c>
      <c r="D69" s="378">
        <v>8</v>
      </c>
      <c r="E69" s="378">
        <v>11</v>
      </c>
      <c r="F69" s="378">
        <v>5292.6208651399493</v>
      </c>
      <c r="G69" s="378">
        <v>0</v>
      </c>
      <c r="H69" s="378">
        <v>0</v>
      </c>
      <c r="I69" s="378">
        <v>0</v>
      </c>
      <c r="J69" s="378">
        <v>3625.9541984732823</v>
      </c>
      <c r="K69" s="378">
        <v>0</v>
      </c>
      <c r="L69" s="378">
        <v>0</v>
      </c>
      <c r="M69" s="378">
        <v>0</v>
      </c>
      <c r="N69" s="378">
        <v>0</v>
      </c>
      <c r="O69" s="378">
        <v>1666.6666666666667</v>
      </c>
      <c r="P69" s="378">
        <v>0</v>
      </c>
      <c r="Q69" s="378">
        <v>0</v>
      </c>
      <c r="R69" s="378">
        <v>0</v>
      </c>
      <c r="S69" s="378">
        <v>0</v>
      </c>
      <c r="T69" s="378">
        <v>0</v>
      </c>
      <c r="U69" s="378">
        <v>0</v>
      </c>
      <c r="V69" s="378">
        <v>0</v>
      </c>
      <c r="W69" s="378">
        <v>0</v>
      </c>
      <c r="X69" s="378">
        <v>0</v>
      </c>
      <c r="Y69" s="378">
        <v>0</v>
      </c>
      <c r="Z69" s="378">
        <v>0</v>
      </c>
      <c r="AA69" s="378">
        <v>0</v>
      </c>
      <c r="AB69" s="378">
        <v>0</v>
      </c>
      <c r="AC69" s="378">
        <v>0</v>
      </c>
      <c r="AD69" s="378">
        <v>0</v>
      </c>
      <c r="AE69" s="378">
        <v>0</v>
      </c>
      <c r="AF69" s="378">
        <v>0</v>
      </c>
      <c r="AG69" s="378">
        <v>0</v>
      </c>
      <c r="AH69" s="378">
        <v>0</v>
      </c>
      <c r="AI69" s="378">
        <v>0</v>
      </c>
      <c r="AJ69" s="378">
        <v>0</v>
      </c>
      <c r="AK69" s="378">
        <v>0</v>
      </c>
      <c r="AL69" s="378">
        <v>0</v>
      </c>
      <c r="AM69" s="378">
        <v>0</v>
      </c>
      <c r="AN69" s="378">
        <v>0</v>
      </c>
      <c r="AO69" s="378">
        <v>0</v>
      </c>
      <c r="AP69" s="378">
        <v>0</v>
      </c>
      <c r="AQ69" s="378">
        <v>0</v>
      </c>
      <c r="AR69" s="378">
        <v>0</v>
      </c>
      <c r="AS69" s="378">
        <v>0</v>
      </c>
      <c r="AT69" s="378">
        <v>0</v>
      </c>
      <c r="AU69" s="378">
        <v>0</v>
      </c>
      <c r="AV69" s="378">
        <v>0</v>
      </c>
      <c r="AW69" s="378">
        <v>0</v>
      </c>
    </row>
    <row r="70" spans="3:49" x14ac:dyDescent="0.3">
      <c r="C70" s="378">
        <v>25</v>
      </c>
      <c r="D70" s="378">
        <v>9</v>
      </c>
      <c r="E70" s="378">
        <v>1</v>
      </c>
      <c r="F70" s="378">
        <v>33.049999999999997</v>
      </c>
      <c r="G70" s="378">
        <v>0</v>
      </c>
      <c r="H70" s="378">
        <v>0</v>
      </c>
      <c r="I70" s="378">
        <v>0</v>
      </c>
      <c r="J70" s="378">
        <v>0</v>
      </c>
      <c r="K70" s="378">
        <v>0</v>
      </c>
      <c r="L70" s="378">
        <v>2.85</v>
      </c>
      <c r="M70" s="378">
        <v>5.95</v>
      </c>
      <c r="N70" s="378">
        <v>0</v>
      </c>
      <c r="O70" s="378">
        <v>0</v>
      </c>
      <c r="P70" s="378">
        <v>7.75</v>
      </c>
      <c r="Q70" s="378">
        <v>12</v>
      </c>
      <c r="R70" s="378">
        <v>0</v>
      </c>
      <c r="S70" s="378">
        <v>0</v>
      </c>
      <c r="T70" s="378">
        <v>0</v>
      </c>
      <c r="U70" s="378">
        <v>0</v>
      </c>
      <c r="V70" s="378">
        <v>0</v>
      </c>
      <c r="W70" s="378">
        <v>0</v>
      </c>
      <c r="X70" s="378">
        <v>0</v>
      </c>
      <c r="Y70" s="378">
        <v>0.5</v>
      </c>
      <c r="Z70" s="378">
        <v>0</v>
      </c>
      <c r="AA70" s="378">
        <v>0</v>
      </c>
      <c r="AB70" s="378">
        <v>0</v>
      </c>
      <c r="AC70" s="378">
        <v>0</v>
      </c>
      <c r="AD70" s="378">
        <v>0</v>
      </c>
      <c r="AE70" s="378">
        <v>0</v>
      </c>
      <c r="AF70" s="378">
        <v>0</v>
      </c>
      <c r="AG70" s="378">
        <v>0</v>
      </c>
      <c r="AH70" s="378">
        <v>0</v>
      </c>
      <c r="AI70" s="378">
        <v>0</v>
      </c>
      <c r="AJ70" s="378">
        <v>0</v>
      </c>
      <c r="AK70" s="378">
        <v>0</v>
      </c>
      <c r="AL70" s="378">
        <v>0</v>
      </c>
      <c r="AM70" s="378">
        <v>0</v>
      </c>
      <c r="AN70" s="378">
        <v>0</v>
      </c>
      <c r="AO70" s="378">
        <v>1</v>
      </c>
      <c r="AP70" s="378">
        <v>0</v>
      </c>
      <c r="AQ70" s="378">
        <v>0</v>
      </c>
      <c r="AR70" s="378">
        <v>3</v>
      </c>
      <c r="AS70" s="378">
        <v>0</v>
      </c>
      <c r="AT70" s="378">
        <v>0</v>
      </c>
      <c r="AU70" s="378">
        <v>0</v>
      </c>
      <c r="AV70" s="378">
        <v>0</v>
      </c>
      <c r="AW70" s="378">
        <v>0</v>
      </c>
    </row>
    <row r="71" spans="3:49" x14ac:dyDescent="0.3">
      <c r="C71" s="378">
        <v>25</v>
      </c>
      <c r="D71" s="378">
        <v>9</v>
      </c>
      <c r="E71" s="378">
        <v>2</v>
      </c>
      <c r="F71" s="378">
        <v>4742.45</v>
      </c>
      <c r="G71" s="378">
        <v>0</v>
      </c>
      <c r="H71" s="378">
        <v>0</v>
      </c>
      <c r="I71" s="378">
        <v>0</v>
      </c>
      <c r="J71" s="378">
        <v>0</v>
      </c>
      <c r="K71" s="378">
        <v>0</v>
      </c>
      <c r="L71" s="378">
        <v>456</v>
      </c>
      <c r="M71" s="378">
        <v>895.2</v>
      </c>
      <c r="N71" s="378">
        <v>0</v>
      </c>
      <c r="O71" s="378">
        <v>0</v>
      </c>
      <c r="P71" s="378">
        <v>1004.5</v>
      </c>
      <c r="Q71" s="378">
        <v>1720.5</v>
      </c>
      <c r="R71" s="378">
        <v>0</v>
      </c>
      <c r="S71" s="378">
        <v>0</v>
      </c>
      <c r="T71" s="378">
        <v>0</v>
      </c>
      <c r="U71" s="378">
        <v>0</v>
      </c>
      <c r="V71" s="378">
        <v>0</v>
      </c>
      <c r="W71" s="378">
        <v>0</v>
      </c>
      <c r="X71" s="378">
        <v>0</v>
      </c>
      <c r="Y71" s="378">
        <v>80</v>
      </c>
      <c r="Z71" s="378">
        <v>0</v>
      </c>
      <c r="AA71" s="378">
        <v>0</v>
      </c>
      <c r="AB71" s="378">
        <v>0</v>
      </c>
      <c r="AC71" s="378">
        <v>0</v>
      </c>
      <c r="AD71" s="378">
        <v>0</v>
      </c>
      <c r="AE71" s="378">
        <v>0</v>
      </c>
      <c r="AF71" s="378">
        <v>0</v>
      </c>
      <c r="AG71" s="378">
        <v>0</v>
      </c>
      <c r="AH71" s="378">
        <v>0</v>
      </c>
      <c r="AI71" s="378">
        <v>0</v>
      </c>
      <c r="AJ71" s="378">
        <v>0</v>
      </c>
      <c r="AK71" s="378">
        <v>0</v>
      </c>
      <c r="AL71" s="378">
        <v>0</v>
      </c>
      <c r="AM71" s="378">
        <v>0</v>
      </c>
      <c r="AN71" s="378">
        <v>0</v>
      </c>
      <c r="AO71" s="378">
        <v>116.25</v>
      </c>
      <c r="AP71" s="378">
        <v>0</v>
      </c>
      <c r="AQ71" s="378">
        <v>0</v>
      </c>
      <c r="AR71" s="378">
        <v>470</v>
      </c>
      <c r="AS71" s="378">
        <v>0</v>
      </c>
      <c r="AT71" s="378">
        <v>0</v>
      </c>
      <c r="AU71" s="378">
        <v>0</v>
      </c>
      <c r="AV71" s="378">
        <v>0</v>
      </c>
      <c r="AW71" s="378">
        <v>0</v>
      </c>
    </row>
    <row r="72" spans="3:49" x14ac:dyDescent="0.3">
      <c r="C72" s="378">
        <v>25</v>
      </c>
      <c r="D72" s="378">
        <v>9</v>
      </c>
      <c r="E72" s="378">
        <v>3</v>
      </c>
      <c r="F72" s="378">
        <v>252.3</v>
      </c>
      <c r="G72" s="378">
        <v>0</v>
      </c>
      <c r="H72" s="378">
        <v>0</v>
      </c>
      <c r="I72" s="378">
        <v>0</v>
      </c>
      <c r="J72" s="378">
        <v>0</v>
      </c>
      <c r="K72" s="378">
        <v>0</v>
      </c>
      <c r="L72" s="378">
        <v>78</v>
      </c>
      <c r="M72" s="378">
        <v>143.80000000000001</v>
      </c>
      <c r="N72" s="378">
        <v>0</v>
      </c>
      <c r="O72" s="378">
        <v>0</v>
      </c>
      <c r="P72" s="378">
        <v>25.5</v>
      </c>
      <c r="Q72" s="378">
        <v>0</v>
      </c>
      <c r="R72" s="378">
        <v>0</v>
      </c>
      <c r="S72" s="378">
        <v>0</v>
      </c>
      <c r="T72" s="378">
        <v>0</v>
      </c>
      <c r="U72" s="378">
        <v>0</v>
      </c>
      <c r="V72" s="378">
        <v>0</v>
      </c>
      <c r="W72" s="378">
        <v>0</v>
      </c>
      <c r="X72" s="378">
        <v>0</v>
      </c>
      <c r="Y72" s="378">
        <v>5</v>
      </c>
      <c r="Z72" s="378">
        <v>0</v>
      </c>
      <c r="AA72" s="378">
        <v>0</v>
      </c>
      <c r="AB72" s="378">
        <v>0</v>
      </c>
      <c r="AC72" s="378">
        <v>0</v>
      </c>
      <c r="AD72" s="378">
        <v>0</v>
      </c>
      <c r="AE72" s="378">
        <v>0</v>
      </c>
      <c r="AF72" s="378">
        <v>0</v>
      </c>
      <c r="AG72" s="378">
        <v>0</v>
      </c>
      <c r="AH72" s="378">
        <v>0</v>
      </c>
      <c r="AI72" s="378">
        <v>0</v>
      </c>
      <c r="AJ72" s="378">
        <v>0</v>
      </c>
      <c r="AK72" s="378">
        <v>0</v>
      </c>
      <c r="AL72" s="378">
        <v>0</v>
      </c>
      <c r="AM72" s="378">
        <v>0</v>
      </c>
      <c r="AN72" s="378">
        <v>0</v>
      </c>
      <c r="AO72" s="378">
        <v>0</v>
      </c>
      <c r="AP72" s="378">
        <v>0</v>
      </c>
      <c r="AQ72" s="378">
        <v>0</v>
      </c>
      <c r="AR72" s="378">
        <v>0</v>
      </c>
      <c r="AS72" s="378">
        <v>0</v>
      </c>
      <c r="AT72" s="378">
        <v>0</v>
      </c>
      <c r="AU72" s="378">
        <v>0</v>
      </c>
      <c r="AV72" s="378">
        <v>0</v>
      </c>
      <c r="AW72" s="378">
        <v>0</v>
      </c>
    </row>
    <row r="73" spans="3:49" x14ac:dyDescent="0.3">
      <c r="C73" s="378">
        <v>25</v>
      </c>
      <c r="D73" s="378">
        <v>9</v>
      </c>
      <c r="E73" s="378">
        <v>4</v>
      </c>
      <c r="F73" s="378">
        <v>165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378">
        <v>34</v>
      </c>
      <c r="M73" s="378">
        <v>102</v>
      </c>
      <c r="N73" s="378">
        <v>0</v>
      </c>
      <c r="O73" s="378">
        <v>0</v>
      </c>
      <c r="P73" s="378">
        <v>11</v>
      </c>
      <c r="Q73" s="378">
        <v>0</v>
      </c>
      <c r="R73" s="378">
        <v>0</v>
      </c>
      <c r="S73" s="378">
        <v>0</v>
      </c>
      <c r="T73" s="378">
        <v>0</v>
      </c>
      <c r="U73" s="378">
        <v>0</v>
      </c>
      <c r="V73" s="378">
        <v>0</v>
      </c>
      <c r="W73" s="378">
        <v>0</v>
      </c>
      <c r="X73" s="378">
        <v>0</v>
      </c>
      <c r="Y73" s="378">
        <v>0</v>
      </c>
      <c r="Z73" s="378">
        <v>0</v>
      </c>
      <c r="AA73" s="378">
        <v>0</v>
      </c>
      <c r="AB73" s="378">
        <v>0</v>
      </c>
      <c r="AC73" s="378">
        <v>0</v>
      </c>
      <c r="AD73" s="378">
        <v>0</v>
      </c>
      <c r="AE73" s="378">
        <v>0</v>
      </c>
      <c r="AF73" s="378">
        <v>0</v>
      </c>
      <c r="AG73" s="378">
        <v>0</v>
      </c>
      <c r="AH73" s="378">
        <v>0</v>
      </c>
      <c r="AI73" s="378">
        <v>0</v>
      </c>
      <c r="AJ73" s="378">
        <v>0</v>
      </c>
      <c r="AK73" s="378">
        <v>0</v>
      </c>
      <c r="AL73" s="378">
        <v>0</v>
      </c>
      <c r="AM73" s="378">
        <v>0</v>
      </c>
      <c r="AN73" s="378">
        <v>0</v>
      </c>
      <c r="AO73" s="378">
        <v>6</v>
      </c>
      <c r="AP73" s="378">
        <v>0</v>
      </c>
      <c r="AQ73" s="378">
        <v>0</v>
      </c>
      <c r="AR73" s="378">
        <v>12</v>
      </c>
      <c r="AS73" s="378">
        <v>0</v>
      </c>
      <c r="AT73" s="378">
        <v>0</v>
      </c>
      <c r="AU73" s="378">
        <v>0</v>
      </c>
      <c r="AV73" s="378">
        <v>0</v>
      </c>
      <c r="AW73" s="378">
        <v>0</v>
      </c>
    </row>
    <row r="74" spans="3:49" x14ac:dyDescent="0.3">
      <c r="C74" s="378">
        <v>25</v>
      </c>
      <c r="D74" s="378">
        <v>9</v>
      </c>
      <c r="E74" s="378">
        <v>5</v>
      </c>
      <c r="F74" s="378">
        <v>1413</v>
      </c>
      <c r="G74" s="378">
        <v>1413</v>
      </c>
      <c r="H74" s="378">
        <v>0</v>
      </c>
      <c r="I74" s="378">
        <v>0</v>
      </c>
      <c r="J74" s="378">
        <v>0</v>
      </c>
      <c r="K74" s="378">
        <v>0</v>
      </c>
      <c r="L74" s="378">
        <v>0</v>
      </c>
      <c r="M74" s="378">
        <v>0</v>
      </c>
      <c r="N74" s="378">
        <v>0</v>
      </c>
      <c r="O74" s="378">
        <v>0</v>
      </c>
      <c r="P74" s="378">
        <v>0</v>
      </c>
      <c r="Q74" s="378">
        <v>0</v>
      </c>
      <c r="R74" s="378">
        <v>0</v>
      </c>
      <c r="S74" s="378">
        <v>0</v>
      </c>
      <c r="T74" s="378">
        <v>0</v>
      </c>
      <c r="U74" s="378">
        <v>0</v>
      </c>
      <c r="V74" s="378">
        <v>0</v>
      </c>
      <c r="W74" s="378">
        <v>0</v>
      </c>
      <c r="X74" s="378">
        <v>0</v>
      </c>
      <c r="Y74" s="378">
        <v>0</v>
      </c>
      <c r="Z74" s="378">
        <v>0</v>
      </c>
      <c r="AA74" s="378">
        <v>0</v>
      </c>
      <c r="AB74" s="378">
        <v>0</v>
      </c>
      <c r="AC74" s="378">
        <v>0</v>
      </c>
      <c r="AD74" s="378">
        <v>0</v>
      </c>
      <c r="AE74" s="378">
        <v>0</v>
      </c>
      <c r="AF74" s="378">
        <v>0</v>
      </c>
      <c r="AG74" s="378">
        <v>0</v>
      </c>
      <c r="AH74" s="378">
        <v>0</v>
      </c>
      <c r="AI74" s="378">
        <v>0</v>
      </c>
      <c r="AJ74" s="378">
        <v>0</v>
      </c>
      <c r="AK74" s="378">
        <v>0</v>
      </c>
      <c r="AL74" s="378">
        <v>0</v>
      </c>
      <c r="AM74" s="378">
        <v>0</v>
      </c>
      <c r="AN74" s="378">
        <v>0</v>
      </c>
      <c r="AO74" s="378">
        <v>0</v>
      </c>
      <c r="AP74" s="378">
        <v>0</v>
      </c>
      <c r="AQ74" s="378">
        <v>0</v>
      </c>
      <c r="AR74" s="378">
        <v>0</v>
      </c>
      <c r="AS74" s="378">
        <v>0</v>
      </c>
      <c r="AT74" s="378">
        <v>0</v>
      </c>
      <c r="AU74" s="378">
        <v>0</v>
      </c>
      <c r="AV74" s="378">
        <v>0</v>
      </c>
      <c r="AW74" s="378">
        <v>0</v>
      </c>
    </row>
    <row r="75" spans="3:49" x14ac:dyDescent="0.3">
      <c r="C75" s="378">
        <v>25</v>
      </c>
      <c r="D75" s="378">
        <v>9</v>
      </c>
      <c r="E75" s="378">
        <v>6</v>
      </c>
      <c r="F75" s="378">
        <v>1759925</v>
      </c>
      <c r="G75" s="378">
        <v>459350</v>
      </c>
      <c r="H75" s="378">
        <v>0</v>
      </c>
      <c r="I75" s="378">
        <v>0</v>
      </c>
      <c r="J75" s="378">
        <v>0</v>
      </c>
      <c r="K75" s="378">
        <v>0</v>
      </c>
      <c r="L75" s="378">
        <v>125883</v>
      </c>
      <c r="M75" s="378">
        <v>452644</v>
      </c>
      <c r="N75" s="378">
        <v>0</v>
      </c>
      <c r="O75" s="378">
        <v>0</v>
      </c>
      <c r="P75" s="378">
        <v>214921</v>
      </c>
      <c r="Q75" s="378">
        <v>414733</v>
      </c>
      <c r="R75" s="378">
        <v>0</v>
      </c>
      <c r="S75" s="378">
        <v>0</v>
      </c>
      <c r="T75" s="378">
        <v>0</v>
      </c>
      <c r="U75" s="378">
        <v>0</v>
      </c>
      <c r="V75" s="378">
        <v>0</v>
      </c>
      <c r="W75" s="378">
        <v>0</v>
      </c>
      <c r="X75" s="378">
        <v>0</v>
      </c>
      <c r="Y75" s="378">
        <v>15090</v>
      </c>
      <c r="Z75" s="378">
        <v>0</v>
      </c>
      <c r="AA75" s="378">
        <v>0</v>
      </c>
      <c r="AB75" s="378">
        <v>0</v>
      </c>
      <c r="AC75" s="378">
        <v>0</v>
      </c>
      <c r="AD75" s="378">
        <v>0</v>
      </c>
      <c r="AE75" s="378">
        <v>0</v>
      </c>
      <c r="AF75" s="378">
        <v>0</v>
      </c>
      <c r="AG75" s="378">
        <v>0</v>
      </c>
      <c r="AH75" s="378">
        <v>0</v>
      </c>
      <c r="AI75" s="378">
        <v>0</v>
      </c>
      <c r="AJ75" s="378">
        <v>0</v>
      </c>
      <c r="AK75" s="378">
        <v>0</v>
      </c>
      <c r="AL75" s="378">
        <v>0</v>
      </c>
      <c r="AM75" s="378">
        <v>0</v>
      </c>
      <c r="AN75" s="378">
        <v>0</v>
      </c>
      <c r="AO75" s="378">
        <v>21632</v>
      </c>
      <c r="AP75" s="378">
        <v>0</v>
      </c>
      <c r="AQ75" s="378">
        <v>0</v>
      </c>
      <c r="AR75" s="378">
        <v>55672</v>
      </c>
      <c r="AS75" s="378">
        <v>0</v>
      </c>
      <c r="AT75" s="378">
        <v>0</v>
      </c>
      <c r="AU75" s="378">
        <v>0</v>
      </c>
      <c r="AV75" s="378">
        <v>0</v>
      </c>
      <c r="AW75" s="378">
        <v>0</v>
      </c>
    </row>
    <row r="76" spans="3:49" x14ac:dyDescent="0.3">
      <c r="C76" s="378">
        <v>25</v>
      </c>
      <c r="D76" s="378">
        <v>9</v>
      </c>
      <c r="E76" s="378">
        <v>9</v>
      </c>
      <c r="F76" s="378">
        <v>31700</v>
      </c>
      <c r="G76" s="378">
        <v>0</v>
      </c>
      <c r="H76" s="378">
        <v>0</v>
      </c>
      <c r="I76" s="378">
        <v>0</v>
      </c>
      <c r="J76" s="378">
        <v>0</v>
      </c>
      <c r="K76" s="378">
        <v>0</v>
      </c>
      <c r="L76" s="378">
        <v>0</v>
      </c>
      <c r="M76" s="378">
        <v>0</v>
      </c>
      <c r="N76" s="378">
        <v>0</v>
      </c>
      <c r="O76" s="378">
        <v>0</v>
      </c>
      <c r="P76" s="378">
        <v>10900</v>
      </c>
      <c r="Q76" s="378">
        <v>20800</v>
      </c>
      <c r="R76" s="378">
        <v>0</v>
      </c>
      <c r="S76" s="378">
        <v>0</v>
      </c>
      <c r="T76" s="378">
        <v>0</v>
      </c>
      <c r="U76" s="378">
        <v>0</v>
      </c>
      <c r="V76" s="378">
        <v>0</v>
      </c>
      <c r="W76" s="378">
        <v>0</v>
      </c>
      <c r="X76" s="378">
        <v>0</v>
      </c>
      <c r="Y76" s="378">
        <v>0</v>
      </c>
      <c r="Z76" s="378">
        <v>0</v>
      </c>
      <c r="AA76" s="378">
        <v>0</v>
      </c>
      <c r="AB76" s="378">
        <v>0</v>
      </c>
      <c r="AC76" s="378">
        <v>0</v>
      </c>
      <c r="AD76" s="378">
        <v>0</v>
      </c>
      <c r="AE76" s="378">
        <v>0</v>
      </c>
      <c r="AF76" s="378">
        <v>0</v>
      </c>
      <c r="AG76" s="378">
        <v>0</v>
      </c>
      <c r="AH76" s="378">
        <v>0</v>
      </c>
      <c r="AI76" s="378">
        <v>0</v>
      </c>
      <c r="AJ76" s="378">
        <v>0</v>
      </c>
      <c r="AK76" s="378">
        <v>0</v>
      </c>
      <c r="AL76" s="378">
        <v>0</v>
      </c>
      <c r="AM76" s="378">
        <v>0</v>
      </c>
      <c r="AN76" s="378">
        <v>0</v>
      </c>
      <c r="AO76" s="378">
        <v>0</v>
      </c>
      <c r="AP76" s="378">
        <v>0</v>
      </c>
      <c r="AQ76" s="378">
        <v>0</v>
      </c>
      <c r="AR76" s="378">
        <v>0</v>
      </c>
      <c r="AS76" s="378">
        <v>0</v>
      </c>
      <c r="AT76" s="378">
        <v>0</v>
      </c>
      <c r="AU76" s="378">
        <v>0</v>
      </c>
      <c r="AV76" s="378">
        <v>0</v>
      </c>
      <c r="AW76" s="378">
        <v>0</v>
      </c>
    </row>
    <row r="77" spans="3:49" x14ac:dyDescent="0.3">
      <c r="C77" s="378">
        <v>25</v>
      </c>
      <c r="D77" s="378">
        <v>9</v>
      </c>
      <c r="E77" s="378">
        <v>11</v>
      </c>
      <c r="F77" s="378">
        <v>5292.6208651399493</v>
      </c>
      <c r="G77" s="378">
        <v>0</v>
      </c>
      <c r="H77" s="378">
        <v>0</v>
      </c>
      <c r="I77" s="378">
        <v>0</v>
      </c>
      <c r="J77" s="378">
        <v>3625.9541984732823</v>
      </c>
      <c r="K77" s="378">
        <v>0</v>
      </c>
      <c r="L77" s="378">
        <v>0</v>
      </c>
      <c r="M77" s="378">
        <v>0</v>
      </c>
      <c r="N77" s="378">
        <v>0</v>
      </c>
      <c r="O77" s="378">
        <v>1666.6666666666667</v>
      </c>
      <c r="P77" s="378">
        <v>0</v>
      </c>
      <c r="Q77" s="378">
        <v>0</v>
      </c>
      <c r="R77" s="378">
        <v>0</v>
      </c>
      <c r="S77" s="378">
        <v>0</v>
      </c>
      <c r="T77" s="378">
        <v>0</v>
      </c>
      <c r="U77" s="378">
        <v>0</v>
      </c>
      <c r="V77" s="378">
        <v>0</v>
      </c>
      <c r="W77" s="378">
        <v>0</v>
      </c>
      <c r="X77" s="378">
        <v>0</v>
      </c>
      <c r="Y77" s="378">
        <v>0</v>
      </c>
      <c r="Z77" s="378">
        <v>0</v>
      </c>
      <c r="AA77" s="378">
        <v>0</v>
      </c>
      <c r="AB77" s="378">
        <v>0</v>
      </c>
      <c r="AC77" s="378">
        <v>0</v>
      </c>
      <c r="AD77" s="378">
        <v>0</v>
      </c>
      <c r="AE77" s="378">
        <v>0</v>
      </c>
      <c r="AF77" s="378">
        <v>0</v>
      </c>
      <c r="AG77" s="378">
        <v>0</v>
      </c>
      <c r="AH77" s="378">
        <v>0</v>
      </c>
      <c r="AI77" s="378">
        <v>0</v>
      </c>
      <c r="AJ77" s="378">
        <v>0</v>
      </c>
      <c r="AK77" s="378">
        <v>0</v>
      </c>
      <c r="AL77" s="378">
        <v>0</v>
      </c>
      <c r="AM77" s="378">
        <v>0</v>
      </c>
      <c r="AN77" s="378">
        <v>0</v>
      </c>
      <c r="AO77" s="378">
        <v>0</v>
      </c>
      <c r="AP77" s="378">
        <v>0</v>
      </c>
      <c r="AQ77" s="378">
        <v>0</v>
      </c>
      <c r="AR77" s="378">
        <v>0</v>
      </c>
      <c r="AS77" s="378">
        <v>0</v>
      </c>
      <c r="AT77" s="378">
        <v>0</v>
      </c>
      <c r="AU77" s="378">
        <v>0</v>
      </c>
      <c r="AV77" s="378">
        <v>0</v>
      </c>
      <c r="AW77" s="378">
        <v>0</v>
      </c>
    </row>
    <row r="78" spans="3:49" x14ac:dyDescent="0.3">
      <c r="C78" s="378">
        <v>25</v>
      </c>
      <c r="D78" s="378">
        <v>10</v>
      </c>
      <c r="E78" s="378">
        <v>1</v>
      </c>
      <c r="F78" s="378">
        <v>34.049999999999997</v>
      </c>
      <c r="G78" s="378">
        <v>0</v>
      </c>
      <c r="H78" s="378">
        <v>0</v>
      </c>
      <c r="I78" s="378">
        <v>0</v>
      </c>
      <c r="J78" s="378">
        <v>0</v>
      </c>
      <c r="K78" s="378">
        <v>0</v>
      </c>
      <c r="L78" s="378">
        <v>2.85</v>
      </c>
      <c r="M78" s="378">
        <v>5.95</v>
      </c>
      <c r="N78" s="378">
        <v>0</v>
      </c>
      <c r="O78" s="378">
        <v>1</v>
      </c>
      <c r="P78" s="378">
        <v>7.75</v>
      </c>
      <c r="Q78" s="378">
        <v>12</v>
      </c>
      <c r="R78" s="378">
        <v>0</v>
      </c>
      <c r="S78" s="378">
        <v>0</v>
      </c>
      <c r="T78" s="378">
        <v>0</v>
      </c>
      <c r="U78" s="378">
        <v>0</v>
      </c>
      <c r="V78" s="378">
        <v>0</v>
      </c>
      <c r="W78" s="378">
        <v>0</v>
      </c>
      <c r="X78" s="378">
        <v>0</v>
      </c>
      <c r="Y78" s="378">
        <v>0.5</v>
      </c>
      <c r="Z78" s="378">
        <v>0</v>
      </c>
      <c r="AA78" s="378">
        <v>0</v>
      </c>
      <c r="AB78" s="378">
        <v>0</v>
      </c>
      <c r="AC78" s="378">
        <v>0</v>
      </c>
      <c r="AD78" s="378">
        <v>0</v>
      </c>
      <c r="AE78" s="378">
        <v>0</v>
      </c>
      <c r="AF78" s="378">
        <v>0</v>
      </c>
      <c r="AG78" s="378">
        <v>0</v>
      </c>
      <c r="AH78" s="378">
        <v>0</v>
      </c>
      <c r="AI78" s="378">
        <v>0</v>
      </c>
      <c r="AJ78" s="378">
        <v>0</v>
      </c>
      <c r="AK78" s="378">
        <v>0</v>
      </c>
      <c r="AL78" s="378">
        <v>0</v>
      </c>
      <c r="AM78" s="378">
        <v>0</v>
      </c>
      <c r="AN78" s="378">
        <v>0</v>
      </c>
      <c r="AO78" s="378">
        <v>1</v>
      </c>
      <c r="AP78" s="378">
        <v>0</v>
      </c>
      <c r="AQ78" s="378">
        <v>0</v>
      </c>
      <c r="AR78" s="378">
        <v>3</v>
      </c>
      <c r="AS78" s="378">
        <v>0</v>
      </c>
      <c r="AT78" s="378">
        <v>0</v>
      </c>
      <c r="AU78" s="378">
        <v>0</v>
      </c>
      <c r="AV78" s="378">
        <v>0</v>
      </c>
      <c r="AW78" s="378">
        <v>0</v>
      </c>
    </row>
    <row r="79" spans="3:49" x14ac:dyDescent="0.3">
      <c r="C79" s="378">
        <v>25</v>
      </c>
      <c r="D79" s="378">
        <v>10</v>
      </c>
      <c r="E79" s="378">
        <v>2</v>
      </c>
      <c r="F79" s="378">
        <v>4947.8500000000004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378">
        <v>424</v>
      </c>
      <c r="M79" s="378">
        <v>847.6</v>
      </c>
      <c r="N79" s="378">
        <v>0</v>
      </c>
      <c r="O79" s="378">
        <v>166</v>
      </c>
      <c r="P79" s="378">
        <v>971.5</v>
      </c>
      <c r="Q79" s="378">
        <v>1860.5</v>
      </c>
      <c r="R79" s="378">
        <v>0</v>
      </c>
      <c r="S79" s="378">
        <v>0</v>
      </c>
      <c r="T79" s="378">
        <v>0</v>
      </c>
      <c r="U79" s="378">
        <v>0</v>
      </c>
      <c r="V79" s="378">
        <v>0</v>
      </c>
      <c r="W79" s="378">
        <v>0</v>
      </c>
      <c r="X79" s="378">
        <v>0</v>
      </c>
      <c r="Y79" s="378">
        <v>84</v>
      </c>
      <c r="Z79" s="378">
        <v>0</v>
      </c>
      <c r="AA79" s="378">
        <v>0</v>
      </c>
      <c r="AB79" s="378">
        <v>0</v>
      </c>
      <c r="AC79" s="378">
        <v>0</v>
      </c>
      <c r="AD79" s="378">
        <v>0</v>
      </c>
      <c r="AE79" s="378">
        <v>0</v>
      </c>
      <c r="AF79" s="378">
        <v>0</v>
      </c>
      <c r="AG79" s="378">
        <v>0</v>
      </c>
      <c r="AH79" s="378">
        <v>0</v>
      </c>
      <c r="AI79" s="378">
        <v>0</v>
      </c>
      <c r="AJ79" s="378">
        <v>0</v>
      </c>
      <c r="AK79" s="378">
        <v>0</v>
      </c>
      <c r="AL79" s="378">
        <v>0</v>
      </c>
      <c r="AM79" s="378">
        <v>0</v>
      </c>
      <c r="AN79" s="378">
        <v>0</v>
      </c>
      <c r="AO79" s="378">
        <v>100.75</v>
      </c>
      <c r="AP79" s="378">
        <v>0</v>
      </c>
      <c r="AQ79" s="378">
        <v>0</v>
      </c>
      <c r="AR79" s="378">
        <v>493.5</v>
      </c>
      <c r="AS79" s="378">
        <v>0</v>
      </c>
      <c r="AT79" s="378">
        <v>0</v>
      </c>
      <c r="AU79" s="378">
        <v>0</v>
      </c>
      <c r="AV79" s="378">
        <v>0</v>
      </c>
      <c r="AW79" s="378">
        <v>0</v>
      </c>
    </row>
    <row r="80" spans="3:49" x14ac:dyDescent="0.3">
      <c r="C80" s="378">
        <v>25</v>
      </c>
      <c r="D80" s="378">
        <v>10</v>
      </c>
      <c r="E80" s="378">
        <v>3</v>
      </c>
      <c r="F80" s="378">
        <v>289.8</v>
      </c>
      <c r="G80" s="378">
        <v>0</v>
      </c>
      <c r="H80" s="378">
        <v>0</v>
      </c>
      <c r="I80" s="378">
        <v>0</v>
      </c>
      <c r="J80" s="378">
        <v>0</v>
      </c>
      <c r="K80" s="378">
        <v>0</v>
      </c>
      <c r="L80" s="378">
        <v>115</v>
      </c>
      <c r="M80" s="378">
        <v>134.30000000000001</v>
      </c>
      <c r="N80" s="378">
        <v>0</v>
      </c>
      <c r="O80" s="378">
        <v>0</v>
      </c>
      <c r="P80" s="378">
        <v>33.5</v>
      </c>
      <c r="Q80" s="378">
        <v>0</v>
      </c>
      <c r="R80" s="378">
        <v>0</v>
      </c>
      <c r="S80" s="378">
        <v>0</v>
      </c>
      <c r="T80" s="378">
        <v>0</v>
      </c>
      <c r="U80" s="378">
        <v>0</v>
      </c>
      <c r="V80" s="378">
        <v>0</v>
      </c>
      <c r="W80" s="378">
        <v>0</v>
      </c>
      <c r="X80" s="378">
        <v>0</v>
      </c>
      <c r="Y80" s="378">
        <v>7</v>
      </c>
      <c r="Z80" s="378">
        <v>0</v>
      </c>
      <c r="AA80" s="378">
        <v>0</v>
      </c>
      <c r="AB80" s="378">
        <v>0</v>
      </c>
      <c r="AC80" s="378">
        <v>0</v>
      </c>
      <c r="AD80" s="378">
        <v>0</v>
      </c>
      <c r="AE80" s="378">
        <v>0</v>
      </c>
      <c r="AF80" s="378">
        <v>0</v>
      </c>
      <c r="AG80" s="378">
        <v>0</v>
      </c>
      <c r="AH80" s="378">
        <v>0</v>
      </c>
      <c r="AI80" s="378">
        <v>0</v>
      </c>
      <c r="AJ80" s="378">
        <v>0</v>
      </c>
      <c r="AK80" s="378">
        <v>0</v>
      </c>
      <c r="AL80" s="378">
        <v>0</v>
      </c>
      <c r="AM80" s="378">
        <v>0</v>
      </c>
      <c r="AN80" s="378">
        <v>0</v>
      </c>
      <c r="AO80" s="378">
        <v>0</v>
      </c>
      <c r="AP80" s="378">
        <v>0</v>
      </c>
      <c r="AQ80" s="378">
        <v>0</v>
      </c>
      <c r="AR80" s="378">
        <v>0</v>
      </c>
      <c r="AS80" s="378">
        <v>0</v>
      </c>
      <c r="AT80" s="378">
        <v>0</v>
      </c>
      <c r="AU80" s="378">
        <v>0</v>
      </c>
      <c r="AV80" s="378">
        <v>0</v>
      </c>
      <c r="AW80" s="378">
        <v>0</v>
      </c>
    </row>
    <row r="81" spans="3:49" x14ac:dyDescent="0.3">
      <c r="C81" s="378">
        <v>25</v>
      </c>
      <c r="D81" s="378">
        <v>10</v>
      </c>
      <c r="E81" s="378">
        <v>4</v>
      </c>
      <c r="F81" s="378">
        <v>162.5</v>
      </c>
      <c r="G81" s="378">
        <v>0</v>
      </c>
      <c r="H81" s="378">
        <v>0</v>
      </c>
      <c r="I81" s="378">
        <v>0</v>
      </c>
      <c r="J81" s="378">
        <v>0</v>
      </c>
      <c r="K81" s="378">
        <v>0</v>
      </c>
      <c r="L81" s="378">
        <v>34</v>
      </c>
      <c r="M81" s="378">
        <v>102</v>
      </c>
      <c r="N81" s="378">
        <v>0</v>
      </c>
      <c r="O81" s="378">
        <v>0</v>
      </c>
      <c r="P81" s="378">
        <v>8</v>
      </c>
      <c r="Q81" s="378">
        <v>0</v>
      </c>
      <c r="R81" s="378">
        <v>0</v>
      </c>
      <c r="S81" s="378">
        <v>0</v>
      </c>
      <c r="T81" s="378">
        <v>0</v>
      </c>
      <c r="U81" s="378">
        <v>0</v>
      </c>
      <c r="V81" s="378">
        <v>0</v>
      </c>
      <c r="W81" s="378">
        <v>0</v>
      </c>
      <c r="X81" s="378">
        <v>0</v>
      </c>
      <c r="Y81" s="378">
        <v>0</v>
      </c>
      <c r="Z81" s="378">
        <v>0</v>
      </c>
      <c r="AA81" s="378">
        <v>0</v>
      </c>
      <c r="AB81" s="378">
        <v>0</v>
      </c>
      <c r="AC81" s="378">
        <v>0</v>
      </c>
      <c r="AD81" s="378">
        <v>0</v>
      </c>
      <c r="AE81" s="378">
        <v>0</v>
      </c>
      <c r="AF81" s="378">
        <v>0</v>
      </c>
      <c r="AG81" s="378">
        <v>0</v>
      </c>
      <c r="AH81" s="378">
        <v>0</v>
      </c>
      <c r="AI81" s="378">
        <v>0</v>
      </c>
      <c r="AJ81" s="378">
        <v>0</v>
      </c>
      <c r="AK81" s="378">
        <v>0</v>
      </c>
      <c r="AL81" s="378">
        <v>0</v>
      </c>
      <c r="AM81" s="378">
        <v>0</v>
      </c>
      <c r="AN81" s="378">
        <v>0</v>
      </c>
      <c r="AO81" s="378">
        <v>0</v>
      </c>
      <c r="AP81" s="378">
        <v>0</v>
      </c>
      <c r="AQ81" s="378">
        <v>0</v>
      </c>
      <c r="AR81" s="378">
        <v>18.5</v>
      </c>
      <c r="AS81" s="378">
        <v>0</v>
      </c>
      <c r="AT81" s="378">
        <v>0</v>
      </c>
      <c r="AU81" s="378">
        <v>0</v>
      </c>
      <c r="AV81" s="378">
        <v>0</v>
      </c>
      <c r="AW81" s="378">
        <v>0</v>
      </c>
    </row>
    <row r="82" spans="3:49" x14ac:dyDescent="0.3">
      <c r="C82" s="378">
        <v>25</v>
      </c>
      <c r="D82" s="378">
        <v>10</v>
      </c>
      <c r="E82" s="378">
        <v>5</v>
      </c>
      <c r="F82" s="378">
        <v>1430</v>
      </c>
      <c r="G82" s="378">
        <v>1430</v>
      </c>
      <c r="H82" s="378">
        <v>0</v>
      </c>
      <c r="I82" s="378">
        <v>0</v>
      </c>
      <c r="J82" s="378">
        <v>0</v>
      </c>
      <c r="K82" s="378">
        <v>0</v>
      </c>
      <c r="L82" s="378">
        <v>0</v>
      </c>
      <c r="M82" s="378">
        <v>0</v>
      </c>
      <c r="N82" s="378">
        <v>0</v>
      </c>
      <c r="O82" s="378">
        <v>0</v>
      </c>
      <c r="P82" s="378">
        <v>0</v>
      </c>
      <c r="Q82" s="378">
        <v>0</v>
      </c>
      <c r="R82" s="378">
        <v>0</v>
      </c>
      <c r="S82" s="378">
        <v>0</v>
      </c>
      <c r="T82" s="378">
        <v>0</v>
      </c>
      <c r="U82" s="378">
        <v>0</v>
      </c>
      <c r="V82" s="378">
        <v>0</v>
      </c>
      <c r="W82" s="378">
        <v>0</v>
      </c>
      <c r="X82" s="378">
        <v>0</v>
      </c>
      <c r="Y82" s="378">
        <v>0</v>
      </c>
      <c r="Z82" s="378">
        <v>0</v>
      </c>
      <c r="AA82" s="378">
        <v>0</v>
      </c>
      <c r="AB82" s="378">
        <v>0</v>
      </c>
      <c r="AC82" s="378">
        <v>0</v>
      </c>
      <c r="AD82" s="378">
        <v>0</v>
      </c>
      <c r="AE82" s="378">
        <v>0</v>
      </c>
      <c r="AF82" s="378">
        <v>0</v>
      </c>
      <c r="AG82" s="378">
        <v>0</v>
      </c>
      <c r="AH82" s="378">
        <v>0</v>
      </c>
      <c r="AI82" s="378">
        <v>0</v>
      </c>
      <c r="AJ82" s="378">
        <v>0</v>
      </c>
      <c r="AK82" s="378">
        <v>0</v>
      </c>
      <c r="AL82" s="378">
        <v>0</v>
      </c>
      <c r="AM82" s="378">
        <v>0</v>
      </c>
      <c r="AN82" s="378">
        <v>0</v>
      </c>
      <c r="AO82" s="378">
        <v>0</v>
      </c>
      <c r="AP82" s="378">
        <v>0</v>
      </c>
      <c r="AQ82" s="378">
        <v>0</v>
      </c>
      <c r="AR82" s="378">
        <v>0</v>
      </c>
      <c r="AS82" s="378">
        <v>0</v>
      </c>
      <c r="AT82" s="378">
        <v>0</v>
      </c>
      <c r="AU82" s="378">
        <v>0</v>
      </c>
      <c r="AV82" s="378">
        <v>0</v>
      </c>
      <c r="AW82" s="378">
        <v>0</v>
      </c>
    </row>
    <row r="83" spans="3:49" x14ac:dyDescent="0.3">
      <c r="C83" s="378">
        <v>25</v>
      </c>
      <c r="D83" s="378">
        <v>10</v>
      </c>
      <c r="E83" s="378">
        <v>6</v>
      </c>
      <c r="F83" s="378">
        <v>1772614</v>
      </c>
      <c r="G83" s="378">
        <v>461850</v>
      </c>
      <c r="H83" s="378">
        <v>0</v>
      </c>
      <c r="I83" s="378">
        <v>0</v>
      </c>
      <c r="J83" s="378">
        <v>0</v>
      </c>
      <c r="K83" s="378">
        <v>0</v>
      </c>
      <c r="L83" s="378">
        <v>132148</v>
      </c>
      <c r="M83" s="378">
        <v>460688</v>
      </c>
      <c r="N83" s="378">
        <v>0</v>
      </c>
      <c r="O83" s="378">
        <v>20067</v>
      </c>
      <c r="P83" s="378">
        <v>209749</v>
      </c>
      <c r="Q83" s="378">
        <v>401298</v>
      </c>
      <c r="R83" s="378">
        <v>0</v>
      </c>
      <c r="S83" s="378">
        <v>0</v>
      </c>
      <c r="T83" s="378">
        <v>0</v>
      </c>
      <c r="U83" s="378">
        <v>0</v>
      </c>
      <c r="V83" s="378">
        <v>0</v>
      </c>
      <c r="W83" s="378">
        <v>0</v>
      </c>
      <c r="X83" s="378">
        <v>0</v>
      </c>
      <c r="Y83" s="378">
        <v>15449</v>
      </c>
      <c r="Z83" s="378">
        <v>0</v>
      </c>
      <c r="AA83" s="378">
        <v>0</v>
      </c>
      <c r="AB83" s="378">
        <v>0</v>
      </c>
      <c r="AC83" s="378">
        <v>0</v>
      </c>
      <c r="AD83" s="378">
        <v>0</v>
      </c>
      <c r="AE83" s="378">
        <v>0</v>
      </c>
      <c r="AF83" s="378">
        <v>0</v>
      </c>
      <c r="AG83" s="378">
        <v>0</v>
      </c>
      <c r="AH83" s="378">
        <v>0</v>
      </c>
      <c r="AI83" s="378">
        <v>0</v>
      </c>
      <c r="AJ83" s="378">
        <v>0</v>
      </c>
      <c r="AK83" s="378">
        <v>0</v>
      </c>
      <c r="AL83" s="378">
        <v>0</v>
      </c>
      <c r="AM83" s="378">
        <v>0</v>
      </c>
      <c r="AN83" s="378">
        <v>0</v>
      </c>
      <c r="AO83" s="378">
        <v>15046</v>
      </c>
      <c r="AP83" s="378">
        <v>0</v>
      </c>
      <c r="AQ83" s="378">
        <v>0</v>
      </c>
      <c r="AR83" s="378">
        <v>56319</v>
      </c>
      <c r="AS83" s="378">
        <v>0</v>
      </c>
      <c r="AT83" s="378">
        <v>0</v>
      </c>
      <c r="AU83" s="378">
        <v>0</v>
      </c>
      <c r="AV83" s="378">
        <v>0</v>
      </c>
      <c r="AW83" s="378">
        <v>0</v>
      </c>
    </row>
    <row r="84" spans="3:49" x14ac:dyDescent="0.3">
      <c r="C84" s="378">
        <v>25</v>
      </c>
      <c r="D84" s="378">
        <v>10</v>
      </c>
      <c r="E84" s="378">
        <v>9</v>
      </c>
      <c r="F84" s="378">
        <v>15101</v>
      </c>
      <c r="G84" s="378">
        <v>0</v>
      </c>
      <c r="H84" s="378">
        <v>0</v>
      </c>
      <c r="I84" s="378">
        <v>0</v>
      </c>
      <c r="J84" s="378">
        <v>0</v>
      </c>
      <c r="K84" s="378">
        <v>0</v>
      </c>
      <c r="L84" s="378">
        <v>0</v>
      </c>
      <c r="M84" s="378">
        <v>4501</v>
      </c>
      <c r="N84" s="378">
        <v>0</v>
      </c>
      <c r="O84" s="378">
        <v>500</v>
      </c>
      <c r="P84" s="378">
        <v>2900</v>
      </c>
      <c r="Q84" s="378">
        <v>7200</v>
      </c>
      <c r="R84" s="378">
        <v>0</v>
      </c>
      <c r="S84" s="378">
        <v>0</v>
      </c>
      <c r="T84" s="378">
        <v>0</v>
      </c>
      <c r="U84" s="378">
        <v>0</v>
      </c>
      <c r="V84" s="378">
        <v>0</v>
      </c>
      <c r="W84" s="378">
        <v>0</v>
      </c>
      <c r="X84" s="378">
        <v>0</v>
      </c>
      <c r="Y84" s="378">
        <v>0</v>
      </c>
      <c r="Z84" s="378">
        <v>0</v>
      </c>
      <c r="AA84" s="378">
        <v>0</v>
      </c>
      <c r="AB84" s="378">
        <v>0</v>
      </c>
      <c r="AC84" s="378">
        <v>0</v>
      </c>
      <c r="AD84" s="378">
        <v>0</v>
      </c>
      <c r="AE84" s="378">
        <v>0</v>
      </c>
      <c r="AF84" s="378">
        <v>0</v>
      </c>
      <c r="AG84" s="378">
        <v>0</v>
      </c>
      <c r="AH84" s="378">
        <v>0</v>
      </c>
      <c r="AI84" s="378">
        <v>0</v>
      </c>
      <c r="AJ84" s="378">
        <v>0</v>
      </c>
      <c r="AK84" s="378">
        <v>0</v>
      </c>
      <c r="AL84" s="378">
        <v>0</v>
      </c>
      <c r="AM84" s="378">
        <v>0</v>
      </c>
      <c r="AN84" s="378">
        <v>0</v>
      </c>
      <c r="AO84" s="378">
        <v>0</v>
      </c>
      <c r="AP84" s="378">
        <v>0</v>
      </c>
      <c r="AQ84" s="378">
        <v>0</v>
      </c>
      <c r="AR84" s="378">
        <v>0</v>
      </c>
      <c r="AS84" s="378">
        <v>0</v>
      </c>
      <c r="AT84" s="378">
        <v>0</v>
      </c>
      <c r="AU84" s="378">
        <v>0</v>
      </c>
      <c r="AV84" s="378">
        <v>0</v>
      </c>
      <c r="AW84" s="378">
        <v>0</v>
      </c>
    </row>
    <row r="85" spans="3:49" x14ac:dyDescent="0.3">
      <c r="C85" s="378">
        <v>25</v>
      </c>
      <c r="D85" s="378">
        <v>10</v>
      </c>
      <c r="E85" s="378">
        <v>10</v>
      </c>
      <c r="F85" s="378">
        <v>500</v>
      </c>
      <c r="G85" s="378">
        <v>0</v>
      </c>
      <c r="H85" s="378">
        <v>0</v>
      </c>
      <c r="I85" s="378">
        <v>0</v>
      </c>
      <c r="J85" s="378">
        <v>500</v>
      </c>
      <c r="K85" s="378">
        <v>0</v>
      </c>
      <c r="L85" s="378">
        <v>0</v>
      </c>
      <c r="M85" s="378">
        <v>0</v>
      </c>
      <c r="N85" s="378">
        <v>0</v>
      </c>
      <c r="O85" s="378">
        <v>0</v>
      </c>
      <c r="P85" s="378">
        <v>0</v>
      </c>
      <c r="Q85" s="378">
        <v>0</v>
      </c>
      <c r="R85" s="378">
        <v>0</v>
      </c>
      <c r="S85" s="378">
        <v>0</v>
      </c>
      <c r="T85" s="378">
        <v>0</v>
      </c>
      <c r="U85" s="378">
        <v>0</v>
      </c>
      <c r="V85" s="378">
        <v>0</v>
      </c>
      <c r="W85" s="378">
        <v>0</v>
      </c>
      <c r="X85" s="378">
        <v>0</v>
      </c>
      <c r="Y85" s="378">
        <v>0</v>
      </c>
      <c r="Z85" s="378">
        <v>0</v>
      </c>
      <c r="AA85" s="378">
        <v>0</v>
      </c>
      <c r="AB85" s="378">
        <v>0</v>
      </c>
      <c r="AC85" s="378">
        <v>0</v>
      </c>
      <c r="AD85" s="378">
        <v>0</v>
      </c>
      <c r="AE85" s="378">
        <v>0</v>
      </c>
      <c r="AF85" s="378">
        <v>0</v>
      </c>
      <c r="AG85" s="378">
        <v>0</v>
      </c>
      <c r="AH85" s="378">
        <v>0</v>
      </c>
      <c r="AI85" s="378">
        <v>0</v>
      </c>
      <c r="AJ85" s="378">
        <v>0</v>
      </c>
      <c r="AK85" s="378">
        <v>0</v>
      </c>
      <c r="AL85" s="378">
        <v>0</v>
      </c>
      <c r="AM85" s="378">
        <v>0</v>
      </c>
      <c r="AN85" s="378">
        <v>0</v>
      </c>
      <c r="AO85" s="378">
        <v>0</v>
      </c>
      <c r="AP85" s="378">
        <v>0</v>
      </c>
      <c r="AQ85" s="378">
        <v>0</v>
      </c>
      <c r="AR85" s="378">
        <v>0</v>
      </c>
      <c r="AS85" s="378">
        <v>0</v>
      </c>
      <c r="AT85" s="378">
        <v>0</v>
      </c>
      <c r="AU85" s="378">
        <v>0</v>
      </c>
      <c r="AV85" s="378">
        <v>0</v>
      </c>
      <c r="AW85" s="378">
        <v>0</v>
      </c>
    </row>
    <row r="86" spans="3:49" x14ac:dyDescent="0.3">
      <c r="C86" s="378">
        <v>25</v>
      </c>
      <c r="D86" s="378">
        <v>10</v>
      </c>
      <c r="E86" s="378">
        <v>11</v>
      </c>
      <c r="F86" s="378">
        <v>5292.6208651399493</v>
      </c>
      <c r="G86" s="378">
        <v>0</v>
      </c>
      <c r="H86" s="378">
        <v>0</v>
      </c>
      <c r="I86" s="378">
        <v>0</v>
      </c>
      <c r="J86" s="378">
        <v>3625.9541984732823</v>
      </c>
      <c r="K86" s="378">
        <v>0</v>
      </c>
      <c r="L86" s="378">
        <v>0</v>
      </c>
      <c r="M86" s="378">
        <v>0</v>
      </c>
      <c r="N86" s="378">
        <v>0</v>
      </c>
      <c r="O86" s="378">
        <v>1666.6666666666667</v>
      </c>
      <c r="P86" s="378">
        <v>0</v>
      </c>
      <c r="Q86" s="378">
        <v>0</v>
      </c>
      <c r="R86" s="378">
        <v>0</v>
      </c>
      <c r="S86" s="378">
        <v>0</v>
      </c>
      <c r="T86" s="378">
        <v>0</v>
      </c>
      <c r="U86" s="378">
        <v>0</v>
      </c>
      <c r="V86" s="378">
        <v>0</v>
      </c>
      <c r="W86" s="378">
        <v>0</v>
      </c>
      <c r="X86" s="378">
        <v>0</v>
      </c>
      <c r="Y86" s="378">
        <v>0</v>
      </c>
      <c r="Z86" s="378">
        <v>0</v>
      </c>
      <c r="AA86" s="378">
        <v>0</v>
      </c>
      <c r="AB86" s="378">
        <v>0</v>
      </c>
      <c r="AC86" s="378">
        <v>0</v>
      </c>
      <c r="AD86" s="378">
        <v>0</v>
      </c>
      <c r="AE86" s="378">
        <v>0</v>
      </c>
      <c r="AF86" s="378">
        <v>0</v>
      </c>
      <c r="AG86" s="378">
        <v>0</v>
      </c>
      <c r="AH86" s="378">
        <v>0</v>
      </c>
      <c r="AI86" s="378">
        <v>0</v>
      </c>
      <c r="AJ86" s="378">
        <v>0</v>
      </c>
      <c r="AK86" s="378">
        <v>0</v>
      </c>
      <c r="AL86" s="378">
        <v>0</v>
      </c>
      <c r="AM86" s="378">
        <v>0</v>
      </c>
      <c r="AN86" s="378">
        <v>0</v>
      </c>
      <c r="AO86" s="378">
        <v>0</v>
      </c>
      <c r="AP86" s="378">
        <v>0</v>
      </c>
      <c r="AQ86" s="378">
        <v>0</v>
      </c>
      <c r="AR86" s="378">
        <v>0</v>
      </c>
      <c r="AS86" s="378">
        <v>0</v>
      </c>
      <c r="AT86" s="378">
        <v>0</v>
      </c>
      <c r="AU86" s="378">
        <v>0</v>
      </c>
      <c r="AV86" s="378">
        <v>0</v>
      </c>
      <c r="AW86" s="378">
        <v>0</v>
      </c>
    </row>
    <row r="87" spans="3:49" x14ac:dyDescent="0.3">
      <c r="C87" s="378">
        <v>25</v>
      </c>
      <c r="D87" s="378">
        <v>11</v>
      </c>
      <c r="E87" s="378">
        <v>1</v>
      </c>
      <c r="F87" s="378">
        <v>34.049999999999997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378">
        <v>2.85</v>
      </c>
      <c r="M87" s="378">
        <v>5.95</v>
      </c>
      <c r="N87" s="378">
        <v>0</v>
      </c>
      <c r="O87" s="378">
        <v>1</v>
      </c>
      <c r="P87" s="378">
        <v>7.75</v>
      </c>
      <c r="Q87" s="378">
        <v>12</v>
      </c>
      <c r="R87" s="378">
        <v>0</v>
      </c>
      <c r="S87" s="378">
        <v>0</v>
      </c>
      <c r="T87" s="378">
        <v>0</v>
      </c>
      <c r="U87" s="378">
        <v>0</v>
      </c>
      <c r="V87" s="378">
        <v>0</v>
      </c>
      <c r="W87" s="378">
        <v>0</v>
      </c>
      <c r="X87" s="378">
        <v>0</v>
      </c>
      <c r="Y87" s="378">
        <v>0.5</v>
      </c>
      <c r="Z87" s="378">
        <v>0</v>
      </c>
      <c r="AA87" s="378">
        <v>0</v>
      </c>
      <c r="AB87" s="378">
        <v>0</v>
      </c>
      <c r="AC87" s="378">
        <v>0</v>
      </c>
      <c r="AD87" s="378">
        <v>0</v>
      </c>
      <c r="AE87" s="378">
        <v>0</v>
      </c>
      <c r="AF87" s="378">
        <v>0</v>
      </c>
      <c r="AG87" s="378">
        <v>0</v>
      </c>
      <c r="AH87" s="378">
        <v>0</v>
      </c>
      <c r="AI87" s="378">
        <v>0</v>
      </c>
      <c r="AJ87" s="378">
        <v>0</v>
      </c>
      <c r="AK87" s="378">
        <v>0</v>
      </c>
      <c r="AL87" s="378">
        <v>0</v>
      </c>
      <c r="AM87" s="378">
        <v>0</v>
      </c>
      <c r="AN87" s="378">
        <v>0</v>
      </c>
      <c r="AO87" s="378">
        <v>1</v>
      </c>
      <c r="AP87" s="378">
        <v>0</v>
      </c>
      <c r="AQ87" s="378">
        <v>0</v>
      </c>
      <c r="AR87" s="378">
        <v>3</v>
      </c>
      <c r="AS87" s="378">
        <v>0</v>
      </c>
      <c r="AT87" s="378">
        <v>0</v>
      </c>
      <c r="AU87" s="378">
        <v>0</v>
      </c>
      <c r="AV87" s="378">
        <v>0</v>
      </c>
      <c r="AW87" s="378">
        <v>0</v>
      </c>
    </row>
    <row r="88" spans="3:49" x14ac:dyDescent="0.3">
      <c r="C88" s="378">
        <v>25</v>
      </c>
      <c r="D88" s="378">
        <v>11</v>
      </c>
      <c r="E88" s="378">
        <v>2</v>
      </c>
      <c r="F88" s="378">
        <v>5270.2</v>
      </c>
      <c r="G88" s="378">
        <v>0</v>
      </c>
      <c r="H88" s="378">
        <v>0</v>
      </c>
      <c r="I88" s="378">
        <v>0</v>
      </c>
      <c r="J88" s="378">
        <v>0</v>
      </c>
      <c r="K88" s="378">
        <v>0</v>
      </c>
      <c r="L88" s="378">
        <v>476.4</v>
      </c>
      <c r="M88" s="378">
        <v>1039.2</v>
      </c>
      <c r="N88" s="378">
        <v>0</v>
      </c>
      <c r="O88" s="378">
        <v>166</v>
      </c>
      <c r="P88" s="378">
        <v>1054.5999999999999</v>
      </c>
      <c r="Q88" s="378">
        <v>1929</v>
      </c>
      <c r="R88" s="378">
        <v>0</v>
      </c>
      <c r="S88" s="378">
        <v>0</v>
      </c>
      <c r="T88" s="378">
        <v>0</v>
      </c>
      <c r="U88" s="378">
        <v>0</v>
      </c>
      <c r="V88" s="378">
        <v>0</v>
      </c>
      <c r="W88" s="378">
        <v>0</v>
      </c>
      <c r="X88" s="378">
        <v>0</v>
      </c>
      <c r="Y88" s="378">
        <v>88</v>
      </c>
      <c r="Z88" s="378">
        <v>0</v>
      </c>
      <c r="AA88" s="378">
        <v>0</v>
      </c>
      <c r="AB88" s="378">
        <v>0</v>
      </c>
      <c r="AC88" s="378">
        <v>0</v>
      </c>
      <c r="AD88" s="378">
        <v>0</v>
      </c>
      <c r="AE88" s="378">
        <v>0</v>
      </c>
      <c r="AF88" s="378">
        <v>0</v>
      </c>
      <c r="AG88" s="378">
        <v>0</v>
      </c>
      <c r="AH88" s="378">
        <v>0</v>
      </c>
      <c r="AI88" s="378">
        <v>0</v>
      </c>
      <c r="AJ88" s="378">
        <v>0</v>
      </c>
      <c r="AK88" s="378">
        <v>0</v>
      </c>
      <c r="AL88" s="378">
        <v>0</v>
      </c>
      <c r="AM88" s="378">
        <v>0</v>
      </c>
      <c r="AN88" s="378">
        <v>0</v>
      </c>
      <c r="AO88" s="378">
        <v>0</v>
      </c>
      <c r="AP88" s="378">
        <v>0</v>
      </c>
      <c r="AQ88" s="378">
        <v>0</v>
      </c>
      <c r="AR88" s="378">
        <v>517</v>
      </c>
      <c r="AS88" s="378">
        <v>0</v>
      </c>
      <c r="AT88" s="378">
        <v>0</v>
      </c>
      <c r="AU88" s="378">
        <v>0</v>
      </c>
      <c r="AV88" s="378">
        <v>0</v>
      </c>
      <c r="AW88" s="378">
        <v>0</v>
      </c>
    </row>
    <row r="89" spans="3:49" x14ac:dyDescent="0.3">
      <c r="C89" s="378">
        <v>25</v>
      </c>
      <c r="D89" s="378">
        <v>11</v>
      </c>
      <c r="E89" s="378">
        <v>3</v>
      </c>
      <c r="F89" s="378">
        <v>290</v>
      </c>
      <c r="G89" s="378">
        <v>0</v>
      </c>
      <c r="H89" s="378">
        <v>0</v>
      </c>
      <c r="I89" s="378">
        <v>0</v>
      </c>
      <c r="J89" s="378">
        <v>0</v>
      </c>
      <c r="K89" s="378">
        <v>0</v>
      </c>
      <c r="L89" s="378">
        <v>92</v>
      </c>
      <c r="M89" s="378">
        <v>191</v>
      </c>
      <c r="N89" s="378">
        <v>0</v>
      </c>
      <c r="O89" s="378">
        <v>0</v>
      </c>
      <c r="P89" s="378">
        <v>0</v>
      </c>
      <c r="Q89" s="378">
        <v>0</v>
      </c>
      <c r="R89" s="378">
        <v>0</v>
      </c>
      <c r="S89" s="378">
        <v>0</v>
      </c>
      <c r="T89" s="378">
        <v>0</v>
      </c>
      <c r="U89" s="378">
        <v>0</v>
      </c>
      <c r="V89" s="378">
        <v>0</v>
      </c>
      <c r="W89" s="378">
        <v>0</v>
      </c>
      <c r="X89" s="378">
        <v>0</v>
      </c>
      <c r="Y89" s="378">
        <v>7</v>
      </c>
      <c r="Z89" s="378">
        <v>0</v>
      </c>
      <c r="AA89" s="378">
        <v>0</v>
      </c>
      <c r="AB89" s="378">
        <v>0</v>
      </c>
      <c r="AC89" s="378">
        <v>0</v>
      </c>
      <c r="AD89" s="378">
        <v>0</v>
      </c>
      <c r="AE89" s="378">
        <v>0</v>
      </c>
      <c r="AF89" s="378">
        <v>0</v>
      </c>
      <c r="AG89" s="378">
        <v>0</v>
      </c>
      <c r="AH89" s="378">
        <v>0</v>
      </c>
      <c r="AI89" s="378">
        <v>0</v>
      </c>
      <c r="AJ89" s="378">
        <v>0</v>
      </c>
      <c r="AK89" s="378">
        <v>0</v>
      </c>
      <c r="AL89" s="378">
        <v>0</v>
      </c>
      <c r="AM89" s="378">
        <v>0</v>
      </c>
      <c r="AN89" s="378">
        <v>0</v>
      </c>
      <c r="AO89" s="378">
        <v>0</v>
      </c>
      <c r="AP89" s="378">
        <v>0</v>
      </c>
      <c r="AQ89" s="378">
        <v>0</v>
      </c>
      <c r="AR89" s="378">
        <v>0</v>
      </c>
      <c r="AS89" s="378">
        <v>0</v>
      </c>
      <c r="AT89" s="378">
        <v>0</v>
      </c>
      <c r="AU89" s="378">
        <v>0</v>
      </c>
      <c r="AV89" s="378">
        <v>0</v>
      </c>
      <c r="AW89" s="378">
        <v>0</v>
      </c>
    </row>
    <row r="90" spans="3:49" x14ac:dyDescent="0.3">
      <c r="C90" s="378">
        <v>25</v>
      </c>
      <c r="D90" s="378">
        <v>11</v>
      </c>
      <c r="E90" s="378">
        <v>4</v>
      </c>
      <c r="F90" s="378">
        <v>160</v>
      </c>
      <c r="G90" s="378">
        <v>0</v>
      </c>
      <c r="H90" s="378">
        <v>0</v>
      </c>
      <c r="I90" s="378">
        <v>0</v>
      </c>
      <c r="J90" s="378">
        <v>0</v>
      </c>
      <c r="K90" s="378">
        <v>0</v>
      </c>
      <c r="L90" s="378">
        <v>34</v>
      </c>
      <c r="M90" s="378">
        <v>102</v>
      </c>
      <c r="N90" s="378">
        <v>0</v>
      </c>
      <c r="O90" s="378">
        <v>0</v>
      </c>
      <c r="P90" s="378">
        <v>0</v>
      </c>
      <c r="Q90" s="378">
        <v>0</v>
      </c>
      <c r="R90" s="378">
        <v>0</v>
      </c>
      <c r="S90" s="378">
        <v>0</v>
      </c>
      <c r="T90" s="378">
        <v>0</v>
      </c>
      <c r="U90" s="378">
        <v>0</v>
      </c>
      <c r="V90" s="378">
        <v>0</v>
      </c>
      <c r="W90" s="378">
        <v>0</v>
      </c>
      <c r="X90" s="378">
        <v>0</v>
      </c>
      <c r="Y90" s="378">
        <v>0</v>
      </c>
      <c r="Z90" s="378">
        <v>0</v>
      </c>
      <c r="AA90" s="378">
        <v>0</v>
      </c>
      <c r="AB90" s="378">
        <v>0</v>
      </c>
      <c r="AC90" s="378">
        <v>0</v>
      </c>
      <c r="AD90" s="378">
        <v>0</v>
      </c>
      <c r="AE90" s="378">
        <v>0</v>
      </c>
      <c r="AF90" s="378">
        <v>0</v>
      </c>
      <c r="AG90" s="378">
        <v>0</v>
      </c>
      <c r="AH90" s="378">
        <v>0</v>
      </c>
      <c r="AI90" s="378">
        <v>0</v>
      </c>
      <c r="AJ90" s="378">
        <v>0</v>
      </c>
      <c r="AK90" s="378">
        <v>0</v>
      </c>
      <c r="AL90" s="378">
        <v>0</v>
      </c>
      <c r="AM90" s="378">
        <v>0</v>
      </c>
      <c r="AN90" s="378">
        <v>0</v>
      </c>
      <c r="AO90" s="378">
        <v>0</v>
      </c>
      <c r="AP90" s="378">
        <v>0</v>
      </c>
      <c r="AQ90" s="378">
        <v>0</v>
      </c>
      <c r="AR90" s="378">
        <v>24</v>
      </c>
      <c r="AS90" s="378">
        <v>0</v>
      </c>
      <c r="AT90" s="378">
        <v>0</v>
      </c>
      <c r="AU90" s="378">
        <v>0</v>
      </c>
      <c r="AV90" s="378">
        <v>0</v>
      </c>
      <c r="AW90" s="378">
        <v>0</v>
      </c>
    </row>
    <row r="91" spans="3:49" x14ac:dyDescent="0.3">
      <c r="C91" s="378">
        <v>25</v>
      </c>
      <c r="D91" s="378">
        <v>11</v>
      </c>
      <c r="E91" s="378">
        <v>5</v>
      </c>
      <c r="F91" s="378">
        <v>1459</v>
      </c>
      <c r="G91" s="378">
        <v>1459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8">
        <v>0</v>
      </c>
      <c r="N91" s="378">
        <v>0</v>
      </c>
      <c r="O91" s="378">
        <v>0</v>
      </c>
      <c r="P91" s="378">
        <v>0</v>
      </c>
      <c r="Q91" s="378">
        <v>0</v>
      </c>
      <c r="R91" s="378">
        <v>0</v>
      </c>
      <c r="S91" s="378">
        <v>0</v>
      </c>
      <c r="T91" s="378">
        <v>0</v>
      </c>
      <c r="U91" s="378">
        <v>0</v>
      </c>
      <c r="V91" s="378">
        <v>0</v>
      </c>
      <c r="W91" s="378">
        <v>0</v>
      </c>
      <c r="X91" s="378">
        <v>0</v>
      </c>
      <c r="Y91" s="378">
        <v>0</v>
      </c>
      <c r="Z91" s="378">
        <v>0</v>
      </c>
      <c r="AA91" s="378">
        <v>0</v>
      </c>
      <c r="AB91" s="378">
        <v>0</v>
      </c>
      <c r="AC91" s="378">
        <v>0</v>
      </c>
      <c r="AD91" s="378">
        <v>0</v>
      </c>
      <c r="AE91" s="378">
        <v>0</v>
      </c>
      <c r="AF91" s="378">
        <v>0</v>
      </c>
      <c r="AG91" s="378">
        <v>0</v>
      </c>
      <c r="AH91" s="378">
        <v>0</v>
      </c>
      <c r="AI91" s="378">
        <v>0</v>
      </c>
      <c r="AJ91" s="378">
        <v>0</v>
      </c>
      <c r="AK91" s="378">
        <v>0</v>
      </c>
      <c r="AL91" s="378">
        <v>0</v>
      </c>
      <c r="AM91" s="378">
        <v>0</v>
      </c>
      <c r="AN91" s="378">
        <v>0</v>
      </c>
      <c r="AO91" s="378">
        <v>0</v>
      </c>
      <c r="AP91" s="378">
        <v>0</v>
      </c>
      <c r="AQ91" s="378">
        <v>0</v>
      </c>
      <c r="AR91" s="378">
        <v>0</v>
      </c>
      <c r="AS91" s="378">
        <v>0</v>
      </c>
      <c r="AT91" s="378">
        <v>0</v>
      </c>
      <c r="AU91" s="378">
        <v>0</v>
      </c>
      <c r="AV91" s="378">
        <v>0</v>
      </c>
      <c r="AW91" s="378">
        <v>0</v>
      </c>
    </row>
    <row r="92" spans="3:49" x14ac:dyDescent="0.3">
      <c r="C92" s="378">
        <v>25</v>
      </c>
      <c r="D92" s="378">
        <v>11</v>
      </c>
      <c r="E92" s="378">
        <v>6</v>
      </c>
      <c r="F92" s="378">
        <v>2103838</v>
      </c>
      <c r="G92" s="378">
        <v>478750</v>
      </c>
      <c r="H92" s="378">
        <v>0</v>
      </c>
      <c r="I92" s="378">
        <v>0</v>
      </c>
      <c r="J92" s="378">
        <v>0</v>
      </c>
      <c r="K92" s="378">
        <v>0</v>
      </c>
      <c r="L92" s="378">
        <v>166202</v>
      </c>
      <c r="M92" s="378">
        <v>525527</v>
      </c>
      <c r="N92" s="378">
        <v>0</v>
      </c>
      <c r="O92" s="378">
        <v>27451</v>
      </c>
      <c r="P92" s="378">
        <v>267018</v>
      </c>
      <c r="Q92" s="378">
        <v>532443</v>
      </c>
      <c r="R92" s="378">
        <v>0</v>
      </c>
      <c r="S92" s="378">
        <v>0</v>
      </c>
      <c r="T92" s="378">
        <v>0</v>
      </c>
      <c r="U92" s="378">
        <v>0</v>
      </c>
      <c r="V92" s="378">
        <v>0</v>
      </c>
      <c r="W92" s="378">
        <v>0</v>
      </c>
      <c r="X92" s="378">
        <v>0</v>
      </c>
      <c r="Y92" s="378">
        <v>19857</v>
      </c>
      <c r="Z92" s="378">
        <v>0</v>
      </c>
      <c r="AA92" s="378">
        <v>0</v>
      </c>
      <c r="AB92" s="378">
        <v>0</v>
      </c>
      <c r="AC92" s="378">
        <v>0</v>
      </c>
      <c r="AD92" s="378">
        <v>0</v>
      </c>
      <c r="AE92" s="378">
        <v>0</v>
      </c>
      <c r="AF92" s="378">
        <v>0</v>
      </c>
      <c r="AG92" s="378">
        <v>0</v>
      </c>
      <c r="AH92" s="378">
        <v>0</v>
      </c>
      <c r="AI92" s="378">
        <v>0</v>
      </c>
      <c r="AJ92" s="378">
        <v>0</v>
      </c>
      <c r="AK92" s="378">
        <v>0</v>
      </c>
      <c r="AL92" s="378">
        <v>0</v>
      </c>
      <c r="AM92" s="378">
        <v>0</v>
      </c>
      <c r="AN92" s="378">
        <v>0</v>
      </c>
      <c r="AO92" s="378">
        <v>5803</v>
      </c>
      <c r="AP92" s="378">
        <v>0</v>
      </c>
      <c r="AQ92" s="378">
        <v>0</v>
      </c>
      <c r="AR92" s="378">
        <v>80787</v>
      </c>
      <c r="AS92" s="378">
        <v>0</v>
      </c>
      <c r="AT92" s="378">
        <v>0</v>
      </c>
      <c r="AU92" s="378">
        <v>0</v>
      </c>
      <c r="AV92" s="378">
        <v>0</v>
      </c>
      <c r="AW92" s="378">
        <v>0</v>
      </c>
    </row>
    <row r="93" spans="3:49" x14ac:dyDescent="0.3">
      <c r="C93" s="378">
        <v>25</v>
      </c>
      <c r="D93" s="378">
        <v>11</v>
      </c>
      <c r="E93" s="378">
        <v>9</v>
      </c>
      <c r="F93" s="378">
        <v>345609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378">
        <v>36972</v>
      </c>
      <c r="M93" s="378">
        <v>63598</v>
      </c>
      <c r="N93" s="378">
        <v>0</v>
      </c>
      <c r="O93" s="378">
        <v>7687</v>
      </c>
      <c r="P93" s="378">
        <v>64232</v>
      </c>
      <c r="Q93" s="378">
        <v>139918</v>
      </c>
      <c r="R93" s="378">
        <v>0</v>
      </c>
      <c r="S93" s="378">
        <v>0</v>
      </c>
      <c r="T93" s="378">
        <v>0</v>
      </c>
      <c r="U93" s="378">
        <v>0</v>
      </c>
      <c r="V93" s="378">
        <v>0</v>
      </c>
      <c r="W93" s="378">
        <v>0</v>
      </c>
      <c r="X93" s="378">
        <v>0</v>
      </c>
      <c r="Y93" s="378">
        <v>4462</v>
      </c>
      <c r="Z93" s="378">
        <v>0</v>
      </c>
      <c r="AA93" s="378">
        <v>0</v>
      </c>
      <c r="AB93" s="378">
        <v>0</v>
      </c>
      <c r="AC93" s="378">
        <v>0</v>
      </c>
      <c r="AD93" s="378">
        <v>0</v>
      </c>
      <c r="AE93" s="378">
        <v>0</v>
      </c>
      <c r="AF93" s="378">
        <v>0</v>
      </c>
      <c r="AG93" s="378">
        <v>0</v>
      </c>
      <c r="AH93" s="378">
        <v>0</v>
      </c>
      <c r="AI93" s="378">
        <v>0</v>
      </c>
      <c r="AJ93" s="378">
        <v>0</v>
      </c>
      <c r="AK93" s="378">
        <v>0</v>
      </c>
      <c r="AL93" s="378">
        <v>0</v>
      </c>
      <c r="AM93" s="378">
        <v>0</v>
      </c>
      <c r="AN93" s="378">
        <v>0</v>
      </c>
      <c r="AO93" s="378">
        <v>4754</v>
      </c>
      <c r="AP93" s="378">
        <v>0</v>
      </c>
      <c r="AQ93" s="378">
        <v>0</v>
      </c>
      <c r="AR93" s="378">
        <v>23986</v>
      </c>
      <c r="AS93" s="378">
        <v>0</v>
      </c>
      <c r="AT93" s="378">
        <v>0</v>
      </c>
      <c r="AU93" s="378">
        <v>0</v>
      </c>
      <c r="AV93" s="378">
        <v>0</v>
      </c>
      <c r="AW93" s="378">
        <v>0</v>
      </c>
    </row>
    <row r="94" spans="3:49" x14ac:dyDescent="0.3">
      <c r="C94" s="378">
        <v>25</v>
      </c>
      <c r="D94" s="378">
        <v>11</v>
      </c>
      <c r="E94" s="378">
        <v>10</v>
      </c>
      <c r="F94" s="378">
        <v>799</v>
      </c>
      <c r="G94" s="378">
        <v>0</v>
      </c>
      <c r="H94" s="378">
        <v>0</v>
      </c>
      <c r="I94" s="378">
        <v>0</v>
      </c>
      <c r="J94" s="378">
        <v>0</v>
      </c>
      <c r="K94" s="378">
        <v>0</v>
      </c>
      <c r="L94" s="378">
        <v>0</v>
      </c>
      <c r="M94" s="378">
        <v>0</v>
      </c>
      <c r="N94" s="378">
        <v>0</v>
      </c>
      <c r="O94" s="378">
        <v>799</v>
      </c>
      <c r="P94" s="378">
        <v>0</v>
      </c>
      <c r="Q94" s="378">
        <v>0</v>
      </c>
      <c r="R94" s="378">
        <v>0</v>
      </c>
      <c r="S94" s="378">
        <v>0</v>
      </c>
      <c r="T94" s="378">
        <v>0</v>
      </c>
      <c r="U94" s="378">
        <v>0</v>
      </c>
      <c r="V94" s="378">
        <v>0</v>
      </c>
      <c r="W94" s="378">
        <v>0</v>
      </c>
      <c r="X94" s="378">
        <v>0</v>
      </c>
      <c r="Y94" s="378">
        <v>0</v>
      </c>
      <c r="Z94" s="378">
        <v>0</v>
      </c>
      <c r="AA94" s="378">
        <v>0</v>
      </c>
      <c r="AB94" s="378">
        <v>0</v>
      </c>
      <c r="AC94" s="378">
        <v>0</v>
      </c>
      <c r="AD94" s="378">
        <v>0</v>
      </c>
      <c r="AE94" s="378">
        <v>0</v>
      </c>
      <c r="AF94" s="378">
        <v>0</v>
      </c>
      <c r="AG94" s="378">
        <v>0</v>
      </c>
      <c r="AH94" s="378">
        <v>0</v>
      </c>
      <c r="AI94" s="378">
        <v>0</v>
      </c>
      <c r="AJ94" s="378">
        <v>0</v>
      </c>
      <c r="AK94" s="378">
        <v>0</v>
      </c>
      <c r="AL94" s="378">
        <v>0</v>
      </c>
      <c r="AM94" s="378">
        <v>0</v>
      </c>
      <c r="AN94" s="378">
        <v>0</v>
      </c>
      <c r="AO94" s="378">
        <v>0</v>
      </c>
      <c r="AP94" s="378">
        <v>0</v>
      </c>
      <c r="AQ94" s="378">
        <v>0</v>
      </c>
      <c r="AR94" s="378">
        <v>0</v>
      </c>
      <c r="AS94" s="378">
        <v>0</v>
      </c>
      <c r="AT94" s="378">
        <v>0</v>
      </c>
      <c r="AU94" s="378">
        <v>0</v>
      </c>
      <c r="AV94" s="378">
        <v>0</v>
      </c>
      <c r="AW94" s="378">
        <v>0</v>
      </c>
    </row>
    <row r="95" spans="3:49" x14ac:dyDescent="0.3">
      <c r="C95" s="378">
        <v>25</v>
      </c>
      <c r="D95" s="378">
        <v>11</v>
      </c>
      <c r="E95" s="378">
        <v>11</v>
      </c>
      <c r="F95" s="378">
        <v>5292.6208651399493</v>
      </c>
      <c r="G95" s="378">
        <v>0</v>
      </c>
      <c r="H95" s="378">
        <v>0</v>
      </c>
      <c r="I95" s="378">
        <v>0</v>
      </c>
      <c r="J95" s="378">
        <v>3625.9541984732823</v>
      </c>
      <c r="K95" s="378">
        <v>0</v>
      </c>
      <c r="L95" s="378">
        <v>0</v>
      </c>
      <c r="M95" s="378">
        <v>0</v>
      </c>
      <c r="N95" s="378">
        <v>0</v>
      </c>
      <c r="O95" s="378">
        <v>1666.6666666666667</v>
      </c>
      <c r="P95" s="378">
        <v>0</v>
      </c>
      <c r="Q95" s="378">
        <v>0</v>
      </c>
      <c r="R95" s="378">
        <v>0</v>
      </c>
      <c r="S95" s="378">
        <v>0</v>
      </c>
      <c r="T95" s="378">
        <v>0</v>
      </c>
      <c r="U95" s="378">
        <v>0</v>
      </c>
      <c r="V95" s="378">
        <v>0</v>
      </c>
      <c r="W95" s="378">
        <v>0</v>
      </c>
      <c r="X95" s="378">
        <v>0</v>
      </c>
      <c r="Y95" s="378">
        <v>0</v>
      </c>
      <c r="Z95" s="378">
        <v>0</v>
      </c>
      <c r="AA95" s="378">
        <v>0</v>
      </c>
      <c r="AB95" s="378">
        <v>0</v>
      </c>
      <c r="AC95" s="378">
        <v>0</v>
      </c>
      <c r="AD95" s="378">
        <v>0</v>
      </c>
      <c r="AE95" s="378">
        <v>0</v>
      </c>
      <c r="AF95" s="378">
        <v>0</v>
      </c>
      <c r="AG95" s="378">
        <v>0</v>
      </c>
      <c r="AH95" s="378">
        <v>0</v>
      </c>
      <c r="AI95" s="378">
        <v>0</v>
      </c>
      <c r="AJ95" s="378">
        <v>0</v>
      </c>
      <c r="AK95" s="378">
        <v>0</v>
      </c>
      <c r="AL95" s="378">
        <v>0</v>
      </c>
      <c r="AM95" s="378">
        <v>0</v>
      </c>
      <c r="AN95" s="378">
        <v>0</v>
      </c>
      <c r="AO95" s="378">
        <v>0</v>
      </c>
      <c r="AP95" s="378">
        <v>0</v>
      </c>
      <c r="AQ95" s="378">
        <v>0</v>
      </c>
      <c r="AR95" s="378">
        <v>0</v>
      </c>
      <c r="AS95" s="378">
        <v>0</v>
      </c>
      <c r="AT95" s="378">
        <v>0</v>
      </c>
      <c r="AU95" s="378">
        <v>0</v>
      </c>
      <c r="AV95" s="378">
        <v>0</v>
      </c>
      <c r="AW95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8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3645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18296816.780000001</v>
      </c>
      <c r="C3" s="351">
        <f t="shared" ref="C3:R3" si="0">SUBTOTAL(9,C6:C1048576)</f>
        <v>7</v>
      </c>
      <c r="D3" s="351">
        <f>SUBTOTAL(9,D6:D1048576)/2</f>
        <v>19274254.189999994</v>
      </c>
      <c r="E3" s="351">
        <f t="shared" si="0"/>
        <v>6.7460986212756868</v>
      </c>
      <c r="F3" s="351">
        <f>SUBTOTAL(9,F6:F1048576)/2</f>
        <v>21832076.039999992</v>
      </c>
      <c r="G3" s="352">
        <f>IF(B3&lt;&gt;0,F3/B3,"")</f>
        <v>1.1932171755616165</v>
      </c>
      <c r="H3" s="353">
        <f t="shared" si="0"/>
        <v>234495.05</v>
      </c>
      <c r="I3" s="351">
        <f t="shared" si="0"/>
        <v>2</v>
      </c>
      <c r="J3" s="351">
        <f t="shared" si="0"/>
        <v>206599.93</v>
      </c>
      <c r="K3" s="351">
        <f t="shared" si="0"/>
        <v>1.1265495836364794</v>
      </c>
      <c r="L3" s="351">
        <f t="shared" si="0"/>
        <v>206328.81</v>
      </c>
      <c r="M3" s="354">
        <f>IF(H3&lt;&gt;0,L3/H3,"")</f>
        <v>0.87988556688083608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3641</v>
      </c>
      <c r="B6" s="795"/>
      <c r="C6" s="739"/>
      <c r="D6" s="795"/>
      <c r="E6" s="739"/>
      <c r="F6" s="795">
        <v>344.44</v>
      </c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3642</v>
      </c>
      <c r="B7" s="796">
        <v>12665543.450000003</v>
      </c>
      <c r="C7" s="664">
        <v>1</v>
      </c>
      <c r="D7" s="796">
        <v>13276946.839999996</v>
      </c>
      <c r="E7" s="664">
        <v>1.0482729692897617</v>
      </c>
      <c r="F7" s="796">
        <v>14944030.089999983</v>
      </c>
      <c r="G7" s="680">
        <v>1.1798964765305811</v>
      </c>
      <c r="H7" s="796">
        <v>231733</v>
      </c>
      <c r="I7" s="664">
        <v>1</v>
      </c>
      <c r="J7" s="796">
        <v>205943</v>
      </c>
      <c r="K7" s="664">
        <v>0.88870812529937471</v>
      </c>
      <c r="L7" s="796">
        <v>205233</v>
      </c>
      <c r="M7" s="680">
        <v>0.88564425437896199</v>
      </c>
      <c r="N7" s="796"/>
      <c r="O7" s="664"/>
      <c r="P7" s="796"/>
      <c r="Q7" s="664"/>
      <c r="R7" s="796"/>
      <c r="S7" s="703"/>
    </row>
    <row r="8" spans="1:19" ht="14.4" customHeight="1" x14ac:dyDescent="0.3">
      <c r="A8" s="690" t="s">
        <v>3643</v>
      </c>
      <c r="B8" s="796">
        <v>5366622.3299999963</v>
      </c>
      <c r="C8" s="664">
        <v>1</v>
      </c>
      <c r="D8" s="796">
        <v>5747411.3599999985</v>
      </c>
      <c r="E8" s="664">
        <v>1.0709550638343508</v>
      </c>
      <c r="F8" s="796">
        <v>6574217.8399999989</v>
      </c>
      <c r="G8" s="680">
        <v>1.2250196558922013</v>
      </c>
      <c r="H8" s="796"/>
      <c r="I8" s="664"/>
      <c r="J8" s="796"/>
      <c r="K8" s="664"/>
      <c r="L8" s="796"/>
      <c r="M8" s="680"/>
      <c r="N8" s="796"/>
      <c r="O8" s="664"/>
      <c r="P8" s="796"/>
      <c r="Q8" s="664"/>
      <c r="R8" s="796"/>
      <c r="S8" s="703"/>
    </row>
    <row r="9" spans="1:19" ht="14.4" customHeight="1" thickBot="1" x14ac:dyDescent="0.35">
      <c r="A9" s="798" t="s">
        <v>3644</v>
      </c>
      <c r="B9" s="797">
        <v>264651</v>
      </c>
      <c r="C9" s="670">
        <v>1</v>
      </c>
      <c r="D9" s="797">
        <v>249895.99</v>
      </c>
      <c r="E9" s="670">
        <v>0.94424729171626021</v>
      </c>
      <c r="F9" s="797">
        <v>313483.67</v>
      </c>
      <c r="G9" s="681">
        <v>1.1845172321283501</v>
      </c>
      <c r="H9" s="797">
        <v>2762.0499999999997</v>
      </c>
      <c r="I9" s="670">
        <v>1</v>
      </c>
      <c r="J9" s="797">
        <v>656.93</v>
      </c>
      <c r="K9" s="670">
        <v>0.23784145833710468</v>
      </c>
      <c r="L9" s="797">
        <v>1095.81</v>
      </c>
      <c r="M9" s="681">
        <v>0.39673793016056919</v>
      </c>
      <c r="N9" s="797"/>
      <c r="O9" s="670"/>
      <c r="P9" s="797"/>
      <c r="Q9" s="670"/>
      <c r="R9" s="797"/>
      <c r="S9" s="704"/>
    </row>
    <row r="10" spans="1:19" ht="14.4" customHeight="1" thickBot="1" x14ac:dyDescent="0.35"/>
    <row r="11" spans="1:19" ht="14.4" customHeight="1" x14ac:dyDescent="0.3">
      <c r="A11" s="753" t="s">
        <v>533</v>
      </c>
      <c r="B11" s="795">
        <v>10746670.980000004</v>
      </c>
      <c r="C11" s="739">
        <v>1</v>
      </c>
      <c r="D11" s="795">
        <v>11519734.789999997</v>
      </c>
      <c r="E11" s="739">
        <v>1.0719351891798583</v>
      </c>
      <c r="F11" s="795">
        <v>12914671.750000002</v>
      </c>
      <c r="G11" s="744">
        <v>1.2017369633847297</v>
      </c>
      <c r="H11" s="795"/>
      <c r="I11" s="739"/>
      <c r="J11" s="795"/>
      <c r="K11" s="739"/>
      <c r="L11" s="795"/>
      <c r="M11" s="744"/>
      <c r="N11" s="795"/>
      <c r="O11" s="739"/>
      <c r="P11" s="795"/>
      <c r="Q11" s="739"/>
      <c r="R11" s="795"/>
      <c r="S11" s="235"/>
    </row>
    <row r="12" spans="1:19" ht="14.4" customHeight="1" x14ac:dyDescent="0.3">
      <c r="A12" s="690" t="s">
        <v>536</v>
      </c>
      <c r="B12" s="796">
        <v>5366950.1099999985</v>
      </c>
      <c r="C12" s="664">
        <v>1</v>
      </c>
      <c r="D12" s="796">
        <v>5747411.3599999957</v>
      </c>
      <c r="E12" s="664">
        <v>1.0708896565464807</v>
      </c>
      <c r="F12" s="796">
        <v>6573067.8400000026</v>
      </c>
      <c r="G12" s="680">
        <v>1.2247305648980598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x14ac:dyDescent="0.3">
      <c r="A13" s="690" t="s">
        <v>3646</v>
      </c>
      <c r="B13" s="796">
        <v>122649</v>
      </c>
      <c r="C13" s="664">
        <v>1</v>
      </c>
      <c r="D13" s="796">
        <v>73778</v>
      </c>
      <c r="E13" s="664">
        <v>0.6015377214653197</v>
      </c>
      <c r="F13" s="796">
        <v>100232</v>
      </c>
      <c r="G13" s="680">
        <v>0.81722639401870378</v>
      </c>
      <c r="H13" s="796"/>
      <c r="I13" s="664"/>
      <c r="J13" s="796"/>
      <c r="K13" s="664"/>
      <c r="L13" s="796"/>
      <c r="M13" s="680"/>
      <c r="N13" s="796"/>
      <c r="O13" s="664"/>
      <c r="P13" s="796"/>
      <c r="Q13" s="664"/>
      <c r="R13" s="796"/>
      <c r="S13" s="703"/>
    </row>
    <row r="14" spans="1:19" ht="14.4" customHeight="1" x14ac:dyDescent="0.3">
      <c r="A14" s="690" t="s">
        <v>3647</v>
      </c>
      <c r="B14" s="796">
        <v>2060546.6899999995</v>
      </c>
      <c r="C14" s="664">
        <v>1</v>
      </c>
      <c r="D14" s="796">
        <v>1933330.0400000003</v>
      </c>
      <c r="E14" s="664">
        <v>0.93826072924365556</v>
      </c>
      <c r="F14" s="796">
        <v>2155701.15</v>
      </c>
      <c r="G14" s="680">
        <v>1.0461792302313715</v>
      </c>
      <c r="H14" s="796"/>
      <c r="I14" s="664"/>
      <c r="J14" s="796"/>
      <c r="K14" s="664"/>
      <c r="L14" s="796"/>
      <c r="M14" s="680"/>
      <c r="N14" s="796"/>
      <c r="O14" s="664"/>
      <c r="P14" s="796"/>
      <c r="Q14" s="664"/>
      <c r="R14" s="796"/>
      <c r="S14" s="703"/>
    </row>
    <row r="15" spans="1:19" ht="14.4" customHeight="1" thickBot="1" x14ac:dyDescent="0.35">
      <c r="A15" s="798" t="s">
        <v>542</v>
      </c>
      <c r="B15" s="797"/>
      <c r="C15" s="670"/>
      <c r="D15" s="797"/>
      <c r="E15" s="670"/>
      <c r="F15" s="797">
        <v>88403.3</v>
      </c>
      <c r="G15" s="681"/>
      <c r="H15" s="797"/>
      <c r="I15" s="670"/>
      <c r="J15" s="797"/>
      <c r="K15" s="670"/>
      <c r="L15" s="797"/>
      <c r="M15" s="681"/>
      <c r="N15" s="797"/>
      <c r="O15" s="670"/>
      <c r="P15" s="797"/>
      <c r="Q15" s="670"/>
      <c r="R15" s="797"/>
      <c r="S15" s="704"/>
    </row>
    <row r="16" spans="1:19" ht="14.4" customHeight="1" x14ac:dyDescent="0.3">
      <c r="A16" s="718" t="s">
        <v>2054</v>
      </c>
    </row>
    <row r="17" spans="1:1" ht="14.4" customHeight="1" x14ac:dyDescent="0.3">
      <c r="A17" s="719" t="s">
        <v>2055</v>
      </c>
    </row>
    <row r="18" spans="1:1" ht="14.4" customHeight="1" x14ac:dyDescent="0.3">
      <c r="A18" s="718" t="s">
        <v>3648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5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3660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82321</v>
      </c>
      <c r="C3" s="470">
        <f t="shared" si="0"/>
        <v>79775</v>
      </c>
      <c r="D3" s="470">
        <f t="shared" si="0"/>
        <v>87671</v>
      </c>
      <c r="E3" s="353">
        <f t="shared" si="0"/>
        <v>18296816.780000009</v>
      </c>
      <c r="F3" s="351">
        <f t="shared" si="0"/>
        <v>19274254.190000001</v>
      </c>
      <c r="G3" s="471">
        <f t="shared" si="0"/>
        <v>21832076.039999992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2057</v>
      </c>
      <c r="B6" s="229"/>
      <c r="C6" s="229">
        <v>686</v>
      </c>
      <c r="D6" s="229">
        <v>1222</v>
      </c>
      <c r="E6" s="795"/>
      <c r="F6" s="795">
        <v>104889.98000000001</v>
      </c>
      <c r="G6" s="799">
        <v>187358.89999999997</v>
      </c>
    </row>
    <row r="7" spans="1:7" ht="14.4" customHeight="1" x14ac:dyDescent="0.3">
      <c r="A7" s="690" t="s">
        <v>2058</v>
      </c>
      <c r="B7" s="667"/>
      <c r="C7" s="667"/>
      <c r="D7" s="667">
        <v>302</v>
      </c>
      <c r="E7" s="796"/>
      <c r="F7" s="796"/>
      <c r="G7" s="800">
        <v>52477.8</v>
      </c>
    </row>
    <row r="8" spans="1:7" ht="14.4" customHeight="1" x14ac:dyDescent="0.3">
      <c r="A8" s="690" t="s">
        <v>2059</v>
      </c>
      <c r="B8" s="667"/>
      <c r="C8" s="667"/>
      <c r="D8" s="667">
        <v>298</v>
      </c>
      <c r="E8" s="796"/>
      <c r="F8" s="796"/>
      <c r="G8" s="800">
        <v>50885.579999999987</v>
      </c>
    </row>
    <row r="9" spans="1:7" ht="14.4" customHeight="1" x14ac:dyDescent="0.3">
      <c r="A9" s="690" t="s">
        <v>3649</v>
      </c>
      <c r="B9" s="667">
        <v>40144</v>
      </c>
      <c r="C9" s="667">
        <v>43250</v>
      </c>
      <c r="D9" s="667">
        <v>47647</v>
      </c>
      <c r="E9" s="796">
        <v>12912786.290000001</v>
      </c>
      <c r="F9" s="796">
        <v>13499267.189999999</v>
      </c>
      <c r="G9" s="800">
        <v>15190890.07</v>
      </c>
    </row>
    <row r="10" spans="1:7" ht="14.4" customHeight="1" x14ac:dyDescent="0.3">
      <c r="A10" s="690" t="s">
        <v>2060</v>
      </c>
      <c r="B10" s="667">
        <v>491</v>
      </c>
      <c r="C10" s="667">
        <v>2176</v>
      </c>
      <c r="D10" s="667">
        <v>1269</v>
      </c>
      <c r="E10" s="796">
        <v>16686.68</v>
      </c>
      <c r="F10" s="796">
        <v>336586.68999999989</v>
      </c>
      <c r="G10" s="800">
        <v>209245.56999999995</v>
      </c>
    </row>
    <row r="11" spans="1:7" ht="14.4" customHeight="1" x14ac:dyDescent="0.3">
      <c r="A11" s="690" t="s">
        <v>2061</v>
      </c>
      <c r="B11" s="667"/>
      <c r="C11" s="667">
        <v>1836</v>
      </c>
      <c r="D11" s="667">
        <v>1226</v>
      </c>
      <c r="E11" s="796"/>
      <c r="F11" s="796">
        <v>307183.35999999999</v>
      </c>
      <c r="G11" s="800">
        <v>212390.02000000002</v>
      </c>
    </row>
    <row r="12" spans="1:7" ht="14.4" customHeight="1" x14ac:dyDescent="0.3">
      <c r="A12" s="690" t="s">
        <v>2062</v>
      </c>
      <c r="B12" s="667"/>
      <c r="C12" s="667"/>
      <c r="D12" s="667">
        <v>18</v>
      </c>
      <c r="E12" s="796"/>
      <c r="F12" s="796"/>
      <c r="G12" s="800">
        <v>4321.1000000000004</v>
      </c>
    </row>
    <row r="13" spans="1:7" ht="14.4" customHeight="1" x14ac:dyDescent="0.3">
      <c r="A13" s="690" t="s">
        <v>3650</v>
      </c>
      <c r="B13" s="667">
        <v>3319</v>
      </c>
      <c r="C13" s="667">
        <v>2026</v>
      </c>
      <c r="D13" s="667"/>
      <c r="E13" s="796">
        <v>495738.9</v>
      </c>
      <c r="F13" s="796">
        <v>310118.87</v>
      </c>
      <c r="G13" s="800"/>
    </row>
    <row r="14" spans="1:7" ht="14.4" customHeight="1" x14ac:dyDescent="0.3">
      <c r="A14" s="690" t="s">
        <v>2063</v>
      </c>
      <c r="B14" s="667"/>
      <c r="C14" s="667"/>
      <c r="D14" s="667">
        <v>226</v>
      </c>
      <c r="E14" s="796"/>
      <c r="F14" s="796"/>
      <c r="G14" s="800">
        <v>41585.559999999983</v>
      </c>
    </row>
    <row r="15" spans="1:7" ht="14.4" customHeight="1" x14ac:dyDescent="0.3">
      <c r="A15" s="690" t="s">
        <v>2064</v>
      </c>
      <c r="B15" s="667">
        <v>819</v>
      </c>
      <c r="C15" s="667">
        <v>2240</v>
      </c>
      <c r="D15" s="667">
        <v>1819</v>
      </c>
      <c r="E15" s="796">
        <v>117812.24999999999</v>
      </c>
      <c r="F15" s="796">
        <v>323723.33999999991</v>
      </c>
      <c r="G15" s="800">
        <v>283170.03000000003</v>
      </c>
    </row>
    <row r="16" spans="1:7" ht="14.4" customHeight="1" x14ac:dyDescent="0.3">
      <c r="A16" s="690" t="s">
        <v>2065</v>
      </c>
      <c r="B16" s="667">
        <v>606</v>
      </c>
      <c r="C16" s="667">
        <v>2167</v>
      </c>
      <c r="D16" s="667">
        <v>1220</v>
      </c>
      <c r="E16" s="796">
        <v>13013.330000000002</v>
      </c>
      <c r="F16" s="796">
        <v>358833.38000000018</v>
      </c>
      <c r="G16" s="800">
        <v>205472.25000000006</v>
      </c>
    </row>
    <row r="17" spans="1:7" ht="14.4" customHeight="1" x14ac:dyDescent="0.3">
      <c r="A17" s="690" t="s">
        <v>2066</v>
      </c>
      <c r="B17" s="667">
        <v>2801</v>
      </c>
      <c r="C17" s="667">
        <v>2195</v>
      </c>
      <c r="D17" s="667">
        <v>1973</v>
      </c>
      <c r="E17" s="796">
        <v>480644.45</v>
      </c>
      <c r="F17" s="796">
        <v>383313.31000000011</v>
      </c>
      <c r="G17" s="800">
        <v>345635.57000000007</v>
      </c>
    </row>
    <row r="18" spans="1:7" ht="14.4" customHeight="1" x14ac:dyDescent="0.3">
      <c r="A18" s="690" t="s">
        <v>2067</v>
      </c>
      <c r="B18" s="667">
        <v>3957</v>
      </c>
      <c r="C18" s="667">
        <v>2651</v>
      </c>
      <c r="D18" s="667">
        <v>2923</v>
      </c>
      <c r="E18" s="796">
        <v>490531.14999999985</v>
      </c>
      <c r="F18" s="796">
        <v>401258.88</v>
      </c>
      <c r="G18" s="800">
        <v>468739.97</v>
      </c>
    </row>
    <row r="19" spans="1:7" ht="14.4" customHeight="1" x14ac:dyDescent="0.3">
      <c r="A19" s="690" t="s">
        <v>3651</v>
      </c>
      <c r="B19" s="667">
        <v>19</v>
      </c>
      <c r="C19" s="667"/>
      <c r="D19" s="667"/>
      <c r="E19" s="796">
        <v>4483.33</v>
      </c>
      <c r="F19" s="796"/>
      <c r="G19" s="800"/>
    </row>
    <row r="20" spans="1:7" ht="14.4" customHeight="1" x14ac:dyDescent="0.3">
      <c r="A20" s="690" t="s">
        <v>3652</v>
      </c>
      <c r="B20" s="667">
        <v>555</v>
      </c>
      <c r="C20" s="667">
        <v>3</v>
      </c>
      <c r="D20" s="667"/>
      <c r="E20" s="796">
        <v>85531.13</v>
      </c>
      <c r="F20" s="796">
        <v>438.89</v>
      </c>
      <c r="G20" s="800"/>
    </row>
    <row r="21" spans="1:7" ht="14.4" customHeight="1" x14ac:dyDescent="0.3">
      <c r="A21" s="690" t="s">
        <v>2068</v>
      </c>
      <c r="B21" s="667">
        <v>2305</v>
      </c>
      <c r="C21" s="667">
        <v>2295</v>
      </c>
      <c r="D21" s="667">
        <v>2510</v>
      </c>
      <c r="E21" s="796">
        <v>371358.9</v>
      </c>
      <c r="F21" s="796">
        <v>369703.36000000004</v>
      </c>
      <c r="G21" s="800">
        <v>418377.77999999997</v>
      </c>
    </row>
    <row r="22" spans="1:7" ht="14.4" customHeight="1" x14ac:dyDescent="0.3">
      <c r="A22" s="690" t="s">
        <v>2069</v>
      </c>
      <c r="B22" s="667">
        <v>338</v>
      </c>
      <c r="C22" s="667">
        <v>9</v>
      </c>
      <c r="D22" s="667">
        <v>5</v>
      </c>
      <c r="E22" s="796">
        <v>34</v>
      </c>
      <c r="F22" s="796">
        <v>2772.2400000000002</v>
      </c>
      <c r="G22" s="800">
        <v>955.56</v>
      </c>
    </row>
    <row r="23" spans="1:7" ht="14.4" customHeight="1" x14ac:dyDescent="0.3">
      <c r="A23" s="690" t="s">
        <v>2070</v>
      </c>
      <c r="B23" s="667"/>
      <c r="C23" s="667"/>
      <c r="D23" s="667">
        <v>54</v>
      </c>
      <c r="E23" s="796"/>
      <c r="F23" s="796"/>
      <c r="G23" s="800">
        <v>8503.31</v>
      </c>
    </row>
    <row r="24" spans="1:7" ht="14.4" customHeight="1" x14ac:dyDescent="0.3">
      <c r="A24" s="690" t="s">
        <v>2071</v>
      </c>
      <c r="B24" s="667">
        <v>284</v>
      </c>
      <c r="C24" s="667">
        <v>4</v>
      </c>
      <c r="D24" s="667">
        <v>3</v>
      </c>
      <c r="E24" s="796">
        <v>808.90000000000009</v>
      </c>
      <c r="F24" s="796">
        <v>1605.5500000000002</v>
      </c>
      <c r="G24" s="800">
        <v>1855.56</v>
      </c>
    </row>
    <row r="25" spans="1:7" ht="14.4" customHeight="1" x14ac:dyDescent="0.3">
      <c r="A25" s="690" t="s">
        <v>2073</v>
      </c>
      <c r="B25" s="667"/>
      <c r="C25" s="667"/>
      <c r="D25" s="667">
        <v>1630</v>
      </c>
      <c r="E25" s="796"/>
      <c r="F25" s="796"/>
      <c r="G25" s="800">
        <v>256501.08999999997</v>
      </c>
    </row>
    <row r="26" spans="1:7" ht="14.4" customHeight="1" x14ac:dyDescent="0.3">
      <c r="A26" s="690" t="s">
        <v>2074</v>
      </c>
      <c r="B26" s="667">
        <v>287</v>
      </c>
      <c r="C26" s="667">
        <v>3</v>
      </c>
      <c r="D26" s="667"/>
      <c r="E26" s="796">
        <v>0</v>
      </c>
      <c r="F26" s="796">
        <v>753.33999999999992</v>
      </c>
      <c r="G26" s="800"/>
    </row>
    <row r="27" spans="1:7" ht="14.4" customHeight="1" x14ac:dyDescent="0.3">
      <c r="A27" s="690" t="s">
        <v>3653</v>
      </c>
      <c r="B27" s="667">
        <v>1548</v>
      </c>
      <c r="C27" s="667"/>
      <c r="D27" s="667"/>
      <c r="E27" s="796">
        <v>182469.98999999996</v>
      </c>
      <c r="F27" s="796"/>
      <c r="G27" s="800"/>
    </row>
    <row r="28" spans="1:7" ht="14.4" customHeight="1" x14ac:dyDescent="0.3">
      <c r="A28" s="690" t="s">
        <v>2075</v>
      </c>
      <c r="B28" s="667"/>
      <c r="C28" s="667"/>
      <c r="D28" s="667">
        <v>494</v>
      </c>
      <c r="E28" s="796"/>
      <c r="F28" s="796"/>
      <c r="G28" s="800">
        <v>82703.319999999992</v>
      </c>
    </row>
    <row r="29" spans="1:7" ht="14.4" customHeight="1" x14ac:dyDescent="0.3">
      <c r="A29" s="690" t="s">
        <v>3654</v>
      </c>
      <c r="B29" s="667">
        <v>1372</v>
      </c>
      <c r="C29" s="667">
        <v>508</v>
      </c>
      <c r="D29" s="667"/>
      <c r="E29" s="796">
        <v>224511.1100000001</v>
      </c>
      <c r="F29" s="796">
        <v>81035.569999999992</v>
      </c>
      <c r="G29" s="800"/>
    </row>
    <row r="30" spans="1:7" ht="14.4" customHeight="1" x14ac:dyDescent="0.3">
      <c r="A30" s="690" t="s">
        <v>2076</v>
      </c>
      <c r="B30" s="667"/>
      <c r="C30" s="667"/>
      <c r="D30" s="667">
        <v>2269</v>
      </c>
      <c r="E30" s="796"/>
      <c r="F30" s="796"/>
      <c r="G30" s="800">
        <v>397988.9099999998</v>
      </c>
    </row>
    <row r="31" spans="1:7" ht="14.4" customHeight="1" x14ac:dyDescent="0.3">
      <c r="A31" s="690" t="s">
        <v>2077</v>
      </c>
      <c r="B31" s="667"/>
      <c r="C31" s="667">
        <v>2205</v>
      </c>
      <c r="D31" s="667">
        <v>2392</v>
      </c>
      <c r="E31" s="796"/>
      <c r="F31" s="796">
        <v>352887.76</v>
      </c>
      <c r="G31" s="800">
        <v>395641.11999999994</v>
      </c>
    </row>
    <row r="32" spans="1:7" ht="14.4" customHeight="1" x14ac:dyDescent="0.3">
      <c r="A32" s="690" t="s">
        <v>2078</v>
      </c>
      <c r="B32" s="667">
        <v>5440</v>
      </c>
      <c r="C32" s="667">
        <v>3794</v>
      </c>
      <c r="D32" s="667">
        <v>3748</v>
      </c>
      <c r="E32" s="796">
        <v>599681.30999999994</v>
      </c>
      <c r="F32" s="796">
        <v>569957.81000000006</v>
      </c>
      <c r="G32" s="800">
        <v>582179.25</v>
      </c>
    </row>
    <row r="33" spans="1:7" ht="14.4" customHeight="1" x14ac:dyDescent="0.3">
      <c r="A33" s="690" t="s">
        <v>2079</v>
      </c>
      <c r="B33" s="667">
        <v>767</v>
      </c>
      <c r="C33" s="667">
        <v>698</v>
      </c>
      <c r="D33" s="667">
        <v>673</v>
      </c>
      <c r="E33" s="796">
        <v>127354.48999999999</v>
      </c>
      <c r="F33" s="796">
        <v>110267.79000000001</v>
      </c>
      <c r="G33" s="800">
        <v>118238.9</v>
      </c>
    </row>
    <row r="34" spans="1:7" ht="14.4" customHeight="1" x14ac:dyDescent="0.3">
      <c r="A34" s="690" t="s">
        <v>3655</v>
      </c>
      <c r="B34" s="667">
        <v>471</v>
      </c>
      <c r="C34" s="667"/>
      <c r="D34" s="667"/>
      <c r="E34" s="796">
        <v>74016.679999999993</v>
      </c>
      <c r="F34" s="796"/>
      <c r="G34" s="800"/>
    </row>
    <row r="35" spans="1:7" ht="14.4" customHeight="1" x14ac:dyDescent="0.3">
      <c r="A35" s="690" t="s">
        <v>2080</v>
      </c>
      <c r="B35" s="667">
        <v>2896</v>
      </c>
      <c r="C35" s="667">
        <v>1473</v>
      </c>
      <c r="D35" s="667">
        <v>1221</v>
      </c>
      <c r="E35" s="796">
        <v>348741.10999999993</v>
      </c>
      <c r="F35" s="796">
        <v>225766.69</v>
      </c>
      <c r="G35" s="800">
        <v>192472.19999999998</v>
      </c>
    </row>
    <row r="36" spans="1:7" ht="14.4" customHeight="1" x14ac:dyDescent="0.3">
      <c r="A36" s="690" t="s">
        <v>2081</v>
      </c>
      <c r="B36" s="667"/>
      <c r="C36" s="667"/>
      <c r="D36" s="667">
        <v>576</v>
      </c>
      <c r="E36" s="796"/>
      <c r="F36" s="796"/>
      <c r="G36" s="800">
        <v>91692.22</v>
      </c>
    </row>
    <row r="37" spans="1:7" ht="14.4" customHeight="1" x14ac:dyDescent="0.3">
      <c r="A37" s="690" t="s">
        <v>2082</v>
      </c>
      <c r="B37" s="667">
        <v>2737</v>
      </c>
      <c r="C37" s="667">
        <v>2152</v>
      </c>
      <c r="D37" s="667">
        <v>2264</v>
      </c>
      <c r="E37" s="796">
        <v>428953.33999999997</v>
      </c>
      <c r="F37" s="796">
        <v>345767.83999999997</v>
      </c>
      <c r="G37" s="800">
        <v>379693.33999999997</v>
      </c>
    </row>
    <row r="38" spans="1:7" ht="14.4" customHeight="1" x14ac:dyDescent="0.3">
      <c r="A38" s="690" t="s">
        <v>2083</v>
      </c>
      <c r="B38" s="667">
        <v>2855</v>
      </c>
      <c r="C38" s="667">
        <v>3183</v>
      </c>
      <c r="D38" s="667">
        <v>3903</v>
      </c>
      <c r="E38" s="796">
        <v>455541.09000000008</v>
      </c>
      <c r="F38" s="796">
        <v>516607.82999999996</v>
      </c>
      <c r="G38" s="800">
        <v>653809.98</v>
      </c>
    </row>
    <row r="39" spans="1:7" ht="14.4" customHeight="1" x14ac:dyDescent="0.3">
      <c r="A39" s="690" t="s">
        <v>2084</v>
      </c>
      <c r="B39" s="667">
        <v>370</v>
      </c>
      <c r="C39" s="667">
        <v>14</v>
      </c>
      <c r="D39" s="667">
        <v>11</v>
      </c>
      <c r="E39" s="796">
        <v>2950.01</v>
      </c>
      <c r="F39" s="796">
        <v>5177.7800000000007</v>
      </c>
      <c r="G39" s="800">
        <v>4488.8900000000003</v>
      </c>
    </row>
    <row r="40" spans="1:7" ht="14.4" customHeight="1" x14ac:dyDescent="0.3">
      <c r="A40" s="690" t="s">
        <v>2085</v>
      </c>
      <c r="B40" s="667">
        <v>359</v>
      </c>
      <c r="C40" s="667">
        <v>2</v>
      </c>
      <c r="D40" s="667"/>
      <c r="E40" s="796">
        <v>0</v>
      </c>
      <c r="F40" s="796">
        <v>50</v>
      </c>
      <c r="G40" s="800"/>
    </row>
    <row r="41" spans="1:7" ht="14.4" customHeight="1" x14ac:dyDescent="0.3">
      <c r="A41" s="690" t="s">
        <v>2086</v>
      </c>
      <c r="B41" s="667"/>
      <c r="C41" s="667">
        <v>322</v>
      </c>
      <c r="D41" s="667">
        <v>3135</v>
      </c>
      <c r="E41" s="796"/>
      <c r="F41" s="796">
        <v>59362.239999999991</v>
      </c>
      <c r="G41" s="800">
        <v>581013.35000000009</v>
      </c>
    </row>
    <row r="42" spans="1:7" ht="14.4" customHeight="1" x14ac:dyDescent="0.3">
      <c r="A42" s="690" t="s">
        <v>3656</v>
      </c>
      <c r="B42" s="667">
        <v>87</v>
      </c>
      <c r="C42" s="667">
        <v>759</v>
      </c>
      <c r="D42" s="667"/>
      <c r="E42" s="796">
        <v>0</v>
      </c>
      <c r="F42" s="796">
        <v>120423.37999999999</v>
      </c>
      <c r="G42" s="800"/>
    </row>
    <row r="43" spans="1:7" ht="14.4" customHeight="1" x14ac:dyDescent="0.3">
      <c r="A43" s="690" t="s">
        <v>2087</v>
      </c>
      <c r="B43" s="667">
        <v>773</v>
      </c>
      <c r="C43" s="667"/>
      <c r="D43" s="667">
        <v>3</v>
      </c>
      <c r="E43" s="796">
        <v>0</v>
      </c>
      <c r="F43" s="796"/>
      <c r="G43" s="800">
        <v>838.9</v>
      </c>
    </row>
    <row r="44" spans="1:7" ht="14.4" customHeight="1" x14ac:dyDescent="0.3">
      <c r="A44" s="690" t="s">
        <v>2088</v>
      </c>
      <c r="B44" s="667">
        <v>415</v>
      </c>
      <c r="C44" s="667"/>
      <c r="D44" s="667">
        <v>1</v>
      </c>
      <c r="E44" s="796">
        <v>88.89</v>
      </c>
      <c r="F44" s="796"/>
      <c r="G44" s="800">
        <v>455.56</v>
      </c>
    </row>
    <row r="45" spans="1:7" ht="14.4" customHeight="1" x14ac:dyDescent="0.3">
      <c r="A45" s="690" t="s">
        <v>2089</v>
      </c>
      <c r="B45" s="667"/>
      <c r="C45" s="667"/>
      <c r="D45" s="667">
        <v>292</v>
      </c>
      <c r="E45" s="796"/>
      <c r="F45" s="796"/>
      <c r="G45" s="800">
        <v>48672.22</v>
      </c>
    </row>
    <row r="46" spans="1:7" ht="14.4" customHeight="1" x14ac:dyDescent="0.3">
      <c r="A46" s="690" t="s">
        <v>3657</v>
      </c>
      <c r="B46" s="667">
        <v>1533</v>
      </c>
      <c r="C46" s="667"/>
      <c r="D46" s="667"/>
      <c r="E46" s="796">
        <v>171348.88999999996</v>
      </c>
      <c r="F46" s="796"/>
      <c r="G46" s="800"/>
    </row>
    <row r="47" spans="1:7" ht="14.4" customHeight="1" x14ac:dyDescent="0.3">
      <c r="A47" s="690" t="s">
        <v>2090</v>
      </c>
      <c r="B47" s="667">
        <v>140</v>
      </c>
      <c r="C47" s="667"/>
      <c r="D47" s="667"/>
      <c r="E47" s="796">
        <v>0</v>
      </c>
      <c r="F47" s="796"/>
      <c r="G47" s="800"/>
    </row>
    <row r="48" spans="1:7" ht="14.4" customHeight="1" x14ac:dyDescent="0.3">
      <c r="A48" s="690" t="s">
        <v>2091</v>
      </c>
      <c r="B48" s="667"/>
      <c r="C48" s="667"/>
      <c r="D48" s="667">
        <v>3</v>
      </c>
      <c r="E48" s="796"/>
      <c r="F48" s="796"/>
      <c r="G48" s="800">
        <v>1044.44</v>
      </c>
    </row>
    <row r="49" spans="1:7" ht="14.4" customHeight="1" x14ac:dyDescent="0.3">
      <c r="A49" s="690" t="s">
        <v>3658</v>
      </c>
      <c r="B49" s="667">
        <v>1</v>
      </c>
      <c r="C49" s="667"/>
      <c r="D49" s="667"/>
      <c r="E49" s="796">
        <v>35</v>
      </c>
      <c r="F49" s="796"/>
      <c r="G49" s="800"/>
    </row>
    <row r="50" spans="1:7" ht="14.4" customHeight="1" x14ac:dyDescent="0.3">
      <c r="A50" s="690" t="s">
        <v>2092</v>
      </c>
      <c r="B50" s="667">
        <v>223</v>
      </c>
      <c r="C50" s="667">
        <v>6</v>
      </c>
      <c r="D50" s="667"/>
      <c r="E50" s="796">
        <v>0</v>
      </c>
      <c r="F50" s="796">
        <v>1450.01</v>
      </c>
      <c r="G50" s="800"/>
    </row>
    <row r="51" spans="1:7" ht="14.4" customHeight="1" x14ac:dyDescent="0.3">
      <c r="A51" s="690" t="s">
        <v>2093</v>
      </c>
      <c r="B51" s="667"/>
      <c r="C51" s="667"/>
      <c r="D51" s="667">
        <v>1722</v>
      </c>
      <c r="E51" s="796"/>
      <c r="F51" s="796"/>
      <c r="G51" s="800">
        <v>262264.43000000005</v>
      </c>
    </row>
    <row r="52" spans="1:7" ht="14.4" customHeight="1" x14ac:dyDescent="0.3">
      <c r="A52" s="690" t="s">
        <v>2094</v>
      </c>
      <c r="B52" s="667">
        <v>1610</v>
      </c>
      <c r="C52" s="667">
        <v>1775</v>
      </c>
      <c r="D52" s="667">
        <v>619</v>
      </c>
      <c r="E52" s="796">
        <v>244536.68000000002</v>
      </c>
      <c r="F52" s="796">
        <v>264032.2099999999</v>
      </c>
      <c r="G52" s="800">
        <v>100513.29000000004</v>
      </c>
    </row>
    <row r="53" spans="1:7" ht="14.4" customHeight="1" x14ac:dyDescent="0.3">
      <c r="A53" s="690" t="s">
        <v>2095</v>
      </c>
      <c r="B53" s="667">
        <v>212</v>
      </c>
      <c r="C53" s="667">
        <v>7</v>
      </c>
      <c r="D53" s="667"/>
      <c r="E53" s="796">
        <v>1394.4399999999998</v>
      </c>
      <c r="F53" s="796">
        <v>1662.2299999999998</v>
      </c>
      <c r="G53" s="800"/>
    </row>
    <row r="54" spans="1:7" ht="14.4" customHeight="1" thickBot="1" x14ac:dyDescent="0.35">
      <c r="A54" s="798" t="s">
        <v>3659</v>
      </c>
      <c r="B54" s="673">
        <v>2587</v>
      </c>
      <c r="C54" s="673">
        <v>1336</v>
      </c>
      <c r="D54" s="673"/>
      <c r="E54" s="797">
        <v>445764.44</v>
      </c>
      <c r="F54" s="797">
        <v>219356.67000000004</v>
      </c>
      <c r="G54" s="801"/>
    </row>
    <row r="55" spans="1:7" ht="14.4" customHeight="1" x14ac:dyDescent="0.3">
      <c r="A55" s="718" t="s">
        <v>2054</v>
      </c>
    </row>
    <row r="56" spans="1:7" ht="14.4" customHeight="1" x14ac:dyDescent="0.3">
      <c r="A56" s="719" t="s">
        <v>2055</v>
      </c>
    </row>
    <row r="57" spans="1:7" ht="14.4" customHeight="1" x14ac:dyDescent="0.3">
      <c r="A57" s="718" t="s">
        <v>3648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8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3845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82630.659999999989</v>
      </c>
      <c r="G3" s="212">
        <f t="shared" si="0"/>
        <v>18531311.829999994</v>
      </c>
      <c r="H3" s="78"/>
      <c r="I3" s="78"/>
      <c r="J3" s="212">
        <f t="shared" si="0"/>
        <v>80029.599999999991</v>
      </c>
      <c r="K3" s="212">
        <f t="shared" si="0"/>
        <v>19480854.120000001</v>
      </c>
      <c r="L3" s="78"/>
      <c r="M3" s="78"/>
      <c r="N3" s="212">
        <f t="shared" si="0"/>
        <v>87922.5</v>
      </c>
      <c r="O3" s="212">
        <f t="shared" si="0"/>
        <v>22038404.84999999</v>
      </c>
      <c r="P3" s="79">
        <f>IF(G3=0,0,O3/G3)</f>
        <v>1.1892522802580241</v>
      </c>
      <c r="Q3" s="213">
        <f>IF(N3=0,0,O3/N3)</f>
        <v>250.65716796041957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3661</v>
      </c>
      <c r="B6" s="739" t="s">
        <v>536</v>
      </c>
      <c r="C6" s="739" t="s">
        <v>3662</v>
      </c>
      <c r="D6" s="739" t="s">
        <v>3663</v>
      </c>
      <c r="E6" s="739" t="s">
        <v>3664</v>
      </c>
      <c r="F6" s="229"/>
      <c r="G6" s="229"/>
      <c r="H6" s="739"/>
      <c r="I6" s="739"/>
      <c r="J6" s="229"/>
      <c r="K6" s="229"/>
      <c r="L6" s="739"/>
      <c r="M6" s="739"/>
      <c r="N6" s="229">
        <v>1</v>
      </c>
      <c r="O6" s="229">
        <v>344.44</v>
      </c>
      <c r="P6" s="744"/>
      <c r="Q6" s="752">
        <v>344.44</v>
      </c>
    </row>
    <row r="7" spans="1:17" ht="14.4" customHeight="1" x14ac:dyDescent="0.3">
      <c r="A7" s="663" t="s">
        <v>3665</v>
      </c>
      <c r="B7" s="664" t="s">
        <v>533</v>
      </c>
      <c r="C7" s="664" t="s">
        <v>3666</v>
      </c>
      <c r="D7" s="664" t="s">
        <v>3667</v>
      </c>
      <c r="E7" s="664"/>
      <c r="F7" s="667">
        <v>1</v>
      </c>
      <c r="G7" s="667">
        <v>1008</v>
      </c>
      <c r="H7" s="664">
        <v>1</v>
      </c>
      <c r="I7" s="664">
        <v>1008</v>
      </c>
      <c r="J7" s="667">
        <v>2</v>
      </c>
      <c r="K7" s="667">
        <v>2016</v>
      </c>
      <c r="L7" s="664">
        <v>2</v>
      </c>
      <c r="M7" s="664">
        <v>1008</v>
      </c>
      <c r="N7" s="667">
        <v>10</v>
      </c>
      <c r="O7" s="667">
        <v>10080</v>
      </c>
      <c r="P7" s="680">
        <v>10</v>
      </c>
      <c r="Q7" s="668">
        <v>1008</v>
      </c>
    </row>
    <row r="8" spans="1:17" ht="14.4" customHeight="1" x14ac:dyDescent="0.3">
      <c r="A8" s="663" t="s">
        <v>3665</v>
      </c>
      <c r="B8" s="664" t="s">
        <v>533</v>
      </c>
      <c r="C8" s="664" t="s">
        <v>3666</v>
      </c>
      <c r="D8" s="664" t="s">
        <v>3668</v>
      </c>
      <c r="E8" s="664"/>
      <c r="F8" s="667"/>
      <c r="G8" s="667"/>
      <c r="H8" s="664"/>
      <c r="I8" s="664"/>
      <c r="J8" s="667"/>
      <c r="K8" s="667"/>
      <c r="L8" s="664"/>
      <c r="M8" s="664"/>
      <c r="N8" s="667">
        <v>1</v>
      </c>
      <c r="O8" s="667">
        <v>113</v>
      </c>
      <c r="P8" s="680"/>
      <c r="Q8" s="668">
        <v>113</v>
      </c>
    </row>
    <row r="9" spans="1:17" ht="14.4" customHeight="1" x14ac:dyDescent="0.3">
      <c r="A9" s="663" t="s">
        <v>3665</v>
      </c>
      <c r="B9" s="664" t="s">
        <v>533</v>
      </c>
      <c r="C9" s="664" t="s">
        <v>3666</v>
      </c>
      <c r="D9" s="664" t="s">
        <v>3669</v>
      </c>
      <c r="E9" s="664"/>
      <c r="F9" s="667">
        <v>2</v>
      </c>
      <c r="G9" s="667">
        <v>1192</v>
      </c>
      <c r="H9" s="664">
        <v>1</v>
      </c>
      <c r="I9" s="664">
        <v>596</v>
      </c>
      <c r="J9" s="667">
        <v>3</v>
      </c>
      <c r="K9" s="667">
        <v>1788</v>
      </c>
      <c r="L9" s="664">
        <v>1.5</v>
      </c>
      <c r="M9" s="664">
        <v>596</v>
      </c>
      <c r="N9" s="667"/>
      <c r="O9" s="667"/>
      <c r="P9" s="680"/>
      <c r="Q9" s="668"/>
    </row>
    <row r="10" spans="1:17" ht="14.4" customHeight="1" x14ac:dyDescent="0.3">
      <c r="A10" s="663" t="s">
        <v>3665</v>
      </c>
      <c r="B10" s="664" t="s">
        <v>533</v>
      </c>
      <c r="C10" s="664" t="s">
        <v>3666</v>
      </c>
      <c r="D10" s="664" t="s">
        <v>3670</v>
      </c>
      <c r="E10" s="664"/>
      <c r="F10" s="667">
        <v>1</v>
      </c>
      <c r="G10" s="667">
        <v>666</v>
      </c>
      <c r="H10" s="664">
        <v>1</v>
      </c>
      <c r="I10" s="664">
        <v>666</v>
      </c>
      <c r="J10" s="667">
        <v>3</v>
      </c>
      <c r="K10" s="667">
        <v>1998</v>
      </c>
      <c r="L10" s="664">
        <v>3</v>
      </c>
      <c r="M10" s="664">
        <v>666</v>
      </c>
      <c r="N10" s="667"/>
      <c r="O10" s="667"/>
      <c r="P10" s="680"/>
      <c r="Q10" s="668"/>
    </row>
    <row r="11" spans="1:17" ht="14.4" customHeight="1" x14ac:dyDescent="0.3">
      <c r="A11" s="663" t="s">
        <v>3665</v>
      </c>
      <c r="B11" s="664" t="s">
        <v>533</v>
      </c>
      <c r="C11" s="664" t="s">
        <v>3666</v>
      </c>
      <c r="D11" s="664" t="s">
        <v>3671</v>
      </c>
      <c r="E11" s="664"/>
      <c r="F11" s="667"/>
      <c r="G11" s="667"/>
      <c r="H11" s="664"/>
      <c r="I11" s="664"/>
      <c r="J11" s="667">
        <v>1</v>
      </c>
      <c r="K11" s="667">
        <v>770</v>
      </c>
      <c r="L11" s="664"/>
      <c r="M11" s="664">
        <v>770</v>
      </c>
      <c r="N11" s="667"/>
      <c r="O11" s="667"/>
      <c r="P11" s="680"/>
      <c r="Q11" s="668"/>
    </row>
    <row r="12" spans="1:17" ht="14.4" customHeight="1" x14ac:dyDescent="0.3">
      <c r="A12" s="663" t="s">
        <v>3665</v>
      </c>
      <c r="B12" s="664" t="s">
        <v>533</v>
      </c>
      <c r="C12" s="664" t="s">
        <v>3666</v>
      </c>
      <c r="D12" s="664" t="s">
        <v>3672</v>
      </c>
      <c r="E12" s="664"/>
      <c r="F12" s="667"/>
      <c r="G12" s="667"/>
      <c r="H12" s="664"/>
      <c r="I12" s="664"/>
      <c r="J12" s="667">
        <v>1</v>
      </c>
      <c r="K12" s="667">
        <v>800</v>
      </c>
      <c r="L12" s="664"/>
      <c r="M12" s="664">
        <v>800</v>
      </c>
      <c r="N12" s="667"/>
      <c r="O12" s="667"/>
      <c r="P12" s="680"/>
      <c r="Q12" s="668"/>
    </row>
    <row r="13" spans="1:17" ht="14.4" customHeight="1" x14ac:dyDescent="0.3">
      <c r="A13" s="663" t="s">
        <v>3665</v>
      </c>
      <c r="B13" s="664" t="s">
        <v>533</v>
      </c>
      <c r="C13" s="664" t="s">
        <v>3666</v>
      </c>
      <c r="D13" s="664" t="s">
        <v>3673</v>
      </c>
      <c r="E13" s="664"/>
      <c r="F13" s="667">
        <v>36</v>
      </c>
      <c r="G13" s="667">
        <v>20196</v>
      </c>
      <c r="H13" s="664">
        <v>1</v>
      </c>
      <c r="I13" s="664">
        <v>561</v>
      </c>
      <c r="J13" s="667">
        <v>26</v>
      </c>
      <c r="K13" s="667">
        <v>14586</v>
      </c>
      <c r="L13" s="664">
        <v>0.72222222222222221</v>
      </c>
      <c r="M13" s="664">
        <v>561</v>
      </c>
      <c r="N13" s="667">
        <v>32</v>
      </c>
      <c r="O13" s="667">
        <v>17952</v>
      </c>
      <c r="P13" s="680">
        <v>0.88888888888888884</v>
      </c>
      <c r="Q13" s="668">
        <v>561</v>
      </c>
    </row>
    <row r="14" spans="1:17" ht="14.4" customHeight="1" x14ac:dyDescent="0.3">
      <c r="A14" s="663" t="s">
        <v>3665</v>
      </c>
      <c r="B14" s="664" t="s">
        <v>533</v>
      </c>
      <c r="C14" s="664" t="s">
        <v>3666</v>
      </c>
      <c r="D14" s="664" t="s">
        <v>3674</v>
      </c>
      <c r="E14" s="664"/>
      <c r="F14" s="667">
        <v>34</v>
      </c>
      <c r="G14" s="667">
        <v>17646</v>
      </c>
      <c r="H14" s="664">
        <v>1</v>
      </c>
      <c r="I14" s="664">
        <v>519</v>
      </c>
      <c r="J14" s="667">
        <v>47</v>
      </c>
      <c r="K14" s="667">
        <v>24393</v>
      </c>
      <c r="L14" s="664">
        <v>1.3823529411764706</v>
      </c>
      <c r="M14" s="664">
        <v>519</v>
      </c>
      <c r="N14" s="667"/>
      <c r="O14" s="667"/>
      <c r="P14" s="680"/>
      <c r="Q14" s="668"/>
    </row>
    <row r="15" spans="1:17" ht="14.4" customHeight="1" x14ac:dyDescent="0.3">
      <c r="A15" s="663" t="s">
        <v>3665</v>
      </c>
      <c r="B15" s="664" t="s">
        <v>533</v>
      </c>
      <c r="C15" s="664" t="s">
        <v>3666</v>
      </c>
      <c r="D15" s="664" t="s">
        <v>3675</v>
      </c>
      <c r="E15" s="664"/>
      <c r="F15" s="667">
        <v>24</v>
      </c>
      <c r="G15" s="667">
        <v>7704</v>
      </c>
      <c r="H15" s="664">
        <v>1</v>
      </c>
      <c r="I15" s="664">
        <v>321</v>
      </c>
      <c r="J15" s="667">
        <v>24</v>
      </c>
      <c r="K15" s="667">
        <v>7704</v>
      </c>
      <c r="L15" s="664">
        <v>1</v>
      </c>
      <c r="M15" s="664">
        <v>321</v>
      </c>
      <c r="N15" s="667">
        <v>6</v>
      </c>
      <c r="O15" s="667">
        <v>1926</v>
      </c>
      <c r="P15" s="680">
        <v>0.25</v>
      </c>
      <c r="Q15" s="668">
        <v>321</v>
      </c>
    </row>
    <row r="16" spans="1:17" ht="14.4" customHeight="1" x14ac:dyDescent="0.3">
      <c r="A16" s="663" t="s">
        <v>3665</v>
      </c>
      <c r="B16" s="664" t="s">
        <v>533</v>
      </c>
      <c r="C16" s="664" t="s">
        <v>3666</v>
      </c>
      <c r="D16" s="664" t="s">
        <v>3676</v>
      </c>
      <c r="E16" s="664"/>
      <c r="F16" s="667">
        <v>5</v>
      </c>
      <c r="G16" s="667">
        <v>1410</v>
      </c>
      <c r="H16" s="664">
        <v>1</v>
      </c>
      <c r="I16" s="664">
        <v>282</v>
      </c>
      <c r="J16" s="667">
        <v>2</v>
      </c>
      <c r="K16" s="667">
        <v>564</v>
      </c>
      <c r="L16" s="664">
        <v>0.4</v>
      </c>
      <c r="M16" s="664">
        <v>282</v>
      </c>
      <c r="N16" s="667">
        <v>3</v>
      </c>
      <c r="O16" s="667">
        <v>846</v>
      </c>
      <c r="P16" s="680">
        <v>0.6</v>
      </c>
      <c r="Q16" s="668">
        <v>282</v>
      </c>
    </row>
    <row r="17" spans="1:17" ht="14.4" customHeight="1" x14ac:dyDescent="0.3">
      <c r="A17" s="663" t="s">
        <v>3665</v>
      </c>
      <c r="B17" s="664" t="s">
        <v>533</v>
      </c>
      <c r="C17" s="664" t="s">
        <v>3666</v>
      </c>
      <c r="D17" s="664" t="s">
        <v>3677</v>
      </c>
      <c r="E17" s="664"/>
      <c r="F17" s="667">
        <v>2</v>
      </c>
      <c r="G17" s="667">
        <v>1358</v>
      </c>
      <c r="H17" s="664">
        <v>1</v>
      </c>
      <c r="I17" s="664">
        <v>679</v>
      </c>
      <c r="J17" s="667">
        <v>3</v>
      </c>
      <c r="K17" s="667">
        <v>2037</v>
      </c>
      <c r="L17" s="664">
        <v>1.5</v>
      </c>
      <c r="M17" s="664">
        <v>679</v>
      </c>
      <c r="N17" s="667"/>
      <c r="O17" s="667"/>
      <c r="P17" s="680"/>
      <c r="Q17" s="668"/>
    </row>
    <row r="18" spans="1:17" ht="14.4" customHeight="1" x14ac:dyDescent="0.3">
      <c r="A18" s="663" t="s">
        <v>3665</v>
      </c>
      <c r="B18" s="664" t="s">
        <v>533</v>
      </c>
      <c r="C18" s="664" t="s">
        <v>3666</v>
      </c>
      <c r="D18" s="664" t="s">
        <v>3678</v>
      </c>
      <c r="E18" s="664"/>
      <c r="F18" s="667"/>
      <c r="G18" s="667"/>
      <c r="H18" s="664"/>
      <c r="I18" s="664"/>
      <c r="J18" s="667">
        <v>1</v>
      </c>
      <c r="K18" s="667">
        <v>929</v>
      </c>
      <c r="L18" s="664"/>
      <c r="M18" s="664">
        <v>929</v>
      </c>
      <c r="N18" s="667"/>
      <c r="O18" s="667"/>
      <c r="P18" s="680"/>
      <c r="Q18" s="668"/>
    </row>
    <row r="19" spans="1:17" ht="14.4" customHeight="1" x14ac:dyDescent="0.3">
      <c r="A19" s="663" t="s">
        <v>3665</v>
      </c>
      <c r="B19" s="664" t="s">
        <v>533</v>
      </c>
      <c r="C19" s="664" t="s">
        <v>3666</v>
      </c>
      <c r="D19" s="664" t="s">
        <v>3679</v>
      </c>
      <c r="E19" s="664"/>
      <c r="F19" s="667">
        <v>1</v>
      </c>
      <c r="G19" s="667">
        <v>1740</v>
      </c>
      <c r="H19" s="664">
        <v>1</v>
      </c>
      <c r="I19" s="664">
        <v>1740</v>
      </c>
      <c r="J19" s="667">
        <v>1</v>
      </c>
      <c r="K19" s="667">
        <v>1740</v>
      </c>
      <c r="L19" s="664">
        <v>1</v>
      </c>
      <c r="M19" s="664">
        <v>1740</v>
      </c>
      <c r="N19" s="667"/>
      <c r="O19" s="667"/>
      <c r="P19" s="680"/>
      <c r="Q19" s="668"/>
    </row>
    <row r="20" spans="1:17" ht="14.4" customHeight="1" x14ac:dyDescent="0.3">
      <c r="A20" s="663" t="s">
        <v>3665</v>
      </c>
      <c r="B20" s="664" t="s">
        <v>533</v>
      </c>
      <c r="C20" s="664" t="s">
        <v>3666</v>
      </c>
      <c r="D20" s="664" t="s">
        <v>3680</v>
      </c>
      <c r="E20" s="664"/>
      <c r="F20" s="667">
        <v>1</v>
      </c>
      <c r="G20" s="667">
        <v>2024</v>
      </c>
      <c r="H20" s="664">
        <v>1</v>
      </c>
      <c r="I20" s="664">
        <v>2024</v>
      </c>
      <c r="J20" s="667"/>
      <c r="K20" s="667"/>
      <c r="L20" s="664"/>
      <c r="M20" s="664"/>
      <c r="N20" s="667">
        <v>2</v>
      </c>
      <c r="O20" s="667">
        <v>4048</v>
      </c>
      <c r="P20" s="680">
        <v>2</v>
      </c>
      <c r="Q20" s="668">
        <v>2024</v>
      </c>
    </row>
    <row r="21" spans="1:17" ht="14.4" customHeight="1" x14ac:dyDescent="0.3">
      <c r="A21" s="663" t="s">
        <v>3665</v>
      </c>
      <c r="B21" s="664" t="s">
        <v>533</v>
      </c>
      <c r="C21" s="664" t="s">
        <v>3666</v>
      </c>
      <c r="D21" s="664" t="s">
        <v>3681</v>
      </c>
      <c r="E21" s="664"/>
      <c r="F21" s="667">
        <v>2</v>
      </c>
      <c r="G21" s="667">
        <v>7108</v>
      </c>
      <c r="H21" s="664">
        <v>1</v>
      </c>
      <c r="I21" s="664">
        <v>3554</v>
      </c>
      <c r="J21" s="667">
        <v>4</v>
      </c>
      <c r="K21" s="667">
        <v>14216</v>
      </c>
      <c r="L21" s="664">
        <v>2</v>
      </c>
      <c r="M21" s="664">
        <v>3554</v>
      </c>
      <c r="N21" s="667">
        <v>1</v>
      </c>
      <c r="O21" s="667">
        <v>3554</v>
      </c>
      <c r="P21" s="680">
        <v>0.5</v>
      </c>
      <c r="Q21" s="668">
        <v>3554</v>
      </c>
    </row>
    <row r="22" spans="1:17" ht="14.4" customHeight="1" x14ac:dyDescent="0.3">
      <c r="A22" s="663" t="s">
        <v>3665</v>
      </c>
      <c r="B22" s="664" t="s">
        <v>533</v>
      </c>
      <c r="C22" s="664" t="s">
        <v>3666</v>
      </c>
      <c r="D22" s="664" t="s">
        <v>3682</v>
      </c>
      <c r="E22" s="664"/>
      <c r="F22" s="667">
        <v>2</v>
      </c>
      <c r="G22" s="667">
        <v>7234</v>
      </c>
      <c r="H22" s="664">
        <v>1</v>
      </c>
      <c r="I22" s="664">
        <v>3617</v>
      </c>
      <c r="J22" s="667">
        <v>3</v>
      </c>
      <c r="K22" s="667">
        <v>10851</v>
      </c>
      <c r="L22" s="664">
        <v>1.5</v>
      </c>
      <c r="M22" s="664">
        <v>3617</v>
      </c>
      <c r="N22" s="667"/>
      <c r="O22" s="667"/>
      <c r="P22" s="680"/>
      <c r="Q22" s="668"/>
    </row>
    <row r="23" spans="1:17" ht="14.4" customHeight="1" x14ac:dyDescent="0.3">
      <c r="A23" s="663" t="s">
        <v>3665</v>
      </c>
      <c r="B23" s="664" t="s">
        <v>533</v>
      </c>
      <c r="C23" s="664" t="s">
        <v>3666</v>
      </c>
      <c r="D23" s="664" t="s">
        <v>3683</v>
      </c>
      <c r="E23" s="664"/>
      <c r="F23" s="667">
        <v>3</v>
      </c>
      <c r="G23" s="667">
        <v>4053</v>
      </c>
      <c r="H23" s="664">
        <v>1</v>
      </c>
      <c r="I23" s="664">
        <v>1351</v>
      </c>
      <c r="J23" s="667"/>
      <c r="K23" s="667"/>
      <c r="L23" s="664"/>
      <c r="M23" s="664"/>
      <c r="N23" s="667">
        <v>2</v>
      </c>
      <c r="O23" s="667">
        <v>2702</v>
      </c>
      <c r="P23" s="680">
        <v>0.66666666666666663</v>
      </c>
      <c r="Q23" s="668">
        <v>1351</v>
      </c>
    </row>
    <row r="24" spans="1:17" ht="14.4" customHeight="1" x14ac:dyDescent="0.3">
      <c r="A24" s="663" t="s">
        <v>3665</v>
      </c>
      <c r="B24" s="664" t="s">
        <v>533</v>
      </c>
      <c r="C24" s="664" t="s">
        <v>3666</v>
      </c>
      <c r="D24" s="664" t="s">
        <v>3684</v>
      </c>
      <c r="E24" s="664"/>
      <c r="F24" s="667">
        <v>3</v>
      </c>
      <c r="G24" s="667">
        <v>492</v>
      </c>
      <c r="H24" s="664">
        <v>1</v>
      </c>
      <c r="I24" s="664">
        <v>164</v>
      </c>
      <c r="J24" s="667"/>
      <c r="K24" s="667"/>
      <c r="L24" s="664"/>
      <c r="M24" s="664"/>
      <c r="N24" s="667"/>
      <c r="O24" s="667"/>
      <c r="P24" s="680"/>
      <c r="Q24" s="668"/>
    </row>
    <row r="25" spans="1:17" ht="14.4" customHeight="1" x14ac:dyDescent="0.3">
      <c r="A25" s="663" t="s">
        <v>3665</v>
      </c>
      <c r="B25" s="664" t="s">
        <v>533</v>
      </c>
      <c r="C25" s="664" t="s">
        <v>3666</v>
      </c>
      <c r="D25" s="664" t="s">
        <v>3685</v>
      </c>
      <c r="E25" s="664"/>
      <c r="F25" s="667"/>
      <c r="G25" s="667"/>
      <c r="H25" s="664"/>
      <c r="I25" s="664"/>
      <c r="J25" s="667">
        <v>1</v>
      </c>
      <c r="K25" s="667">
        <v>225</v>
      </c>
      <c r="L25" s="664"/>
      <c r="M25" s="664">
        <v>225</v>
      </c>
      <c r="N25" s="667">
        <v>1</v>
      </c>
      <c r="O25" s="667">
        <v>225</v>
      </c>
      <c r="P25" s="680"/>
      <c r="Q25" s="668">
        <v>225</v>
      </c>
    </row>
    <row r="26" spans="1:17" ht="14.4" customHeight="1" x14ac:dyDescent="0.3">
      <c r="A26" s="663" t="s">
        <v>3665</v>
      </c>
      <c r="B26" s="664" t="s">
        <v>533</v>
      </c>
      <c r="C26" s="664" t="s">
        <v>3666</v>
      </c>
      <c r="D26" s="664" t="s">
        <v>3686</v>
      </c>
      <c r="E26" s="664"/>
      <c r="F26" s="667">
        <v>0</v>
      </c>
      <c r="G26" s="667">
        <v>0</v>
      </c>
      <c r="H26" s="664"/>
      <c r="I26" s="664"/>
      <c r="J26" s="667"/>
      <c r="K26" s="667"/>
      <c r="L26" s="664"/>
      <c r="M26" s="664"/>
      <c r="N26" s="667"/>
      <c r="O26" s="667"/>
      <c r="P26" s="680"/>
      <c r="Q26" s="668"/>
    </row>
    <row r="27" spans="1:17" ht="14.4" customHeight="1" x14ac:dyDescent="0.3">
      <c r="A27" s="663" t="s">
        <v>3665</v>
      </c>
      <c r="B27" s="664" t="s">
        <v>533</v>
      </c>
      <c r="C27" s="664" t="s">
        <v>3666</v>
      </c>
      <c r="D27" s="664" t="s">
        <v>3687</v>
      </c>
      <c r="E27" s="664"/>
      <c r="F27" s="667"/>
      <c r="G27" s="667"/>
      <c r="H27" s="664"/>
      <c r="I27" s="664"/>
      <c r="J27" s="667"/>
      <c r="K27" s="667"/>
      <c r="L27" s="664"/>
      <c r="M27" s="664"/>
      <c r="N27" s="667">
        <v>6</v>
      </c>
      <c r="O27" s="667">
        <v>3600</v>
      </c>
      <c r="P27" s="680"/>
      <c r="Q27" s="668">
        <v>600</v>
      </c>
    </row>
    <row r="28" spans="1:17" ht="14.4" customHeight="1" x14ac:dyDescent="0.3">
      <c r="A28" s="663" t="s">
        <v>3665</v>
      </c>
      <c r="B28" s="664" t="s">
        <v>533</v>
      </c>
      <c r="C28" s="664" t="s">
        <v>3666</v>
      </c>
      <c r="D28" s="664" t="s">
        <v>3688</v>
      </c>
      <c r="E28" s="664"/>
      <c r="F28" s="667">
        <v>2</v>
      </c>
      <c r="G28" s="667">
        <v>8718</v>
      </c>
      <c r="H28" s="664">
        <v>1</v>
      </c>
      <c r="I28" s="664">
        <v>4359</v>
      </c>
      <c r="J28" s="667"/>
      <c r="K28" s="667"/>
      <c r="L28" s="664"/>
      <c r="M28" s="664"/>
      <c r="N28" s="667"/>
      <c r="O28" s="667"/>
      <c r="P28" s="680"/>
      <c r="Q28" s="668"/>
    </row>
    <row r="29" spans="1:17" ht="14.4" customHeight="1" x14ac:dyDescent="0.3">
      <c r="A29" s="663" t="s">
        <v>3665</v>
      </c>
      <c r="B29" s="664" t="s">
        <v>533</v>
      </c>
      <c r="C29" s="664" t="s">
        <v>3666</v>
      </c>
      <c r="D29" s="664" t="s">
        <v>3689</v>
      </c>
      <c r="E29" s="664"/>
      <c r="F29" s="667">
        <v>148</v>
      </c>
      <c r="G29" s="667">
        <v>149184</v>
      </c>
      <c r="H29" s="664">
        <v>1</v>
      </c>
      <c r="I29" s="664">
        <v>1008</v>
      </c>
      <c r="J29" s="667">
        <v>117</v>
      </c>
      <c r="K29" s="667">
        <v>117936</v>
      </c>
      <c r="L29" s="664">
        <v>0.79054054054054057</v>
      </c>
      <c r="M29" s="664">
        <v>1008</v>
      </c>
      <c r="N29" s="667">
        <v>153</v>
      </c>
      <c r="O29" s="667">
        <v>154224</v>
      </c>
      <c r="P29" s="680">
        <v>1.0337837837837838</v>
      </c>
      <c r="Q29" s="668">
        <v>1008</v>
      </c>
    </row>
    <row r="30" spans="1:17" ht="14.4" customHeight="1" x14ac:dyDescent="0.3">
      <c r="A30" s="663" t="s">
        <v>3665</v>
      </c>
      <c r="B30" s="664" t="s">
        <v>533</v>
      </c>
      <c r="C30" s="664" t="s">
        <v>3666</v>
      </c>
      <c r="D30" s="664" t="s">
        <v>3690</v>
      </c>
      <c r="E30" s="664"/>
      <c r="F30" s="667"/>
      <c r="G30" s="667"/>
      <c r="H30" s="664"/>
      <c r="I30" s="664"/>
      <c r="J30" s="667">
        <v>3</v>
      </c>
      <c r="K30" s="667">
        <v>2109</v>
      </c>
      <c r="L30" s="664"/>
      <c r="M30" s="664">
        <v>703</v>
      </c>
      <c r="N30" s="667">
        <v>5</v>
      </c>
      <c r="O30" s="667">
        <v>3515</v>
      </c>
      <c r="P30" s="680"/>
      <c r="Q30" s="668">
        <v>703</v>
      </c>
    </row>
    <row r="31" spans="1:17" ht="14.4" customHeight="1" x14ac:dyDescent="0.3">
      <c r="A31" s="663" t="s">
        <v>3665</v>
      </c>
      <c r="B31" s="664" t="s">
        <v>533</v>
      </c>
      <c r="C31" s="664" t="s">
        <v>3666</v>
      </c>
      <c r="D31" s="664" t="s">
        <v>3691</v>
      </c>
      <c r="E31" s="664"/>
      <c r="F31" s="667"/>
      <c r="G31" s="667"/>
      <c r="H31" s="664"/>
      <c r="I31" s="664"/>
      <c r="J31" s="667"/>
      <c r="K31" s="667"/>
      <c r="L31" s="664"/>
      <c r="M31" s="664"/>
      <c r="N31" s="667">
        <v>1</v>
      </c>
      <c r="O31" s="667">
        <v>1122</v>
      </c>
      <c r="P31" s="680"/>
      <c r="Q31" s="668">
        <v>1122</v>
      </c>
    </row>
    <row r="32" spans="1:17" ht="14.4" customHeight="1" x14ac:dyDescent="0.3">
      <c r="A32" s="663" t="s">
        <v>3665</v>
      </c>
      <c r="B32" s="664" t="s">
        <v>533</v>
      </c>
      <c r="C32" s="664" t="s">
        <v>3666</v>
      </c>
      <c r="D32" s="664" t="s">
        <v>3692</v>
      </c>
      <c r="E32" s="664"/>
      <c r="F32" s="667">
        <v>0</v>
      </c>
      <c r="G32" s="667">
        <v>0</v>
      </c>
      <c r="H32" s="664"/>
      <c r="I32" s="664"/>
      <c r="J32" s="667"/>
      <c r="K32" s="667"/>
      <c r="L32" s="664"/>
      <c r="M32" s="664"/>
      <c r="N32" s="667"/>
      <c r="O32" s="667"/>
      <c r="P32" s="680"/>
      <c r="Q32" s="668"/>
    </row>
    <row r="33" spans="1:17" ht="14.4" customHeight="1" x14ac:dyDescent="0.3">
      <c r="A33" s="663" t="s">
        <v>3665</v>
      </c>
      <c r="B33" s="664" t="s">
        <v>533</v>
      </c>
      <c r="C33" s="664" t="s">
        <v>3666</v>
      </c>
      <c r="D33" s="664" t="s">
        <v>3693</v>
      </c>
      <c r="E33" s="664"/>
      <c r="F33" s="667"/>
      <c r="G33" s="667"/>
      <c r="H33" s="664"/>
      <c r="I33" s="664"/>
      <c r="J33" s="667"/>
      <c r="K33" s="667"/>
      <c r="L33" s="664"/>
      <c r="M33" s="664"/>
      <c r="N33" s="667">
        <v>1</v>
      </c>
      <c r="O33" s="667">
        <v>1326</v>
      </c>
      <c r="P33" s="680"/>
      <c r="Q33" s="668">
        <v>1326</v>
      </c>
    </row>
    <row r="34" spans="1:17" ht="14.4" customHeight="1" x14ac:dyDescent="0.3">
      <c r="A34" s="663" t="s">
        <v>3665</v>
      </c>
      <c r="B34" s="664" t="s">
        <v>533</v>
      </c>
      <c r="C34" s="664" t="s">
        <v>3666</v>
      </c>
      <c r="D34" s="664" t="s">
        <v>3694</v>
      </c>
      <c r="E34" s="664"/>
      <c r="F34" s="667"/>
      <c r="G34" s="667"/>
      <c r="H34" s="664"/>
      <c r="I34" s="664"/>
      <c r="J34" s="667">
        <v>1</v>
      </c>
      <c r="K34" s="667">
        <v>1281</v>
      </c>
      <c r="L34" s="664"/>
      <c r="M34" s="664">
        <v>1281</v>
      </c>
      <c r="N34" s="667"/>
      <c r="O34" s="667"/>
      <c r="P34" s="680"/>
      <c r="Q34" s="668"/>
    </row>
    <row r="35" spans="1:17" ht="14.4" customHeight="1" x14ac:dyDescent="0.3">
      <c r="A35" s="663" t="s">
        <v>3665</v>
      </c>
      <c r="B35" s="664" t="s">
        <v>533</v>
      </c>
      <c r="C35" s="664" t="s">
        <v>3662</v>
      </c>
      <c r="D35" s="664" t="s">
        <v>3695</v>
      </c>
      <c r="E35" s="664" t="s">
        <v>3696</v>
      </c>
      <c r="F35" s="667">
        <v>1</v>
      </c>
      <c r="G35" s="667">
        <v>105.56</v>
      </c>
      <c r="H35" s="664">
        <v>1</v>
      </c>
      <c r="I35" s="664">
        <v>105.56</v>
      </c>
      <c r="J35" s="667">
        <v>1</v>
      </c>
      <c r="K35" s="667">
        <v>105.56</v>
      </c>
      <c r="L35" s="664">
        <v>1</v>
      </c>
      <c r="M35" s="664">
        <v>105.56</v>
      </c>
      <c r="N35" s="667"/>
      <c r="O35" s="667"/>
      <c r="P35" s="680"/>
      <c r="Q35" s="668"/>
    </row>
    <row r="36" spans="1:17" ht="14.4" customHeight="1" x14ac:dyDescent="0.3">
      <c r="A36" s="663" t="s">
        <v>3665</v>
      </c>
      <c r="B36" s="664" t="s">
        <v>533</v>
      </c>
      <c r="C36" s="664" t="s">
        <v>3662</v>
      </c>
      <c r="D36" s="664" t="s">
        <v>3697</v>
      </c>
      <c r="E36" s="664" t="s">
        <v>3698</v>
      </c>
      <c r="F36" s="667">
        <v>393</v>
      </c>
      <c r="G36" s="667">
        <v>30566.68</v>
      </c>
      <c r="H36" s="664">
        <v>1</v>
      </c>
      <c r="I36" s="664">
        <v>77.777811704834605</v>
      </c>
      <c r="J36" s="667">
        <v>339</v>
      </c>
      <c r="K36" s="667">
        <v>26366.68</v>
      </c>
      <c r="L36" s="664">
        <v>0.86259547978386919</v>
      </c>
      <c r="M36" s="664">
        <v>77.77781710914455</v>
      </c>
      <c r="N36" s="667">
        <v>365</v>
      </c>
      <c r="O36" s="667">
        <v>28388.89</v>
      </c>
      <c r="P36" s="680">
        <v>0.92875281188536007</v>
      </c>
      <c r="Q36" s="668">
        <v>77.777780821917801</v>
      </c>
    </row>
    <row r="37" spans="1:17" ht="14.4" customHeight="1" x14ac:dyDescent="0.3">
      <c r="A37" s="663" t="s">
        <v>3665</v>
      </c>
      <c r="B37" s="664" t="s">
        <v>533</v>
      </c>
      <c r="C37" s="664" t="s">
        <v>3662</v>
      </c>
      <c r="D37" s="664" t="s">
        <v>3699</v>
      </c>
      <c r="E37" s="664" t="s">
        <v>3700</v>
      </c>
      <c r="F37" s="667">
        <v>74</v>
      </c>
      <c r="G37" s="667">
        <v>18500</v>
      </c>
      <c r="H37" s="664">
        <v>1</v>
      </c>
      <c r="I37" s="664">
        <v>250</v>
      </c>
      <c r="J37" s="667">
        <v>90</v>
      </c>
      <c r="K37" s="667">
        <v>22500</v>
      </c>
      <c r="L37" s="664">
        <v>1.2162162162162162</v>
      </c>
      <c r="M37" s="664">
        <v>250</v>
      </c>
      <c r="N37" s="667">
        <v>295</v>
      </c>
      <c r="O37" s="667">
        <v>73750</v>
      </c>
      <c r="P37" s="680">
        <v>3.9864864864864864</v>
      </c>
      <c r="Q37" s="668">
        <v>250</v>
      </c>
    </row>
    <row r="38" spans="1:17" ht="14.4" customHeight="1" x14ac:dyDescent="0.3">
      <c r="A38" s="663" t="s">
        <v>3665</v>
      </c>
      <c r="B38" s="664" t="s">
        <v>533</v>
      </c>
      <c r="C38" s="664" t="s">
        <v>3662</v>
      </c>
      <c r="D38" s="664" t="s">
        <v>3701</v>
      </c>
      <c r="E38" s="664" t="s">
        <v>3702</v>
      </c>
      <c r="F38" s="667">
        <v>3287</v>
      </c>
      <c r="G38" s="667">
        <v>365222.2099999999</v>
      </c>
      <c r="H38" s="664">
        <v>1</v>
      </c>
      <c r="I38" s="664">
        <v>111.11110739275932</v>
      </c>
      <c r="J38" s="667">
        <v>3328</v>
      </c>
      <c r="K38" s="667">
        <v>369777.77000000008</v>
      </c>
      <c r="L38" s="664">
        <v>1.012473392568322</v>
      </c>
      <c r="M38" s="664">
        <v>111.11110877403848</v>
      </c>
      <c r="N38" s="667">
        <v>3346</v>
      </c>
      <c r="O38" s="667">
        <v>390366.69000000006</v>
      </c>
      <c r="P38" s="680">
        <v>1.0688470725808272</v>
      </c>
      <c r="Q38" s="668">
        <v>116.66667364016739</v>
      </c>
    </row>
    <row r="39" spans="1:17" ht="14.4" customHeight="1" x14ac:dyDescent="0.3">
      <c r="A39" s="663" t="s">
        <v>3665</v>
      </c>
      <c r="B39" s="664" t="s">
        <v>533</v>
      </c>
      <c r="C39" s="664" t="s">
        <v>3662</v>
      </c>
      <c r="D39" s="664" t="s">
        <v>3703</v>
      </c>
      <c r="E39" s="664" t="s">
        <v>3704</v>
      </c>
      <c r="F39" s="667"/>
      <c r="G39" s="667"/>
      <c r="H39" s="664"/>
      <c r="I39" s="664"/>
      <c r="J39" s="667">
        <v>3</v>
      </c>
      <c r="K39" s="667">
        <v>1050</v>
      </c>
      <c r="L39" s="664"/>
      <c r="M39" s="664">
        <v>350</v>
      </c>
      <c r="N39" s="667">
        <v>5</v>
      </c>
      <c r="O39" s="667">
        <v>1944.45</v>
      </c>
      <c r="P39" s="680"/>
      <c r="Q39" s="668">
        <v>388.89</v>
      </c>
    </row>
    <row r="40" spans="1:17" ht="14.4" customHeight="1" x14ac:dyDescent="0.3">
      <c r="A40" s="663" t="s">
        <v>3665</v>
      </c>
      <c r="B40" s="664" t="s">
        <v>533</v>
      </c>
      <c r="C40" s="664" t="s">
        <v>3662</v>
      </c>
      <c r="D40" s="664" t="s">
        <v>3705</v>
      </c>
      <c r="E40" s="664" t="s">
        <v>3706</v>
      </c>
      <c r="F40" s="667">
        <v>7</v>
      </c>
      <c r="G40" s="667">
        <v>1808.8899999999999</v>
      </c>
      <c r="H40" s="664">
        <v>1</v>
      </c>
      <c r="I40" s="664">
        <v>258.41285714285715</v>
      </c>
      <c r="J40" s="667">
        <v>16</v>
      </c>
      <c r="K40" s="667">
        <v>4302.2300000000005</v>
      </c>
      <c r="L40" s="664">
        <v>2.378381217210555</v>
      </c>
      <c r="M40" s="664">
        <v>268.88937500000003</v>
      </c>
      <c r="N40" s="667">
        <v>17</v>
      </c>
      <c r="O40" s="667">
        <v>5100</v>
      </c>
      <c r="P40" s="680">
        <v>2.8194085875868629</v>
      </c>
      <c r="Q40" s="668">
        <v>300</v>
      </c>
    </row>
    <row r="41" spans="1:17" ht="14.4" customHeight="1" x14ac:dyDescent="0.3">
      <c r="A41" s="663" t="s">
        <v>3665</v>
      </c>
      <c r="B41" s="664" t="s">
        <v>533</v>
      </c>
      <c r="C41" s="664" t="s">
        <v>3662</v>
      </c>
      <c r="D41" s="664" t="s">
        <v>3707</v>
      </c>
      <c r="E41" s="664" t="s">
        <v>3708</v>
      </c>
      <c r="F41" s="667">
        <v>2</v>
      </c>
      <c r="G41" s="667">
        <v>588.89</v>
      </c>
      <c r="H41" s="664">
        <v>1</v>
      </c>
      <c r="I41" s="664">
        <v>294.44499999999999</v>
      </c>
      <c r="J41" s="667">
        <v>3</v>
      </c>
      <c r="K41" s="667">
        <v>883.33</v>
      </c>
      <c r="L41" s="664">
        <v>1.4999915094499823</v>
      </c>
      <c r="M41" s="664">
        <v>294.44333333333333</v>
      </c>
      <c r="N41" s="667"/>
      <c r="O41" s="667"/>
      <c r="P41" s="680"/>
      <c r="Q41" s="668"/>
    </row>
    <row r="42" spans="1:17" ht="14.4" customHeight="1" x14ac:dyDescent="0.3">
      <c r="A42" s="663" t="s">
        <v>3665</v>
      </c>
      <c r="B42" s="664" t="s">
        <v>533</v>
      </c>
      <c r="C42" s="664" t="s">
        <v>3662</v>
      </c>
      <c r="D42" s="664" t="s">
        <v>3709</v>
      </c>
      <c r="E42" s="664" t="s">
        <v>3710</v>
      </c>
      <c r="F42" s="667"/>
      <c r="G42" s="667"/>
      <c r="H42" s="664"/>
      <c r="I42" s="664"/>
      <c r="J42" s="667">
        <v>1</v>
      </c>
      <c r="K42" s="667">
        <v>777.78</v>
      </c>
      <c r="L42" s="664"/>
      <c r="M42" s="664">
        <v>777.78</v>
      </c>
      <c r="N42" s="667"/>
      <c r="O42" s="667"/>
      <c r="P42" s="680"/>
      <c r="Q42" s="668"/>
    </row>
    <row r="43" spans="1:17" ht="14.4" customHeight="1" x14ac:dyDescent="0.3">
      <c r="A43" s="663" t="s">
        <v>3665</v>
      </c>
      <c r="B43" s="664" t="s">
        <v>533</v>
      </c>
      <c r="C43" s="664" t="s">
        <v>3662</v>
      </c>
      <c r="D43" s="664" t="s">
        <v>3711</v>
      </c>
      <c r="E43" s="664" t="s">
        <v>3712</v>
      </c>
      <c r="F43" s="667">
        <v>2161</v>
      </c>
      <c r="G43" s="667">
        <v>403386.69</v>
      </c>
      <c r="H43" s="664">
        <v>1</v>
      </c>
      <c r="I43" s="664">
        <v>186.66667746413697</v>
      </c>
      <c r="J43" s="667">
        <v>2651</v>
      </c>
      <c r="K43" s="667">
        <v>494853.32999999996</v>
      </c>
      <c r="L43" s="664">
        <v>1.2267467972232795</v>
      </c>
      <c r="M43" s="664">
        <v>186.66666540927949</v>
      </c>
      <c r="N43" s="667">
        <v>2277</v>
      </c>
      <c r="O43" s="667">
        <v>480699.99999999994</v>
      </c>
      <c r="P43" s="680">
        <v>1.1916605379319778</v>
      </c>
      <c r="Q43" s="668">
        <v>211.11111111111109</v>
      </c>
    </row>
    <row r="44" spans="1:17" ht="14.4" customHeight="1" x14ac:dyDescent="0.3">
      <c r="A44" s="663" t="s">
        <v>3665</v>
      </c>
      <c r="B44" s="664" t="s">
        <v>533</v>
      </c>
      <c r="C44" s="664" t="s">
        <v>3662</v>
      </c>
      <c r="D44" s="664" t="s">
        <v>3713</v>
      </c>
      <c r="E44" s="664" t="s">
        <v>3714</v>
      </c>
      <c r="F44" s="667">
        <v>2728</v>
      </c>
      <c r="G44" s="667">
        <v>1591333.33</v>
      </c>
      <c r="H44" s="664">
        <v>1</v>
      </c>
      <c r="I44" s="664">
        <v>583.33333211143702</v>
      </c>
      <c r="J44" s="667">
        <v>3108</v>
      </c>
      <c r="K44" s="667">
        <v>1812999.9900000002</v>
      </c>
      <c r="L44" s="664">
        <v>1.1392961837857063</v>
      </c>
      <c r="M44" s="664">
        <v>583.33333011583022</v>
      </c>
      <c r="N44" s="667">
        <v>3952</v>
      </c>
      <c r="O44" s="667">
        <v>2305333.34</v>
      </c>
      <c r="P44" s="680">
        <v>1.4486803591300383</v>
      </c>
      <c r="Q44" s="668">
        <v>583.33333502024288</v>
      </c>
    </row>
    <row r="45" spans="1:17" ht="14.4" customHeight="1" x14ac:dyDescent="0.3">
      <c r="A45" s="663" t="s">
        <v>3665</v>
      </c>
      <c r="B45" s="664" t="s">
        <v>533</v>
      </c>
      <c r="C45" s="664" t="s">
        <v>3662</v>
      </c>
      <c r="D45" s="664" t="s">
        <v>3715</v>
      </c>
      <c r="E45" s="664" t="s">
        <v>3716</v>
      </c>
      <c r="F45" s="667">
        <v>301</v>
      </c>
      <c r="G45" s="667">
        <v>140466.66999999998</v>
      </c>
      <c r="H45" s="664">
        <v>1</v>
      </c>
      <c r="I45" s="664">
        <v>466.66667774086375</v>
      </c>
      <c r="J45" s="667">
        <v>265</v>
      </c>
      <c r="K45" s="667">
        <v>123666.66</v>
      </c>
      <c r="L45" s="664">
        <v>0.88039860274327009</v>
      </c>
      <c r="M45" s="664">
        <v>466.66664150943399</v>
      </c>
      <c r="N45" s="667">
        <v>402</v>
      </c>
      <c r="O45" s="667">
        <v>187600.01000000004</v>
      </c>
      <c r="P45" s="680">
        <v>1.3355482122556195</v>
      </c>
      <c r="Q45" s="668">
        <v>466.66669154228867</v>
      </c>
    </row>
    <row r="46" spans="1:17" ht="14.4" customHeight="1" x14ac:dyDescent="0.3">
      <c r="A46" s="663" t="s">
        <v>3665</v>
      </c>
      <c r="B46" s="664" t="s">
        <v>533</v>
      </c>
      <c r="C46" s="664" t="s">
        <v>3662</v>
      </c>
      <c r="D46" s="664" t="s">
        <v>3717</v>
      </c>
      <c r="E46" s="664" t="s">
        <v>3716</v>
      </c>
      <c r="F46" s="667">
        <v>31</v>
      </c>
      <c r="G46" s="667">
        <v>31000</v>
      </c>
      <c r="H46" s="664">
        <v>1</v>
      </c>
      <c r="I46" s="664">
        <v>1000</v>
      </c>
      <c r="J46" s="667">
        <v>28</v>
      </c>
      <c r="K46" s="667">
        <v>28000</v>
      </c>
      <c r="L46" s="664">
        <v>0.90322580645161288</v>
      </c>
      <c r="M46" s="664">
        <v>1000</v>
      </c>
      <c r="N46" s="667">
        <v>32</v>
      </c>
      <c r="O46" s="667">
        <v>32000</v>
      </c>
      <c r="P46" s="680">
        <v>1.032258064516129</v>
      </c>
      <c r="Q46" s="668">
        <v>1000</v>
      </c>
    </row>
    <row r="47" spans="1:17" ht="14.4" customHeight="1" x14ac:dyDescent="0.3">
      <c r="A47" s="663" t="s">
        <v>3665</v>
      </c>
      <c r="B47" s="664" t="s">
        <v>533</v>
      </c>
      <c r="C47" s="664" t="s">
        <v>3662</v>
      </c>
      <c r="D47" s="664" t="s">
        <v>3718</v>
      </c>
      <c r="E47" s="664" t="s">
        <v>3719</v>
      </c>
      <c r="F47" s="667">
        <v>13</v>
      </c>
      <c r="G47" s="667">
        <v>8666.67</v>
      </c>
      <c r="H47" s="664">
        <v>1</v>
      </c>
      <c r="I47" s="664">
        <v>666.66692307692313</v>
      </c>
      <c r="J47" s="667">
        <v>10</v>
      </c>
      <c r="K47" s="667">
        <v>6666.67</v>
      </c>
      <c r="L47" s="664">
        <v>0.76923085798813151</v>
      </c>
      <c r="M47" s="664">
        <v>666.66700000000003</v>
      </c>
      <c r="N47" s="667">
        <v>10</v>
      </c>
      <c r="O47" s="667">
        <v>6666.67</v>
      </c>
      <c r="P47" s="680">
        <v>0.76923085798813151</v>
      </c>
      <c r="Q47" s="668">
        <v>666.66700000000003</v>
      </c>
    </row>
    <row r="48" spans="1:17" ht="14.4" customHeight="1" x14ac:dyDescent="0.3">
      <c r="A48" s="663" t="s">
        <v>3665</v>
      </c>
      <c r="B48" s="664" t="s">
        <v>533</v>
      </c>
      <c r="C48" s="664" t="s">
        <v>3662</v>
      </c>
      <c r="D48" s="664" t="s">
        <v>3720</v>
      </c>
      <c r="E48" s="664" t="s">
        <v>3721</v>
      </c>
      <c r="F48" s="667">
        <v>3747</v>
      </c>
      <c r="G48" s="667">
        <v>187350</v>
      </c>
      <c r="H48" s="664">
        <v>1</v>
      </c>
      <c r="I48" s="664">
        <v>50</v>
      </c>
      <c r="J48" s="667">
        <v>3983</v>
      </c>
      <c r="K48" s="667">
        <v>199150</v>
      </c>
      <c r="L48" s="664">
        <v>1.0629837203095811</v>
      </c>
      <c r="M48" s="664">
        <v>50</v>
      </c>
      <c r="N48" s="667">
        <v>4301</v>
      </c>
      <c r="O48" s="667">
        <v>215050</v>
      </c>
      <c r="P48" s="680">
        <v>1.1478516146250333</v>
      </c>
      <c r="Q48" s="668">
        <v>50</v>
      </c>
    </row>
    <row r="49" spans="1:17" ht="14.4" customHeight="1" x14ac:dyDescent="0.3">
      <c r="A49" s="663" t="s">
        <v>3665</v>
      </c>
      <c r="B49" s="664" t="s">
        <v>533</v>
      </c>
      <c r="C49" s="664" t="s">
        <v>3662</v>
      </c>
      <c r="D49" s="664" t="s">
        <v>3722</v>
      </c>
      <c r="E49" s="664" t="s">
        <v>3723</v>
      </c>
      <c r="F49" s="667">
        <v>11</v>
      </c>
      <c r="G49" s="667">
        <v>61.11</v>
      </c>
      <c r="H49" s="664">
        <v>1</v>
      </c>
      <c r="I49" s="664">
        <v>5.5554545454545456</v>
      </c>
      <c r="J49" s="667">
        <v>31</v>
      </c>
      <c r="K49" s="667">
        <v>172.22</v>
      </c>
      <c r="L49" s="664">
        <v>2.8181966944853545</v>
      </c>
      <c r="M49" s="664">
        <v>5.5554838709677421</v>
      </c>
      <c r="N49" s="667">
        <v>40</v>
      </c>
      <c r="O49" s="667">
        <v>222.22</v>
      </c>
      <c r="P49" s="680">
        <v>3.6363933889707085</v>
      </c>
      <c r="Q49" s="668">
        <v>5.5555000000000003</v>
      </c>
    </row>
    <row r="50" spans="1:17" ht="14.4" customHeight="1" x14ac:dyDescent="0.3">
      <c r="A50" s="663" t="s">
        <v>3665</v>
      </c>
      <c r="B50" s="664" t="s">
        <v>533</v>
      </c>
      <c r="C50" s="664" t="s">
        <v>3662</v>
      </c>
      <c r="D50" s="664" t="s">
        <v>3724</v>
      </c>
      <c r="E50" s="664" t="s">
        <v>3725</v>
      </c>
      <c r="F50" s="667">
        <v>148</v>
      </c>
      <c r="G50" s="667">
        <v>14964.429999999998</v>
      </c>
      <c r="H50" s="664">
        <v>1</v>
      </c>
      <c r="I50" s="664">
        <v>101.1110135135135</v>
      </c>
      <c r="J50" s="667">
        <v>93</v>
      </c>
      <c r="K50" s="667">
        <v>9403.34</v>
      </c>
      <c r="L50" s="664">
        <v>0.62837943042267574</v>
      </c>
      <c r="M50" s="664">
        <v>101.11118279569892</v>
      </c>
      <c r="N50" s="667">
        <v>65</v>
      </c>
      <c r="O50" s="667">
        <v>6572.2199999999993</v>
      </c>
      <c r="P50" s="680">
        <v>0.43918946461709535</v>
      </c>
      <c r="Q50" s="668">
        <v>101.11107692307691</v>
      </c>
    </row>
    <row r="51" spans="1:17" ht="14.4" customHeight="1" x14ac:dyDescent="0.3">
      <c r="A51" s="663" t="s">
        <v>3665</v>
      </c>
      <c r="B51" s="664" t="s">
        <v>533</v>
      </c>
      <c r="C51" s="664" t="s">
        <v>3662</v>
      </c>
      <c r="D51" s="664" t="s">
        <v>3726</v>
      </c>
      <c r="E51" s="664" t="s">
        <v>3727</v>
      </c>
      <c r="F51" s="667">
        <v>1</v>
      </c>
      <c r="G51" s="667">
        <v>76.67</v>
      </c>
      <c r="H51" s="664">
        <v>1</v>
      </c>
      <c r="I51" s="664">
        <v>76.67</v>
      </c>
      <c r="J51" s="667">
        <v>2</v>
      </c>
      <c r="K51" s="667">
        <v>153.34</v>
      </c>
      <c r="L51" s="664">
        <v>2</v>
      </c>
      <c r="M51" s="664">
        <v>76.67</v>
      </c>
      <c r="N51" s="667"/>
      <c r="O51" s="667"/>
      <c r="P51" s="680"/>
      <c r="Q51" s="668"/>
    </row>
    <row r="52" spans="1:17" ht="14.4" customHeight="1" x14ac:dyDescent="0.3">
      <c r="A52" s="663" t="s">
        <v>3665</v>
      </c>
      <c r="B52" s="664" t="s">
        <v>533</v>
      </c>
      <c r="C52" s="664" t="s">
        <v>3662</v>
      </c>
      <c r="D52" s="664" t="s">
        <v>3728</v>
      </c>
      <c r="E52" s="664" t="s">
        <v>3729</v>
      </c>
      <c r="F52" s="667">
        <v>113</v>
      </c>
      <c r="G52" s="667">
        <v>0</v>
      </c>
      <c r="H52" s="664"/>
      <c r="I52" s="664">
        <v>0</v>
      </c>
      <c r="J52" s="667"/>
      <c r="K52" s="667"/>
      <c r="L52" s="664"/>
      <c r="M52" s="664"/>
      <c r="N52" s="667"/>
      <c r="O52" s="667"/>
      <c r="P52" s="680"/>
      <c r="Q52" s="668"/>
    </row>
    <row r="53" spans="1:17" ht="14.4" customHeight="1" x14ac:dyDescent="0.3">
      <c r="A53" s="663" t="s">
        <v>3665</v>
      </c>
      <c r="B53" s="664" t="s">
        <v>533</v>
      </c>
      <c r="C53" s="664" t="s">
        <v>3662</v>
      </c>
      <c r="D53" s="664" t="s">
        <v>3730</v>
      </c>
      <c r="E53" s="664" t="s">
        <v>3731</v>
      </c>
      <c r="F53" s="667">
        <v>207</v>
      </c>
      <c r="G53" s="667">
        <v>0</v>
      </c>
      <c r="H53" s="664"/>
      <c r="I53" s="664">
        <v>0</v>
      </c>
      <c r="J53" s="667">
        <v>167</v>
      </c>
      <c r="K53" s="667">
        <v>0</v>
      </c>
      <c r="L53" s="664"/>
      <c r="M53" s="664">
        <v>0</v>
      </c>
      <c r="N53" s="667">
        <v>201</v>
      </c>
      <c r="O53" s="667">
        <v>0</v>
      </c>
      <c r="P53" s="680"/>
      <c r="Q53" s="668">
        <v>0</v>
      </c>
    </row>
    <row r="54" spans="1:17" ht="14.4" customHeight="1" x14ac:dyDescent="0.3">
      <c r="A54" s="663" t="s">
        <v>3665</v>
      </c>
      <c r="B54" s="664" t="s">
        <v>533</v>
      </c>
      <c r="C54" s="664" t="s">
        <v>3662</v>
      </c>
      <c r="D54" s="664" t="s">
        <v>3732</v>
      </c>
      <c r="E54" s="664" t="s">
        <v>3733</v>
      </c>
      <c r="F54" s="667">
        <v>2581</v>
      </c>
      <c r="G54" s="667">
        <v>788638.89</v>
      </c>
      <c r="H54" s="664">
        <v>1</v>
      </c>
      <c r="I54" s="664">
        <v>305.5555559860519</v>
      </c>
      <c r="J54" s="667">
        <v>2705</v>
      </c>
      <c r="K54" s="667">
        <v>826527.79000000015</v>
      </c>
      <c r="L54" s="664">
        <v>1.0480434080546042</v>
      </c>
      <c r="M54" s="664">
        <v>305.55556007393722</v>
      </c>
      <c r="N54" s="667">
        <v>2848</v>
      </c>
      <c r="O54" s="667">
        <v>870222.25000000012</v>
      </c>
      <c r="P54" s="680">
        <v>1.1034483095298535</v>
      </c>
      <c r="Q54" s="668">
        <v>305.55556530898883</v>
      </c>
    </row>
    <row r="55" spans="1:17" ht="14.4" customHeight="1" x14ac:dyDescent="0.3">
      <c r="A55" s="663" t="s">
        <v>3665</v>
      </c>
      <c r="B55" s="664" t="s">
        <v>533</v>
      </c>
      <c r="C55" s="664" t="s">
        <v>3662</v>
      </c>
      <c r="D55" s="664" t="s">
        <v>3734</v>
      </c>
      <c r="E55" s="664" t="s">
        <v>3735</v>
      </c>
      <c r="F55" s="667">
        <v>8036</v>
      </c>
      <c r="G55" s="667">
        <v>0</v>
      </c>
      <c r="H55" s="664"/>
      <c r="I55" s="664">
        <v>0</v>
      </c>
      <c r="J55" s="667"/>
      <c r="K55" s="667"/>
      <c r="L55" s="664"/>
      <c r="M55" s="664"/>
      <c r="N55" s="667">
        <v>1</v>
      </c>
      <c r="O55" s="667">
        <v>33.33</v>
      </c>
      <c r="P55" s="680"/>
      <c r="Q55" s="668">
        <v>33.33</v>
      </c>
    </row>
    <row r="56" spans="1:17" ht="14.4" customHeight="1" x14ac:dyDescent="0.3">
      <c r="A56" s="663" t="s">
        <v>3665</v>
      </c>
      <c r="B56" s="664" t="s">
        <v>533</v>
      </c>
      <c r="C56" s="664" t="s">
        <v>3662</v>
      </c>
      <c r="D56" s="664" t="s">
        <v>3736</v>
      </c>
      <c r="E56" s="664" t="s">
        <v>3737</v>
      </c>
      <c r="F56" s="667">
        <v>8758</v>
      </c>
      <c r="G56" s="667">
        <v>3989755.6</v>
      </c>
      <c r="H56" s="664">
        <v>1</v>
      </c>
      <c r="I56" s="664">
        <v>455.55556063028092</v>
      </c>
      <c r="J56" s="667">
        <v>9596</v>
      </c>
      <c r="K56" s="667">
        <v>4371511.1600000011</v>
      </c>
      <c r="L56" s="664">
        <v>1.0956839461544965</v>
      </c>
      <c r="M56" s="664">
        <v>455.55556065027105</v>
      </c>
      <c r="N56" s="667">
        <v>10233</v>
      </c>
      <c r="O56" s="667">
        <v>4661700.0299999993</v>
      </c>
      <c r="P56" s="680">
        <v>1.1684174414091928</v>
      </c>
      <c r="Q56" s="668">
        <v>455.55555848724708</v>
      </c>
    </row>
    <row r="57" spans="1:17" ht="14.4" customHeight="1" x14ac:dyDescent="0.3">
      <c r="A57" s="663" t="s">
        <v>3665</v>
      </c>
      <c r="B57" s="664" t="s">
        <v>533</v>
      </c>
      <c r="C57" s="664" t="s">
        <v>3662</v>
      </c>
      <c r="D57" s="664" t="s">
        <v>3738</v>
      </c>
      <c r="E57" s="664" t="s">
        <v>3739</v>
      </c>
      <c r="F57" s="667">
        <v>8</v>
      </c>
      <c r="G57" s="667">
        <v>0</v>
      </c>
      <c r="H57" s="664"/>
      <c r="I57" s="664">
        <v>0</v>
      </c>
      <c r="J57" s="667">
        <v>1</v>
      </c>
      <c r="K57" s="667">
        <v>0</v>
      </c>
      <c r="L57" s="664"/>
      <c r="M57" s="664">
        <v>0</v>
      </c>
      <c r="N57" s="667"/>
      <c r="O57" s="667"/>
      <c r="P57" s="680"/>
      <c r="Q57" s="668"/>
    </row>
    <row r="58" spans="1:17" ht="14.4" customHeight="1" x14ac:dyDescent="0.3">
      <c r="A58" s="663" t="s">
        <v>3665</v>
      </c>
      <c r="B58" s="664" t="s">
        <v>533</v>
      </c>
      <c r="C58" s="664" t="s">
        <v>3662</v>
      </c>
      <c r="D58" s="664" t="s">
        <v>3740</v>
      </c>
      <c r="E58" s="664" t="s">
        <v>3741</v>
      </c>
      <c r="F58" s="667">
        <v>82</v>
      </c>
      <c r="G58" s="667">
        <v>4828.88</v>
      </c>
      <c r="H58" s="664">
        <v>1</v>
      </c>
      <c r="I58" s="664">
        <v>58.88878048780488</v>
      </c>
      <c r="J58" s="667">
        <v>53</v>
      </c>
      <c r="K58" s="667">
        <v>3121.1099999999997</v>
      </c>
      <c r="L58" s="664">
        <v>0.64634242308775525</v>
      </c>
      <c r="M58" s="664">
        <v>58.888867924528299</v>
      </c>
      <c r="N58" s="667">
        <v>44</v>
      </c>
      <c r="O58" s="667">
        <v>2591.11</v>
      </c>
      <c r="P58" s="680">
        <v>0.53658612349033319</v>
      </c>
      <c r="Q58" s="668">
        <v>58.888863636363638</v>
      </c>
    </row>
    <row r="59" spans="1:17" ht="14.4" customHeight="1" x14ac:dyDescent="0.3">
      <c r="A59" s="663" t="s">
        <v>3665</v>
      </c>
      <c r="B59" s="664" t="s">
        <v>533</v>
      </c>
      <c r="C59" s="664" t="s">
        <v>3662</v>
      </c>
      <c r="D59" s="664" t="s">
        <v>3742</v>
      </c>
      <c r="E59" s="664" t="s">
        <v>3743</v>
      </c>
      <c r="F59" s="667">
        <v>4077</v>
      </c>
      <c r="G59" s="667">
        <v>317100</v>
      </c>
      <c r="H59" s="664">
        <v>1</v>
      </c>
      <c r="I59" s="664">
        <v>77.777777777777771</v>
      </c>
      <c r="J59" s="667">
        <v>4678</v>
      </c>
      <c r="K59" s="667">
        <v>363844.47000000009</v>
      </c>
      <c r="L59" s="664">
        <v>1.1474123935666984</v>
      </c>
      <c r="M59" s="664">
        <v>77.777783240701169</v>
      </c>
      <c r="N59" s="667">
        <v>5224</v>
      </c>
      <c r="O59" s="667">
        <v>406311.12000000005</v>
      </c>
      <c r="P59" s="680">
        <v>1.2813343424787136</v>
      </c>
      <c r="Q59" s="668">
        <v>77.777779479326199</v>
      </c>
    </row>
    <row r="60" spans="1:17" ht="14.4" customHeight="1" x14ac:dyDescent="0.3">
      <c r="A60" s="663" t="s">
        <v>3665</v>
      </c>
      <c r="B60" s="664" t="s">
        <v>533</v>
      </c>
      <c r="C60" s="664" t="s">
        <v>3662</v>
      </c>
      <c r="D60" s="664" t="s">
        <v>3744</v>
      </c>
      <c r="E60" s="664" t="s">
        <v>3745</v>
      </c>
      <c r="F60" s="667"/>
      <c r="G60" s="667"/>
      <c r="H60" s="664"/>
      <c r="I60" s="664"/>
      <c r="J60" s="667"/>
      <c r="K60" s="667"/>
      <c r="L60" s="664"/>
      <c r="M60" s="664"/>
      <c r="N60" s="667">
        <v>0</v>
      </c>
      <c r="O60" s="667">
        <v>0</v>
      </c>
      <c r="P60" s="680"/>
      <c r="Q60" s="668"/>
    </row>
    <row r="61" spans="1:17" ht="14.4" customHeight="1" x14ac:dyDescent="0.3">
      <c r="A61" s="663" t="s">
        <v>3665</v>
      </c>
      <c r="B61" s="664" t="s">
        <v>533</v>
      </c>
      <c r="C61" s="664" t="s">
        <v>3662</v>
      </c>
      <c r="D61" s="664" t="s">
        <v>3746</v>
      </c>
      <c r="E61" s="664" t="s">
        <v>3747</v>
      </c>
      <c r="F61" s="667"/>
      <c r="G61" s="667"/>
      <c r="H61" s="664"/>
      <c r="I61" s="664"/>
      <c r="J61" s="667"/>
      <c r="K61" s="667"/>
      <c r="L61" s="664"/>
      <c r="M61" s="664"/>
      <c r="N61" s="667">
        <v>1</v>
      </c>
      <c r="O61" s="667">
        <v>270</v>
      </c>
      <c r="P61" s="680"/>
      <c r="Q61" s="668">
        <v>270</v>
      </c>
    </row>
    <row r="62" spans="1:17" ht="14.4" customHeight="1" x14ac:dyDescent="0.3">
      <c r="A62" s="663" t="s">
        <v>3665</v>
      </c>
      <c r="B62" s="664" t="s">
        <v>533</v>
      </c>
      <c r="C62" s="664" t="s">
        <v>3662</v>
      </c>
      <c r="D62" s="664" t="s">
        <v>3748</v>
      </c>
      <c r="E62" s="664" t="s">
        <v>3749</v>
      </c>
      <c r="F62" s="667">
        <v>2546</v>
      </c>
      <c r="G62" s="667">
        <v>226311.12000000002</v>
      </c>
      <c r="H62" s="664">
        <v>1</v>
      </c>
      <c r="I62" s="664">
        <v>88.888892380204254</v>
      </c>
      <c r="J62" s="667">
        <v>2995</v>
      </c>
      <c r="K62" s="667">
        <v>266222.2300000001</v>
      </c>
      <c r="L62" s="664">
        <v>1.1763550549349941</v>
      </c>
      <c r="M62" s="664">
        <v>88.888891485809722</v>
      </c>
      <c r="N62" s="667">
        <v>3592</v>
      </c>
      <c r="O62" s="667">
        <v>339244.42</v>
      </c>
      <c r="P62" s="680">
        <v>1.4990179006670108</v>
      </c>
      <c r="Q62" s="668">
        <v>94.444437639198213</v>
      </c>
    </row>
    <row r="63" spans="1:17" ht="14.4" customHeight="1" x14ac:dyDescent="0.3">
      <c r="A63" s="663" t="s">
        <v>3665</v>
      </c>
      <c r="B63" s="664" t="s">
        <v>533</v>
      </c>
      <c r="C63" s="664" t="s">
        <v>3662</v>
      </c>
      <c r="D63" s="664" t="s">
        <v>3750</v>
      </c>
      <c r="E63" s="664" t="s">
        <v>3751</v>
      </c>
      <c r="F63" s="667">
        <v>6</v>
      </c>
      <c r="G63" s="667">
        <v>260</v>
      </c>
      <c r="H63" s="664">
        <v>1</v>
      </c>
      <c r="I63" s="664">
        <v>43.333333333333336</v>
      </c>
      <c r="J63" s="667">
        <v>5</v>
      </c>
      <c r="K63" s="667">
        <v>216.67000000000002</v>
      </c>
      <c r="L63" s="664">
        <v>0.83334615384615396</v>
      </c>
      <c r="M63" s="664">
        <v>43.334000000000003</v>
      </c>
      <c r="N63" s="667">
        <v>1</v>
      </c>
      <c r="O63" s="667">
        <v>43.33</v>
      </c>
      <c r="P63" s="680">
        <v>0.16665384615384615</v>
      </c>
      <c r="Q63" s="668">
        <v>43.33</v>
      </c>
    </row>
    <row r="64" spans="1:17" ht="14.4" customHeight="1" x14ac:dyDescent="0.3">
      <c r="A64" s="663" t="s">
        <v>3665</v>
      </c>
      <c r="B64" s="664" t="s">
        <v>533</v>
      </c>
      <c r="C64" s="664" t="s">
        <v>3662</v>
      </c>
      <c r="D64" s="664" t="s">
        <v>3752</v>
      </c>
      <c r="E64" s="664" t="s">
        <v>3753</v>
      </c>
      <c r="F64" s="667">
        <v>81</v>
      </c>
      <c r="G64" s="667">
        <v>7830.01</v>
      </c>
      <c r="H64" s="664">
        <v>1</v>
      </c>
      <c r="I64" s="664">
        <v>96.666790123456792</v>
      </c>
      <c r="J64" s="667">
        <v>85</v>
      </c>
      <c r="K64" s="667">
        <v>8216.66</v>
      </c>
      <c r="L64" s="664">
        <v>1.0493805244182319</v>
      </c>
      <c r="M64" s="664">
        <v>96.666588235294114</v>
      </c>
      <c r="N64" s="667">
        <v>102</v>
      </c>
      <c r="O64" s="667">
        <v>9860</v>
      </c>
      <c r="P64" s="680">
        <v>1.25925765101194</v>
      </c>
      <c r="Q64" s="668">
        <v>96.666666666666671</v>
      </c>
    </row>
    <row r="65" spans="1:17" ht="14.4" customHeight="1" x14ac:dyDescent="0.3">
      <c r="A65" s="663" t="s">
        <v>3665</v>
      </c>
      <c r="B65" s="664" t="s">
        <v>533</v>
      </c>
      <c r="C65" s="664" t="s">
        <v>3662</v>
      </c>
      <c r="D65" s="664" t="s">
        <v>3754</v>
      </c>
      <c r="E65" s="664" t="s">
        <v>3755</v>
      </c>
      <c r="F65" s="667">
        <v>944</v>
      </c>
      <c r="G65" s="667">
        <v>314666.66000000003</v>
      </c>
      <c r="H65" s="664">
        <v>1</v>
      </c>
      <c r="I65" s="664">
        <v>333.33332627118648</v>
      </c>
      <c r="J65" s="667">
        <v>885</v>
      </c>
      <c r="K65" s="667">
        <v>295000</v>
      </c>
      <c r="L65" s="664">
        <v>0.93750001986228848</v>
      </c>
      <c r="M65" s="664">
        <v>333.33333333333331</v>
      </c>
      <c r="N65" s="667">
        <v>1002</v>
      </c>
      <c r="O65" s="667">
        <v>334000</v>
      </c>
      <c r="P65" s="680">
        <v>1.0614407004542521</v>
      </c>
      <c r="Q65" s="668">
        <v>333.33333333333331</v>
      </c>
    </row>
    <row r="66" spans="1:17" ht="14.4" customHeight="1" x14ac:dyDescent="0.3">
      <c r="A66" s="663" t="s">
        <v>3665</v>
      </c>
      <c r="B66" s="664" t="s">
        <v>533</v>
      </c>
      <c r="C66" s="664" t="s">
        <v>3662</v>
      </c>
      <c r="D66" s="664" t="s">
        <v>3756</v>
      </c>
      <c r="E66" s="664" t="s">
        <v>3757</v>
      </c>
      <c r="F66" s="667">
        <v>1</v>
      </c>
      <c r="G66" s="667">
        <v>201.11</v>
      </c>
      <c r="H66" s="664">
        <v>1</v>
      </c>
      <c r="I66" s="664">
        <v>201.11</v>
      </c>
      <c r="J66" s="667"/>
      <c r="K66" s="667"/>
      <c r="L66" s="664"/>
      <c r="M66" s="664"/>
      <c r="N66" s="667"/>
      <c r="O66" s="667"/>
      <c r="P66" s="680"/>
      <c r="Q66" s="668"/>
    </row>
    <row r="67" spans="1:17" ht="14.4" customHeight="1" x14ac:dyDescent="0.3">
      <c r="A67" s="663" t="s">
        <v>3665</v>
      </c>
      <c r="B67" s="664" t="s">
        <v>533</v>
      </c>
      <c r="C67" s="664" t="s">
        <v>3662</v>
      </c>
      <c r="D67" s="664" t="s">
        <v>3758</v>
      </c>
      <c r="E67" s="664" t="s">
        <v>3759</v>
      </c>
      <c r="F67" s="667">
        <v>1</v>
      </c>
      <c r="G67" s="667">
        <v>140</v>
      </c>
      <c r="H67" s="664">
        <v>1</v>
      </c>
      <c r="I67" s="664">
        <v>140</v>
      </c>
      <c r="J67" s="667"/>
      <c r="K67" s="667"/>
      <c r="L67" s="664"/>
      <c r="M67" s="664"/>
      <c r="N67" s="667"/>
      <c r="O67" s="667"/>
      <c r="P67" s="680"/>
      <c r="Q67" s="668"/>
    </row>
    <row r="68" spans="1:17" ht="14.4" customHeight="1" x14ac:dyDescent="0.3">
      <c r="A68" s="663" t="s">
        <v>3665</v>
      </c>
      <c r="B68" s="664" t="s">
        <v>533</v>
      </c>
      <c r="C68" s="664" t="s">
        <v>3662</v>
      </c>
      <c r="D68" s="664" t="s">
        <v>3760</v>
      </c>
      <c r="E68" s="664" t="s">
        <v>3761</v>
      </c>
      <c r="F68" s="667"/>
      <c r="G68" s="667"/>
      <c r="H68" s="664"/>
      <c r="I68" s="664"/>
      <c r="J68" s="667"/>
      <c r="K68" s="667"/>
      <c r="L68" s="664"/>
      <c r="M68" s="664"/>
      <c r="N68" s="667">
        <v>0</v>
      </c>
      <c r="O68" s="667">
        <v>0</v>
      </c>
      <c r="P68" s="680"/>
      <c r="Q68" s="668"/>
    </row>
    <row r="69" spans="1:17" ht="14.4" customHeight="1" x14ac:dyDescent="0.3">
      <c r="A69" s="663" t="s">
        <v>3665</v>
      </c>
      <c r="B69" s="664" t="s">
        <v>533</v>
      </c>
      <c r="C69" s="664" t="s">
        <v>3662</v>
      </c>
      <c r="D69" s="664" t="s">
        <v>3762</v>
      </c>
      <c r="E69" s="664" t="s">
        <v>3763</v>
      </c>
      <c r="F69" s="667">
        <v>1645</v>
      </c>
      <c r="G69" s="667">
        <v>2111083.33</v>
      </c>
      <c r="H69" s="664">
        <v>1</v>
      </c>
      <c r="I69" s="664">
        <v>1283.3333313069909</v>
      </c>
      <c r="J69" s="667">
        <v>1614</v>
      </c>
      <c r="K69" s="667">
        <v>2071299.98</v>
      </c>
      <c r="L69" s="664">
        <v>0.981155007272972</v>
      </c>
      <c r="M69" s="664">
        <v>1283.3333209417597</v>
      </c>
      <c r="N69" s="667">
        <v>1789</v>
      </c>
      <c r="O69" s="667">
        <v>2295883.34</v>
      </c>
      <c r="P69" s="680">
        <v>1.0875379987960967</v>
      </c>
      <c r="Q69" s="668">
        <v>1283.3333370598098</v>
      </c>
    </row>
    <row r="70" spans="1:17" ht="14.4" customHeight="1" x14ac:dyDescent="0.3">
      <c r="A70" s="663" t="s">
        <v>3665</v>
      </c>
      <c r="B70" s="664" t="s">
        <v>533</v>
      </c>
      <c r="C70" s="664" t="s">
        <v>3662</v>
      </c>
      <c r="D70" s="664" t="s">
        <v>3764</v>
      </c>
      <c r="E70" s="664" t="s">
        <v>3765</v>
      </c>
      <c r="F70" s="667">
        <v>16</v>
      </c>
      <c r="G70" s="667">
        <v>7466.67</v>
      </c>
      <c r="H70" s="664">
        <v>1</v>
      </c>
      <c r="I70" s="664">
        <v>466.666875</v>
      </c>
      <c r="J70" s="667">
        <v>8</v>
      </c>
      <c r="K70" s="667">
        <v>3733.33</v>
      </c>
      <c r="L70" s="664">
        <v>0.49999933035744176</v>
      </c>
      <c r="M70" s="664">
        <v>466.66624999999999</v>
      </c>
      <c r="N70" s="667">
        <v>10</v>
      </c>
      <c r="O70" s="667">
        <v>4666.67</v>
      </c>
      <c r="P70" s="680">
        <v>0.62500016741063957</v>
      </c>
      <c r="Q70" s="668">
        <v>466.66700000000003</v>
      </c>
    </row>
    <row r="71" spans="1:17" ht="14.4" customHeight="1" x14ac:dyDescent="0.3">
      <c r="A71" s="663" t="s">
        <v>3665</v>
      </c>
      <c r="B71" s="664" t="s">
        <v>533</v>
      </c>
      <c r="C71" s="664" t="s">
        <v>3662</v>
      </c>
      <c r="D71" s="664" t="s">
        <v>3766</v>
      </c>
      <c r="E71" s="664" t="s">
        <v>3767</v>
      </c>
      <c r="F71" s="667">
        <v>218</v>
      </c>
      <c r="G71" s="667">
        <v>25433.339999999997</v>
      </c>
      <c r="H71" s="664">
        <v>1</v>
      </c>
      <c r="I71" s="664">
        <v>116.66669724770641</v>
      </c>
      <c r="J71" s="667">
        <v>198</v>
      </c>
      <c r="K71" s="667">
        <v>23100.019999999997</v>
      </c>
      <c r="L71" s="664">
        <v>0.90825742902819684</v>
      </c>
      <c r="M71" s="664">
        <v>116.66676767676766</v>
      </c>
      <c r="N71" s="667">
        <v>225</v>
      </c>
      <c r="O71" s="667">
        <v>26250</v>
      </c>
      <c r="P71" s="680">
        <v>1.0321098212031925</v>
      </c>
      <c r="Q71" s="668">
        <v>116.66666666666667</v>
      </c>
    </row>
    <row r="72" spans="1:17" ht="14.4" customHeight="1" x14ac:dyDescent="0.3">
      <c r="A72" s="663" t="s">
        <v>3665</v>
      </c>
      <c r="B72" s="664" t="s">
        <v>533</v>
      </c>
      <c r="C72" s="664" t="s">
        <v>3662</v>
      </c>
      <c r="D72" s="664" t="s">
        <v>3768</v>
      </c>
      <c r="E72" s="664" t="s">
        <v>3769</v>
      </c>
      <c r="F72" s="667">
        <v>1</v>
      </c>
      <c r="G72" s="667">
        <v>466.67</v>
      </c>
      <c r="H72" s="664">
        <v>1</v>
      </c>
      <c r="I72" s="664">
        <v>466.67</v>
      </c>
      <c r="J72" s="667">
        <v>1</v>
      </c>
      <c r="K72" s="667">
        <v>466.67</v>
      </c>
      <c r="L72" s="664">
        <v>1</v>
      </c>
      <c r="M72" s="664">
        <v>466.67</v>
      </c>
      <c r="N72" s="667">
        <v>1</v>
      </c>
      <c r="O72" s="667">
        <v>466.67</v>
      </c>
      <c r="P72" s="680">
        <v>1</v>
      </c>
      <c r="Q72" s="668">
        <v>466.67</v>
      </c>
    </row>
    <row r="73" spans="1:17" ht="14.4" customHeight="1" x14ac:dyDescent="0.3">
      <c r="A73" s="663" t="s">
        <v>3665</v>
      </c>
      <c r="B73" s="664" t="s">
        <v>533</v>
      </c>
      <c r="C73" s="664" t="s">
        <v>3662</v>
      </c>
      <c r="D73" s="664" t="s">
        <v>3663</v>
      </c>
      <c r="E73" s="664" t="s">
        <v>3664</v>
      </c>
      <c r="F73" s="667">
        <v>8</v>
      </c>
      <c r="G73" s="667">
        <v>2622.2299999999996</v>
      </c>
      <c r="H73" s="664">
        <v>1</v>
      </c>
      <c r="I73" s="664">
        <v>327.77874999999995</v>
      </c>
      <c r="J73" s="667">
        <v>8</v>
      </c>
      <c r="K73" s="667">
        <v>2622.24</v>
      </c>
      <c r="L73" s="664">
        <v>1.0000038135480107</v>
      </c>
      <c r="M73" s="664">
        <v>327.78</v>
      </c>
      <c r="N73" s="667">
        <v>11</v>
      </c>
      <c r="O73" s="667">
        <v>3788.87</v>
      </c>
      <c r="P73" s="680">
        <v>1.4449037651159511</v>
      </c>
      <c r="Q73" s="668">
        <v>344.44272727272727</v>
      </c>
    </row>
    <row r="74" spans="1:17" ht="14.4" customHeight="1" x14ac:dyDescent="0.3">
      <c r="A74" s="663" t="s">
        <v>3665</v>
      </c>
      <c r="B74" s="664" t="s">
        <v>533</v>
      </c>
      <c r="C74" s="664" t="s">
        <v>3662</v>
      </c>
      <c r="D74" s="664" t="s">
        <v>3770</v>
      </c>
      <c r="E74" s="664" t="s">
        <v>3771</v>
      </c>
      <c r="F74" s="667">
        <v>16</v>
      </c>
      <c r="G74" s="667">
        <v>13333.34</v>
      </c>
      <c r="H74" s="664">
        <v>1</v>
      </c>
      <c r="I74" s="664">
        <v>833.33375000000001</v>
      </c>
      <c r="J74" s="667">
        <v>8</v>
      </c>
      <c r="K74" s="667">
        <v>6666.67</v>
      </c>
      <c r="L74" s="664">
        <v>0.5</v>
      </c>
      <c r="M74" s="664">
        <v>833.33375000000001</v>
      </c>
      <c r="N74" s="667">
        <v>14</v>
      </c>
      <c r="O74" s="667">
        <v>11666.67</v>
      </c>
      <c r="P74" s="680">
        <v>0.87499981250009373</v>
      </c>
      <c r="Q74" s="668">
        <v>833.33357142857142</v>
      </c>
    </row>
    <row r="75" spans="1:17" ht="14.4" customHeight="1" x14ac:dyDescent="0.3">
      <c r="A75" s="663" t="s">
        <v>3665</v>
      </c>
      <c r="B75" s="664" t="s">
        <v>533</v>
      </c>
      <c r="C75" s="664" t="s">
        <v>3662</v>
      </c>
      <c r="D75" s="664" t="s">
        <v>3772</v>
      </c>
      <c r="E75" s="664" t="s">
        <v>3773</v>
      </c>
      <c r="F75" s="667">
        <v>38</v>
      </c>
      <c r="G75" s="667">
        <v>211.11</v>
      </c>
      <c r="H75" s="664">
        <v>1</v>
      </c>
      <c r="I75" s="664">
        <v>5.5555263157894741</v>
      </c>
      <c r="J75" s="667">
        <v>43</v>
      </c>
      <c r="K75" s="667">
        <v>238.9</v>
      </c>
      <c r="L75" s="664">
        <v>1.1316375349343943</v>
      </c>
      <c r="M75" s="664">
        <v>5.5558139534883724</v>
      </c>
      <c r="N75" s="667">
        <v>51</v>
      </c>
      <c r="O75" s="667">
        <v>283.34000000000003</v>
      </c>
      <c r="P75" s="680">
        <v>1.342143906020558</v>
      </c>
      <c r="Q75" s="668">
        <v>5.5556862745098048</v>
      </c>
    </row>
    <row r="76" spans="1:17" ht="14.4" customHeight="1" x14ac:dyDescent="0.3">
      <c r="A76" s="663" t="s">
        <v>3665</v>
      </c>
      <c r="B76" s="664" t="s">
        <v>533</v>
      </c>
      <c r="C76" s="664" t="s">
        <v>3662</v>
      </c>
      <c r="D76" s="664" t="s">
        <v>3774</v>
      </c>
      <c r="E76" s="664" t="s">
        <v>3775</v>
      </c>
      <c r="F76" s="667">
        <v>1</v>
      </c>
      <c r="G76" s="667">
        <v>222.22</v>
      </c>
      <c r="H76" s="664">
        <v>1</v>
      </c>
      <c r="I76" s="664">
        <v>222.22</v>
      </c>
      <c r="J76" s="667"/>
      <c r="K76" s="667"/>
      <c r="L76" s="664"/>
      <c r="M76" s="664"/>
      <c r="N76" s="667">
        <v>2</v>
      </c>
      <c r="O76" s="667">
        <v>444.44</v>
      </c>
      <c r="P76" s="680">
        <v>2</v>
      </c>
      <c r="Q76" s="668">
        <v>222.22</v>
      </c>
    </row>
    <row r="77" spans="1:17" ht="14.4" customHeight="1" x14ac:dyDescent="0.3">
      <c r="A77" s="663" t="s">
        <v>3665</v>
      </c>
      <c r="B77" s="664" t="s">
        <v>533</v>
      </c>
      <c r="C77" s="664" t="s">
        <v>3662</v>
      </c>
      <c r="D77" s="664" t="s">
        <v>3776</v>
      </c>
      <c r="E77" s="664" t="s">
        <v>3777</v>
      </c>
      <c r="F77" s="667"/>
      <c r="G77" s="667"/>
      <c r="H77" s="664"/>
      <c r="I77" s="664"/>
      <c r="J77" s="667">
        <v>0</v>
      </c>
      <c r="K77" s="667">
        <v>0</v>
      </c>
      <c r="L77" s="664"/>
      <c r="M77" s="664"/>
      <c r="N77" s="667"/>
      <c r="O77" s="667"/>
      <c r="P77" s="680"/>
      <c r="Q77" s="668"/>
    </row>
    <row r="78" spans="1:17" ht="14.4" customHeight="1" x14ac:dyDescent="0.3">
      <c r="A78" s="663" t="s">
        <v>3665</v>
      </c>
      <c r="B78" s="664" t="s">
        <v>533</v>
      </c>
      <c r="C78" s="664" t="s">
        <v>3662</v>
      </c>
      <c r="D78" s="664" t="s">
        <v>3778</v>
      </c>
      <c r="E78" s="664" t="s">
        <v>3779</v>
      </c>
      <c r="F78" s="667"/>
      <c r="G78" s="667"/>
      <c r="H78" s="664"/>
      <c r="I78" s="664"/>
      <c r="J78" s="667">
        <v>0</v>
      </c>
      <c r="K78" s="667">
        <v>0</v>
      </c>
      <c r="L78" s="664"/>
      <c r="M78" s="664"/>
      <c r="N78" s="667"/>
      <c r="O78" s="667"/>
      <c r="P78" s="680"/>
      <c r="Q78" s="668"/>
    </row>
    <row r="79" spans="1:17" ht="14.4" customHeight="1" x14ac:dyDescent="0.3">
      <c r="A79" s="663" t="s">
        <v>3665</v>
      </c>
      <c r="B79" s="664" t="s">
        <v>536</v>
      </c>
      <c r="C79" s="664" t="s">
        <v>3662</v>
      </c>
      <c r="D79" s="664" t="s">
        <v>3663</v>
      </c>
      <c r="E79" s="664" t="s">
        <v>3664</v>
      </c>
      <c r="F79" s="667">
        <v>1</v>
      </c>
      <c r="G79" s="667">
        <v>327.78</v>
      </c>
      <c r="H79" s="664">
        <v>1</v>
      </c>
      <c r="I79" s="664">
        <v>327.78</v>
      </c>
      <c r="J79" s="667"/>
      <c r="K79" s="667"/>
      <c r="L79" s="664"/>
      <c r="M79" s="664"/>
      <c r="N79" s="667">
        <v>1</v>
      </c>
      <c r="O79" s="667">
        <v>344.44</v>
      </c>
      <c r="P79" s="680">
        <v>1.0508267740557693</v>
      </c>
      <c r="Q79" s="668">
        <v>344.44</v>
      </c>
    </row>
    <row r="80" spans="1:17" ht="14.4" customHeight="1" x14ac:dyDescent="0.3">
      <c r="A80" s="663" t="s">
        <v>3665</v>
      </c>
      <c r="B80" s="664" t="s">
        <v>3647</v>
      </c>
      <c r="C80" s="664" t="s">
        <v>3662</v>
      </c>
      <c r="D80" s="664" t="s">
        <v>3695</v>
      </c>
      <c r="E80" s="664" t="s">
        <v>3696</v>
      </c>
      <c r="F80" s="667">
        <v>1</v>
      </c>
      <c r="G80" s="667">
        <v>105.56</v>
      </c>
      <c r="H80" s="664">
        <v>1</v>
      </c>
      <c r="I80" s="664">
        <v>105.56</v>
      </c>
      <c r="J80" s="667">
        <v>1</v>
      </c>
      <c r="K80" s="667">
        <v>105.56</v>
      </c>
      <c r="L80" s="664">
        <v>1</v>
      </c>
      <c r="M80" s="664">
        <v>105.56</v>
      </c>
      <c r="N80" s="667">
        <v>1</v>
      </c>
      <c r="O80" s="667">
        <v>105.56</v>
      </c>
      <c r="P80" s="680">
        <v>1</v>
      </c>
      <c r="Q80" s="668">
        <v>105.56</v>
      </c>
    </row>
    <row r="81" spans="1:17" ht="14.4" customHeight="1" x14ac:dyDescent="0.3">
      <c r="A81" s="663" t="s">
        <v>3665</v>
      </c>
      <c r="B81" s="664" t="s">
        <v>3647</v>
      </c>
      <c r="C81" s="664" t="s">
        <v>3662</v>
      </c>
      <c r="D81" s="664" t="s">
        <v>3697</v>
      </c>
      <c r="E81" s="664" t="s">
        <v>3698</v>
      </c>
      <c r="F81" s="667">
        <v>8</v>
      </c>
      <c r="G81" s="667">
        <v>622.22</v>
      </c>
      <c r="H81" s="664">
        <v>1</v>
      </c>
      <c r="I81" s="664">
        <v>77.777500000000003</v>
      </c>
      <c r="J81" s="667">
        <v>7</v>
      </c>
      <c r="K81" s="667">
        <v>544.45999999999992</v>
      </c>
      <c r="L81" s="664">
        <v>0.87502812510044659</v>
      </c>
      <c r="M81" s="664">
        <v>77.779999999999987</v>
      </c>
      <c r="N81" s="667">
        <v>3</v>
      </c>
      <c r="O81" s="667">
        <v>233.34</v>
      </c>
      <c r="P81" s="680">
        <v>0.3750120536144772</v>
      </c>
      <c r="Q81" s="668">
        <v>77.78</v>
      </c>
    </row>
    <row r="82" spans="1:17" ht="14.4" customHeight="1" x14ac:dyDescent="0.3">
      <c r="A82" s="663" t="s">
        <v>3665</v>
      </c>
      <c r="B82" s="664" t="s">
        <v>3647</v>
      </c>
      <c r="C82" s="664" t="s">
        <v>3662</v>
      </c>
      <c r="D82" s="664" t="s">
        <v>3699</v>
      </c>
      <c r="E82" s="664" t="s">
        <v>3700</v>
      </c>
      <c r="F82" s="667">
        <v>2</v>
      </c>
      <c r="G82" s="667">
        <v>500</v>
      </c>
      <c r="H82" s="664">
        <v>1</v>
      </c>
      <c r="I82" s="664">
        <v>250</v>
      </c>
      <c r="J82" s="667">
        <v>4</v>
      </c>
      <c r="K82" s="667">
        <v>1000</v>
      </c>
      <c r="L82" s="664">
        <v>2</v>
      </c>
      <c r="M82" s="664">
        <v>250</v>
      </c>
      <c r="N82" s="667">
        <v>12</v>
      </c>
      <c r="O82" s="667">
        <v>3000</v>
      </c>
      <c r="P82" s="680">
        <v>6</v>
      </c>
      <c r="Q82" s="668">
        <v>250</v>
      </c>
    </row>
    <row r="83" spans="1:17" ht="14.4" customHeight="1" x14ac:dyDescent="0.3">
      <c r="A83" s="663" t="s">
        <v>3665</v>
      </c>
      <c r="B83" s="664" t="s">
        <v>3647</v>
      </c>
      <c r="C83" s="664" t="s">
        <v>3662</v>
      </c>
      <c r="D83" s="664" t="s">
        <v>3780</v>
      </c>
      <c r="E83" s="664" t="s">
        <v>3781</v>
      </c>
      <c r="F83" s="667"/>
      <c r="G83" s="667"/>
      <c r="H83" s="664"/>
      <c r="I83" s="664"/>
      <c r="J83" s="667">
        <v>1</v>
      </c>
      <c r="K83" s="667">
        <v>300</v>
      </c>
      <c r="L83" s="664"/>
      <c r="M83" s="664">
        <v>300</v>
      </c>
      <c r="N83" s="667"/>
      <c r="O83" s="667"/>
      <c r="P83" s="680"/>
      <c r="Q83" s="668"/>
    </row>
    <row r="84" spans="1:17" ht="14.4" customHeight="1" x14ac:dyDescent="0.3">
      <c r="A84" s="663" t="s">
        <v>3665</v>
      </c>
      <c r="B84" s="664" t="s">
        <v>3647</v>
      </c>
      <c r="C84" s="664" t="s">
        <v>3662</v>
      </c>
      <c r="D84" s="664" t="s">
        <v>3701</v>
      </c>
      <c r="E84" s="664" t="s">
        <v>3702</v>
      </c>
      <c r="F84" s="667">
        <v>1012</v>
      </c>
      <c r="G84" s="667">
        <v>112444.45</v>
      </c>
      <c r="H84" s="664">
        <v>1</v>
      </c>
      <c r="I84" s="664">
        <v>111.11111660079051</v>
      </c>
      <c r="J84" s="667">
        <v>924</v>
      </c>
      <c r="K84" s="667">
        <v>102666.67</v>
      </c>
      <c r="L84" s="664">
        <v>0.91304346279429538</v>
      </c>
      <c r="M84" s="664">
        <v>111.11111471861472</v>
      </c>
      <c r="N84" s="667">
        <v>989</v>
      </c>
      <c r="O84" s="667">
        <v>115383.34</v>
      </c>
      <c r="P84" s="680">
        <v>1.0261363722264638</v>
      </c>
      <c r="Q84" s="668">
        <v>116.66667340748231</v>
      </c>
    </row>
    <row r="85" spans="1:17" ht="14.4" customHeight="1" x14ac:dyDescent="0.3">
      <c r="A85" s="663" t="s">
        <v>3665</v>
      </c>
      <c r="B85" s="664" t="s">
        <v>3647</v>
      </c>
      <c r="C85" s="664" t="s">
        <v>3662</v>
      </c>
      <c r="D85" s="664" t="s">
        <v>3703</v>
      </c>
      <c r="E85" s="664" t="s">
        <v>3704</v>
      </c>
      <c r="F85" s="667">
        <v>7</v>
      </c>
      <c r="G85" s="667">
        <v>2450</v>
      </c>
      <c r="H85" s="664">
        <v>1</v>
      </c>
      <c r="I85" s="664">
        <v>350</v>
      </c>
      <c r="J85" s="667"/>
      <c r="K85" s="667"/>
      <c r="L85" s="664"/>
      <c r="M85" s="664"/>
      <c r="N85" s="667"/>
      <c r="O85" s="667"/>
      <c r="P85" s="680"/>
      <c r="Q85" s="668"/>
    </row>
    <row r="86" spans="1:17" ht="14.4" customHeight="1" x14ac:dyDescent="0.3">
      <c r="A86" s="663" t="s">
        <v>3665</v>
      </c>
      <c r="B86" s="664" t="s">
        <v>3647</v>
      </c>
      <c r="C86" s="664" t="s">
        <v>3662</v>
      </c>
      <c r="D86" s="664" t="s">
        <v>3705</v>
      </c>
      <c r="E86" s="664" t="s">
        <v>3706</v>
      </c>
      <c r="F86" s="667">
        <v>36</v>
      </c>
      <c r="G86" s="667">
        <v>9337.7799999999988</v>
      </c>
      <c r="H86" s="664">
        <v>1</v>
      </c>
      <c r="I86" s="664">
        <v>259.38277777777773</v>
      </c>
      <c r="J86" s="667">
        <v>37</v>
      </c>
      <c r="K86" s="667">
        <v>9948.9</v>
      </c>
      <c r="L86" s="664">
        <v>1.0654459625307087</v>
      </c>
      <c r="M86" s="664">
        <v>268.88918918918915</v>
      </c>
      <c r="N86" s="667">
        <v>25</v>
      </c>
      <c r="O86" s="667">
        <v>7500</v>
      </c>
      <c r="P86" s="680">
        <v>0.80318876649482007</v>
      </c>
      <c r="Q86" s="668">
        <v>300</v>
      </c>
    </row>
    <row r="87" spans="1:17" ht="14.4" customHeight="1" x14ac:dyDescent="0.3">
      <c r="A87" s="663" t="s">
        <v>3665</v>
      </c>
      <c r="B87" s="664" t="s">
        <v>3647</v>
      </c>
      <c r="C87" s="664" t="s">
        <v>3662</v>
      </c>
      <c r="D87" s="664" t="s">
        <v>3707</v>
      </c>
      <c r="E87" s="664" t="s">
        <v>3708</v>
      </c>
      <c r="F87" s="667"/>
      <c r="G87" s="667"/>
      <c r="H87" s="664"/>
      <c r="I87" s="664"/>
      <c r="J87" s="667"/>
      <c r="K87" s="667"/>
      <c r="L87" s="664"/>
      <c r="M87" s="664"/>
      <c r="N87" s="667">
        <v>1</v>
      </c>
      <c r="O87" s="667">
        <v>294.44</v>
      </c>
      <c r="P87" s="680"/>
      <c r="Q87" s="668">
        <v>294.44</v>
      </c>
    </row>
    <row r="88" spans="1:17" ht="14.4" customHeight="1" x14ac:dyDescent="0.3">
      <c r="A88" s="663" t="s">
        <v>3665</v>
      </c>
      <c r="B88" s="664" t="s">
        <v>3647</v>
      </c>
      <c r="C88" s="664" t="s">
        <v>3662</v>
      </c>
      <c r="D88" s="664" t="s">
        <v>3711</v>
      </c>
      <c r="E88" s="664" t="s">
        <v>3712</v>
      </c>
      <c r="F88" s="667">
        <v>225</v>
      </c>
      <c r="G88" s="667">
        <v>42000</v>
      </c>
      <c r="H88" s="664">
        <v>1</v>
      </c>
      <c r="I88" s="664">
        <v>186.66666666666666</v>
      </c>
      <c r="J88" s="667">
        <v>181</v>
      </c>
      <c r="K88" s="667">
        <v>33786.67</v>
      </c>
      <c r="L88" s="664">
        <v>0.8044445238095238</v>
      </c>
      <c r="M88" s="664">
        <v>186.66668508287293</v>
      </c>
      <c r="N88" s="667">
        <v>204</v>
      </c>
      <c r="O88" s="667">
        <v>43066.679999999993</v>
      </c>
      <c r="P88" s="680">
        <v>1.0253971428571427</v>
      </c>
      <c r="Q88" s="668">
        <v>211.11117647058819</v>
      </c>
    </row>
    <row r="89" spans="1:17" ht="14.4" customHeight="1" x14ac:dyDescent="0.3">
      <c r="A89" s="663" t="s">
        <v>3665</v>
      </c>
      <c r="B89" s="664" t="s">
        <v>3647</v>
      </c>
      <c r="C89" s="664" t="s">
        <v>3662</v>
      </c>
      <c r="D89" s="664" t="s">
        <v>3713</v>
      </c>
      <c r="E89" s="664" t="s">
        <v>3714</v>
      </c>
      <c r="F89" s="667">
        <v>269</v>
      </c>
      <c r="G89" s="667">
        <v>156916.66999999998</v>
      </c>
      <c r="H89" s="664">
        <v>1</v>
      </c>
      <c r="I89" s="664">
        <v>583.33334572490696</v>
      </c>
      <c r="J89" s="667">
        <v>193</v>
      </c>
      <c r="K89" s="667">
        <v>112583.33</v>
      </c>
      <c r="L89" s="664">
        <v>0.71747208247536742</v>
      </c>
      <c r="M89" s="664">
        <v>583.33331606217621</v>
      </c>
      <c r="N89" s="667">
        <v>343</v>
      </c>
      <c r="O89" s="667">
        <v>200083.33000000002</v>
      </c>
      <c r="P89" s="680">
        <v>1.2750928884738635</v>
      </c>
      <c r="Q89" s="668">
        <v>583.33332361516045</v>
      </c>
    </row>
    <row r="90" spans="1:17" ht="14.4" customHeight="1" x14ac:dyDescent="0.3">
      <c r="A90" s="663" t="s">
        <v>3665</v>
      </c>
      <c r="B90" s="664" t="s">
        <v>3647</v>
      </c>
      <c r="C90" s="664" t="s">
        <v>3662</v>
      </c>
      <c r="D90" s="664" t="s">
        <v>3715</v>
      </c>
      <c r="E90" s="664" t="s">
        <v>3716</v>
      </c>
      <c r="F90" s="667">
        <v>131</v>
      </c>
      <c r="G90" s="667">
        <v>61133.33</v>
      </c>
      <c r="H90" s="664">
        <v>1</v>
      </c>
      <c r="I90" s="664">
        <v>466.66664122137405</v>
      </c>
      <c r="J90" s="667">
        <v>123</v>
      </c>
      <c r="K90" s="667">
        <v>57400</v>
      </c>
      <c r="L90" s="664">
        <v>0.93893134890574415</v>
      </c>
      <c r="M90" s="664">
        <v>466.66666666666669</v>
      </c>
      <c r="N90" s="667">
        <v>126</v>
      </c>
      <c r="O90" s="667">
        <v>58800.009999999995</v>
      </c>
      <c r="P90" s="680">
        <v>0.96183227709009134</v>
      </c>
      <c r="Q90" s="668">
        <v>466.66674603174602</v>
      </c>
    </row>
    <row r="91" spans="1:17" ht="14.4" customHeight="1" x14ac:dyDescent="0.3">
      <c r="A91" s="663" t="s">
        <v>3665</v>
      </c>
      <c r="B91" s="664" t="s">
        <v>3647</v>
      </c>
      <c r="C91" s="664" t="s">
        <v>3662</v>
      </c>
      <c r="D91" s="664" t="s">
        <v>3717</v>
      </c>
      <c r="E91" s="664" t="s">
        <v>3716</v>
      </c>
      <c r="F91" s="667">
        <v>31</v>
      </c>
      <c r="G91" s="667">
        <v>31000</v>
      </c>
      <c r="H91" s="664">
        <v>1</v>
      </c>
      <c r="I91" s="664">
        <v>1000</v>
      </c>
      <c r="J91" s="667">
        <v>30</v>
      </c>
      <c r="K91" s="667">
        <v>30000</v>
      </c>
      <c r="L91" s="664">
        <v>0.967741935483871</v>
      </c>
      <c r="M91" s="664">
        <v>1000</v>
      </c>
      <c r="N91" s="667">
        <v>40</v>
      </c>
      <c r="O91" s="667">
        <v>40000</v>
      </c>
      <c r="P91" s="680">
        <v>1.2903225806451613</v>
      </c>
      <c r="Q91" s="668">
        <v>1000</v>
      </c>
    </row>
    <row r="92" spans="1:17" ht="14.4" customHeight="1" x14ac:dyDescent="0.3">
      <c r="A92" s="663" t="s">
        <v>3665</v>
      </c>
      <c r="B92" s="664" t="s">
        <v>3647</v>
      </c>
      <c r="C92" s="664" t="s">
        <v>3662</v>
      </c>
      <c r="D92" s="664" t="s">
        <v>3720</v>
      </c>
      <c r="E92" s="664" t="s">
        <v>3721</v>
      </c>
      <c r="F92" s="667">
        <v>3</v>
      </c>
      <c r="G92" s="667">
        <v>150</v>
      </c>
      <c r="H92" s="664">
        <v>1</v>
      </c>
      <c r="I92" s="664">
        <v>50</v>
      </c>
      <c r="J92" s="667">
        <v>5</v>
      </c>
      <c r="K92" s="667">
        <v>250</v>
      </c>
      <c r="L92" s="664">
        <v>1.6666666666666667</v>
      </c>
      <c r="M92" s="664">
        <v>50</v>
      </c>
      <c r="N92" s="667">
        <v>5</v>
      </c>
      <c r="O92" s="667">
        <v>250</v>
      </c>
      <c r="P92" s="680">
        <v>1.6666666666666667</v>
      </c>
      <c r="Q92" s="668">
        <v>50</v>
      </c>
    </row>
    <row r="93" spans="1:17" ht="14.4" customHeight="1" x14ac:dyDescent="0.3">
      <c r="A93" s="663" t="s">
        <v>3665</v>
      </c>
      <c r="B93" s="664" t="s">
        <v>3647</v>
      </c>
      <c r="C93" s="664" t="s">
        <v>3662</v>
      </c>
      <c r="D93" s="664" t="s">
        <v>3722</v>
      </c>
      <c r="E93" s="664" t="s">
        <v>3723</v>
      </c>
      <c r="F93" s="667">
        <v>1</v>
      </c>
      <c r="G93" s="667">
        <v>5.5600000000000005</v>
      </c>
      <c r="H93" s="664">
        <v>1</v>
      </c>
      <c r="I93" s="664">
        <v>5.5600000000000005</v>
      </c>
      <c r="J93" s="667">
        <v>5</v>
      </c>
      <c r="K93" s="667">
        <v>27.790000000000003</v>
      </c>
      <c r="L93" s="664">
        <v>4.9982014388489207</v>
      </c>
      <c r="M93" s="664">
        <v>5.5580000000000007</v>
      </c>
      <c r="N93" s="667">
        <v>3</v>
      </c>
      <c r="O93" s="667">
        <v>16.670000000000002</v>
      </c>
      <c r="P93" s="680">
        <v>2.9982014388489211</v>
      </c>
      <c r="Q93" s="668">
        <v>5.5566666666666675</v>
      </c>
    </row>
    <row r="94" spans="1:17" ht="14.4" customHeight="1" x14ac:dyDescent="0.3">
      <c r="A94" s="663" t="s">
        <v>3665</v>
      </c>
      <c r="B94" s="664" t="s">
        <v>3647</v>
      </c>
      <c r="C94" s="664" t="s">
        <v>3662</v>
      </c>
      <c r="D94" s="664" t="s">
        <v>3732</v>
      </c>
      <c r="E94" s="664" t="s">
        <v>3733</v>
      </c>
      <c r="F94" s="667">
        <v>40</v>
      </c>
      <c r="G94" s="667">
        <v>12222.22</v>
      </c>
      <c r="H94" s="664">
        <v>1</v>
      </c>
      <c r="I94" s="664">
        <v>305.55549999999999</v>
      </c>
      <c r="J94" s="667">
        <v>20</v>
      </c>
      <c r="K94" s="667">
        <v>6111.12</v>
      </c>
      <c r="L94" s="664">
        <v>0.50000081818196696</v>
      </c>
      <c r="M94" s="664">
        <v>305.55599999999998</v>
      </c>
      <c r="N94" s="667">
        <v>22</v>
      </c>
      <c r="O94" s="667">
        <v>6722.22</v>
      </c>
      <c r="P94" s="680">
        <v>0.54999991818180338</v>
      </c>
      <c r="Q94" s="668">
        <v>305.55545454545455</v>
      </c>
    </row>
    <row r="95" spans="1:17" ht="14.4" customHeight="1" x14ac:dyDescent="0.3">
      <c r="A95" s="663" t="s">
        <v>3665</v>
      </c>
      <c r="B95" s="664" t="s">
        <v>3647</v>
      </c>
      <c r="C95" s="664" t="s">
        <v>3662</v>
      </c>
      <c r="D95" s="664" t="s">
        <v>3736</v>
      </c>
      <c r="E95" s="664" t="s">
        <v>3737</v>
      </c>
      <c r="F95" s="667">
        <v>58</v>
      </c>
      <c r="G95" s="667">
        <v>26422.230000000003</v>
      </c>
      <c r="H95" s="664">
        <v>1</v>
      </c>
      <c r="I95" s="664">
        <v>455.55568965517244</v>
      </c>
      <c r="J95" s="667">
        <v>93</v>
      </c>
      <c r="K95" s="667">
        <v>42366.66</v>
      </c>
      <c r="L95" s="664">
        <v>1.6034475515503421</v>
      </c>
      <c r="M95" s="664">
        <v>455.55548387096781</v>
      </c>
      <c r="N95" s="667">
        <v>99</v>
      </c>
      <c r="O95" s="667">
        <v>45100.01</v>
      </c>
      <c r="P95" s="680">
        <v>1.7068964277428513</v>
      </c>
      <c r="Q95" s="668">
        <v>455.55565656565659</v>
      </c>
    </row>
    <row r="96" spans="1:17" ht="14.4" customHeight="1" x14ac:dyDescent="0.3">
      <c r="A96" s="663" t="s">
        <v>3665</v>
      </c>
      <c r="B96" s="664" t="s">
        <v>3647</v>
      </c>
      <c r="C96" s="664" t="s">
        <v>3662</v>
      </c>
      <c r="D96" s="664" t="s">
        <v>3740</v>
      </c>
      <c r="E96" s="664" t="s">
        <v>3741</v>
      </c>
      <c r="F96" s="667">
        <v>1</v>
      </c>
      <c r="G96" s="667">
        <v>58.89</v>
      </c>
      <c r="H96" s="664">
        <v>1</v>
      </c>
      <c r="I96" s="664">
        <v>58.89</v>
      </c>
      <c r="J96" s="667"/>
      <c r="K96" s="667"/>
      <c r="L96" s="664"/>
      <c r="M96" s="664"/>
      <c r="N96" s="667"/>
      <c r="O96" s="667"/>
      <c r="P96" s="680"/>
      <c r="Q96" s="668"/>
    </row>
    <row r="97" spans="1:17" ht="14.4" customHeight="1" x14ac:dyDescent="0.3">
      <c r="A97" s="663" t="s">
        <v>3665</v>
      </c>
      <c r="B97" s="664" t="s">
        <v>3647</v>
      </c>
      <c r="C97" s="664" t="s">
        <v>3662</v>
      </c>
      <c r="D97" s="664" t="s">
        <v>3742</v>
      </c>
      <c r="E97" s="664" t="s">
        <v>3743</v>
      </c>
      <c r="F97" s="667">
        <v>55</v>
      </c>
      <c r="G97" s="667">
        <v>4277.7699999999995</v>
      </c>
      <c r="H97" s="664">
        <v>1</v>
      </c>
      <c r="I97" s="664">
        <v>77.777636363636361</v>
      </c>
      <c r="J97" s="667">
        <v>39</v>
      </c>
      <c r="K97" s="667">
        <v>3033.33</v>
      </c>
      <c r="L97" s="664">
        <v>0.7090914191272556</v>
      </c>
      <c r="M97" s="664">
        <v>77.777692307692305</v>
      </c>
      <c r="N97" s="667">
        <v>56</v>
      </c>
      <c r="O97" s="667">
        <v>4355.5599999999995</v>
      </c>
      <c r="P97" s="680">
        <v>1.0181847083877815</v>
      </c>
      <c r="Q97" s="668">
        <v>77.77785714285713</v>
      </c>
    </row>
    <row r="98" spans="1:17" ht="14.4" customHeight="1" x14ac:dyDescent="0.3">
      <c r="A98" s="663" t="s">
        <v>3665</v>
      </c>
      <c r="B98" s="664" t="s">
        <v>3647</v>
      </c>
      <c r="C98" s="664" t="s">
        <v>3662</v>
      </c>
      <c r="D98" s="664" t="s">
        <v>3782</v>
      </c>
      <c r="E98" s="664" t="s">
        <v>3783</v>
      </c>
      <c r="F98" s="667">
        <v>3</v>
      </c>
      <c r="G98" s="667">
        <v>2100</v>
      </c>
      <c r="H98" s="664">
        <v>1</v>
      </c>
      <c r="I98" s="664">
        <v>700</v>
      </c>
      <c r="J98" s="667">
        <v>1</v>
      </c>
      <c r="K98" s="667">
        <v>700</v>
      </c>
      <c r="L98" s="664">
        <v>0.33333333333333331</v>
      </c>
      <c r="M98" s="664">
        <v>700</v>
      </c>
      <c r="N98" s="667"/>
      <c r="O98" s="667"/>
      <c r="P98" s="680"/>
      <c r="Q98" s="668"/>
    </row>
    <row r="99" spans="1:17" ht="14.4" customHeight="1" x14ac:dyDescent="0.3">
      <c r="A99" s="663" t="s">
        <v>3665</v>
      </c>
      <c r="B99" s="664" t="s">
        <v>3647</v>
      </c>
      <c r="C99" s="664" t="s">
        <v>3662</v>
      </c>
      <c r="D99" s="664" t="s">
        <v>3784</v>
      </c>
      <c r="E99" s="664" t="s">
        <v>3785</v>
      </c>
      <c r="F99" s="667"/>
      <c r="G99" s="667"/>
      <c r="H99" s="664"/>
      <c r="I99" s="664"/>
      <c r="J99" s="667"/>
      <c r="K99" s="667"/>
      <c r="L99" s="664"/>
      <c r="M99" s="664"/>
      <c r="N99" s="667">
        <v>1</v>
      </c>
      <c r="O99" s="667">
        <v>1111.1099999999999</v>
      </c>
      <c r="P99" s="680"/>
      <c r="Q99" s="668">
        <v>1111.1099999999999</v>
      </c>
    </row>
    <row r="100" spans="1:17" ht="14.4" customHeight="1" x14ac:dyDescent="0.3">
      <c r="A100" s="663" t="s">
        <v>3665</v>
      </c>
      <c r="B100" s="664" t="s">
        <v>3647</v>
      </c>
      <c r="C100" s="664" t="s">
        <v>3662</v>
      </c>
      <c r="D100" s="664" t="s">
        <v>3748</v>
      </c>
      <c r="E100" s="664" t="s">
        <v>3749</v>
      </c>
      <c r="F100" s="667">
        <v>408</v>
      </c>
      <c r="G100" s="667">
        <v>36266.659999999996</v>
      </c>
      <c r="H100" s="664">
        <v>1</v>
      </c>
      <c r="I100" s="664">
        <v>88.888872549019595</v>
      </c>
      <c r="J100" s="667">
        <v>372</v>
      </c>
      <c r="K100" s="667">
        <v>33066.659999999996</v>
      </c>
      <c r="L100" s="664">
        <v>0.9117646896626268</v>
      </c>
      <c r="M100" s="664">
        <v>88.888870967741923</v>
      </c>
      <c r="N100" s="667">
        <v>452</v>
      </c>
      <c r="O100" s="667">
        <v>42688.880000000005</v>
      </c>
      <c r="P100" s="680">
        <v>1.1770833046109019</v>
      </c>
      <c r="Q100" s="668">
        <v>94.444424778761075</v>
      </c>
    </row>
    <row r="101" spans="1:17" ht="14.4" customHeight="1" x14ac:dyDescent="0.3">
      <c r="A101" s="663" t="s">
        <v>3665</v>
      </c>
      <c r="B101" s="664" t="s">
        <v>3647</v>
      </c>
      <c r="C101" s="664" t="s">
        <v>3662</v>
      </c>
      <c r="D101" s="664" t="s">
        <v>3752</v>
      </c>
      <c r="E101" s="664" t="s">
        <v>3753</v>
      </c>
      <c r="F101" s="667">
        <v>85</v>
      </c>
      <c r="G101" s="667">
        <v>8216.68</v>
      </c>
      <c r="H101" s="664">
        <v>1</v>
      </c>
      <c r="I101" s="664">
        <v>96.666823529411772</v>
      </c>
      <c r="J101" s="667">
        <v>71</v>
      </c>
      <c r="K101" s="667">
        <v>6863.33</v>
      </c>
      <c r="L101" s="664">
        <v>0.83529235652355938</v>
      </c>
      <c r="M101" s="664">
        <v>96.66661971830986</v>
      </c>
      <c r="N101" s="667">
        <v>48</v>
      </c>
      <c r="O101" s="667">
        <v>4640</v>
      </c>
      <c r="P101" s="680">
        <v>0.5647049659959984</v>
      </c>
      <c r="Q101" s="668">
        <v>96.666666666666671</v>
      </c>
    </row>
    <row r="102" spans="1:17" ht="14.4" customHeight="1" x14ac:dyDescent="0.3">
      <c r="A102" s="663" t="s">
        <v>3665</v>
      </c>
      <c r="B102" s="664" t="s">
        <v>3647</v>
      </c>
      <c r="C102" s="664" t="s">
        <v>3662</v>
      </c>
      <c r="D102" s="664" t="s">
        <v>3758</v>
      </c>
      <c r="E102" s="664" t="s">
        <v>3759</v>
      </c>
      <c r="F102" s="667">
        <v>1</v>
      </c>
      <c r="G102" s="667">
        <v>140</v>
      </c>
      <c r="H102" s="664">
        <v>1</v>
      </c>
      <c r="I102" s="664">
        <v>140</v>
      </c>
      <c r="J102" s="667"/>
      <c r="K102" s="667"/>
      <c r="L102" s="664"/>
      <c r="M102" s="664"/>
      <c r="N102" s="667"/>
      <c r="O102" s="667"/>
      <c r="P102" s="680"/>
      <c r="Q102" s="668"/>
    </row>
    <row r="103" spans="1:17" ht="14.4" customHeight="1" x14ac:dyDescent="0.3">
      <c r="A103" s="663" t="s">
        <v>3665</v>
      </c>
      <c r="B103" s="664" t="s">
        <v>3647</v>
      </c>
      <c r="C103" s="664" t="s">
        <v>3662</v>
      </c>
      <c r="D103" s="664" t="s">
        <v>3762</v>
      </c>
      <c r="E103" s="664" t="s">
        <v>3763</v>
      </c>
      <c r="F103" s="667">
        <v>1195</v>
      </c>
      <c r="G103" s="667">
        <v>1533583.3399999999</v>
      </c>
      <c r="H103" s="664">
        <v>1</v>
      </c>
      <c r="I103" s="664">
        <v>1283.3333389121337</v>
      </c>
      <c r="J103" s="667">
        <v>1141</v>
      </c>
      <c r="K103" s="667">
        <v>1464283.3399999999</v>
      </c>
      <c r="L103" s="664">
        <v>0.95481171567761036</v>
      </c>
      <c r="M103" s="664">
        <v>1283.3333391761612</v>
      </c>
      <c r="N103" s="667">
        <v>1218</v>
      </c>
      <c r="O103" s="667">
        <v>1563100</v>
      </c>
      <c r="P103" s="680">
        <v>1.0192468574939006</v>
      </c>
      <c r="Q103" s="668">
        <v>1283.3333333333333</v>
      </c>
    </row>
    <row r="104" spans="1:17" ht="14.4" customHeight="1" x14ac:dyDescent="0.3">
      <c r="A104" s="663" t="s">
        <v>3665</v>
      </c>
      <c r="B104" s="664" t="s">
        <v>3647</v>
      </c>
      <c r="C104" s="664" t="s">
        <v>3662</v>
      </c>
      <c r="D104" s="664" t="s">
        <v>3766</v>
      </c>
      <c r="E104" s="664" t="s">
        <v>3767</v>
      </c>
      <c r="F104" s="667">
        <v>1</v>
      </c>
      <c r="G104" s="667">
        <v>116.67</v>
      </c>
      <c r="H104" s="664">
        <v>1</v>
      </c>
      <c r="I104" s="664">
        <v>116.67</v>
      </c>
      <c r="J104" s="667"/>
      <c r="K104" s="667"/>
      <c r="L104" s="664"/>
      <c r="M104" s="664"/>
      <c r="N104" s="667">
        <v>1</v>
      </c>
      <c r="O104" s="667">
        <v>116.67</v>
      </c>
      <c r="P104" s="680">
        <v>1</v>
      </c>
      <c r="Q104" s="668">
        <v>116.67</v>
      </c>
    </row>
    <row r="105" spans="1:17" ht="14.4" customHeight="1" x14ac:dyDescent="0.3">
      <c r="A105" s="663" t="s">
        <v>3665</v>
      </c>
      <c r="B105" s="664" t="s">
        <v>3647</v>
      </c>
      <c r="C105" s="664" t="s">
        <v>3662</v>
      </c>
      <c r="D105" s="664" t="s">
        <v>3768</v>
      </c>
      <c r="E105" s="664" t="s">
        <v>3769</v>
      </c>
      <c r="F105" s="667">
        <v>42</v>
      </c>
      <c r="G105" s="667">
        <v>19600</v>
      </c>
      <c r="H105" s="664">
        <v>1</v>
      </c>
      <c r="I105" s="664">
        <v>466.66666666666669</v>
      </c>
      <c r="J105" s="667">
        <v>56</v>
      </c>
      <c r="K105" s="667">
        <v>26133.33</v>
      </c>
      <c r="L105" s="664">
        <v>1.3333331632653063</v>
      </c>
      <c r="M105" s="664">
        <v>466.66660714285717</v>
      </c>
      <c r="N105" s="667">
        <v>41</v>
      </c>
      <c r="O105" s="667">
        <v>19133.330000000002</v>
      </c>
      <c r="P105" s="680">
        <v>0.97619030612244906</v>
      </c>
      <c r="Q105" s="668">
        <v>466.66658536585368</v>
      </c>
    </row>
    <row r="106" spans="1:17" ht="14.4" customHeight="1" x14ac:dyDescent="0.3">
      <c r="A106" s="663" t="s">
        <v>3665</v>
      </c>
      <c r="B106" s="664" t="s">
        <v>3647</v>
      </c>
      <c r="C106" s="664" t="s">
        <v>3662</v>
      </c>
      <c r="D106" s="664" t="s">
        <v>3786</v>
      </c>
      <c r="E106" s="664" t="s">
        <v>3787</v>
      </c>
      <c r="F106" s="667"/>
      <c r="G106" s="667"/>
      <c r="H106" s="664"/>
      <c r="I106" s="664"/>
      <c r="J106" s="667">
        <v>4</v>
      </c>
      <c r="K106" s="667">
        <v>1866.67</v>
      </c>
      <c r="L106" s="664"/>
      <c r="M106" s="664">
        <v>466.66750000000002</v>
      </c>
      <c r="N106" s="667"/>
      <c r="O106" s="667"/>
      <c r="P106" s="680"/>
      <c r="Q106" s="668"/>
    </row>
    <row r="107" spans="1:17" ht="14.4" customHeight="1" x14ac:dyDescent="0.3">
      <c r="A107" s="663" t="s">
        <v>3665</v>
      </c>
      <c r="B107" s="664" t="s">
        <v>3647</v>
      </c>
      <c r="C107" s="664" t="s">
        <v>3662</v>
      </c>
      <c r="D107" s="664" t="s">
        <v>3788</v>
      </c>
      <c r="E107" s="664" t="s">
        <v>3789</v>
      </c>
      <c r="F107" s="667">
        <v>3</v>
      </c>
      <c r="G107" s="667">
        <v>876.66000000000008</v>
      </c>
      <c r="H107" s="664">
        <v>1</v>
      </c>
      <c r="I107" s="664">
        <v>292.22000000000003</v>
      </c>
      <c r="J107" s="667">
        <v>1</v>
      </c>
      <c r="K107" s="667">
        <v>292.22000000000003</v>
      </c>
      <c r="L107" s="664">
        <v>0.33333333333333331</v>
      </c>
      <c r="M107" s="664">
        <v>292.22000000000003</v>
      </c>
      <c r="N107" s="667"/>
      <c r="O107" s="667"/>
      <c r="P107" s="680"/>
      <c r="Q107" s="668"/>
    </row>
    <row r="108" spans="1:17" ht="14.4" customHeight="1" x14ac:dyDescent="0.3">
      <c r="A108" s="663" t="s">
        <v>3665</v>
      </c>
      <c r="B108" s="664" t="s">
        <v>542</v>
      </c>
      <c r="C108" s="664" t="s">
        <v>3662</v>
      </c>
      <c r="D108" s="664" t="s">
        <v>3697</v>
      </c>
      <c r="E108" s="664" t="s">
        <v>3698</v>
      </c>
      <c r="F108" s="667"/>
      <c r="G108" s="667"/>
      <c r="H108" s="664"/>
      <c r="I108" s="664"/>
      <c r="J108" s="667"/>
      <c r="K108" s="667"/>
      <c r="L108" s="664"/>
      <c r="M108" s="664"/>
      <c r="N108" s="667">
        <v>20</v>
      </c>
      <c r="O108" s="667">
        <v>1555.5999999999997</v>
      </c>
      <c r="P108" s="680"/>
      <c r="Q108" s="668">
        <v>77.779999999999987</v>
      </c>
    </row>
    <row r="109" spans="1:17" ht="14.4" customHeight="1" x14ac:dyDescent="0.3">
      <c r="A109" s="663" t="s">
        <v>3665</v>
      </c>
      <c r="B109" s="664" t="s">
        <v>542</v>
      </c>
      <c r="C109" s="664" t="s">
        <v>3662</v>
      </c>
      <c r="D109" s="664" t="s">
        <v>3701</v>
      </c>
      <c r="E109" s="664" t="s">
        <v>3702</v>
      </c>
      <c r="F109" s="667"/>
      <c r="G109" s="667"/>
      <c r="H109" s="664"/>
      <c r="I109" s="664"/>
      <c r="J109" s="667"/>
      <c r="K109" s="667"/>
      <c r="L109" s="664"/>
      <c r="M109" s="664"/>
      <c r="N109" s="667">
        <v>48</v>
      </c>
      <c r="O109" s="667">
        <v>5600.0500000000011</v>
      </c>
      <c r="P109" s="680"/>
      <c r="Q109" s="668">
        <v>116.66770833333335</v>
      </c>
    </row>
    <row r="110" spans="1:17" ht="14.4" customHeight="1" x14ac:dyDescent="0.3">
      <c r="A110" s="663" t="s">
        <v>3665</v>
      </c>
      <c r="B110" s="664" t="s">
        <v>542</v>
      </c>
      <c r="C110" s="664" t="s">
        <v>3662</v>
      </c>
      <c r="D110" s="664" t="s">
        <v>3711</v>
      </c>
      <c r="E110" s="664" t="s">
        <v>3712</v>
      </c>
      <c r="F110" s="667"/>
      <c r="G110" s="667"/>
      <c r="H110" s="664"/>
      <c r="I110" s="664"/>
      <c r="J110" s="667"/>
      <c r="K110" s="667"/>
      <c r="L110" s="664"/>
      <c r="M110" s="664"/>
      <c r="N110" s="667">
        <v>23</v>
      </c>
      <c r="O110" s="667">
        <v>4855.53</v>
      </c>
      <c r="P110" s="680"/>
      <c r="Q110" s="668">
        <v>211.10999999999999</v>
      </c>
    </row>
    <row r="111" spans="1:17" ht="14.4" customHeight="1" x14ac:dyDescent="0.3">
      <c r="A111" s="663" t="s">
        <v>3665</v>
      </c>
      <c r="B111" s="664" t="s">
        <v>542</v>
      </c>
      <c r="C111" s="664" t="s">
        <v>3662</v>
      </c>
      <c r="D111" s="664" t="s">
        <v>3713</v>
      </c>
      <c r="E111" s="664" t="s">
        <v>3714</v>
      </c>
      <c r="F111" s="667"/>
      <c r="G111" s="667"/>
      <c r="H111" s="664"/>
      <c r="I111" s="664"/>
      <c r="J111" s="667"/>
      <c r="K111" s="667"/>
      <c r="L111" s="664"/>
      <c r="M111" s="664"/>
      <c r="N111" s="667">
        <v>21</v>
      </c>
      <c r="O111" s="667">
        <v>12249.98</v>
      </c>
      <c r="P111" s="680"/>
      <c r="Q111" s="668">
        <v>583.33238095238096</v>
      </c>
    </row>
    <row r="112" spans="1:17" ht="14.4" customHeight="1" x14ac:dyDescent="0.3">
      <c r="A112" s="663" t="s">
        <v>3665</v>
      </c>
      <c r="B112" s="664" t="s">
        <v>542</v>
      </c>
      <c r="C112" s="664" t="s">
        <v>3662</v>
      </c>
      <c r="D112" s="664" t="s">
        <v>3715</v>
      </c>
      <c r="E112" s="664" t="s">
        <v>3716</v>
      </c>
      <c r="F112" s="667"/>
      <c r="G112" s="667"/>
      <c r="H112" s="664"/>
      <c r="I112" s="664"/>
      <c r="J112" s="667"/>
      <c r="K112" s="667"/>
      <c r="L112" s="664"/>
      <c r="M112" s="664"/>
      <c r="N112" s="667">
        <v>1</v>
      </c>
      <c r="O112" s="667">
        <v>466.67</v>
      </c>
      <c r="P112" s="680"/>
      <c r="Q112" s="668">
        <v>466.67</v>
      </c>
    </row>
    <row r="113" spans="1:17" ht="14.4" customHeight="1" x14ac:dyDescent="0.3">
      <c r="A113" s="663" t="s">
        <v>3665</v>
      </c>
      <c r="B113" s="664" t="s">
        <v>542</v>
      </c>
      <c r="C113" s="664" t="s">
        <v>3662</v>
      </c>
      <c r="D113" s="664" t="s">
        <v>3720</v>
      </c>
      <c r="E113" s="664" t="s">
        <v>3721</v>
      </c>
      <c r="F113" s="667"/>
      <c r="G113" s="667"/>
      <c r="H113" s="664"/>
      <c r="I113" s="664"/>
      <c r="J113" s="667"/>
      <c r="K113" s="667"/>
      <c r="L113" s="664"/>
      <c r="M113" s="664"/>
      <c r="N113" s="667">
        <v>31</v>
      </c>
      <c r="O113" s="667">
        <v>1550</v>
      </c>
      <c r="P113" s="680"/>
      <c r="Q113" s="668">
        <v>50</v>
      </c>
    </row>
    <row r="114" spans="1:17" ht="14.4" customHeight="1" x14ac:dyDescent="0.3">
      <c r="A114" s="663" t="s">
        <v>3665</v>
      </c>
      <c r="B114" s="664" t="s">
        <v>542</v>
      </c>
      <c r="C114" s="664" t="s">
        <v>3662</v>
      </c>
      <c r="D114" s="664" t="s">
        <v>3732</v>
      </c>
      <c r="E114" s="664" t="s">
        <v>3733</v>
      </c>
      <c r="F114" s="667"/>
      <c r="G114" s="667"/>
      <c r="H114" s="664"/>
      <c r="I114" s="664"/>
      <c r="J114" s="667"/>
      <c r="K114" s="667"/>
      <c r="L114" s="664"/>
      <c r="M114" s="664"/>
      <c r="N114" s="667">
        <v>9</v>
      </c>
      <c r="O114" s="667">
        <v>2750.04</v>
      </c>
      <c r="P114" s="680"/>
      <c r="Q114" s="668">
        <v>305.56</v>
      </c>
    </row>
    <row r="115" spans="1:17" ht="14.4" customHeight="1" x14ac:dyDescent="0.3">
      <c r="A115" s="663" t="s">
        <v>3665</v>
      </c>
      <c r="B115" s="664" t="s">
        <v>542</v>
      </c>
      <c r="C115" s="664" t="s">
        <v>3662</v>
      </c>
      <c r="D115" s="664" t="s">
        <v>3736</v>
      </c>
      <c r="E115" s="664" t="s">
        <v>3737</v>
      </c>
      <c r="F115" s="667"/>
      <c r="G115" s="667"/>
      <c r="H115" s="664"/>
      <c r="I115" s="664"/>
      <c r="J115" s="667"/>
      <c r="K115" s="667"/>
      <c r="L115" s="664"/>
      <c r="M115" s="664"/>
      <c r="N115" s="667">
        <v>2</v>
      </c>
      <c r="O115" s="667">
        <v>911.12</v>
      </c>
      <c r="P115" s="680"/>
      <c r="Q115" s="668">
        <v>455.56</v>
      </c>
    </row>
    <row r="116" spans="1:17" ht="14.4" customHeight="1" x14ac:dyDescent="0.3">
      <c r="A116" s="663" t="s">
        <v>3665</v>
      </c>
      <c r="B116" s="664" t="s">
        <v>542</v>
      </c>
      <c r="C116" s="664" t="s">
        <v>3662</v>
      </c>
      <c r="D116" s="664" t="s">
        <v>3742</v>
      </c>
      <c r="E116" s="664" t="s">
        <v>3743</v>
      </c>
      <c r="F116" s="667"/>
      <c r="G116" s="667"/>
      <c r="H116" s="664"/>
      <c r="I116" s="664"/>
      <c r="J116" s="667"/>
      <c r="K116" s="667"/>
      <c r="L116" s="664"/>
      <c r="M116" s="664"/>
      <c r="N116" s="667">
        <v>9</v>
      </c>
      <c r="O116" s="667">
        <v>700.01999999999987</v>
      </c>
      <c r="P116" s="680"/>
      <c r="Q116" s="668">
        <v>77.779999999999987</v>
      </c>
    </row>
    <row r="117" spans="1:17" ht="14.4" customHeight="1" x14ac:dyDescent="0.3">
      <c r="A117" s="663" t="s">
        <v>3665</v>
      </c>
      <c r="B117" s="664" t="s">
        <v>542</v>
      </c>
      <c r="C117" s="664" t="s">
        <v>3662</v>
      </c>
      <c r="D117" s="664" t="s">
        <v>3748</v>
      </c>
      <c r="E117" s="664" t="s">
        <v>3749</v>
      </c>
      <c r="F117" s="667"/>
      <c r="G117" s="667"/>
      <c r="H117" s="664"/>
      <c r="I117" s="664"/>
      <c r="J117" s="667"/>
      <c r="K117" s="667"/>
      <c r="L117" s="664"/>
      <c r="M117" s="664"/>
      <c r="N117" s="667">
        <v>41</v>
      </c>
      <c r="O117" s="667">
        <v>3872.1200000000008</v>
      </c>
      <c r="P117" s="680"/>
      <c r="Q117" s="668">
        <v>94.441951219512219</v>
      </c>
    </row>
    <row r="118" spans="1:17" ht="14.4" customHeight="1" x14ac:dyDescent="0.3">
      <c r="A118" s="663" t="s">
        <v>3665</v>
      </c>
      <c r="B118" s="664" t="s">
        <v>542</v>
      </c>
      <c r="C118" s="664" t="s">
        <v>3662</v>
      </c>
      <c r="D118" s="664" t="s">
        <v>3752</v>
      </c>
      <c r="E118" s="664" t="s">
        <v>3753</v>
      </c>
      <c r="F118" s="667"/>
      <c r="G118" s="667"/>
      <c r="H118" s="664"/>
      <c r="I118" s="664"/>
      <c r="J118" s="667"/>
      <c r="K118" s="667"/>
      <c r="L118" s="664"/>
      <c r="M118" s="664"/>
      <c r="N118" s="667">
        <v>8</v>
      </c>
      <c r="O118" s="667">
        <v>773.34</v>
      </c>
      <c r="P118" s="680"/>
      <c r="Q118" s="668">
        <v>96.667500000000004</v>
      </c>
    </row>
    <row r="119" spans="1:17" ht="14.4" customHeight="1" x14ac:dyDescent="0.3">
      <c r="A119" s="663" t="s">
        <v>3665</v>
      </c>
      <c r="B119" s="664" t="s">
        <v>542</v>
      </c>
      <c r="C119" s="664" t="s">
        <v>3662</v>
      </c>
      <c r="D119" s="664" t="s">
        <v>3758</v>
      </c>
      <c r="E119" s="664" t="s">
        <v>3759</v>
      </c>
      <c r="F119" s="667"/>
      <c r="G119" s="667"/>
      <c r="H119" s="664"/>
      <c r="I119" s="664"/>
      <c r="J119" s="667"/>
      <c r="K119" s="667"/>
      <c r="L119" s="664"/>
      <c r="M119" s="664"/>
      <c r="N119" s="667">
        <v>2</v>
      </c>
      <c r="O119" s="667">
        <v>391.12</v>
      </c>
      <c r="P119" s="680"/>
      <c r="Q119" s="668">
        <v>195.56</v>
      </c>
    </row>
    <row r="120" spans="1:17" ht="14.4" customHeight="1" x14ac:dyDescent="0.3">
      <c r="A120" s="663" t="s">
        <v>3665</v>
      </c>
      <c r="B120" s="664" t="s">
        <v>542</v>
      </c>
      <c r="C120" s="664" t="s">
        <v>3662</v>
      </c>
      <c r="D120" s="664" t="s">
        <v>3762</v>
      </c>
      <c r="E120" s="664" t="s">
        <v>3763</v>
      </c>
      <c r="F120" s="667"/>
      <c r="G120" s="667"/>
      <c r="H120" s="664"/>
      <c r="I120" s="664"/>
      <c r="J120" s="667"/>
      <c r="K120" s="667"/>
      <c r="L120" s="664"/>
      <c r="M120" s="664"/>
      <c r="N120" s="667">
        <v>1</v>
      </c>
      <c r="O120" s="667">
        <v>1283.33</v>
      </c>
      <c r="P120" s="680"/>
      <c r="Q120" s="668">
        <v>1283.33</v>
      </c>
    </row>
    <row r="121" spans="1:17" ht="14.4" customHeight="1" x14ac:dyDescent="0.3">
      <c r="A121" s="663" t="s">
        <v>3665</v>
      </c>
      <c r="B121" s="664" t="s">
        <v>542</v>
      </c>
      <c r="C121" s="664" t="s">
        <v>3662</v>
      </c>
      <c r="D121" s="664" t="s">
        <v>3766</v>
      </c>
      <c r="E121" s="664" t="s">
        <v>3767</v>
      </c>
      <c r="F121" s="667"/>
      <c r="G121" s="667"/>
      <c r="H121" s="664"/>
      <c r="I121" s="664"/>
      <c r="J121" s="667"/>
      <c r="K121" s="667"/>
      <c r="L121" s="664"/>
      <c r="M121" s="664"/>
      <c r="N121" s="667">
        <v>3</v>
      </c>
      <c r="O121" s="667">
        <v>350.01</v>
      </c>
      <c r="P121" s="680"/>
      <c r="Q121" s="668">
        <v>116.67</v>
      </c>
    </row>
    <row r="122" spans="1:17" ht="14.4" customHeight="1" x14ac:dyDescent="0.3">
      <c r="A122" s="663" t="s">
        <v>3665</v>
      </c>
      <c r="B122" s="664" t="s">
        <v>542</v>
      </c>
      <c r="C122" s="664" t="s">
        <v>3662</v>
      </c>
      <c r="D122" s="664" t="s">
        <v>3663</v>
      </c>
      <c r="E122" s="664" t="s">
        <v>3664</v>
      </c>
      <c r="F122" s="667"/>
      <c r="G122" s="667"/>
      <c r="H122" s="664"/>
      <c r="I122" s="664"/>
      <c r="J122" s="667"/>
      <c r="K122" s="667"/>
      <c r="L122" s="664"/>
      <c r="M122" s="664"/>
      <c r="N122" s="667">
        <v>143</v>
      </c>
      <c r="O122" s="667">
        <v>49255.489999999991</v>
      </c>
      <c r="P122" s="680"/>
      <c r="Q122" s="668">
        <v>344.44398601398592</v>
      </c>
    </row>
    <row r="123" spans="1:17" ht="14.4" customHeight="1" x14ac:dyDescent="0.3">
      <c r="A123" s="663" t="s">
        <v>3790</v>
      </c>
      <c r="B123" s="664" t="s">
        <v>536</v>
      </c>
      <c r="C123" s="664" t="s">
        <v>3662</v>
      </c>
      <c r="D123" s="664" t="s">
        <v>3697</v>
      </c>
      <c r="E123" s="664" t="s">
        <v>3698</v>
      </c>
      <c r="F123" s="667">
        <v>936</v>
      </c>
      <c r="G123" s="667">
        <v>72800.039999999964</v>
      </c>
      <c r="H123" s="664">
        <v>1</v>
      </c>
      <c r="I123" s="664">
        <v>77.777820512820469</v>
      </c>
      <c r="J123" s="667">
        <v>940</v>
      </c>
      <c r="K123" s="667">
        <v>73111.179999999993</v>
      </c>
      <c r="L123" s="664">
        <v>1.0042738987506055</v>
      </c>
      <c r="M123" s="664">
        <v>77.777851063829786</v>
      </c>
      <c r="N123" s="667">
        <v>847</v>
      </c>
      <c r="O123" s="667">
        <v>65877.87999999999</v>
      </c>
      <c r="P123" s="680">
        <v>0.90491543685965037</v>
      </c>
      <c r="Q123" s="668">
        <v>77.777898465171177</v>
      </c>
    </row>
    <row r="124" spans="1:17" ht="14.4" customHeight="1" x14ac:dyDescent="0.3">
      <c r="A124" s="663" t="s">
        <v>3790</v>
      </c>
      <c r="B124" s="664" t="s">
        <v>536</v>
      </c>
      <c r="C124" s="664" t="s">
        <v>3662</v>
      </c>
      <c r="D124" s="664" t="s">
        <v>3701</v>
      </c>
      <c r="E124" s="664" t="s">
        <v>3702</v>
      </c>
      <c r="F124" s="667">
        <v>2884</v>
      </c>
      <c r="G124" s="667">
        <v>320444.39999999997</v>
      </c>
      <c r="H124" s="664">
        <v>1</v>
      </c>
      <c r="I124" s="664">
        <v>111.11109570041607</v>
      </c>
      <c r="J124" s="667">
        <v>3186</v>
      </c>
      <c r="K124" s="667">
        <v>353999.86999999994</v>
      </c>
      <c r="L124" s="664">
        <v>1.104715420210183</v>
      </c>
      <c r="M124" s="664">
        <v>111.11107030759571</v>
      </c>
      <c r="N124" s="667">
        <v>3414</v>
      </c>
      <c r="O124" s="667">
        <v>398299.96999999991</v>
      </c>
      <c r="P124" s="680">
        <v>1.2429612438226412</v>
      </c>
      <c r="Q124" s="668">
        <v>116.66665787932043</v>
      </c>
    </row>
    <row r="125" spans="1:17" ht="14.4" customHeight="1" x14ac:dyDescent="0.3">
      <c r="A125" s="663" t="s">
        <v>3790</v>
      </c>
      <c r="B125" s="664" t="s">
        <v>536</v>
      </c>
      <c r="C125" s="664" t="s">
        <v>3662</v>
      </c>
      <c r="D125" s="664" t="s">
        <v>3711</v>
      </c>
      <c r="E125" s="664" t="s">
        <v>3712</v>
      </c>
      <c r="F125" s="667">
        <v>1712</v>
      </c>
      <c r="G125" s="667">
        <v>319573.38</v>
      </c>
      <c r="H125" s="664">
        <v>1</v>
      </c>
      <c r="I125" s="664">
        <v>186.66669392523366</v>
      </c>
      <c r="J125" s="667">
        <v>1555</v>
      </c>
      <c r="K125" s="667">
        <v>290266.7</v>
      </c>
      <c r="L125" s="664">
        <v>0.90829436419266207</v>
      </c>
      <c r="M125" s="664">
        <v>186.66668810289389</v>
      </c>
      <c r="N125" s="667">
        <v>1944</v>
      </c>
      <c r="O125" s="667">
        <v>410399.92999999988</v>
      </c>
      <c r="P125" s="680">
        <v>1.2842118764710624</v>
      </c>
      <c r="Q125" s="668">
        <v>211.11107510288059</v>
      </c>
    </row>
    <row r="126" spans="1:17" ht="14.4" customHeight="1" x14ac:dyDescent="0.3">
      <c r="A126" s="663" t="s">
        <v>3790</v>
      </c>
      <c r="B126" s="664" t="s">
        <v>536</v>
      </c>
      <c r="C126" s="664" t="s">
        <v>3662</v>
      </c>
      <c r="D126" s="664" t="s">
        <v>3713</v>
      </c>
      <c r="E126" s="664" t="s">
        <v>3714</v>
      </c>
      <c r="F126" s="667">
        <v>928</v>
      </c>
      <c r="G126" s="667">
        <v>541333.31000000006</v>
      </c>
      <c r="H126" s="664">
        <v>1</v>
      </c>
      <c r="I126" s="664">
        <v>583.33330818965521</v>
      </c>
      <c r="J126" s="667">
        <v>1041</v>
      </c>
      <c r="K126" s="667">
        <v>607250.01000000013</v>
      </c>
      <c r="L126" s="664">
        <v>1.1217673082042561</v>
      </c>
      <c r="M126" s="664">
        <v>583.33334293948144</v>
      </c>
      <c r="N126" s="667">
        <v>1110</v>
      </c>
      <c r="O126" s="667">
        <v>647499.94000000029</v>
      </c>
      <c r="P126" s="680">
        <v>1.1961206303746581</v>
      </c>
      <c r="Q126" s="668">
        <v>583.33327927927951</v>
      </c>
    </row>
    <row r="127" spans="1:17" ht="14.4" customHeight="1" x14ac:dyDescent="0.3">
      <c r="A127" s="663" t="s">
        <v>3790</v>
      </c>
      <c r="B127" s="664" t="s">
        <v>536</v>
      </c>
      <c r="C127" s="664" t="s">
        <v>3662</v>
      </c>
      <c r="D127" s="664" t="s">
        <v>3715</v>
      </c>
      <c r="E127" s="664" t="s">
        <v>3716</v>
      </c>
      <c r="F127" s="667">
        <v>221</v>
      </c>
      <c r="G127" s="667">
        <v>103133.36999999998</v>
      </c>
      <c r="H127" s="664">
        <v>1</v>
      </c>
      <c r="I127" s="664">
        <v>466.66683257918544</v>
      </c>
      <c r="J127" s="667">
        <v>227</v>
      </c>
      <c r="K127" s="667">
        <v>105933.36999999998</v>
      </c>
      <c r="L127" s="664">
        <v>1.0271493116146597</v>
      </c>
      <c r="M127" s="664">
        <v>466.66682819383249</v>
      </c>
      <c r="N127" s="667">
        <v>248</v>
      </c>
      <c r="O127" s="667">
        <v>115733.35999999999</v>
      </c>
      <c r="P127" s="680">
        <v>1.1221718053041416</v>
      </c>
      <c r="Q127" s="668">
        <v>466.66677419354835</v>
      </c>
    </row>
    <row r="128" spans="1:17" ht="14.4" customHeight="1" x14ac:dyDescent="0.3">
      <c r="A128" s="663" t="s">
        <v>3790</v>
      </c>
      <c r="B128" s="664" t="s">
        <v>536</v>
      </c>
      <c r="C128" s="664" t="s">
        <v>3662</v>
      </c>
      <c r="D128" s="664" t="s">
        <v>3717</v>
      </c>
      <c r="E128" s="664" t="s">
        <v>3716</v>
      </c>
      <c r="F128" s="667">
        <v>11</v>
      </c>
      <c r="G128" s="667">
        <v>11000</v>
      </c>
      <c r="H128" s="664">
        <v>1</v>
      </c>
      <c r="I128" s="664">
        <v>1000</v>
      </c>
      <c r="J128" s="667">
        <v>15</v>
      </c>
      <c r="K128" s="667">
        <v>15000</v>
      </c>
      <c r="L128" s="664">
        <v>1.3636363636363635</v>
      </c>
      <c r="M128" s="664">
        <v>1000</v>
      </c>
      <c r="N128" s="667">
        <v>6</v>
      </c>
      <c r="O128" s="667">
        <v>6000</v>
      </c>
      <c r="P128" s="680">
        <v>0.54545454545454541</v>
      </c>
      <c r="Q128" s="668">
        <v>1000</v>
      </c>
    </row>
    <row r="129" spans="1:17" ht="14.4" customHeight="1" x14ac:dyDescent="0.3">
      <c r="A129" s="663" t="s">
        <v>3790</v>
      </c>
      <c r="B129" s="664" t="s">
        <v>536</v>
      </c>
      <c r="C129" s="664" t="s">
        <v>3662</v>
      </c>
      <c r="D129" s="664" t="s">
        <v>3718</v>
      </c>
      <c r="E129" s="664" t="s">
        <v>3719</v>
      </c>
      <c r="F129" s="667">
        <v>7</v>
      </c>
      <c r="G129" s="667">
        <v>4666.6899999999996</v>
      </c>
      <c r="H129" s="664">
        <v>1</v>
      </c>
      <c r="I129" s="664">
        <v>666.67</v>
      </c>
      <c r="J129" s="667">
        <v>1</v>
      </c>
      <c r="K129" s="667">
        <v>666.67</v>
      </c>
      <c r="L129" s="664">
        <v>0.14285714285714285</v>
      </c>
      <c r="M129" s="664">
        <v>666.67</v>
      </c>
      <c r="N129" s="667"/>
      <c r="O129" s="667"/>
      <c r="P129" s="680"/>
      <c r="Q129" s="668"/>
    </row>
    <row r="130" spans="1:17" ht="14.4" customHeight="1" x14ac:dyDescent="0.3">
      <c r="A130" s="663" t="s">
        <v>3790</v>
      </c>
      <c r="B130" s="664" t="s">
        <v>536</v>
      </c>
      <c r="C130" s="664" t="s">
        <v>3662</v>
      </c>
      <c r="D130" s="664" t="s">
        <v>3720</v>
      </c>
      <c r="E130" s="664" t="s">
        <v>3721</v>
      </c>
      <c r="F130" s="667">
        <v>1941</v>
      </c>
      <c r="G130" s="667">
        <v>97050</v>
      </c>
      <c r="H130" s="664">
        <v>1</v>
      </c>
      <c r="I130" s="664">
        <v>50</v>
      </c>
      <c r="J130" s="667">
        <v>2181</v>
      </c>
      <c r="K130" s="667">
        <v>109050</v>
      </c>
      <c r="L130" s="664">
        <v>1.1236476043276662</v>
      </c>
      <c r="M130" s="664">
        <v>50</v>
      </c>
      <c r="N130" s="667">
        <v>2290</v>
      </c>
      <c r="O130" s="667">
        <v>114500</v>
      </c>
      <c r="P130" s="680">
        <v>1.1798042246264813</v>
      </c>
      <c r="Q130" s="668">
        <v>50</v>
      </c>
    </row>
    <row r="131" spans="1:17" ht="14.4" customHeight="1" x14ac:dyDescent="0.3">
      <c r="A131" s="663" t="s">
        <v>3790</v>
      </c>
      <c r="B131" s="664" t="s">
        <v>536</v>
      </c>
      <c r="C131" s="664" t="s">
        <v>3662</v>
      </c>
      <c r="D131" s="664" t="s">
        <v>3724</v>
      </c>
      <c r="E131" s="664" t="s">
        <v>3725</v>
      </c>
      <c r="F131" s="667">
        <v>39</v>
      </c>
      <c r="G131" s="667">
        <v>3943.31</v>
      </c>
      <c r="H131" s="664">
        <v>1</v>
      </c>
      <c r="I131" s="664">
        <v>101.11051282051282</v>
      </c>
      <c r="J131" s="667">
        <v>20</v>
      </c>
      <c r="K131" s="667">
        <v>2022.2099999999996</v>
      </c>
      <c r="L131" s="664">
        <v>0.51282044779639435</v>
      </c>
      <c r="M131" s="664">
        <v>101.11049999999997</v>
      </c>
      <c r="N131" s="667">
        <v>28</v>
      </c>
      <c r="O131" s="667">
        <v>2831.09</v>
      </c>
      <c r="P131" s="680">
        <v>0.71794761253870487</v>
      </c>
      <c r="Q131" s="668">
        <v>101.11035714285715</v>
      </c>
    </row>
    <row r="132" spans="1:17" ht="14.4" customHeight="1" x14ac:dyDescent="0.3">
      <c r="A132" s="663" t="s">
        <v>3790</v>
      </c>
      <c r="B132" s="664" t="s">
        <v>536</v>
      </c>
      <c r="C132" s="664" t="s">
        <v>3662</v>
      </c>
      <c r="D132" s="664" t="s">
        <v>3726</v>
      </c>
      <c r="E132" s="664" t="s">
        <v>3727</v>
      </c>
      <c r="F132" s="667"/>
      <c r="G132" s="667"/>
      <c r="H132" s="664"/>
      <c r="I132" s="664"/>
      <c r="J132" s="667">
        <v>1</v>
      </c>
      <c r="K132" s="667">
        <v>76.67</v>
      </c>
      <c r="L132" s="664"/>
      <c r="M132" s="664">
        <v>76.67</v>
      </c>
      <c r="N132" s="667"/>
      <c r="O132" s="667"/>
      <c r="P132" s="680"/>
      <c r="Q132" s="668"/>
    </row>
    <row r="133" spans="1:17" ht="14.4" customHeight="1" x14ac:dyDescent="0.3">
      <c r="A133" s="663" t="s">
        <v>3790</v>
      </c>
      <c r="B133" s="664" t="s">
        <v>536</v>
      </c>
      <c r="C133" s="664" t="s">
        <v>3662</v>
      </c>
      <c r="D133" s="664" t="s">
        <v>3728</v>
      </c>
      <c r="E133" s="664" t="s">
        <v>3729</v>
      </c>
      <c r="F133" s="667">
        <v>258</v>
      </c>
      <c r="G133" s="667">
        <v>0</v>
      </c>
      <c r="H133" s="664"/>
      <c r="I133" s="664">
        <v>0</v>
      </c>
      <c r="J133" s="667">
        <v>91</v>
      </c>
      <c r="K133" s="667">
        <v>0</v>
      </c>
      <c r="L133" s="664"/>
      <c r="M133" s="664">
        <v>0</v>
      </c>
      <c r="N133" s="667">
        <v>47</v>
      </c>
      <c r="O133" s="667">
        <v>0</v>
      </c>
      <c r="P133" s="680"/>
      <c r="Q133" s="668">
        <v>0</v>
      </c>
    </row>
    <row r="134" spans="1:17" ht="14.4" customHeight="1" x14ac:dyDescent="0.3">
      <c r="A134" s="663" t="s">
        <v>3790</v>
      </c>
      <c r="B134" s="664" t="s">
        <v>536</v>
      </c>
      <c r="C134" s="664" t="s">
        <v>3662</v>
      </c>
      <c r="D134" s="664" t="s">
        <v>3732</v>
      </c>
      <c r="E134" s="664" t="s">
        <v>3733</v>
      </c>
      <c r="F134" s="667"/>
      <c r="G134" s="667"/>
      <c r="H134" s="664"/>
      <c r="I134" s="664"/>
      <c r="J134" s="667"/>
      <c r="K134" s="667"/>
      <c r="L134" s="664"/>
      <c r="M134" s="664"/>
      <c r="N134" s="667">
        <v>1</v>
      </c>
      <c r="O134" s="667">
        <v>305.56</v>
      </c>
      <c r="P134" s="680"/>
      <c r="Q134" s="668">
        <v>305.56</v>
      </c>
    </row>
    <row r="135" spans="1:17" ht="14.4" customHeight="1" x14ac:dyDescent="0.3">
      <c r="A135" s="663" t="s">
        <v>3790</v>
      </c>
      <c r="B135" s="664" t="s">
        <v>536</v>
      </c>
      <c r="C135" s="664" t="s">
        <v>3662</v>
      </c>
      <c r="D135" s="664" t="s">
        <v>3738</v>
      </c>
      <c r="E135" s="664" t="s">
        <v>3739</v>
      </c>
      <c r="F135" s="667">
        <v>9867</v>
      </c>
      <c r="G135" s="667">
        <v>0</v>
      </c>
      <c r="H135" s="664"/>
      <c r="I135" s="664">
        <v>0</v>
      </c>
      <c r="J135" s="667">
        <v>10824</v>
      </c>
      <c r="K135" s="667">
        <v>0</v>
      </c>
      <c r="L135" s="664"/>
      <c r="M135" s="664">
        <v>0</v>
      </c>
      <c r="N135" s="667">
        <v>11741</v>
      </c>
      <c r="O135" s="667">
        <v>0</v>
      </c>
      <c r="P135" s="680"/>
      <c r="Q135" s="668">
        <v>0</v>
      </c>
    </row>
    <row r="136" spans="1:17" ht="14.4" customHeight="1" x14ac:dyDescent="0.3">
      <c r="A136" s="663" t="s">
        <v>3790</v>
      </c>
      <c r="B136" s="664" t="s">
        <v>536</v>
      </c>
      <c r="C136" s="664" t="s">
        <v>3662</v>
      </c>
      <c r="D136" s="664" t="s">
        <v>3740</v>
      </c>
      <c r="E136" s="664" t="s">
        <v>3741</v>
      </c>
      <c r="F136" s="667">
        <v>5</v>
      </c>
      <c r="G136" s="667">
        <v>294.45</v>
      </c>
      <c r="H136" s="664">
        <v>1</v>
      </c>
      <c r="I136" s="664">
        <v>58.89</v>
      </c>
      <c r="J136" s="667">
        <v>2</v>
      </c>
      <c r="K136" s="667">
        <v>117.78</v>
      </c>
      <c r="L136" s="664">
        <v>0.4</v>
      </c>
      <c r="M136" s="664">
        <v>58.89</v>
      </c>
      <c r="N136" s="667"/>
      <c r="O136" s="667"/>
      <c r="P136" s="680"/>
      <c r="Q136" s="668"/>
    </row>
    <row r="137" spans="1:17" ht="14.4" customHeight="1" x14ac:dyDescent="0.3">
      <c r="A137" s="663" t="s">
        <v>3790</v>
      </c>
      <c r="B137" s="664" t="s">
        <v>536</v>
      </c>
      <c r="C137" s="664" t="s">
        <v>3662</v>
      </c>
      <c r="D137" s="664" t="s">
        <v>3742</v>
      </c>
      <c r="E137" s="664" t="s">
        <v>3743</v>
      </c>
      <c r="F137" s="667">
        <v>7</v>
      </c>
      <c r="G137" s="667">
        <v>544.46</v>
      </c>
      <c r="H137" s="664">
        <v>1</v>
      </c>
      <c r="I137" s="664">
        <v>77.78</v>
      </c>
      <c r="J137" s="667">
        <v>16</v>
      </c>
      <c r="K137" s="667">
        <v>1244.4699999999998</v>
      </c>
      <c r="L137" s="664">
        <v>2.2856959188921127</v>
      </c>
      <c r="M137" s="664">
        <v>77.779374999999987</v>
      </c>
      <c r="N137" s="667">
        <v>13</v>
      </c>
      <c r="O137" s="667">
        <v>1011.1299999999999</v>
      </c>
      <c r="P137" s="680">
        <v>1.8571244903206843</v>
      </c>
      <c r="Q137" s="668">
        <v>77.779230769230765</v>
      </c>
    </row>
    <row r="138" spans="1:17" ht="14.4" customHeight="1" x14ac:dyDescent="0.3">
      <c r="A138" s="663" t="s">
        <v>3790</v>
      </c>
      <c r="B138" s="664" t="s">
        <v>536</v>
      </c>
      <c r="C138" s="664" t="s">
        <v>3662</v>
      </c>
      <c r="D138" s="664" t="s">
        <v>3748</v>
      </c>
      <c r="E138" s="664" t="s">
        <v>3749</v>
      </c>
      <c r="F138" s="667">
        <v>3427</v>
      </c>
      <c r="G138" s="667">
        <v>304622.25000000023</v>
      </c>
      <c r="H138" s="664">
        <v>1</v>
      </c>
      <c r="I138" s="664">
        <v>88.888896994455862</v>
      </c>
      <c r="J138" s="667">
        <v>3567</v>
      </c>
      <c r="K138" s="667">
        <v>317066.71999999986</v>
      </c>
      <c r="L138" s="664">
        <v>1.0408521373602868</v>
      </c>
      <c r="M138" s="664">
        <v>88.888903840762509</v>
      </c>
      <c r="N138" s="667">
        <v>4181</v>
      </c>
      <c r="O138" s="667">
        <v>394872.1399999999</v>
      </c>
      <c r="P138" s="680">
        <v>1.2962682141570407</v>
      </c>
      <c r="Q138" s="668">
        <v>94.444424778761032</v>
      </c>
    </row>
    <row r="139" spans="1:17" ht="14.4" customHeight="1" x14ac:dyDescent="0.3">
      <c r="A139" s="663" t="s">
        <v>3790</v>
      </c>
      <c r="B139" s="664" t="s">
        <v>536</v>
      </c>
      <c r="C139" s="664" t="s">
        <v>3662</v>
      </c>
      <c r="D139" s="664" t="s">
        <v>3752</v>
      </c>
      <c r="E139" s="664" t="s">
        <v>3753</v>
      </c>
      <c r="F139" s="667">
        <v>685</v>
      </c>
      <c r="G139" s="667">
        <v>66216.679999999993</v>
      </c>
      <c r="H139" s="664">
        <v>1</v>
      </c>
      <c r="I139" s="664">
        <v>96.666686131386854</v>
      </c>
      <c r="J139" s="667">
        <v>700</v>
      </c>
      <c r="K139" s="667">
        <v>67666.749999999971</v>
      </c>
      <c r="L139" s="664">
        <v>1.0218988629451065</v>
      </c>
      <c r="M139" s="664">
        <v>96.666785714285666</v>
      </c>
      <c r="N139" s="667">
        <v>884</v>
      </c>
      <c r="O139" s="667">
        <v>85453.419999999955</v>
      </c>
      <c r="P139" s="680">
        <v>1.2905119978833122</v>
      </c>
      <c r="Q139" s="668">
        <v>96.666764705882301</v>
      </c>
    </row>
    <row r="140" spans="1:17" ht="14.4" customHeight="1" x14ac:dyDescent="0.3">
      <c r="A140" s="663" t="s">
        <v>3790</v>
      </c>
      <c r="B140" s="664" t="s">
        <v>536</v>
      </c>
      <c r="C140" s="664" t="s">
        <v>3662</v>
      </c>
      <c r="D140" s="664" t="s">
        <v>3754</v>
      </c>
      <c r="E140" s="664" t="s">
        <v>3755</v>
      </c>
      <c r="F140" s="667">
        <v>4</v>
      </c>
      <c r="G140" s="667">
        <v>1333.33</v>
      </c>
      <c r="H140" s="664">
        <v>1</v>
      </c>
      <c r="I140" s="664">
        <v>333.33249999999998</v>
      </c>
      <c r="J140" s="667">
        <v>1</v>
      </c>
      <c r="K140" s="667">
        <v>333.33</v>
      </c>
      <c r="L140" s="664">
        <v>0.24999812499531249</v>
      </c>
      <c r="M140" s="664">
        <v>333.33</v>
      </c>
      <c r="N140" s="667">
        <v>7</v>
      </c>
      <c r="O140" s="667">
        <v>2333.31</v>
      </c>
      <c r="P140" s="680">
        <v>1.7499868749671874</v>
      </c>
      <c r="Q140" s="668">
        <v>333.33</v>
      </c>
    </row>
    <row r="141" spans="1:17" ht="14.4" customHeight="1" x14ac:dyDescent="0.3">
      <c r="A141" s="663" t="s">
        <v>3790</v>
      </c>
      <c r="B141" s="664" t="s">
        <v>536</v>
      </c>
      <c r="C141" s="664" t="s">
        <v>3662</v>
      </c>
      <c r="D141" s="664" t="s">
        <v>3762</v>
      </c>
      <c r="E141" s="664" t="s">
        <v>3763</v>
      </c>
      <c r="F141" s="667">
        <v>26</v>
      </c>
      <c r="G141" s="667">
        <v>33366.640000000007</v>
      </c>
      <c r="H141" s="664">
        <v>1</v>
      </c>
      <c r="I141" s="664">
        <v>1283.3323076923079</v>
      </c>
      <c r="J141" s="667">
        <v>14</v>
      </c>
      <c r="K141" s="667">
        <v>17966.66</v>
      </c>
      <c r="L141" s="664">
        <v>0.53846176900041465</v>
      </c>
      <c r="M141" s="664">
        <v>1283.3328571428572</v>
      </c>
      <c r="N141" s="667">
        <v>12</v>
      </c>
      <c r="O141" s="667">
        <v>15399.99</v>
      </c>
      <c r="P141" s="680">
        <v>0.46153853070012435</v>
      </c>
      <c r="Q141" s="668">
        <v>1283.3325</v>
      </c>
    </row>
    <row r="142" spans="1:17" ht="14.4" customHeight="1" x14ac:dyDescent="0.3">
      <c r="A142" s="663" t="s">
        <v>3790</v>
      </c>
      <c r="B142" s="664" t="s">
        <v>536</v>
      </c>
      <c r="C142" s="664" t="s">
        <v>3662</v>
      </c>
      <c r="D142" s="664" t="s">
        <v>3764</v>
      </c>
      <c r="E142" s="664" t="s">
        <v>3765</v>
      </c>
      <c r="F142" s="667">
        <v>17</v>
      </c>
      <c r="G142" s="667">
        <v>7933.3600000000006</v>
      </c>
      <c r="H142" s="664">
        <v>1</v>
      </c>
      <c r="I142" s="664">
        <v>466.66823529411766</v>
      </c>
      <c r="J142" s="667">
        <v>12</v>
      </c>
      <c r="K142" s="667">
        <v>5600.02</v>
      </c>
      <c r="L142" s="664">
        <v>0.70588250123528995</v>
      </c>
      <c r="M142" s="664">
        <v>466.66833333333335</v>
      </c>
      <c r="N142" s="667">
        <v>19</v>
      </c>
      <c r="O142" s="667">
        <v>8866.7199999999993</v>
      </c>
      <c r="P142" s="680">
        <v>1.1176500247057992</v>
      </c>
      <c r="Q142" s="668">
        <v>466.66947368421052</v>
      </c>
    </row>
    <row r="143" spans="1:17" ht="14.4" customHeight="1" x14ac:dyDescent="0.3">
      <c r="A143" s="663" t="s">
        <v>3790</v>
      </c>
      <c r="B143" s="664" t="s">
        <v>536</v>
      </c>
      <c r="C143" s="664" t="s">
        <v>3662</v>
      </c>
      <c r="D143" s="664" t="s">
        <v>3766</v>
      </c>
      <c r="E143" s="664" t="s">
        <v>3767</v>
      </c>
      <c r="F143" s="667">
        <v>699</v>
      </c>
      <c r="G143" s="667">
        <v>81550.009999999995</v>
      </c>
      <c r="H143" s="664">
        <v>1</v>
      </c>
      <c r="I143" s="664">
        <v>116.6666809728183</v>
      </c>
      <c r="J143" s="667">
        <v>807</v>
      </c>
      <c r="K143" s="667">
        <v>94150.059999999969</v>
      </c>
      <c r="L143" s="664">
        <v>1.1545070319427302</v>
      </c>
      <c r="M143" s="664">
        <v>116.666741016109</v>
      </c>
      <c r="N143" s="667">
        <v>877</v>
      </c>
      <c r="O143" s="667">
        <v>102316.74999999996</v>
      </c>
      <c r="P143" s="680">
        <v>1.2546503673022231</v>
      </c>
      <c r="Q143" s="668">
        <v>116.66676168757121</v>
      </c>
    </row>
    <row r="144" spans="1:17" ht="14.4" customHeight="1" x14ac:dyDescent="0.3">
      <c r="A144" s="663" t="s">
        <v>3790</v>
      </c>
      <c r="B144" s="664" t="s">
        <v>536</v>
      </c>
      <c r="C144" s="664" t="s">
        <v>3662</v>
      </c>
      <c r="D144" s="664" t="s">
        <v>3663</v>
      </c>
      <c r="E144" s="664" t="s">
        <v>3664</v>
      </c>
      <c r="F144" s="667">
        <v>10353</v>
      </c>
      <c r="G144" s="667">
        <v>3393483.3099999991</v>
      </c>
      <c r="H144" s="664">
        <v>1</v>
      </c>
      <c r="I144" s="664">
        <v>327.77777552400261</v>
      </c>
      <c r="J144" s="667">
        <v>11240</v>
      </c>
      <c r="K144" s="667">
        <v>3684222.2299999991</v>
      </c>
      <c r="L144" s="664">
        <v>1.0856756593271708</v>
      </c>
      <c r="M144" s="664">
        <v>327.77777846975079</v>
      </c>
      <c r="N144" s="667">
        <v>12181</v>
      </c>
      <c r="O144" s="667">
        <v>4195677.7699999986</v>
      </c>
      <c r="P144" s="680">
        <v>1.2363926345640401</v>
      </c>
      <c r="Q144" s="668">
        <v>344.44444380592716</v>
      </c>
    </row>
    <row r="145" spans="1:17" ht="14.4" customHeight="1" x14ac:dyDescent="0.3">
      <c r="A145" s="663" t="s">
        <v>3790</v>
      </c>
      <c r="B145" s="664" t="s">
        <v>536</v>
      </c>
      <c r="C145" s="664" t="s">
        <v>3662</v>
      </c>
      <c r="D145" s="664" t="s">
        <v>3770</v>
      </c>
      <c r="E145" s="664" t="s">
        <v>3771</v>
      </c>
      <c r="F145" s="667">
        <v>4</v>
      </c>
      <c r="G145" s="667">
        <v>3333.34</v>
      </c>
      <c r="H145" s="664">
        <v>1</v>
      </c>
      <c r="I145" s="664">
        <v>833.33500000000004</v>
      </c>
      <c r="J145" s="667">
        <v>2</v>
      </c>
      <c r="K145" s="667">
        <v>1666.66</v>
      </c>
      <c r="L145" s="664">
        <v>0.499997000006</v>
      </c>
      <c r="M145" s="664">
        <v>833.33</v>
      </c>
      <c r="N145" s="667">
        <v>6</v>
      </c>
      <c r="O145" s="667">
        <v>5000</v>
      </c>
      <c r="P145" s="680">
        <v>1.4999970000059999</v>
      </c>
      <c r="Q145" s="668">
        <v>833.33333333333337</v>
      </c>
    </row>
    <row r="146" spans="1:17" ht="14.4" customHeight="1" x14ac:dyDescent="0.3">
      <c r="A146" s="663" t="s">
        <v>3790</v>
      </c>
      <c r="B146" s="664" t="s">
        <v>542</v>
      </c>
      <c r="C146" s="664" t="s">
        <v>3662</v>
      </c>
      <c r="D146" s="664" t="s">
        <v>3701</v>
      </c>
      <c r="E146" s="664" t="s">
        <v>3702</v>
      </c>
      <c r="F146" s="667"/>
      <c r="G146" s="667"/>
      <c r="H146" s="664"/>
      <c r="I146" s="664"/>
      <c r="J146" s="667"/>
      <c r="K146" s="667"/>
      <c r="L146" s="664"/>
      <c r="M146" s="664"/>
      <c r="N146" s="667">
        <v>1</v>
      </c>
      <c r="O146" s="667">
        <v>116.67</v>
      </c>
      <c r="P146" s="680"/>
      <c r="Q146" s="668">
        <v>116.67</v>
      </c>
    </row>
    <row r="147" spans="1:17" ht="14.4" customHeight="1" x14ac:dyDescent="0.3">
      <c r="A147" s="663" t="s">
        <v>3790</v>
      </c>
      <c r="B147" s="664" t="s">
        <v>542</v>
      </c>
      <c r="C147" s="664" t="s">
        <v>3662</v>
      </c>
      <c r="D147" s="664" t="s">
        <v>3663</v>
      </c>
      <c r="E147" s="664" t="s">
        <v>3664</v>
      </c>
      <c r="F147" s="667"/>
      <c r="G147" s="667"/>
      <c r="H147" s="664"/>
      <c r="I147" s="664"/>
      <c r="J147" s="667"/>
      <c r="K147" s="667"/>
      <c r="L147" s="664"/>
      <c r="M147" s="664"/>
      <c r="N147" s="667">
        <v>5</v>
      </c>
      <c r="O147" s="667">
        <v>1722.21</v>
      </c>
      <c r="P147" s="680"/>
      <c r="Q147" s="668">
        <v>344.44200000000001</v>
      </c>
    </row>
    <row r="148" spans="1:17" ht="14.4" customHeight="1" x14ac:dyDescent="0.3">
      <c r="A148" s="663" t="s">
        <v>3791</v>
      </c>
      <c r="B148" s="664" t="s">
        <v>533</v>
      </c>
      <c r="C148" s="664" t="s">
        <v>3792</v>
      </c>
      <c r="D148" s="664" t="s">
        <v>3793</v>
      </c>
      <c r="E148" s="664" t="s">
        <v>3794</v>
      </c>
      <c r="F148" s="667">
        <v>0.06</v>
      </c>
      <c r="G148" s="667">
        <v>15.899999999999999</v>
      </c>
      <c r="H148" s="664">
        <v>1</v>
      </c>
      <c r="I148" s="664">
        <v>265</v>
      </c>
      <c r="J148" s="667"/>
      <c r="K148" s="667"/>
      <c r="L148" s="664"/>
      <c r="M148" s="664"/>
      <c r="N148" s="667"/>
      <c r="O148" s="667"/>
      <c r="P148" s="680"/>
      <c r="Q148" s="668"/>
    </row>
    <row r="149" spans="1:17" ht="14.4" customHeight="1" x14ac:dyDescent="0.3">
      <c r="A149" s="663" t="s">
        <v>3791</v>
      </c>
      <c r="B149" s="664" t="s">
        <v>533</v>
      </c>
      <c r="C149" s="664" t="s">
        <v>3792</v>
      </c>
      <c r="D149" s="664" t="s">
        <v>3795</v>
      </c>
      <c r="E149" s="664" t="s">
        <v>2032</v>
      </c>
      <c r="F149" s="667">
        <v>25</v>
      </c>
      <c r="G149" s="667">
        <v>481.05</v>
      </c>
      <c r="H149" s="664">
        <v>1</v>
      </c>
      <c r="I149" s="664">
        <v>19.242000000000001</v>
      </c>
      <c r="J149" s="667">
        <v>8</v>
      </c>
      <c r="K149" s="667">
        <v>169.04</v>
      </c>
      <c r="L149" s="664">
        <v>0.35139798357759067</v>
      </c>
      <c r="M149" s="664">
        <v>21.13</v>
      </c>
      <c r="N149" s="667">
        <v>23</v>
      </c>
      <c r="O149" s="667">
        <v>485.99</v>
      </c>
      <c r="P149" s="680">
        <v>1.0102692027855733</v>
      </c>
      <c r="Q149" s="668">
        <v>21.13</v>
      </c>
    </row>
    <row r="150" spans="1:17" ht="14.4" customHeight="1" x14ac:dyDescent="0.3">
      <c r="A150" s="663" t="s">
        <v>3791</v>
      </c>
      <c r="B150" s="664" t="s">
        <v>533</v>
      </c>
      <c r="C150" s="664" t="s">
        <v>3792</v>
      </c>
      <c r="D150" s="664" t="s">
        <v>3796</v>
      </c>
      <c r="E150" s="664" t="s">
        <v>992</v>
      </c>
      <c r="F150" s="667">
        <v>3.9000000000000004</v>
      </c>
      <c r="G150" s="667">
        <v>532.22</v>
      </c>
      <c r="H150" s="664">
        <v>1</v>
      </c>
      <c r="I150" s="664">
        <v>136.46666666666667</v>
      </c>
      <c r="J150" s="667">
        <v>0.4</v>
      </c>
      <c r="K150" s="667">
        <v>54.2</v>
      </c>
      <c r="L150" s="664">
        <v>0.10183758596069295</v>
      </c>
      <c r="M150" s="664">
        <v>135.5</v>
      </c>
      <c r="N150" s="667">
        <v>1.5</v>
      </c>
      <c r="O150" s="667">
        <v>203.3</v>
      </c>
      <c r="P150" s="680">
        <v>0.38198489346510839</v>
      </c>
      <c r="Q150" s="668">
        <v>135.53333333333333</v>
      </c>
    </row>
    <row r="151" spans="1:17" ht="14.4" customHeight="1" x14ac:dyDescent="0.3">
      <c r="A151" s="663" t="s">
        <v>3791</v>
      </c>
      <c r="B151" s="664" t="s">
        <v>533</v>
      </c>
      <c r="C151" s="664" t="s">
        <v>3662</v>
      </c>
      <c r="D151" s="664" t="s">
        <v>3797</v>
      </c>
      <c r="E151" s="664" t="s">
        <v>3798</v>
      </c>
      <c r="F151" s="667"/>
      <c r="G151" s="667"/>
      <c r="H151" s="664"/>
      <c r="I151" s="664"/>
      <c r="J151" s="667"/>
      <c r="K151" s="667"/>
      <c r="L151" s="664"/>
      <c r="M151" s="664"/>
      <c r="N151" s="667">
        <v>6</v>
      </c>
      <c r="O151" s="667">
        <v>528</v>
      </c>
      <c r="P151" s="680"/>
      <c r="Q151" s="668">
        <v>88</v>
      </c>
    </row>
    <row r="152" spans="1:17" ht="14.4" customHeight="1" x14ac:dyDescent="0.3">
      <c r="A152" s="663" t="s">
        <v>3791</v>
      </c>
      <c r="B152" s="664" t="s">
        <v>533</v>
      </c>
      <c r="C152" s="664" t="s">
        <v>3662</v>
      </c>
      <c r="D152" s="664" t="s">
        <v>3799</v>
      </c>
      <c r="E152" s="664" t="s">
        <v>3800</v>
      </c>
      <c r="F152" s="667">
        <v>1</v>
      </c>
      <c r="G152" s="667">
        <v>1359</v>
      </c>
      <c r="H152" s="664">
        <v>1</v>
      </c>
      <c r="I152" s="664">
        <v>1359</v>
      </c>
      <c r="J152" s="667"/>
      <c r="K152" s="667"/>
      <c r="L152" s="664"/>
      <c r="M152" s="664"/>
      <c r="N152" s="667"/>
      <c r="O152" s="667"/>
      <c r="P152" s="680"/>
      <c r="Q152" s="668"/>
    </row>
    <row r="153" spans="1:17" ht="14.4" customHeight="1" x14ac:dyDescent="0.3">
      <c r="A153" s="663" t="s">
        <v>3791</v>
      </c>
      <c r="B153" s="664" t="s">
        <v>533</v>
      </c>
      <c r="C153" s="664" t="s">
        <v>3662</v>
      </c>
      <c r="D153" s="664" t="s">
        <v>3801</v>
      </c>
      <c r="E153" s="664" t="s">
        <v>3802</v>
      </c>
      <c r="F153" s="667">
        <v>5</v>
      </c>
      <c r="G153" s="667">
        <v>1764</v>
      </c>
      <c r="H153" s="664">
        <v>1</v>
      </c>
      <c r="I153" s="664">
        <v>352.8</v>
      </c>
      <c r="J153" s="667">
        <v>5</v>
      </c>
      <c r="K153" s="667">
        <v>1780</v>
      </c>
      <c r="L153" s="664">
        <v>1.0090702947845804</v>
      </c>
      <c r="M153" s="664">
        <v>356</v>
      </c>
      <c r="N153" s="667">
        <v>4</v>
      </c>
      <c r="O153" s="667">
        <v>1516</v>
      </c>
      <c r="P153" s="680">
        <v>0.85941043083900226</v>
      </c>
      <c r="Q153" s="668">
        <v>379</v>
      </c>
    </row>
    <row r="154" spans="1:17" ht="14.4" customHeight="1" x14ac:dyDescent="0.3">
      <c r="A154" s="663" t="s">
        <v>3791</v>
      </c>
      <c r="B154" s="664" t="s">
        <v>533</v>
      </c>
      <c r="C154" s="664" t="s">
        <v>3662</v>
      </c>
      <c r="D154" s="664" t="s">
        <v>3803</v>
      </c>
      <c r="E154" s="664" t="s">
        <v>3804</v>
      </c>
      <c r="F154" s="667">
        <v>2</v>
      </c>
      <c r="G154" s="667">
        <v>306</v>
      </c>
      <c r="H154" s="664">
        <v>1</v>
      </c>
      <c r="I154" s="664">
        <v>153</v>
      </c>
      <c r="J154" s="667">
        <v>5</v>
      </c>
      <c r="K154" s="667">
        <v>775</v>
      </c>
      <c r="L154" s="664">
        <v>2.5326797385620914</v>
      </c>
      <c r="M154" s="664">
        <v>155</v>
      </c>
      <c r="N154" s="667">
        <v>14</v>
      </c>
      <c r="O154" s="667">
        <v>2296</v>
      </c>
      <c r="P154" s="680">
        <v>7.5032679738562091</v>
      </c>
      <c r="Q154" s="668">
        <v>164</v>
      </c>
    </row>
    <row r="155" spans="1:17" ht="14.4" customHeight="1" x14ac:dyDescent="0.3">
      <c r="A155" s="663" t="s">
        <v>3791</v>
      </c>
      <c r="B155" s="664" t="s">
        <v>533</v>
      </c>
      <c r="C155" s="664" t="s">
        <v>3662</v>
      </c>
      <c r="D155" s="664" t="s">
        <v>3805</v>
      </c>
      <c r="E155" s="664" t="s">
        <v>3806</v>
      </c>
      <c r="F155" s="667">
        <v>339</v>
      </c>
      <c r="G155" s="667">
        <v>27368</v>
      </c>
      <c r="H155" s="664">
        <v>1</v>
      </c>
      <c r="I155" s="664">
        <v>80.731563421828909</v>
      </c>
      <c r="J155" s="667">
        <v>264</v>
      </c>
      <c r="K155" s="667">
        <v>21384</v>
      </c>
      <c r="L155" s="664">
        <v>0.7813504823151125</v>
      </c>
      <c r="M155" s="664">
        <v>81</v>
      </c>
      <c r="N155" s="667">
        <v>358</v>
      </c>
      <c r="O155" s="667">
        <v>29714</v>
      </c>
      <c r="P155" s="680">
        <v>1.0857205495469162</v>
      </c>
      <c r="Q155" s="668">
        <v>83</v>
      </c>
    </row>
    <row r="156" spans="1:17" ht="14.4" customHeight="1" x14ac:dyDescent="0.3">
      <c r="A156" s="663" t="s">
        <v>3791</v>
      </c>
      <c r="B156" s="664" t="s">
        <v>533</v>
      </c>
      <c r="C156" s="664" t="s">
        <v>3662</v>
      </c>
      <c r="D156" s="664" t="s">
        <v>3807</v>
      </c>
      <c r="E156" s="664" t="s">
        <v>3808</v>
      </c>
      <c r="F156" s="667">
        <v>1266</v>
      </c>
      <c r="G156" s="667">
        <v>43992</v>
      </c>
      <c r="H156" s="664">
        <v>1</v>
      </c>
      <c r="I156" s="664">
        <v>34.748815165876778</v>
      </c>
      <c r="J156" s="667">
        <v>1256</v>
      </c>
      <c r="K156" s="667">
        <v>43960</v>
      </c>
      <c r="L156" s="664">
        <v>0.99927259501727583</v>
      </c>
      <c r="M156" s="664">
        <v>35</v>
      </c>
      <c r="N156" s="667">
        <v>1313</v>
      </c>
      <c r="O156" s="667">
        <v>48581</v>
      </c>
      <c r="P156" s="680">
        <v>1.1043144208037825</v>
      </c>
      <c r="Q156" s="668">
        <v>37</v>
      </c>
    </row>
    <row r="157" spans="1:17" ht="14.4" customHeight="1" x14ac:dyDescent="0.3">
      <c r="A157" s="663" t="s">
        <v>3791</v>
      </c>
      <c r="B157" s="664" t="s">
        <v>533</v>
      </c>
      <c r="C157" s="664" t="s">
        <v>3662</v>
      </c>
      <c r="D157" s="664" t="s">
        <v>3809</v>
      </c>
      <c r="E157" s="664" t="s">
        <v>3810</v>
      </c>
      <c r="F157" s="667">
        <v>2</v>
      </c>
      <c r="G157" s="667">
        <v>2010</v>
      </c>
      <c r="H157" s="664">
        <v>1</v>
      </c>
      <c r="I157" s="664">
        <v>1005</v>
      </c>
      <c r="J157" s="667">
        <v>3</v>
      </c>
      <c r="K157" s="667">
        <v>3036</v>
      </c>
      <c r="L157" s="664">
        <v>1.5104477611940299</v>
      </c>
      <c r="M157" s="664">
        <v>1012</v>
      </c>
      <c r="N157" s="667">
        <v>2</v>
      </c>
      <c r="O157" s="667">
        <v>2062</v>
      </c>
      <c r="P157" s="680">
        <v>1.0258706467661691</v>
      </c>
      <c r="Q157" s="668">
        <v>1031</v>
      </c>
    </row>
    <row r="158" spans="1:17" ht="14.4" customHeight="1" x14ac:dyDescent="0.3">
      <c r="A158" s="663" t="s">
        <v>3791</v>
      </c>
      <c r="B158" s="664" t="s">
        <v>533</v>
      </c>
      <c r="C158" s="664" t="s">
        <v>3662</v>
      </c>
      <c r="D158" s="664" t="s">
        <v>3811</v>
      </c>
      <c r="E158" s="664" t="s">
        <v>3812</v>
      </c>
      <c r="F158" s="667"/>
      <c r="G158" s="667"/>
      <c r="H158" s="664"/>
      <c r="I158" s="664"/>
      <c r="J158" s="667">
        <v>1</v>
      </c>
      <c r="K158" s="667">
        <v>235</v>
      </c>
      <c r="L158" s="664"/>
      <c r="M158" s="664">
        <v>235</v>
      </c>
      <c r="N158" s="667">
        <v>1</v>
      </c>
      <c r="O158" s="667">
        <v>251</v>
      </c>
      <c r="P158" s="680"/>
      <c r="Q158" s="668">
        <v>251</v>
      </c>
    </row>
    <row r="159" spans="1:17" ht="14.4" customHeight="1" x14ac:dyDescent="0.3">
      <c r="A159" s="663" t="s">
        <v>3791</v>
      </c>
      <c r="B159" s="664" t="s">
        <v>533</v>
      </c>
      <c r="C159" s="664" t="s">
        <v>3662</v>
      </c>
      <c r="D159" s="664" t="s">
        <v>3813</v>
      </c>
      <c r="E159" s="664" t="s">
        <v>3814</v>
      </c>
      <c r="F159" s="667">
        <v>388</v>
      </c>
      <c r="G159" s="667">
        <v>45610</v>
      </c>
      <c r="H159" s="664">
        <v>1</v>
      </c>
      <c r="I159" s="664">
        <v>117.55154639175258</v>
      </c>
      <c r="J159" s="667">
        <v>613</v>
      </c>
      <c r="K159" s="667">
        <v>72334</v>
      </c>
      <c r="L159" s="664">
        <v>1.5859241394431045</v>
      </c>
      <c r="M159" s="664">
        <v>118</v>
      </c>
      <c r="N159" s="667">
        <v>668</v>
      </c>
      <c r="O159" s="667">
        <v>84168</v>
      </c>
      <c r="P159" s="680">
        <v>1.845384784038588</v>
      </c>
      <c r="Q159" s="668">
        <v>126</v>
      </c>
    </row>
    <row r="160" spans="1:17" ht="14.4" customHeight="1" x14ac:dyDescent="0.3">
      <c r="A160" s="663" t="s">
        <v>3791</v>
      </c>
      <c r="B160" s="664" t="s">
        <v>533</v>
      </c>
      <c r="C160" s="664" t="s">
        <v>3662</v>
      </c>
      <c r="D160" s="664" t="s">
        <v>3734</v>
      </c>
      <c r="E160" s="664" t="s">
        <v>3735</v>
      </c>
      <c r="F160" s="667"/>
      <c r="G160" s="667"/>
      <c r="H160" s="664"/>
      <c r="I160" s="664"/>
      <c r="J160" s="667">
        <v>597</v>
      </c>
      <c r="K160" s="667">
        <v>9699.99</v>
      </c>
      <c r="L160" s="664"/>
      <c r="M160" s="664">
        <v>16.247889447236179</v>
      </c>
      <c r="N160" s="667">
        <v>554</v>
      </c>
      <c r="O160" s="667">
        <v>18466.669999999998</v>
      </c>
      <c r="P160" s="680"/>
      <c r="Q160" s="668">
        <v>33.333339350180502</v>
      </c>
    </row>
    <row r="161" spans="1:17" ht="14.4" customHeight="1" x14ac:dyDescent="0.3">
      <c r="A161" s="663" t="s">
        <v>3791</v>
      </c>
      <c r="B161" s="664" t="s">
        <v>533</v>
      </c>
      <c r="C161" s="664" t="s">
        <v>3662</v>
      </c>
      <c r="D161" s="664" t="s">
        <v>3815</v>
      </c>
      <c r="E161" s="664" t="s">
        <v>3816</v>
      </c>
      <c r="F161" s="667">
        <v>20</v>
      </c>
      <c r="G161" s="667">
        <v>717</v>
      </c>
      <c r="H161" s="664">
        <v>1</v>
      </c>
      <c r="I161" s="664">
        <v>35.85</v>
      </c>
      <c r="J161" s="667">
        <v>29</v>
      </c>
      <c r="K161" s="667">
        <v>1044</v>
      </c>
      <c r="L161" s="664">
        <v>1.4560669456066946</v>
      </c>
      <c r="M161" s="664">
        <v>36</v>
      </c>
      <c r="N161" s="667">
        <v>29</v>
      </c>
      <c r="O161" s="667">
        <v>1073</v>
      </c>
      <c r="P161" s="680">
        <v>1.4965132496513249</v>
      </c>
      <c r="Q161" s="668">
        <v>37</v>
      </c>
    </row>
    <row r="162" spans="1:17" ht="14.4" customHeight="1" x14ac:dyDescent="0.3">
      <c r="A162" s="663" t="s">
        <v>3791</v>
      </c>
      <c r="B162" s="664" t="s">
        <v>533</v>
      </c>
      <c r="C162" s="664" t="s">
        <v>3662</v>
      </c>
      <c r="D162" s="664" t="s">
        <v>3817</v>
      </c>
      <c r="E162" s="664" t="s">
        <v>3818</v>
      </c>
      <c r="F162" s="667">
        <v>23</v>
      </c>
      <c r="G162" s="667">
        <v>1878</v>
      </c>
      <c r="H162" s="664">
        <v>1</v>
      </c>
      <c r="I162" s="664">
        <v>81.652173913043484</v>
      </c>
      <c r="J162" s="667">
        <v>12</v>
      </c>
      <c r="K162" s="667">
        <v>984</v>
      </c>
      <c r="L162" s="664">
        <v>0.52396166134185307</v>
      </c>
      <c r="M162" s="664">
        <v>82</v>
      </c>
      <c r="N162" s="667">
        <v>18</v>
      </c>
      <c r="O162" s="667">
        <v>1548</v>
      </c>
      <c r="P162" s="680">
        <v>0.82428115015974446</v>
      </c>
      <c r="Q162" s="668">
        <v>86</v>
      </c>
    </row>
    <row r="163" spans="1:17" ht="14.4" customHeight="1" x14ac:dyDescent="0.3">
      <c r="A163" s="663" t="s">
        <v>3791</v>
      </c>
      <c r="B163" s="664" t="s">
        <v>533</v>
      </c>
      <c r="C163" s="664" t="s">
        <v>3662</v>
      </c>
      <c r="D163" s="664" t="s">
        <v>3819</v>
      </c>
      <c r="E163" s="664" t="s">
        <v>3820</v>
      </c>
      <c r="F163" s="667">
        <v>60</v>
      </c>
      <c r="G163" s="667">
        <v>1841</v>
      </c>
      <c r="H163" s="664">
        <v>1</v>
      </c>
      <c r="I163" s="664">
        <v>30.683333333333334</v>
      </c>
      <c r="J163" s="667">
        <v>23</v>
      </c>
      <c r="K163" s="667">
        <v>713</v>
      </c>
      <c r="L163" s="664">
        <v>0.3872895165670831</v>
      </c>
      <c r="M163" s="664">
        <v>31</v>
      </c>
      <c r="N163" s="667">
        <v>73</v>
      </c>
      <c r="O163" s="667">
        <v>2336</v>
      </c>
      <c r="P163" s="680">
        <v>1.2688756110809343</v>
      </c>
      <c r="Q163" s="668">
        <v>32</v>
      </c>
    </row>
    <row r="164" spans="1:17" ht="14.4" customHeight="1" x14ac:dyDescent="0.3">
      <c r="A164" s="663" t="s">
        <v>3791</v>
      </c>
      <c r="B164" s="664" t="s">
        <v>533</v>
      </c>
      <c r="C164" s="664" t="s">
        <v>3662</v>
      </c>
      <c r="D164" s="664" t="s">
        <v>3821</v>
      </c>
      <c r="E164" s="664" t="s">
        <v>3822</v>
      </c>
      <c r="F164" s="667">
        <v>3</v>
      </c>
      <c r="G164" s="667">
        <v>357</v>
      </c>
      <c r="H164" s="664">
        <v>1</v>
      </c>
      <c r="I164" s="664">
        <v>119</v>
      </c>
      <c r="J164" s="667">
        <v>2</v>
      </c>
      <c r="K164" s="667">
        <v>240</v>
      </c>
      <c r="L164" s="664">
        <v>0.67226890756302526</v>
      </c>
      <c r="M164" s="664">
        <v>120</v>
      </c>
      <c r="N164" s="667">
        <v>5</v>
      </c>
      <c r="O164" s="667">
        <v>615</v>
      </c>
      <c r="P164" s="680">
        <v>1.7226890756302522</v>
      </c>
      <c r="Q164" s="668">
        <v>123</v>
      </c>
    </row>
    <row r="165" spans="1:17" ht="14.4" customHeight="1" x14ac:dyDescent="0.3">
      <c r="A165" s="663" t="s">
        <v>3791</v>
      </c>
      <c r="B165" s="664" t="s">
        <v>533</v>
      </c>
      <c r="C165" s="664" t="s">
        <v>3662</v>
      </c>
      <c r="D165" s="664" t="s">
        <v>3823</v>
      </c>
      <c r="E165" s="664" t="s">
        <v>3824</v>
      </c>
      <c r="F165" s="667">
        <v>3</v>
      </c>
      <c r="G165" s="667">
        <v>171</v>
      </c>
      <c r="H165" s="664">
        <v>1</v>
      </c>
      <c r="I165" s="664">
        <v>57</v>
      </c>
      <c r="J165" s="667">
        <v>5</v>
      </c>
      <c r="K165" s="667">
        <v>285</v>
      </c>
      <c r="L165" s="664">
        <v>1.6666666666666667</v>
      </c>
      <c r="M165" s="664">
        <v>57</v>
      </c>
      <c r="N165" s="667">
        <v>9</v>
      </c>
      <c r="O165" s="667">
        <v>531</v>
      </c>
      <c r="P165" s="680">
        <v>3.1052631578947367</v>
      </c>
      <c r="Q165" s="668">
        <v>59</v>
      </c>
    </row>
    <row r="166" spans="1:17" ht="14.4" customHeight="1" x14ac:dyDescent="0.3">
      <c r="A166" s="663" t="s">
        <v>3791</v>
      </c>
      <c r="B166" s="664" t="s">
        <v>533</v>
      </c>
      <c r="C166" s="664" t="s">
        <v>3662</v>
      </c>
      <c r="D166" s="664" t="s">
        <v>3825</v>
      </c>
      <c r="E166" s="664" t="s">
        <v>3826</v>
      </c>
      <c r="F166" s="667">
        <v>6</v>
      </c>
      <c r="G166" s="667">
        <v>531</v>
      </c>
      <c r="H166" s="664">
        <v>1</v>
      </c>
      <c r="I166" s="664">
        <v>88.5</v>
      </c>
      <c r="J166" s="667">
        <v>1</v>
      </c>
      <c r="K166" s="667">
        <v>89</v>
      </c>
      <c r="L166" s="664">
        <v>0.16760828625235405</v>
      </c>
      <c r="M166" s="664">
        <v>89</v>
      </c>
      <c r="N166" s="667"/>
      <c r="O166" s="667"/>
      <c r="P166" s="680"/>
      <c r="Q166" s="668"/>
    </row>
    <row r="167" spans="1:17" ht="14.4" customHeight="1" x14ac:dyDescent="0.3">
      <c r="A167" s="663" t="s">
        <v>3791</v>
      </c>
      <c r="B167" s="664" t="s">
        <v>533</v>
      </c>
      <c r="C167" s="664" t="s">
        <v>3662</v>
      </c>
      <c r="D167" s="664" t="s">
        <v>3827</v>
      </c>
      <c r="E167" s="664" t="s">
        <v>3828</v>
      </c>
      <c r="F167" s="667">
        <v>41</v>
      </c>
      <c r="G167" s="667">
        <v>12928</v>
      </c>
      <c r="H167" s="664">
        <v>1</v>
      </c>
      <c r="I167" s="664">
        <v>315.3170731707317</v>
      </c>
      <c r="J167" s="667">
        <v>41</v>
      </c>
      <c r="K167" s="667">
        <v>12997</v>
      </c>
      <c r="L167" s="664">
        <v>1.0053372524752475</v>
      </c>
      <c r="M167" s="664">
        <v>317</v>
      </c>
      <c r="N167" s="667">
        <v>42</v>
      </c>
      <c r="O167" s="667">
        <v>13986</v>
      </c>
      <c r="P167" s="680">
        <v>1.0818378712871286</v>
      </c>
      <c r="Q167" s="668">
        <v>333</v>
      </c>
    </row>
    <row r="168" spans="1:17" ht="14.4" customHeight="1" x14ac:dyDescent="0.3">
      <c r="A168" s="663" t="s">
        <v>3791</v>
      </c>
      <c r="B168" s="664" t="s">
        <v>533</v>
      </c>
      <c r="C168" s="664" t="s">
        <v>3662</v>
      </c>
      <c r="D168" s="664" t="s">
        <v>3829</v>
      </c>
      <c r="E168" s="664" t="s">
        <v>3830</v>
      </c>
      <c r="F168" s="667"/>
      <c r="G168" s="667"/>
      <c r="H168" s="664"/>
      <c r="I168" s="664"/>
      <c r="J168" s="667">
        <v>2</v>
      </c>
      <c r="K168" s="667">
        <v>1216</v>
      </c>
      <c r="L168" s="664"/>
      <c r="M168" s="664">
        <v>608</v>
      </c>
      <c r="N168" s="667"/>
      <c r="O168" s="667"/>
      <c r="P168" s="680"/>
      <c r="Q168" s="668"/>
    </row>
    <row r="169" spans="1:17" ht="14.4" customHeight="1" x14ac:dyDescent="0.3">
      <c r="A169" s="663" t="s">
        <v>3791</v>
      </c>
      <c r="B169" s="664" t="s">
        <v>533</v>
      </c>
      <c r="C169" s="664" t="s">
        <v>3662</v>
      </c>
      <c r="D169" s="664" t="s">
        <v>3831</v>
      </c>
      <c r="E169" s="664" t="s">
        <v>3832</v>
      </c>
      <c r="F169" s="667">
        <v>4</v>
      </c>
      <c r="G169" s="667">
        <v>1170</v>
      </c>
      <c r="H169" s="664">
        <v>1</v>
      </c>
      <c r="I169" s="664">
        <v>292.5</v>
      </c>
      <c r="J169" s="667">
        <v>18</v>
      </c>
      <c r="K169" s="667">
        <v>5346</v>
      </c>
      <c r="L169" s="664">
        <v>4.569230769230769</v>
      </c>
      <c r="M169" s="664">
        <v>297</v>
      </c>
      <c r="N169" s="667">
        <v>18</v>
      </c>
      <c r="O169" s="667">
        <v>5580</v>
      </c>
      <c r="P169" s="680">
        <v>4.7692307692307692</v>
      </c>
      <c r="Q169" s="668">
        <v>310</v>
      </c>
    </row>
    <row r="170" spans="1:17" ht="14.4" customHeight="1" x14ac:dyDescent="0.3">
      <c r="A170" s="663" t="s">
        <v>3791</v>
      </c>
      <c r="B170" s="664" t="s">
        <v>3646</v>
      </c>
      <c r="C170" s="664" t="s">
        <v>3792</v>
      </c>
      <c r="D170" s="664" t="s">
        <v>3796</v>
      </c>
      <c r="E170" s="664" t="s">
        <v>992</v>
      </c>
      <c r="F170" s="667">
        <v>13.7</v>
      </c>
      <c r="G170" s="667">
        <v>1732.88</v>
      </c>
      <c r="H170" s="664">
        <v>1</v>
      </c>
      <c r="I170" s="664">
        <v>126.48759124087593</v>
      </c>
      <c r="J170" s="667">
        <v>3.2</v>
      </c>
      <c r="K170" s="667">
        <v>433.69</v>
      </c>
      <c r="L170" s="664">
        <v>0.25027122478186603</v>
      </c>
      <c r="M170" s="664">
        <v>135.52812499999999</v>
      </c>
      <c r="N170" s="667">
        <v>3</v>
      </c>
      <c r="O170" s="667">
        <v>406.52</v>
      </c>
      <c r="P170" s="680">
        <v>0.2345921240939938</v>
      </c>
      <c r="Q170" s="668">
        <v>135.50666666666666</v>
      </c>
    </row>
    <row r="171" spans="1:17" ht="14.4" customHeight="1" x14ac:dyDescent="0.3">
      <c r="A171" s="663" t="s">
        <v>3791</v>
      </c>
      <c r="B171" s="664" t="s">
        <v>3646</v>
      </c>
      <c r="C171" s="664" t="s">
        <v>3662</v>
      </c>
      <c r="D171" s="664" t="s">
        <v>3833</v>
      </c>
      <c r="E171" s="664" t="s">
        <v>3834</v>
      </c>
      <c r="F171" s="667">
        <v>1</v>
      </c>
      <c r="G171" s="667">
        <v>91</v>
      </c>
      <c r="H171" s="664">
        <v>1</v>
      </c>
      <c r="I171" s="664">
        <v>91</v>
      </c>
      <c r="J171" s="667"/>
      <c r="K171" s="667"/>
      <c r="L171" s="664"/>
      <c r="M171" s="664"/>
      <c r="N171" s="667"/>
      <c r="O171" s="667"/>
      <c r="P171" s="680"/>
      <c r="Q171" s="668"/>
    </row>
    <row r="172" spans="1:17" ht="14.4" customHeight="1" x14ac:dyDescent="0.3">
      <c r="A172" s="663" t="s">
        <v>3791</v>
      </c>
      <c r="B172" s="664" t="s">
        <v>3646</v>
      </c>
      <c r="C172" s="664" t="s">
        <v>3662</v>
      </c>
      <c r="D172" s="664" t="s">
        <v>3835</v>
      </c>
      <c r="E172" s="664" t="s">
        <v>3836</v>
      </c>
      <c r="F172" s="667"/>
      <c r="G172" s="667"/>
      <c r="H172" s="664"/>
      <c r="I172" s="664"/>
      <c r="J172" s="667"/>
      <c r="K172" s="667"/>
      <c r="L172" s="664"/>
      <c r="M172" s="664"/>
      <c r="N172" s="667">
        <v>1</v>
      </c>
      <c r="O172" s="667">
        <v>1095</v>
      </c>
      <c r="P172" s="680"/>
      <c r="Q172" s="668">
        <v>1095</v>
      </c>
    </row>
    <row r="173" spans="1:17" ht="14.4" customHeight="1" x14ac:dyDescent="0.3">
      <c r="A173" s="663" t="s">
        <v>3791</v>
      </c>
      <c r="B173" s="664" t="s">
        <v>3646</v>
      </c>
      <c r="C173" s="664" t="s">
        <v>3662</v>
      </c>
      <c r="D173" s="664" t="s">
        <v>3837</v>
      </c>
      <c r="E173" s="664" t="s">
        <v>3838</v>
      </c>
      <c r="F173" s="667"/>
      <c r="G173" s="667"/>
      <c r="H173" s="664"/>
      <c r="I173" s="664"/>
      <c r="J173" s="667"/>
      <c r="K173" s="667"/>
      <c r="L173" s="664"/>
      <c r="M173" s="664"/>
      <c r="N173" s="667">
        <v>1</v>
      </c>
      <c r="O173" s="667">
        <v>1912</v>
      </c>
      <c r="P173" s="680"/>
      <c r="Q173" s="668">
        <v>1912</v>
      </c>
    </row>
    <row r="174" spans="1:17" ht="14.4" customHeight="1" x14ac:dyDescent="0.3">
      <c r="A174" s="663" t="s">
        <v>3791</v>
      </c>
      <c r="B174" s="664" t="s">
        <v>3646</v>
      </c>
      <c r="C174" s="664" t="s">
        <v>3662</v>
      </c>
      <c r="D174" s="664" t="s">
        <v>3801</v>
      </c>
      <c r="E174" s="664" t="s">
        <v>3802</v>
      </c>
      <c r="F174" s="667">
        <v>1</v>
      </c>
      <c r="G174" s="667">
        <v>354</v>
      </c>
      <c r="H174" s="664">
        <v>1</v>
      </c>
      <c r="I174" s="664">
        <v>354</v>
      </c>
      <c r="J174" s="667"/>
      <c r="K174" s="667"/>
      <c r="L174" s="664"/>
      <c r="M174" s="664"/>
      <c r="N174" s="667"/>
      <c r="O174" s="667"/>
      <c r="P174" s="680"/>
      <c r="Q174" s="668"/>
    </row>
    <row r="175" spans="1:17" ht="14.4" customHeight="1" x14ac:dyDescent="0.3">
      <c r="A175" s="663" t="s">
        <v>3791</v>
      </c>
      <c r="B175" s="664" t="s">
        <v>3646</v>
      </c>
      <c r="C175" s="664" t="s">
        <v>3662</v>
      </c>
      <c r="D175" s="664" t="s">
        <v>3803</v>
      </c>
      <c r="E175" s="664" t="s">
        <v>3804</v>
      </c>
      <c r="F175" s="667">
        <v>1</v>
      </c>
      <c r="G175" s="667">
        <v>154</v>
      </c>
      <c r="H175" s="664">
        <v>1</v>
      </c>
      <c r="I175" s="664">
        <v>154</v>
      </c>
      <c r="J175" s="667">
        <v>1</v>
      </c>
      <c r="K175" s="667">
        <v>155</v>
      </c>
      <c r="L175" s="664">
        <v>1.0064935064935066</v>
      </c>
      <c r="M175" s="664">
        <v>155</v>
      </c>
      <c r="N175" s="667"/>
      <c r="O175" s="667"/>
      <c r="P175" s="680"/>
      <c r="Q175" s="668"/>
    </row>
    <row r="176" spans="1:17" ht="14.4" customHeight="1" x14ac:dyDescent="0.3">
      <c r="A176" s="663" t="s">
        <v>3791</v>
      </c>
      <c r="B176" s="664" t="s">
        <v>3646</v>
      </c>
      <c r="C176" s="664" t="s">
        <v>3662</v>
      </c>
      <c r="D176" s="664" t="s">
        <v>3839</v>
      </c>
      <c r="E176" s="664" t="s">
        <v>3840</v>
      </c>
      <c r="F176" s="667"/>
      <c r="G176" s="667"/>
      <c r="H176" s="664"/>
      <c r="I176" s="664"/>
      <c r="J176" s="667"/>
      <c r="K176" s="667"/>
      <c r="L176" s="664"/>
      <c r="M176" s="664"/>
      <c r="N176" s="667">
        <v>1</v>
      </c>
      <c r="O176" s="667">
        <v>164</v>
      </c>
      <c r="P176" s="680"/>
      <c r="Q176" s="668">
        <v>164</v>
      </c>
    </row>
    <row r="177" spans="1:17" ht="14.4" customHeight="1" x14ac:dyDescent="0.3">
      <c r="A177" s="663" t="s">
        <v>3791</v>
      </c>
      <c r="B177" s="664" t="s">
        <v>3646</v>
      </c>
      <c r="C177" s="664" t="s">
        <v>3662</v>
      </c>
      <c r="D177" s="664" t="s">
        <v>3807</v>
      </c>
      <c r="E177" s="664" t="s">
        <v>3808</v>
      </c>
      <c r="F177" s="667">
        <v>4</v>
      </c>
      <c r="G177" s="667">
        <v>140</v>
      </c>
      <c r="H177" s="664">
        <v>1</v>
      </c>
      <c r="I177" s="664">
        <v>35</v>
      </c>
      <c r="J177" s="667">
        <v>10</v>
      </c>
      <c r="K177" s="667">
        <v>350</v>
      </c>
      <c r="L177" s="664">
        <v>2.5</v>
      </c>
      <c r="M177" s="664">
        <v>35</v>
      </c>
      <c r="N177" s="667">
        <v>8</v>
      </c>
      <c r="O177" s="667">
        <v>296</v>
      </c>
      <c r="P177" s="680">
        <v>2.1142857142857143</v>
      </c>
      <c r="Q177" s="668">
        <v>37</v>
      </c>
    </row>
    <row r="178" spans="1:17" ht="14.4" customHeight="1" x14ac:dyDescent="0.3">
      <c r="A178" s="663" t="s">
        <v>3791</v>
      </c>
      <c r="B178" s="664" t="s">
        <v>3646</v>
      </c>
      <c r="C178" s="664" t="s">
        <v>3662</v>
      </c>
      <c r="D178" s="664" t="s">
        <v>3809</v>
      </c>
      <c r="E178" s="664" t="s">
        <v>3810</v>
      </c>
      <c r="F178" s="667">
        <v>113</v>
      </c>
      <c r="G178" s="667">
        <v>113713</v>
      </c>
      <c r="H178" s="664">
        <v>1</v>
      </c>
      <c r="I178" s="664">
        <v>1006.3097345132743</v>
      </c>
      <c r="J178" s="667">
        <v>65</v>
      </c>
      <c r="K178" s="667">
        <v>65780</v>
      </c>
      <c r="L178" s="664">
        <v>0.57847387721720467</v>
      </c>
      <c r="M178" s="664">
        <v>1012</v>
      </c>
      <c r="N178" s="667">
        <v>84</v>
      </c>
      <c r="O178" s="667">
        <v>86604</v>
      </c>
      <c r="P178" s="680">
        <v>0.76160157589721489</v>
      </c>
      <c r="Q178" s="668">
        <v>1031</v>
      </c>
    </row>
    <row r="179" spans="1:17" ht="14.4" customHeight="1" x14ac:dyDescent="0.3">
      <c r="A179" s="663" t="s">
        <v>3791</v>
      </c>
      <c r="B179" s="664" t="s">
        <v>3646</v>
      </c>
      <c r="C179" s="664" t="s">
        <v>3662</v>
      </c>
      <c r="D179" s="664" t="s">
        <v>3841</v>
      </c>
      <c r="E179" s="664" t="s">
        <v>3842</v>
      </c>
      <c r="F179" s="667"/>
      <c r="G179" s="667"/>
      <c r="H179" s="664"/>
      <c r="I179" s="664"/>
      <c r="J179" s="667">
        <v>1</v>
      </c>
      <c r="K179" s="667">
        <v>2017</v>
      </c>
      <c r="L179" s="664"/>
      <c r="M179" s="664">
        <v>2017</v>
      </c>
      <c r="N179" s="667"/>
      <c r="O179" s="667"/>
      <c r="P179" s="680"/>
      <c r="Q179" s="668"/>
    </row>
    <row r="180" spans="1:17" ht="14.4" customHeight="1" x14ac:dyDescent="0.3">
      <c r="A180" s="663" t="s">
        <v>3791</v>
      </c>
      <c r="B180" s="664" t="s">
        <v>3646</v>
      </c>
      <c r="C180" s="664" t="s">
        <v>3662</v>
      </c>
      <c r="D180" s="664" t="s">
        <v>3813</v>
      </c>
      <c r="E180" s="664" t="s">
        <v>3814</v>
      </c>
      <c r="F180" s="667"/>
      <c r="G180" s="667"/>
      <c r="H180" s="664"/>
      <c r="I180" s="664"/>
      <c r="J180" s="667">
        <v>1</v>
      </c>
      <c r="K180" s="667">
        <v>118</v>
      </c>
      <c r="L180" s="664"/>
      <c r="M180" s="664">
        <v>118</v>
      </c>
      <c r="N180" s="667"/>
      <c r="O180" s="667"/>
      <c r="P180" s="680"/>
      <c r="Q180" s="668"/>
    </row>
    <row r="181" spans="1:17" ht="14.4" customHeight="1" x14ac:dyDescent="0.3">
      <c r="A181" s="663" t="s">
        <v>3791</v>
      </c>
      <c r="B181" s="664" t="s">
        <v>3646</v>
      </c>
      <c r="C181" s="664" t="s">
        <v>3662</v>
      </c>
      <c r="D181" s="664" t="s">
        <v>3734</v>
      </c>
      <c r="E181" s="664" t="s">
        <v>3735</v>
      </c>
      <c r="F181" s="667"/>
      <c r="G181" s="667"/>
      <c r="H181" s="664"/>
      <c r="I181" s="664"/>
      <c r="J181" s="667">
        <v>1</v>
      </c>
      <c r="K181" s="667">
        <v>0</v>
      </c>
      <c r="L181" s="664"/>
      <c r="M181" s="664">
        <v>0</v>
      </c>
      <c r="N181" s="667"/>
      <c r="O181" s="667"/>
      <c r="P181" s="680"/>
      <c r="Q181" s="668"/>
    </row>
    <row r="182" spans="1:17" ht="14.4" customHeight="1" x14ac:dyDescent="0.3">
      <c r="A182" s="663" t="s">
        <v>3791</v>
      </c>
      <c r="B182" s="664" t="s">
        <v>3646</v>
      </c>
      <c r="C182" s="664" t="s">
        <v>3662</v>
      </c>
      <c r="D182" s="664" t="s">
        <v>3817</v>
      </c>
      <c r="E182" s="664" t="s">
        <v>3818</v>
      </c>
      <c r="F182" s="667">
        <v>88</v>
      </c>
      <c r="G182" s="667">
        <v>7188</v>
      </c>
      <c r="H182" s="664">
        <v>1</v>
      </c>
      <c r="I182" s="664">
        <v>81.681818181818187</v>
      </c>
      <c r="J182" s="667">
        <v>61</v>
      </c>
      <c r="K182" s="667">
        <v>5002</v>
      </c>
      <c r="L182" s="664">
        <v>0.69588202559821921</v>
      </c>
      <c r="M182" s="664">
        <v>82</v>
      </c>
      <c r="N182" s="667">
        <v>85</v>
      </c>
      <c r="O182" s="667">
        <v>7310</v>
      </c>
      <c r="P182" s="680">
        <v>1.016972732331664</v>
      </c>
      <c r="Q182" s="668">
        <v>86</v>
      </c>
    </row>
    <row r="183" spans="1:17" ht="14.4" customHeight="1" x14ac:dyDescent="0.3">
      <c r="A183" s="663" t="s">
        <v>3791</v>
      </c>
      <c r="B183" s="664" t="s">
        <v>3646</v>
      </c>
      <c r="C183" s="664" t="s">
        <v>3662</v>
      </c>
      <c r="D183" s="664" t="s">
        <v>3821</v>
      </c>
      <c r="E183" s="664" t="s">
        <v>3822</v>
      </c>
      <c r="F183" s="667">
        <v>1</v>
      </c>
      <c r="G183" s="667">
        <v>119</v>
      </c>
      <c r="H183" s="664">
        <v>1</v>
      </c>
      <c r="I183" s="664">
        <v>119</v>
      </c>
      <c r="J183" s="667"/>
      <c r="K183" s="667"/>
      <c r="L183" s="664"/>
      <c r="M183" s="664"/>
      <c r="N183" s="667"/>
      <c r="O183" s="667"/>
      <c r="P183" s="680"/>
      <c r="Q183" s="668"/>
    </row>
    <row r="184" spans="1:17" ht="14.4" customHeight="1" x14ac:dyDescent="0.3">
      <c r="A184" s="663" t="s">
        <v>3791</v>
      </c>
      <c r="B184" s="664" t="s">
        <v>3646</v>
      </c>
      <c r="C184" s="664" t="s">
        <v>3662</v>
      </c>
      <c r="D184" s="664" t="s">
        <v>3825</v>
      </c>
      <c r="E184" s="664" t="s">
        <v>3826</v>
      </c>
      <c r="F184" s="667">
        <v>10</v>
      </c>
      <c r="G184" s="667">
        <v>890</v>
      </c>
      <c r="H184" s="664">
        <v>1</v>
      </c>
      <c r="I184" s="664">
        <v>89</v>
      </c>
      <c r="J184" s="667">
        <v>4</v>
      </c>
      <c r="K184" s="667">
        <v>356</v>
      </c>
      <c r="L184" s="664">
        <v>0.4</v>
      </c>
      <c r="M184" s="664">
        <v>89</v>
      </c>
      <c r="N184" s="667">
        <v>1</v>
      </c>
      <c r="O184" s="667">
        <v>91</v>
      </c>
      <c r="P184" s="680">
        <v>0.10224719101123596</v>
      </c>
      <c r="Q184" s="668">
        <v>91</v>
      </c>
    </row>
    <row r="185" spans="1:17" ht="14.4" customHeight="1" thickBot="1" x14ac:dyDescent="0.35">
      <c r="A185" s="669" t="s">
        <v>3791</v>
      </c>
      <c r="B185" s="670" t="s">
        <v>3646</v>
      </c>
      <c r="C185" s="670" t="s">
        <v>3662</v>
      </c>
      <c r="D185" s="670" t="s">
        <v>3843</v>
      </c>
      <c r="E185" s="670" t="s">
        <v>3844</v>
      </c>
      <c r="F185" s="673"/>
      <c r="G185" s="673"/>
      <c r="H185" s="670"/>
      <c r="I185" s="670"/>
      <c r="J185" s="673"/>
      <c r="K185" s="673"/>
      <c r="L185" s="670"/>
      <c r="M185" s="670"/>
      <c r="N185" s="673">
        <v>1</v>
      </c>
      <c r="O185" s="673">
        <v>2760</v>
      </c>
      <c r="P185" s="681"/>
      <c r="Q185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6810034</v>
      </c>
      <c r="C3" s="351">
        <f t="shared" ref="C3:R3" si="0">SUBTOTAL(9,C6:C1048576)</f>
        <v>2</v>
      </c>
      <c r="D3" s="351">
        <f t="shared" si="0"/>
        <v>7030816.3300000001</v>
      </c>
      <c r="E3" s="351">
        <f t="shared" si="0"/>
        <v>1.0322510775787697</v>
      </c>
      <c r="F3" s="351">
        <f t="shared" si="0"/>
        <v>7133797</v>
      </c>
      <c r="G3" s="354">
        <f>IF(B3&lt;&gt;0,F3/B3,"")</f>
        <v>1.0475420533876922</v>
      </c>
      <c r="H3" s="350">
        <f t="shared" si="0"/>
        <v>684973.9299999997</v>
      </c>
      <c r="I3" s="351">
        <f t="shared" si="0"/>
        <v>1</v>
      </c>
      <c r="J3" s="351">
        <f t="shared" si="0"/>
        <v>1308498.2200000007</v>
      </c>
      <c r="K3" s="351">
        <f t="shared" si="0"/>
        <v>1.9102890820968927</v>
      </c>
      <c r="L3" s="351">
        <f t="shared" si="0"/>
        <v>1317420.9100000006</v>
      </c>
      <c r="M3" s="352">
        <f>IF(H3&lt;&gt;0,L3/H3,"")</f>
        <v>1.9233154026752539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3846</v>
      </c>
      <c r="B6" s="795">
        <v>91</v>
      </c>
      <c r="C6" s="739">
        <v>1</v>
      </c>
      <c r="D6" s="795"/>
      <c r="E6" s="739"/>
      <c r="F6" s="795">
        <v>86</v>
      </c>
      <c r="G6" s="744">
        <v>0.94505494505494503</v>
      </c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3847</v>
      </c>
      <c r="B7" s="796"/>
      <c r="C7" s="664"/>
      <c r="D7" s="796">
        <v>1094</v>
      </c>
      <c r="E7" s="664"/>
      <c r="F7" s="796"/>
      <c r="G7" s="680"/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x14ac:dyDescent="0.3">
      <c r="A8" s="690" t="s">
        <v>2037</v>
      </c>
      <c r="B8" s="796">
        <v>6809943</v>
      </c>
      <c r="C8" s="664">
        <v>1</v>
      </c>
      <c r="D8" s="796">
        <v>7029571</v>
      </c>
      <c r="E8" s="664">
        <v>1.0322510775787697</v>
      </c>
      <c r="F8" s="796">
        <v>7133711</v>
      </c>
      <c r="G8" s="680">
        <v>1.0475434229038334</v>
      </c>
      <c r="H8" s="796">
        <v>684973.9299999997</v>
      </c>
      <c r="I8" s="664">
        <v>1</v>
      </c>
      <c r="J8" s="796">
        <v>1308498.2200000007</v>
      </c>
      <c r="K8" s="664">
        <v>1.9102890820968927</v>
      </c>
      <c r="L8" s="796">
        <v>1317420.9100000006</v>
      </c>
      <c r="M8" s="680">
        <v>1.9233154026752539</v>
      </c>
      <c r="N8" s="796"/>
      <c r="O8" s="664"/>
      <c r="P8" s="796"/>
      <c r="Q8" s="664"/>
      <c r="R8" s="796"/>
      <c r="S8" s="703"/>
    </row>
    <row r="9" spans="1:19" ht="14.4" customHeight="1" thickBot="1" x14ac:dyDescent="0.35">
      <c r="A9" s="798" t="s">
        <v>3848</v>
      </c>
      <c r="B9" s="797"/>
      <c r="C9" s="670"/>
      <c r="D9" s="797">
        <v>151.32999999999998</v>
      </c>
      <c r="E9" s="670"/>
      <c r="F9" s="797"/>
      <c r="G9" s="681"/>
      <c r="H9" s="797"/>
      <c r="I9" s="670"/>
      <c r="J9" s="797"/>
      <c r="K9" s="670"/>
      <c r="L9" s="797"/>
      <c r="M9" s="681"/>
      <c r="N9" s="797"/>
      <c r="O9" s="670"/>
      <c r="P9" s="797"/>
      <c r="Q9" s="670"/>
      <c r="R9" s="797"/>
      <c r="S9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5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4238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10830.5</v>
      </c>
      <c r="G3" s="212">
        <f t="shared" si="0"/>
        <v>7495007.9299999997</v>
      </c>
      <c r="H3" s="212"/>
      <c r="I3" s="212"/>
      <c r="J3" s="212">
        <f t="shared" si="0"/>
        <v>12201.46</v>
      </c>
      <c r="K3" s="212">
        <f t="shared" si="0"/>
        <v>8339314.5499999998</v>
      </c>
      <c r="L3" s="212"/>
      <c r="M3" s="212"/>
      <c r="N3" s="212">
        <f t="shared" si="0"/>
        <v>11772.76</v>
      </c>
      <c r="O3" s="212">
        <f t="shared" si="0"/>
        <v>8451217.9100000001</v>
      </c>
      <c r="P3" s="79">
        <f>IF(G3=0,0,O3/G3)</f>
        <v>1.1275795821606289</v>
      </c>
      <c r="Q3" s="213">
        <f>IF(N3=0,0,O3/N3)</f>
        <v>717.86207397415728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3849</v>
      </c>
      <c r="B6" s="739" t="s">
        <v>3791</v>
      </c>
      <c r="C6" s="739" t="s">
        <v>3662</v>
      </c>
      <c r="D6" s="739" t="s">
        <v>3833</v>
      </c>
      <c r="E6" s="739" t="s">
        <v>3834</v>
      </c>
      <c r="F6" s="229">
        <v>1</v>
      </c>
      <c r="G6" s="229">
        <v>91</v>
      </c>
      <c r="H6" s="229">
        <v>1</v>
      </c>
      <c r="I6" s="229">
        <v>91</v>
      </c>
      <c r="J6" s="229"/>
      <c r="K6" s="229"/>
      <c r="L6" s="229"/>
      <c r="M6" s="229"/>
      <c r="N6" s="229"/>
      <c r="O6" s="229"/>
      <c r="P6" s="744"/>
      <c r="Q6" s="752"/>
    </row>
    <row r="7" spans="1:17" ht="14.4" customHeight="1" x14ac:dyDescent="0.3">
      <c r="A7" s="663" t="s">
        <v>3849</v>
      </c>
      <c r="B7" s="664" t="s">
        <v>3791</v>
      </c>
      <c r="C7" s="664" t="s">
        <v>3662</v>
      </c>
      <c r="D7" s="664" t="s">
        <v>3817</v>
      </c>
      <c r="E7" s="664" t="s">
        <v>3818</v>
      </c>
      <c r="F7" s="667"/>
      <c r="G7" s="667"/>
      <c r="H7" s="667"/>
      <c r="I7" s="667"/>
      <c r="J7" s="667"/>
      <c r="K7" s="667"/>
      <c r="L7" s="667"/>
      <c r="M7" s="667"/>
      <c r="N7" s="667">
        <v>1</v>
      </c>
      <c r="O7" s="667">
        <v>86</v>
      </c>
      <c r="P7" s="680"/>
      <c r="Q7" s="668">
        <v>86</v>
      </c>
    </row>
    <row r="8" spans="1:17" ht="14.4" customHeight="1" x14ac:dyDescent="0.3">
      <c r="A8" s="663" t="s">
        <v>3850</v>
      </c>
      <c r="B8" s="664" t="s">
        <v>3791</v>
      </c>
      <c r="C8" s="664" t="s">
        <v>3662</v>
      </c>
      <c r="D8" s="664" t="s">
        <v>3809</v>
      </c>
      <c r="E8" s="664" t="s">
        <v>3810</v>
      </c>
      <c r="F8" s="667"/>
      <c r="G8" s="667"/>
      <c r="H8" s="667"/>
      <c r="I8" s="667"/>
      <c r="J8" s="667">
        <v>1</v>
      </c>
      <c r="K8" s="667">
        <v>1012</v>
      </c>
      <c r="L8" s="667"/>
      <c r="M8" s="667">
        <v>1012</v>
      </c>
      <c r="N8" s="667"/>
      <c r="O8" s="667"/>
      <c r="P8" s="680"/>
      <c r="Q8" s="668"/>
    </row>
    <row r="9" spans="1:17" ht="14.4" customHeight="1" x14ac:dyDescent="0.3">
      <c r="A9" s="663" t="s">
        <v>3850</v>
      </c>
      <c r="B9" s="664" t="s">
        <v>3791</v>
      </c>
      <c r="C9" s="664" t="s">
        <v>3662</v>
      </c>
      <c r="D9" s="664" t="s">
        <v>3817</v>
      </c>
      <c r="E9" s="664" t="s">
        <v>3818</v>
      </c>
      <c r="F9" s="667"/>
      <c r="G9" s="667"/>
      <c r="H9" s="667"/>
      <c r="I9" s="667"/>
      <c r="J9" s="667">
        <v>1</v>
      </c>
      <c r="K9" s="667">
        <v>82</v>
      </c>
      <c r="L9" s="667"/>
      <c r="M9" s="667">
        <v>82</v>
      </c>
      <c r="N9" s="667"/>
      <c r="O9" s="667"/>
      <c r="P9" s="680"/>
      <c r="Q9" s="668"/>
    </row>
    <row r="10" spans="1:17" ht="14.4" customHeight="1" x14ac:dyDescent="0.3">
      <c r="A10" s="663" t="s">
        <v>523</v>
      </c>
      <c r="B10" s="664" t="s">
        <v>3851</v>
      </c>
      <c r="C10" s="664" t="s">
        <v>3662</v>
      </c>
      <c r="D10" s="664" t="s">
        <v>570</v>
      </c>
      <c r="E10" s="664" t="s">
        <v>3852</v>
      </c>
      <c r="F10" s="667">
        <v>1</v>
      </c>
      <c r="G10" s="667">
        <v>2384</v>
      </c>
      <c r="H10" s="667">
        <v>1</v>
      </c>
      <c r="I10" s="667">
        <v>2384</v>
      </c>
      <c r="J10" s="667"/>
      <c r="K10" s="667"/>
      <c r="L10" s="667"/>
      <c r="M10" s="667"/>
      <c r="N10" s="667">
        <v>3</v>
      </c>
      <c r="O10" s="667">
        <v>7386</v>
      </c>
      <c r="P10" s="680">
        <v>3.0981543624161074</v>
      </c>
      <c r="Q10" s="668">
        <v>2462</v>
      </c>
    </row>
    <row r="11" spans="1:17" ht="14.4" customHeight="1" x14ac:dyDescent="0.3">
      <c r="A11" s="663" t="s">
        <v>523</v>
      </c>
      <c r="B11" s="664" t="s">
        <v>3851</v>
      </c>
      <c r="C11" s="664" t="s">
        <v>3662</v>
      </c>
      <c r="D11" s="664" t="s">
        <v>3853</v>
      </c>
      <c r="E11" s="664" t="s">
        <v>3854</v>
      </c>
      <c r="F11" s="667"/>
      <c r="G11" s="667"/>
      <c r="H11" s="667"/>
      <c r="I11" s="667"/>
      <c r="J11" s="667">
        <v>1</v>
      </c>
      <c r="K11" s="667">
        <v>2242</v>
      </c>
      <c r="L11" s="667"/>
      <c r="M11" s="667">
        <v>2242</v>
      </c>
      <c r="N11" s="667"/>
      <c r="O11" s="667"/>
      <c r="P11" s="680"/>
      <c r="Q11" s="668"/>
    </row>
    <row r="12" spans="1:17" ht="14.4" customHeight="1" x14ac:dyDescent="0.3">
      <c r="A12" s="663" t="s">
        <v>523</v>
      </c>
      <c r="B12" s="664" t="s">
        <v>3791</v>
      </c>
      <c r="C12" s="664" t="s">
        <v>3662</v>
      </c>
      <c r="D12" s="664" t="s">
        <v>3835</v>
      </c>
      <c r="E12" s="664" t="s">
        <v>3836</v>
      </c>
      <c r="F12" s="667"/>
      <c r="G12" s="667"/>
      <c r="H12" s="667"/>
      <c r="I12" s="667"/>
      <c r="J12" s="667">
        <v>1</v>
      </c>
      <c r="K12" s="667">
        <v>1028</v>
      </c>
      <c r="L12" s="667"/>
      <c r="M12" s="667">
        <v>1028</v>
      </c>
      <c r="N12" s="667"/>
      <c r="O12" s="667"/>
      <c r="P12" s="680"/>
      <c r="Q12" s="668"/>
    </row>
    <row r="13" spans="1:17" ht="14.4" customHeight="1" x14ac:dyDescent="0.3">
      <c r="A13" s="663" t="s">
        <v>523</v>
      </c>
      <c r="B13" s="664" t="s">
        <v>3855</v>
      </c>
      <c r="C13" s="664" t="s">
        <v>3662</v>
      </c>
      <c r="D13" s="664" t="s">
        <v>3856</v>
      </c>
      <c r="E13" s="664" t="s">
        <v>3857</v>
      </c>
      <c r="F13" s="667">
        <v>1</v>
      </c>
      <c r="G13" s="667">
        <v>23987</v>
      </c>
      <c r="H13" s="667">
        <v>1</v>
      </c>
      <c r="I13" s="667">
        <v>23987</v>
      </c>
      <c r="J13" s="667"/>
      <c r="K13" s="667"/>
      <c r="L13" s="667"/>
      <c r="M13" s="667"/>
      <c r="N13" s="667"/>
      <c r="O13" s="667"/>
      <c r="P13" s="680"/>
      <c r="Q13" s="668"/>
    </row>
    <row r="14" spans="1:17" ht="14.4" customHeight="1" x14ac:dyDescent="0.3">
      <c r="A14" s="663" t="s">
        <v>523</v>
      </c>
      <c r="B14" s="664" t="s">
        <v>3855</v>
      </c>
      <c r="C14" s="664" t="s">
        <v>3662</v>
      </c>
      <c r="D14" s="664" t="s">
        <v>741</v>
      </c>
      <c r="E14" s="664" t="s">
        <v>3858</v>
      </c>
      <c r="F14" s="667"/>
      <c r="G14" s="667"/>
      <c r="H14" s="667"/>
      <c r="I14" s="667"/>
      <c r="J14" s="667">
        <v>1</v>
      </c>
      <c r="K14" s="667">
        <v>1193</v>
      </c>
      <c r="L14" s="667"/>
      <c r="M14" s="667">
        <v>1193</v>
      </c>
      <c r="N14" s="667"/>
      <c r="O14" s="667"/>
      <c r="P14" s="680"/>
      <c r="Q14" s="668"/>
    </row>
    <row r="15" spans="1:17" ht="14.4" customHeight="1" x14ac:dyDescent="0.3">
      <c r="A15" s="663" t="s">
        <v>523</v>
      </c>
      <c r="B15" s="664" t="s">
        <v>3855</v>
      </c>
      <c r="C15" s="664" t="s">
        <v>3662</v>
      </c>
      <c r="D15" s="664" t="s">
        <v>3859</v>
      </c>
      <c r="E15" s="664" t="s">
        <v>3860</v>
      </c>
      <c r="F15" s="667"/>
      <c r="G15" s="667"/>
      <c r="H15" s="667"/>
      <c r="I15" s="667"/>
      <c r="J15" s="667">
        <v>1</v>
      </c>
      <c r="K15" s="667">
        <v>691</v>
      </c>
      <c r="L15" s="667"/>
      <c r="M15" s="667">
        <v>691</v>
      </c>
      <c r="N15" s="667"/>
      <c r="O15" s="667"/>
      <c r="P15" s="680"/>
      <c r="Q15" s="668"/>
    </row>
    <row r="16" spans="1:17" ht="14.4" customHeight="1" x14ac:dyDescent="0.3">
      <c r="A16" s="663" t="s">
        <v>523</v>
      </c>
      <c r="B16" s="664" t="s">
        <v>3855</v>
      </c>
      <c r="C16" s="664" t="s">
        <v>3662</v>
      </c>
      <c r="D16" s="664" t="s">
        <v>3861</v>
      </c>
      <c r="E16" s="664" t="s">
        <v>3862</v>
      </c>
      <c r="F16" s="667"/>
      <c r="G16" s="667"/>
      <c r="H16" s="667"/>
      <c r="I16" s="667"/>
      <c r="J16" s="667">
        <v>1</v>
      </c>
      <c r="K16" s="667">
        <v>1803</v>
      </c>
      <c r="L16" s="667"/>
      <c r="M16" s="667">
        <v>1803</v>
      </c>
      <c r="N16" s="667"/>
      <c r="O16" s="667"/>
      <c r="P16" s="680"/>
      <c r="Q16" s="668"/>
    </row>
    <row r="17" spans="1:17" ht="14.4" customHeight="1" x14ac:dyDescent="0.3">
      <c r="A17" s="663" t="s">
        <v>523</v>
      </c>
      <c r="B17" s="664" t="s">
        <v>3863</v>
      </c>
      <c r="C17" s="664" t="s">
        <v>3792</v>
      </c>
      <c r="D17" s="664" t="s">
        <v>3864</v>
      </c>
      <c r="E17" s="664" t="s">
        <v>3865</v>
      </c>
      <c r="F17" s="667"/>
      <c r="G17" s="667"/>
      <c r="H17" s="667"/>
      <c r="I17" s="667"/>
      <c r="J17" s="667">
        <v>5.8</v>
      </c>
      <c r="K17" s="667">
        <v>65504.33</v>
      </c>
      <c r="L17" s="667"/>
      <c r="M17" s="667">
        <v>11293.85</v>
      </c>
      <c r="N17" s="667">
        <v>0.5</v>
      </c>
      <c r="O17" s="667">
        <v>5646.92</v>
      </c>
      <c r="P17" s="680"/>
      <c r="Q17" s="668">
        <v>11293.84</v>
      </c>
    </row>
    <row r="18" spans="1:17" ht="14.4" customHeight="1" x14ac:dyDescent="0.3">
      <c r="A18" s="663" t="s">
        <v>523</v>
      </c>
      <c r="B18" s="664" t="s">
        <v>3863</v>
      </c>
      <c r="C18" s="664" t="s">
        <v>3792</v>
      </c>
      <c r="D18" s="664" t="s">
        <v>3866</v>
      </c>
      <c r="E18" s="664" t="s">
        <v>3867</v>
      </c>
      <c r="F18" s="667">
        <v>6</v>
      </c>
      <c r="G18" s="667">
        <v>499.8</v>
      </c>
      <c r="H18" s="667">
        <v>1</v>
      </c>
      <c r="I18" s="667">
        <v>83.3</v>
      </c>
      <c r="J18" s="667">
        <v>44</v>
      </c>
      <c r="K18" s="667">
        <v>4645.08</v>
      </c>
      <c r="L18" s="667">
        <v>9.2938775510204081</v>
      </c>
      <c r="M18" s="667">
        <v>105.57</v>
      </c>
      <c r="N18" s="667"/>
      <c r="O18" s="667"/>
      <c r="P18" s="680"/>
      <c r="Q18" s="668"/>
    </row>
    <row r="19" spans="1:17" ht="14.4" customHeight="1" x14ac:dyDescent="0.3">
      <c r="A19" s="663" t="s">
        <v>523</v>
      </c>
      <c r="B19" s="664" t="s">
        <v>3863</v>
      </c>
      <c r="C19" s="664" t="s">
        <v>3792</v>
      </c>
      <c r="D19" s="664" t="s">
        <v>3868</v>
      </c>
      <c r="E19" s="664" t="s">
        <v>3869</v>
      </c>
      <c r="F19" s="667"/>
      <c r="G19" s="667"/>
      <c r="H19" s="667"/>
      <c r="I19" s="667"/>
      <c r="J19" s="667"/>
      <c r="K19" s="667"/>
      <c r="L19" s="667"/>
      <c r="M19" s="667"/>
      <c r="N19" s="667">
        <v>7</v>
      </c>
      <c r="O19" s="667">
        <v>280.27999999999997</v>
      </c>
      <c r="P19" s="680"/>
      <c r="Q19" s="668">
        <v>40.04</v>
      </c>
    </row>
    <row r="20" spans="1:17" ht="14.4" customHeight="1" x14ac:dyDescent="0.3">
      <c r="A20" s="663" t="s">
        <v>523</v>
      </c>
      <c r="B20" s="664" t="s">
        <v>3863</v>
      </c>
      <c r="C20" s="664" t="s">
        <v>3792</v>
      </c>
      <c r="D20" s="664" t="s">
        <v>3870</v>
      </c>
      <c r="E20" s="664" t="s">
        <v>3869</v>
      </c>
      <c r="F20" s="667">
        <v>337</v>
      </c>
      <c r="G20" s="667">
        <v>39752.519999999997</v>
      </c>
      <c r="H20" s="667">
        <v>1</v>
      </c>
      <c r="I20" s="667">
        <v>117.96</v>
      </c>
      <c r="J20" s="667">
        <v>497</v>
      </c>
      <c r="K20" s="667">
        <v>54391.07</v>
      </c>
      <c r="L20" s="667">
        <v>1.368242063647789</v>
      </c>
      <c r="M20" s="667">
        <v>109.43877263581489</v>
      </c>
      <c r="N20" s="667">
        <v>538</v>
      </c>
      <c r="O20" s="667">
        <v>45226.840000000004</v>
      </c>
      <c r="P20" s="680">
        <v>1.1377100118432746</v>
      </c>
      <c r="Q20" s="668">
        <v>84.064758364312269</v>
      </c>
    </row>
    <row r="21" spans="1:17" ht="14.4" customHeight="1" x14ac:dyDescent="0.3">
      <c r="A21" s="663" t="s">
        <v>523</v>
      </c>
      <c r="B21" s="664" t="s">
        <v>3863</v>
      </c>
      <c r="C21" s="664" t="s">
        <v>3792</v>
      </c>
      <c r="D21" s="664" t="s">
        <v>3871</v>
      </c>
      <c r="E21" s="664" t="s">
        <v>3869</v>
      </c>
      <c r="F21" s="667">
        <v>3</v>
      </c>
      <c r="G21" s="667">
        <v>238.77</v>
      </c>
      <c r="H21" s="667">
        <v>1</v>
      </c>
      <c r="I21" s="667">
        <v>79.59</v>
      </c>
      <c r="J21" s="667">
        <v>53</v>
      </c>
      <c r="K21" s="667">
        <v>4034.8900000000003</v>
      </c>
      <c r="L21" s="667">
        <v>16.898647233739581</v>
      </c>
      <c r="M21" s="667">
        <v>76.13000000000001</v>
      </c>
      <c r="N21" s="667">
        <v>236</v>
      </c>
      <c r="O21" s="667">
        <v>17966.680000000004</v>
      </c>
      <c r="P21" s="680">
        <v>75.246806550236641</v>
      </c>
      <c r="Q21" s="668">
        <v>76.13000000000001</v>
      </c>
    </row>
    <row r="22" spans="1:17" ht="14.4" customHeight="1" x14ac:dyDescent="0.3">
      <c r="A22" s="663" t="s">
        <v>523</v>
      </c>
      <c r="B22" s="664" t="s">
        <v>3863</v>
      </c>
      <c r="C22" s="664" t="s">
        <v>3792</v>
      </c>
      <c r="D22" s="664" t="s">
        <v>3872</v>
      </c>
      <c r="E22" s="664" t="s">
        <v>3873</v>
      </c>
      <c r="F22" s="667">
        <v>7</v>
      </c>
      <c r="G22" s="667">
        <v>588.55999999999995</v>
      </c>
      <c r="H22" s="667">
        <v>1</v>
      </c>
      <c r="I22" s="667">
        <v>84.08</v>
      </c>
      <c r="J22" s="667"/>
      <c r="K22" s="667"/>
      <c r="L22" s="667"/>
      <c r="M22" s="667"/>
      <c r="N22" s="667"/>
      <c r="O22" s="667"/>
      <c r="P22" s="680"/>
      <c r="Q22" s="668"/>
    </row>
    <row r="23" spans="1:17" ht="14.4" customHeight="1" x14ac:dyDescent="0.3">
      <c r="A23" s="663" t="s">
        <v>523</v>
      </c>
      <c r="B23" s="664" t="s">
        <v>3863</v>
      </c>
      <c r="C23" s="664" t="s">
        <v>3792</v>
      </c>
      <c r="D23" s="664" t="s">
        <v>3872</v>
      </c>
      <c r="E23" s="664"/>
      <c r="F23" s="667">
        <v>9</v>
      </c>
      <c r="G23" s="667">
        <v>756.72</v>
      </c>
      <c r="H23" s="667">
        <v>1</v>
      </c>
      <c r="I23" s="667">
        <v>84.08</v>
      </c>
      <c r="J23" s="667"/>
      <c r="K23" s="667"/>
      <c r="L23" s="667"/>
      <c r="M23" s="667"/>
      <c r="N23" s="667"/>
      <c r="O23" s="667"/>
      <c r="P23" s="680"/>
      <c r="Q23" s="668"/>
    </row>
    <row r="24" spans="1:17" ht="14.4" customHeight="1" x14ac:dyDescent="0.3">
      <c r="A24" s="663" t="s">
        <v>523</v>
      </c>
      <c r="B24" s="664" t="s">
        <v>3863</v>
      </c>
      <c r="C24" s="664" t="s">
        <v>3792</v>
      </c>
      <c r="D24" s="664" t="s">
        <v>3874</v>
      </c>
      <c r="E24" s="664" t="s">
        <v>3875</v>
      </c>
      <c r="F24" s="667"/>
      <c r="G24" s="667"/>
      <c r="H24" s="667"/>
      <c r="I24" s="667"/>
      <c r="J24" s="667">
        <v>8</v>
      </c>
      <c r="K24" s="667">
        <v>467.2</v>
      </c>
      <c r="L24" s="667"/>
      <c r="M24" s="667">
        <v>58.4</v>
      </c>
      <c r="N24" s="667">
        <v>6</v>
      </c>
      <c r="O24" s="667">
        <v>350.4</v>
      </c>
      <c r="P24" s="680"/>
      <c r="Q24" s="668">
        <v>58.4</v>
      </c>
    </row>
    <row r="25" spans="1:17" ht="14.4" customHeight="1" x14ac:dyDescent="0.3">
      <c r="A25" s="663" t="s">
        <v>523</v>
      </c>
      <c r="B25" s="664" t="s">
        <v>3863</v>
      </c>
      <c r="C25" s="664" t="s">
        <v>3792</v>
      </c>
      <c r="D25" s="664" t="s">
        <v>3876</v>
      </c>
      <c r="E25" s="664" t="s">
        <v>1989</v>
      </c>
      <c r="F25" s="667">
        <v>24.1</v>
      </c>
      <c r="G25" s="667">
        <v>17442.57</v>
      </c>
      <c r="H25" s="667">
        <v>1</v>
      </c>
      <c r="I25" s="667">
        <v>723.75809128630704</v>
      </c>
      <c r="J25" s="667">
        <v>15.1</v>
      </c>
      <c r="K25" s="667">
        <v>10453.44</v>
      </c>
      <c r="L25" s="667">
        <v>0.59930618022458848</v>
      </c>
      <c r="M25" s="667">
        <v>692.28079470198679</v>
      </c>
      <c r="N25" s="667">
        <v>2</v>
      </c>
      <c r="O25" s="667">
        <v>1384.5</v>
      </c>
      <c r="P25" s="680">
        <v>7.9374771034314326E-2</v>
      </c>
      <c r="Q25" s="668">
        <v>692.25</v>
      </c>
    </row>
    <row r="26" spans="1:17" ht="14.4" customHeight="1" x14ac:dyDescent="0.3">
      <c r="A26" s="663" t="s">
        <v>523</v>
      </c>
      <c r="B26" s="664" t="s">
        <v>3863</v>
      </c>
      <c r="C26" s="664" t="s">
        <v>3792</v>
      </c>
      <c r="D26" s="664" t="s">
        <v>3877</v>
      </c>
      <c r="E26" s="664" t="s">
        <v>3878</v>
      </c>
      <c r="F26" s="667"/>
      <c r="G26" s="667"/>
      <c r="H26" s="667"/>
      <c r="I26" s="667"/>
      <c r="J26" s="667">
        <v>1.4</v>
      </c>
      <c r="K26" s="667">
        <v>16818.759999999998</v>
      </c>
      <c r="L26" s="667"/>
      <c r="M26" s="667">
        <v>12013.4</v>
      </c>
      <c r="N26" s="667"/>
      <c r="O26" s="667"/>
      <c r="P26" s="680"/>
      <c r="Q26" s="668"/>
    </row>
    <row r="27" spans="1:17" ht="14.4" customHeight="1" x14ac:dyDescent="0.3">
      <c r="A27" s="663" t="s">
        <v>523</v>
      </c>
      <c r="B27" s="664" t="s">
        <v>3863</v>
      </c>
      <c r="C27" s="664" t="s">
        <v>3792</v>
      </c>
      <c r="D27" s="664" t="s">
        <v>3879</v>
      </c>
      <c r="E27" s="664" t="s">
        <v>3880</v>
      </c>
      <c r="F27" s="667"/>
      <c r="G27" s="667"/>
      <c r="H27" s="667"/>
      <c r="I27" s="667"/>
      <c r="J27" s="667">
        <v>83</v>
      </c>
      <c r="K27" s="667">
        <v>278060.78999999998</v>
      </c>
      <c r="L27" s="667"/>
      <c r="M27" s="667">
        <v>3350.1299999999997</v>
      </c>
      <c r="N27" s="667"/>
      <c r="O27" s="667"/>
      <c r="P27" s="680"/>
      <c r="Q27" s="668"/>
    </row>
    <row r="28" spans="1:17" ht="14.4" customHeight="1" x14ac:dyDescent="0.3">
      <c r="A28" s="663" t="s">
        <v>523</v>
      </c>
      <c r="B28" s="664" t="s">
        <v>3863</v>
      </c>
      <c r="C28" s="664" t="s">
        <v>3792</v>
      </c>
      <c r="D28" s="664" t="s">
        <v>3881</v>
      </c>
      <c r="E28" s="664" t="s">
        <v>3882</v>
      </c>
      <c r="F28" s="667">
        <v>132</v>
      </c>
      <c r="G28" s="667">
        <v>6270</v>
      </c>
      <c r="H28" s="667">
        <v>1</v>
      </c>
      <c r="I28" s="667">
        <v>47.5</v>
      </c>
      <c r="J28" s="667">
        <v>2</v>
      </c>
      <c r="K28" s="667">
        <v>85.76</v>
      </c>
      <c r="L28" s="667">
        <v>1.3677830940988837E-2</v>
      </c>
      <c r="M28" s="667">
        <v>42.88</v>
      </c>
      <c r="N28" s="667">
        <v>6</v>
      </c>
      <c r="O28" s="667">
        <v>257.27999999999997</v>
      </c>
      <c r="P28" s="680">
        <v>4.1033492822966505E-2</v>
      </c>
      <c r="Q28" s="668">
        <v>42.879999999999995</v>
      </c>
    </row>
    <row r="29" spans="1:17" ht="14.4" customHeight="1" x14ac:dyDescent="0.3">
      <c r="A29" s="663" t="s">
        <v>523</v>
      </c>
      <c r="B29" s="664" t="s">
        <v>3863</v>
      </c>
      <c r="C29" s="664" t="s">
        <v>3792</v>
      </c>
      <c r="D29" s="664" t="s">
        <v>3883</v>
      </c>
      <c r="E29" s="664" t="s">
        <v>1967</v>
      </c>
      <c r="F29" s="667">
        <v>222</v>
      </c>
      <c r="G29" s="667">
        <v>84304.51</v>
      </c>
      <c r="H29" s="667">
        <v>1</v>
      </c>
      <c r="I29" s="667">
        <v>379.750045045045</v>
      </c>
      <c r="J29" s="667">
        <v>262.60000000000002</v>
      </c>
      <c r="K29" s="667">
        <v>90080.639999999999</v>
      </c>
      <c r="L29" s="667">
        <v>1.0685150770700169</v>
      </c>
      <c r="M29" s="667">
        <v>343.03366336633661</v>
      </c>
      <c r="N29" s="667">
        <v>344</v>
      </c>
      <c r="O29" s="667">
        <v>93470.709999999992</v>
      </c>
      <c r="P29" s="680">
        <v>1.1087272792404581</v>
      </c>
      <c r="Q29" s="668">
        <v>271.71718023255812</v>
      </c>
    </row>
    <row r="30" spans="1:17" ht="14.4" customHeight="1" x14ac:dyDescent="0.3">
      <c r="A30" s="663" t="s">
        <v>523</v>
      </c>
      <c r="B30" s="664" t="s">
        <v>3863</v>
      </c>
      <c r="C30" s="664" t="s">
        <v>3792</v>
      </c>
      <c r="D30" s="664" t="s">
        <v>3884</v>
      </c>
      <c r="E30" s="664" t="s">
        <v>3885</v>
      </c>
      <c r="F30" s="667">
        <v>0.6</v>
      </c>
      <c r="G30" s="667">
        <v>150.9</v>
      </c>
      <c r="H30" s="667">
        <v>1</v>
      </c>
      <c r="I30" s="667">
        <v>251.50000000000003</v>
      </c>
      <c r="J30" s="667"/>
      <c r="K30" s="667"/>
      <c r="L30" s="667"/>
      <c r="M30" s="667"/>
      <c r="N30" s="667">
        <v>4</v>
      </c>
      <c r="O30" s="667">
        <v>543.46</v>
      </c>
      <c r="P30" s="680">
        <v>3.6014579191517564</v>
      </c>
      <c r="Q30" s="668">
        <v>135.86500000000001</v>
      </c>
    </row>
    <row r="31" spans="1:17" ht="14.4" customHeight="1" x14ac:dyDescent="0.3">
      <c r="A31" s="663" t="s">
        <v>523</v>
      </c>
      <c r="B31" s="664" t="s">
        <v>3863</v>
      </c>
      <c r="C31" s="664" t="s">
        <v>3792</v>
      </c>
      <c r="D31" s="664" t="s">
        <v>3886</v>
      </c>
      <c r="E31" s="664" t="s">
        <v>3887</v>
      </c>
      <c r="F31" s="667"/>
      <c r="G31" s="667"/>
      <c r="H31" s="667"/>
      <c r="I31" s="667"/>
      <c r="J31" s="667">
        <v>6</v>
      </c>
      <c r="K31" s="667">
        <v>412.44</v>
      </c>
      <c r="L31" s="667"/>
      <c r="M31" s="667">
        <v>68.739999999999995</v>
      </c>
      <c r="N31" s="667"/>
      <c r="O31" s="667"/>
      <c r="P31" s="680"/>
      <c r="Q31" s="668"/>
    </row>
    <row r="32" spans="1:17" ht="14.4" customHeight="1" x14ac:dyDescent="0.3">
      <c r="A32" s="663" t="s">
        <v>523</v>
      </c>
      <c r="B32" s="664" t="s">
        <v>3863</v>
      </c>
      <c r="C32" s="664" t="s">
        <v>3792</v>
      </c>
      <c r="D32" s="664" t="s">
        <v>3888</v>
      </c>
      <c r="E32" s="664" t="s">
        <v>3889</v>
      </c>
      <c r="F32" s="667"/>
      <c r="G32" s="667"/>
      <c r="H32" s="667"/>
      <c r="I32" s="667"/>
      <c r="J32" s="667">
        <v>4</v>
      </c>
      <c r="K32" s="667">
        <v>319.92</v>
      </c>
      <c r="L32" s="667"/>
      <c r="M32" s="667">
        <v>79.98</v>
      </c>
      <c r="N32" s="667">
        <v>25</v>
      </c>
      <c r="O32" s="667">
        <v>3287</v>
      </c>
      <c r="P32" s="680"/>
      <c r="Q32" s="668">
        <v>131.47999999999999</v>
      </c>
    </row>
    <row r="33" spans="1:17" ht="14.4" customHeight="1" x14ac:dyDescent="0.3">
      <c r="A33" s="663" t="s">
        <v>523</v>
      </c>
      <c r="B33" s="664" t="s">
        <v>3863</v>
      </c>
      <c r="C33" s="664" t="s">
        <v>3792</v>
      </c>
      <c r="D33" s="664" t="s">
        <v>3890</v>
      </c>
      <c r="E33" s="664" t="s">
        <v>3891</v>
      </c>
      <c r="F33" s="667">
        <v>10</v>
      </c>
      <c r="G33" s="667">
        <v>591.12</v>
      </c>
      <c r="H33" s="667">
        <v>1</v>
      </c>
      <c r="I33" s="667">
        <v>59.112000000000002</v>
      </c>
      <c r="J33" s="667"/>
      <c r="K33" s="667"/>
      <c r="L33" s="667"/>
      <c r="M33" s="667"/>
      <c r="N33" s="667"/>
      <c r="O33" s="667"/>
      <c r="P33" s="680"/>
      <c r="Q33" s="668"/>
    </row>
    <row r="34" spans="1:17" ht="14.4" customHeight="1" x14ac:dyDescent="0.3">
      <c r="A34" s="663" t="s">
        <v>523</v>
      </c>
      <c r="B34" s="664" t="s">
        <v>3863</v>
      </c>
      <c r="C34" s="664" t="s">
        <v>3792</v>
      </c>
      <c r="D34" s="664" t="s">
        <v>3892</v>
      </c>
      <c r="E34" s="664" t="s">
        <v>3893</v>
      </c>
      <c r="F34" s="667">
        <v>3.8</v>
      </c>
      <c r="G34" s="667">
        <v>14918.49</v>
      </c>
      <c r="H34" s="667">
        <v>1</v>
      </c>
      <c r="I34" s="667">
        <v>3925.9184210526319</v>
      </c>
      <c r="J34" s="667"/>
      <c r="K34" s="667"/>
      <c r="L34" s="667"/>
      <c r="M34" s="667"/>
      <c r="N34" s="667"/>
      <c r="O34" s="667"/>
      <c r="P34" s="680"/>
      <c r="Q34" s="668"/>
    </row>
    <row r="35" spans="1:17" ht="14.4" customHeight="1" x14ac:dyDescent="0.3">
      <c r="A35" s="663" t="s">
        <v>523</v>
      </c>
      <c r="B35" s="664" t="s">
        <v>3863</v>
      </c>
      <c r="C35" s="664" t="s">
        <v>3792</v>
      </c>
      <c r="D35" s="664" t="s">
        <v>3894</v>
      </c>
      <c r="E35" s="664" t="s">
        <v>1551</v>
      </c>
      <c r="F35" s="667">
        <v>3</v>
      </c>
      <c r="G35" s="667">
        <v>13337.99</v>
      </c>
      <c r="H35" s="667">
        <v>1</v>
      </c>
      <c r="I35" s="667">
        <v>4445.9966666666669</v>
      </c>
      <c r="J35" s="667">
        <v>2</v>
      </c>
      <c r="K35" s="667">
        <v>8629.82</v>
      </c>
      <c r="L35" s="667">
        <v>0.64701053157184851</v>
      </c>
      <c r="M35" s="667">
        <v>4314.91</v>
      </c>
      <c r="N35" s="667">
        <v>10</v>
      </c>
      <c r="O35" s="667">
        <v>38274.300000000003</v>
      </c>
      <c r="P35" s="680">
        <v>2.8695703025718271</v>
      </c>
      <c r="Q35" s="668">
        <v>3827.4300000000003</v>
      </c>
    </row>
    <row r="36" spans="1:17" ht="14.4" customHeight="1" x14ac:dyDescent="0.3">
      <c r="A36" s="663" t="s">
        <v>523</v>
      </c>
      <c r="B36" s="664" t="s">
        <v>3863</v>
      </c>
      <c r="C36" s="664" t="s">
        <v>3792</v>
      </c>
      <c r="D36" s="664" t="s">
        <v>3895</v>
      </c>
      <c r="E36" s="664" t="s">
        <v>3896</v>
      </c>
      <c r="F36" s="667"/>
      <c r="G36" s="667"/>
      <c r="H36" s="667"/>
      <c r="I36" s="667"/>
      <c r="J36" s="667">
        <v>1</v>
      </c>
      <c r="K36" s="667">
        <v>8629.83</v>
      </c>
      <c r="L36" s="667"/>
      <c r="M36" s="667">
        <v>8629.83</v>
      </c>
      <c r="N36" s="667">
        <v>21</v>
      </c>
      <c r="O36" s="667">
        <v>178613.19</v>
      </c>
      <c r="P36" s="680"/>
      <c r="Q36" s="668">
        <v>8505.39</v>
      </c>
    </row>
    <row r="37" spans="1:17" ht="14.4" customHeight="1" x14ac:dyDescent="0.3">
      <c r="A37" s="663" t="s">
        <v>523</v>
      </c>
      <c r="B37" s="664" t="s">
        <v>3863</v>
      </c>
      <c r="C37" s="664" t="s">
        <v>3792</v>
      </c>
      <c r="D37" s="664" t="s">
        <v>3897</v>
      </c>
      <c r="E37" s="664" t="s">
        <v>3898</v>
      </c>
      <c r="F37" s="667"/>
      <c r="G37" s="667"/>
      <c r="H37" s="667"/>
      <c r="I37" s="667"/>
      <c r="J37" s="667">
        <v>5</v>
      </c>
      <c r="K37" s="667">
        <v>34060.400000000001</v>
      </c>
      <c r="L37" s="667"/>
      <c r="M37" s="667">
        <v>6812.08</v>
      </c>
      <c r="N37" s="667"/>
      <c r="O37" s="667"/>
      <c r="P37" s="680"/>
      <c r="Q37" s="668"/>
    </row>
    <row r="38" spans="1:17" ht="14.4" customHeight="1" x14ac:dyDescent="0.3">
      <c r="A38" s="663" t="s">
        <v>523</v>
      </c>
      <c r="B38" s="664" t="s">
        <v>3863</v>
      </c>
      <c r="C38" s="664" t="s">
        <v>3792</v>
      </c>
      <c r="D38" s="664" t="s">
        <v>3899</v>
      </c>
      <c r="E38" s="664" t="s">
        <v>3900</v>
      </c>
      <c r="F38" s="667"/>
      <c r="G38" s="667"/>
      <c r="H38" s="667"/>
      <c r="I38" s="667"/>
      <c r="J38" s="667">
        <v>33</v>
      </c>
      <c r="K38" s="667">
        <v>2169.75</v>
      </c>
      <c r="L38" s="667"/>
      <c r="M38" s="667">
        <v>65.75</v>
      </c>
      <c r="N38" s="667"/>
      <c r="O38" s="667"/>
      <c r="P38" s="680"/>
      <c r="Q38" s="668"/>
    </row>
    <row r="39" spans="1:17" ht="14.4" customHeight="1" x14ac:dyDescent="0.3">
      <c r="A39" s="663" t="s">
        <v>523</v>
      </c>
      <c r="B39" s="664" t="s">
        <v>3863</v>
      </c>
      <c r="C39" s="664" t="s">
        <v>3792</v>
      </c>
      <c r="D39" s="664" t="s">
        <v>3901</v>
      </c>
      <c r="E39" s="664" t="s">
        <v>1558</v>
      </c>
      <c r="F39" s="667">
        <v>5.7</v>
      </c>
      <c r="G39" s="667">
        <v>552.71</v>
      </c>
      <c r="H39" s="667">
        <v>1</v>
      </c>
      <c r="I39" s="667">
        <v>96.966666666666669</v>
      </c>
      <c r="J39" s="667">
        <v>9.76</v>
      </c>
      <c r="K39" s="667">
        <v>905.1</v>
      </c>
      <c r="L39" s="667">
        <v>1.6375676213565884</v>
      </c>
      <c r="M39" s="667">
        <v>92.735655737704917</v>
      </c>
      <c r="N39" s="667">
        <v>23.349999999999998</v>
      </c>
      <c r="O39" s="667">
        <v>1839.98</v>
      </c>
      <c r="P39" s="680">
        <v>3.3290152159360242</v>
      </c>
      <c r="Q39" s="668">
        <v>78.800000000000011</v>
      </c>
    </row>
    <row r="40" spans="1:17" ht="14.4" customHeight="1" x14ac:dyDescent="0.3">
      <c r="A40" s="663" t="s">
        <v>523</v>
      </c>
      <c r="B40" s="664" t="s">
        <v>3863</v>
      </c>
      <c r="C40" s="664" t="s">
        <v>3792</v>
      </c>
      <c r="D40" s="664" t="s">
        <v>3902</v>
      </c>
      <c r="E40" s="664" t="s">
        <v>3903</v>
      </c>
      <c r="F40" s="667">
        <v>44</v>
      </c>
      <c r="G40" s="667">
        <v>2816</v>
      </c>
      <c r="H40" s="667">
        <v>1</v>
      </c>
      <c r="I40" s="667">
        <v>64</v>
      </c>
      <c r="J40" s="667">
        <v>43</v>
      </c>
      <c r="K40" s="667">
        <v>2944.93</v>
      </c>
      <c r="L40" s="667">
        <v>1.0457848011363635</v>
      </c>
      <c r="M40" s="667">
        <v>68.486744186046508</v>
      </c>
      <c r="N40" s="667">
        <v>105</v>
      </c>
      <c r="O40" s="667">
        <v>7365.75</v>
      </c>
      <c r="P40" s="680">
        <v>2.6156782670454546</v>
      </c>
      <c r="Q40" s="668">
        <v>70.150000000000006</v>
      </c>
    </row>
    <row r="41" spans="1:17" ht="14.4" customHeight="1" x14ac:dyDescent="0.3">
      <c r="A41" s="663" t="s">
        <v>523</v>
      </c>
      <c r="B41" s="664" t="s">
        <v>3863</v>
      </c>
      <c r="C41" s="664" t="s">
        <v>3792</v>
      </c>
      <c r="D41" s="664" t="s">
        <v>3902</v>
      </c>
      <c r="E41" s="664" t="s">
        <v>1992</v>
      </c>
      <c r="F41" s="667">
        <v>10</v>
      </c>
      <c r="G41" s="667">
        <v>640</v>
      </c>
      <c r="H41" s="667">
        <v>1</v>
      </c>
      <c r="I41" s="667">
        <v>64</v>
      </c>
      <c r="J41" s="667">
        <v>110</v>
      </c>
      <c r="K41" s="667">
        <v>7716.4999999999991</v>
      </c>
      <c r="L41" s="667">
        <v>12.057031249999998</v>
      </c>
      <c r="M41" s="667">
        <v>70.149999999999991</v>
      </c>
      <c r="N41" s="667"/>
      <c r="O41" s="667"/>
      <c r="P41" s="680"/>
      <c r="Q41" s="668"/>
    </row>
    <row r="42" spans="1:17" ht="14.4" customHeight="1" x14ac:dyDescent="0.3">
      <c r="A42" s="663" t="s">
        <v>523</v>
      </c>
      <c r="B42" s="664" t="s">
        <v>3863</v>
      </c>
      <c r="C42" s="664" t="s">
        <v>3792</v>
      </c>
      <c r="D42" s="664" t="s">
        <v>3904</v>
      </c>
      <c r="E42" s="664" t="s">
        <v>3905</v>
      </c>
      <c r="F42" s="667"/>
      <c r="G42" s="667"/>
      <c r="H42" s="667"/>
      <c r="I42" s="667"/>
      <c r="J42" s="667">
        <v>15</v>
      </c>
      <c r="K42" s="667">
        <v>96874.95</v>
      </c>
      <c r="L42" s="667"/>
      <c r="M42" s="667">
        <v>6458.33</v>
      </c>
      <c r="N42" s="667"/>
      <c r="O42" s="667"/>
      <c r="P42" s="680"/>
      <c r="Q42" s="668"/>
    </row>
    <row r="43" spans="1:17" ht="14.4" customHeight="1" x14ac:dyDescent="0.3">
      <c r="A43" s="663" t="s">
        <v>523</v>
      </c>
      <c r="B43" s="664" t="s">
        <v>3863</v>
      </c>
      <c r="C43" s="664" t="s">
        <v>3792</v>
      </c>
      <c r="D43" s="664" t="s">
        <v>3906</v>
      </c>
      <c r="E43" s="664" t="s">
        <v>3907</v>
      </c>
      <c r="F43" s="667"/>
      <c r="G43" s="667"/>
      <c r="H43" s="667"/>
      <c r="I43" s="667"/>
      <c r="J43" s="667">
        <v>2.2000000000000002</v>
      </c>
      <c r="K43" s="667">
        <v>1319.56</v>
      </c>
      <c r="L43" s="667"/>
      <c r="M43" s="667">
        <v>599.79999999999995</v>
      </c>
      <c r="N43" s="667"/>
      <c r="O43" s="667"/>
      <c r="P43" s="680"/>
      <c r="Q43" s="668"/>
    </row>
    <row r="44" spans="1:17" ht="14.4" customHeight="1" x14ac:dyDescent="0.3">
      <c r="A44" s="663" t="s">
        <v>523</v>
      </c>
      <c r="B44" s="664" t="s">
        <v>3863</v>
      </c>
      <c r="C44" s="664" t="s">
        <v>3792</v>
      </c>
      <c r="D44" s="664" t="s">
        <v>3908</v>
      </c>
      <c r="E44" s="664" t="s">
        <v>1972</v>
      </c>
      <c r="F44" s="667">
        <v>6.2</v>
      </c>
      <c r="G44" s="667">
        <v>5075.41</v>
      </c>
      <c r="H44" s="667">
        <v>1</v>
      </c>
      <c r="I44" s="667">
        <v>818.61451612903227</v>
      </c>
      <c r="J44" s="667">
        <v>13.1</v>
      </c>
      <c r="K44" s="667">
        <v>10520.410000000002</v>
      </c>
      <c r="L44" s="667">
        <v>2.0728197327900606</v>
      </c>
      <c r="M44" s="667">
        <v>803.08473282442765</v>
      </c>
      <c r="N44" s="667">
        <v>1.2</v>
      </c>
      <c r="O44" s="667">
        <v>959.68</v>
      </c>
      <c r="P44" s="680">
        <v>0.18908423161872637</v>
      </c>
      <c r="Q44" s="668">
        <v>799.73333333333335</v>
      </c>
    </row>
    <row r="45" spans="1:17" ht="14.4" customHeight="1" x14ac:dyDescent="0.3">
      <c r="A45" s="663" t="s">
        <v>523</v>
      </c>
      <c r="B45" s="664" t="s">
        <v>3863</v>
      </c>
      <c r="C45" s="664" t="s">
        <v>3792</v>
      </c>
      <c r="D45" s="664" t="s">
        <v>3909</v>
      </c>
      <c r="E45" s="664" t="s">
        <v>3910</v>
      </c>
      <c r="F45" s="667"/>
      <c r="G45" s="667"/>
      <c r="H45" s="667"/>
      <c r="I45" s="667"/>
      <c r="J45" s="667">
        <v>14</v>
      </c>
      <c r="K45" s="667">
        <v>1294.8599999999999</v>
      </c>
      <c r="L45" s="667"/>
      <c r="M45" s="667">
        <v>92.49</v>
      </c>
      <c r="N45" s="667"/>
      <c r="O45" s="667"/>
      <c r="P45" s="680"/>
      <c r="Q45" s="668"/>
    </row>
    <row r="46" spans="1:17" ht="14.4" customHeight="1" x14ac:dyDescent="0.3">
      <c r="A46" s="663" t="s">
        <v>523</v>
      </c>
      <c r="B46" s="664" t="s">
        <v>3863</v>
      </c>
      <c r="C46" s="664" t="s">
        <v>3792</v>
      </c>
      <c r="D46" s="664" t="s">
        <v>3911</v>
      </c>
      <c r="E46" s="664" t="s">
        <v>3912</v>
      </c>
      <c r="F46" s="667"/>
      <c r="G46" s="667"/>
      <c r="H46" s="667"/>
      <c r="I46" s="667"/>
      <c r="J46" s="667"/>
      <c r="K46" s="667"/>
      <c r="L46" s="667"/>
      <c r="M46" s="667"/>
      <c r="N46" s="667">
        <v>3.1</v>
      </c>
      <c r="O46" s="667">
        <v>4897.2199999999993</v>
      </c>
      <c r="P46" s="680"/>
      <c r="Q46" s="668">
        <v>1579.748387096774</v>
      </c>
    </row>
    <row r="47" spans="1:17" ht="14.4" customHeight="1" x14ac:dyDescent="0.3">
      <c r="A47" s="663" t="s">
        <v>523</v>
      </c>
      <c r="B47" s="664" t="s">
        <v>3863</v>
      </c>
      <c r="C47" s="664" t="s">
        <v>3792</v>
      </c>
      <c r="D47" s="664" t="s">
        <v>3913</v>
      </c>
      <c r="E47" s="664" t="s">
        <v>3914</v>
      </c>
      <c r="F47" s="667"/>
      <c r="G47" s="667"/>
      <c r="H47" s="667"/>
      <c r="I47" s="667"/>
      <c r="J47" s="667">
        <v>25.8</v>
      </c>
      <c r="K47" s="667">
        <v>53270.98</v>
      </c>
      <c r="L47" s="667"/>
      <c r="M47" s="667">
        <v>2064.7666666666669</v>
      </c>
      <c r="N47" s="667"/>
      <c r="O47" s="667"/>
      <c r="P47" s="680"/>
      <c r="Q47" s="668"/>
    </row>
    <row r="48" spans="1:17" ht="14.4" customHeight="1" x14ac:dyDescent="0.3">
      <c r="A48" s="663" t="s">
        <v>523</v>
      </c>
      <c r="B48" s="664" t="s">
        <v>3863</v>
      </c>
      <c r="C48" s="664" t="s">
        <v>3792</v>
      </c>
      <c r="D48" s="664" t="s">
        <v>3915</v>
      </c>
      <c r="E48" s="664" t="s">
        <v>1636</v>
      </c>
      <c r="F48" s="667"/>
      <c r="G48" s="667"/>
      <c r="H48" s="667"/>
      <c r="I48" s="667"/>
      <c r="J48" s="667">
        <v>2.2999999999999998</v>
      </c>
      <c r="K48" s="667">
        <v>901.14</v>
      </c>
      <c r="L48" s="667"/>
      <c r="M48" s="667">
        <v>391.8</v>
      </c>
      <c r="N48" s="667"/>
      <c r="O48" s="667"/>
      <c r="P48" s="680"/>
      <c r="Q48" s="668"/>
    </row>
    <row r="49" spans="1:17" ht="14.4" customHeight="1" x14ac:dyDescent="0.3">
      <c r="A49" s="663" t="s">
        <v>523</v>
      </c>
      <c r="B49" s="664" t="s">
        <v>3863</v>
      </c>
      <c r="C49" s="664" t="s">
        <v>3792</v>
      </c>
      <c r="D49" s="664" t="s">
        <v>3916</v>
      </c>
      <c r="E49" s="664" t="s">
        <v>3917</v>
      </c>
      <c r="F49" s="667"/>
      <c r="G49" s="667"/>
      <c r="H49" s="667"/>
      <c r="I49" s="667"/>
      <c r="J49" s="667"/>
      <c r="K49" s="667"/>
      <c r="L49" s="667"/>
      <c r="M49" s="667"/>
      <c r="N49" s="667">
        <v>11</v>
      </c>
      <c r="O49" s="667">
        <v>2411.1999999999998</v>
      </c>
      <c r="P49" s="680"/>
      <c r="Q49" s="668">
        <v>219.2</v>
      </c>
    </row>
    <row r="50" spans="1:17" ht="14.4" customHeight="1" x14ac:dyDescent="0.3">
      <c r="A50" s="663" t="s">
        <v>523</v>
      </c>
      <c r="B50" s="664" t="s">
        <v>3863</v>
      </c>
      <c r="C50" s="664" t="s">
        <v>3792</v>
      </c>
      <c r="D50" s="664" t="s">
        <v>3918</v>
      </c>
      <c r="E50" s="664" t="s">
        <v>1639</v>
      </c>
      <c r="F50" s="667"/>
      <c r="G50" s="667"/>
      <c r="H50" s="667"/>
      <c r="I50" s="667"/>
      <c r="J50" s="667"/>
      <c r="K50" s="667"/>
      <c r="L50" s="667"/>
      <c r="M50" s="667"/>
      <c r="N50" s="667">
        <v>5.2</v>
      </c>
      <c r="O50" s="667">
        <v>2007.46</v>
      </c>
      <c r="P50" s="680"/>
      <c r="Q50" s="668">
        <v>386.05</v>
      </c>
    </row>
    <row r="51" spans="1:17" ht="14.4" customHeight="1" x14ac:dyDescent="0.3">
      <c r="A51" s="663" t="s">
        <v>523</v>
      </c>
      <c r="B51" s="664" t="s">
        <v>3863</v>
      </c>
      <c r="C51" s="664" t="s">
        <v>3792</v>
      </c>
      <c r="D51" s="664" t="s">
        <v>3919</v>
      </c>
      <c r="E51" s="664" t="s">
        <v>1642</v>
      </c>
      <c r="F51" s="667"/>
      <c r="G51" s="667"/>
      <c r="H51" s="667"/>
      <c r="I51" s="667"/>
      <c r="J51" s="667">
        <v>32.5</v>
      </c>
      <c r="K51" s="667">
        <v>25214.39</v>
      </c>
      <c r="L51" s="667"/>
      <c r="M51" s="667">
        <v>775.82738461538463</v>
      </c>
      <c r="N51" s="667">
        <v>1.7000000000000002</v>
      </c>
      <c r="O51" s="667">
        <v>1312.6399999999999</v>
      </c>
      <c r="P51" s="680"/>
      <c r="Q51" s="668">
        <v>772.14117647058811</v>
      </c>
    </row>
    <row r="52" spans="1:17" ht="14.4" customHeight="1" x14ac:dyDescent="0.3">
      <c r="A52" s="663" t="s">
        <v>523</v>
      </c>
      <c r="B52" s="664" t="s">
        <v>3863</v>
      </c>
      <c r="C52" s="664" t="s">
        <v>3792</v>
      </c>
      <c r="D52" s="664" t="s">
        <v>3920</v>
      </c>
      <c r="E52" s="664"/>
      <c r="F52" s="667"/>
      <c r="G52" s="667"/>
      <c r="H52" s="667"/>
      <c r="I52" s="667"/>
      <c r="J52" s="667">
        <v>2.2000000000000002</v>
      </c>
      <c r="K52" s="667">
        <v>2892.56</v>
      </c>
      <c r="L52" s="667"/>
      <c r="M52" s="667">
        <v>1314.8</v>
      </c>
      <c r="N52" s="667"/>
      <c r="O52" s="667"/>
      <c r="P52" s="680"/>
      <c r="Q52" s="668"/>
    </row>
    <row r="53" spans="1:17" ht="14.4" customHeight="1" x14ac:dyDescent="0.3">
      <c r="A53" s="663" t="s">
        <v>523</v>
      </c>
      <c r="B53" s="664" t="s">
        <v>3863</v>
      </c>
      <c r="C53" s="664" t="s">
        <v>3792</v>
      </c>
      <c r="D53" s="664" t="s">
        <v>3921</v>
      </c>
      <c r="E53" s="664" t="s">
        <v>3922</v>
      </c>
      <c r="F53" s="667">
        <v>11</v>
      </c>
      <c r="G53" s="667">
        <v>39908.410000000003</v>
      </c>
      <c r="H53" s="667">
        <v>1</v>
      </c>
      <c r="I53" s="667">
        <v>3628.0372727272729</v>
      </c>
      <c r="J53" s="667">
        <v>28.300000000000004</v>
      </c>
      <c r="K53" s="667">
        <v>77491.89</v>
      </c>
      <c r="L53" s="667">
        <v>1.9417433568513502</v>
      </c>
      <c r="M53" s="667">
        <v>2738.2293286219078</v>
      </c>
      <c r="N53" s="667"/>
      <c r="O53" s="667"/>
      <c r="P53" s="680"/>
      <c r="Q53" s="668"/>
    </row>
    <row r="54" spans="1:17" ht="14.4" customHeight="1" x14ac:dyDescent="0.3">
      <c r="A54" s="663" t="s">
        <v>523</v>
      </c>
      <c r="B54" s="664" t="s">
        <v>3863</v>
      </c>
      <c r="C54" s="664" t="s">
        <v>3792</v>
      </c>
      <c r="D54" s="664" t="s">
        <v>3923</v>
      </c>
      <c r="E54" s="664" t="s">
        <v>1689</v>
      </c>
      <c r="F54" s="667"/>
      <c r="G54" s="667"/>
      <c r="H54" s="667"/>
      <c r="I54" s="667"/>
      <c r="J54" s="667">
        <v>5.3</v>
      </c>
      <c r="K54" s="667">
        <v>2272.2999999999997</v>
      </c>
      <c r="L54" s="667"/>
      <c r="M54" s="667">
        <v>428.73584905660374</v>
      </c>
      <c r="N54" s="667">
        <v>1.5</v>
      </c>
      <c r="O54" s="667">
        <v>573.9</v>
      </c>
      <c r="P54" s="680"/>
      <c r="Q54" s="668">
        <v>382.59999999999997</v>
      </c>
    </row>
    <row r="55" spans="1:17" ht="14.4" customHeight="1" x14ac:dyDescent="0.3">
      <c r="A55" s="663" t="s">
        <v>523</v>
      </c>
      <c r="B55" s="664" t="s">
        <v>3863</v>
      </c>
      <c r="C55" s="664" t="s">
        <v>3792</v>
      </c>
      <c r="D55" s="664" t="s">
        <v>3924</v>
      </c>
      <c r="E55" s="664" t="s">
        <v>1686</v>
      </c>
      <c r="F55" s="667"/>
      <c r="G55" s="667"/>
      <c r="H55" s="667"/>
      <c r="I55" s="667"/>
      <c r="J55" s="667"/>
      <c r="K55" s="667"/>
      <c r="L55" s="667"/>
      <c r="M55" s="667"/>
      <c r="N55" s="667">
        <v>6</v>
      </c>
      <c r="O55" s="667">
        <v>61976.94</v>
      </c>
      <c r="P55" s="680"/>
      <c r="Q55" s="668">
        <v>10329.49</v>
      </c>
    </row>
    <row r="56" spans="1:17" ht="14.4" customHeight="1" x14ac:dyDescent="0.3">
      <c r="A56" s="663" t="s">
        <v>523</v>
      </c>
      <c r="B56" s="664" t="s">
        <v>3863</v>
      </c>
      <c r="C56" s="664" t="s">
        <v>3792</v>
      </c>
      <c r="D56" s="664" t="s">
        <v>3925</v>
      </c>
      <c r="E56" s="664" t="s">
        <v>1689</v>
      </c>
      <c r="F56" s="667"/>
      <c r="G56" s="667"/>
      <c r="H56" s="667"/>
      <c r="I56" s="667"/>
      <c r="J56" s="667">
        <v>1</v>
      </c>
      <c r="K56" s="667">
        <v>857.51</v>
      </c>
      <c r="L56" s="667"/>
      <c r="M56" s="667">
        <v>857.51</v>
      </c>
      <c r="N56" s="667">
        <v>11.600000000000001</v>
      </c>
      <c r="O56" s="667">
        <v>9282.65</v>
      </c>
      <c r="P56" s="680"/>
      <c r="Q56" s="668">
        <v>800.22844827586198</v>
      </c>
    </row>
    <row r="57" spans="1:17" ht="14.4" customHeight="1" x14ac:dyDescent="0.3">
      <c r="A57" s="663" t="s">
        <v>523</v>
      </c>
      <c r="B57" s="664" t="s">
        <v>3863</v>
      </c>
      <c r="C57" s="664" t="s">
        <v>3792</v>
      </c>
      <c r="D57" s="664" t="s">
        <v>3926</v>
      </c>
      <c r="E57" s="664" t="s">
        <v>3927</v>
      </c>
      <c r="F57" s="667">
        <v>5</v>
      </c>
      <c r="G57" s="667">
        <v>34085</v>
      </c>
      <c r="H57" s="667">
        <v>1</v>
      </c>
      <c r="I57" s="667">
        <v>6817</v>
      </c>
      <c r="J57" s="667"/>
      <c r="K57" s="667"/>
      <c r="L57" s="667"/>
      <c r="M57" s="667"/>
      <c r="N57" s="667"/>
      <c r="O57" s="667"/>
      <c r="P57" s="680"/>
      <c r="Q57" s="668"/>
    </row>
    <row r="58" spans="1:17" ht="14.4" customHeight="1" x14ac:dyDescent="0.3">
      <c r="A58" s="663" t="s">
        <v>523</v>
      </c>
      <c r="B58" s="664" t="s">
        <v>3863</v>
      </c>
      <c r="C58" s="664" t="s">
        <v>3792</v>
      </c>
      <c r="D58" s="664" t="s">
        <v>3928</v>
      </c>
      <c r="E58" s="664" t="s">
        <v>1630</v>
      </c>
      <c r="F58" s="667"/>
      <c r="G58" s="667"/>
      <c r="H58" s="667"/>
      <c r="I58" s="667"/>
      <c r="J58" s="667"/>
      <c r="K58" s="667"/>
      <c r="L58" s="667"/>
      <c r="M58" s="667"/>
      <c r="N58" s="667">
        <v>55.100000000000009</v>
      </c>
      <c r="O58" s="667">
        <v>117120.56</v>
      </c>
      <c r="P58" s="680"/>
      <c r="Q58" s="668">
        <v>2125.5999999999995</v>
      </c>
    </row>
    <row r="59" spans="1:17" ht="14.4" customHeight="1" x14ac:dyDescent="0.3">
      <c r="A59" s="663" t="s">
        <v>523</v>
      </c>
      <c r="B59" s="664" t="s">
        <v>3863</v>
      </c>
      <c r="C59" s="664" t="s">
        <v>3792</v>
      </c>
      <c r="D59" s="664" t="s">
        <v>3929</v>
      </c>
      <c r="E59" s="664" t="s">
        <v>3930</v>
      </c>
      <c r="F59" s="667">
        <v>14.1</v>
      </c>
      <c r="G59" s="667">
        <v>55355.26</v>
      </c>
      <c r="H59" s="667">
        <v>1</v>
      </c>
      <c r="I59" s="667">
        <v>3925.9049645390073</v>
      </c>
      <c r="J59" s="667">
        <v>11.1</v>
      </c>
      <c r="K59" s="667">
        <v>40355.760000000002</v>
      </c>
      <c r="L59" s="667">
        <v>0.72903207391673353</v>
      </c>
      <c r="M59" s="667">
        <v>3635.6540540540545</v>
      </c>
      <c r="N59" s="667">
        <v>13.400000000000002</v>
      </c>
      <c r="O59" s="667">
        <v>43734.020000000004</v>
      </c>
      <c r="P59" s="680">
        <v>0.79006078193833795</v>
      </c>
      <c r="Q59" s="668">
        <v>3263.7328358208952</v>
      </c>
    </row>
    <row r="60" spans="1:17" ht="14.4" customHeight="1" x14ac:dyDescent="0.3">
      <c r="A60" s="663" t="s">
        <v>523</v>
      </c>
      <c r="B60" s="664" t="s">
        <v>3863</v>
      </c>
      <c r="C60" s="664" t="s">
        <v>3792</v>
      </c>
      <c r="D60" s="664" t="s">
        <v>3931</v>
      </c>
      <c r="E60" s="664" t="s">
        <v>1633</v>
      </c>
      <c r="F60" s="667"/>
      <c r="G60" s="667"/>
      <c r="H60" s="667"/>
      <c r="I60" s="667"/>
      <c r="J60" s="667"/>
      <c r="K60" s="667"/>
      <c r="L60" s="667"/>
      <c r="M60" s="667"/>
      <c r="N60" s="667">
        <v>1.3</v>
      </c>
      <c r="O60" s="667">
        <v>254.67</v>
      </c>
      <c r="P60" s="680"/>
      <c r="Q60" s="668">
        <v>195.89999999999998</v>
      </c>
    </row>
    <row r="61" spans="1:17" ht="14.4" customHeight="1" x14ac:dyDescent="0.3">
      <c r="A61" s="663" t="s">
        <v>523</v>
      </c>
      <c r="B61" s="664" t="s">
        <v>3863</v>
      </c>
      <c r="C61" s="664" t="s">
        <v>3792</v>
      </c>
      <c r="D61" s="664" t="s">
        <v>3932</v>
      </c>
      <c r="E61" s="664" t="s">
        <v>1977</v>
      </c>
      <c r="F61" s="667"/>
      <c r="G61" s="667"/>
      <c r="H61" s="667"/>
      <c r="I61" s="667"/>
      <c r="J61" s="667"/>
      <c r="K61" s="667"/>
      <c r="L61" s="667"/>
      <c r="M61" s="667"/>
      <c r="N61" s="667">
        <v>2.61</v>
      </c>
      <c r="O61" s="667">
        <v>2988.54</v>
      </c>
      <c r="P61" s="680"/>
      <c r="Q61" s="668">
        <v>1145.0344827586207</v>
      </c>
    </row>
    <row r="62" spans="1:17" ht="14.4" customHeight="1" x14ac:dyDescent="0.3">
      <c r="A62" s="663" t="s">
        <v>523</v>
      </c>
      <c r="B62" s="664" t="s">
        <v>3863</v>
      </c>
      <c r="C62" s="664" t="s">
        <v>3792</v>
      </c>
      <c r="D62" s="664" t="s">
        <v>1698</v>
      </c>
      <c r="E62" s="664" t="s">
        <v>1699</v>
      </c>
      <c r="F62" s="667"/>
      <c r="G62" s="667"/>
      <c r="H62" s="667"/>
      <c r="I62" s="667"/>
      <c r="J62" s="667"/>
      <c r="K62" s="667"/>
      <c r="L62" s="667"/>
      <c r="M62" s="667"/>
      <c r="N62" s="667">
        <v>14</v>
      </c>
      <c r="O62" s="667">
        <v>120817.62</v>
      </c>
      <c r="P62" s="680"/>
      <c r="Q62" s="668">
        <v>8629.83</v>
      </c>
    </row>
    <row r="63" spans="1:17" ht="14.4" customHeight="1" x14ac:dyDescent="0.3">
      <c r="A63" s="663" t="s">
        <v>523</v>
      </c>
      <c r="B63" s="664" t="s">
        <v>3863</v>
      </c>
      <c r="C63" s="664" t="s">
        <v>3792</v>
      </c>
      <c r="D63" s="664" t="s">
        <v>1701</v>
      </c>
      <c r="E63" s="664" t="s">
        <v>1702</v>
      </c>
      <c r="F63" s="667"/>
      <c r="G63" s="667"/>
      <c r="H63" s="667"/>
      <c r="I63" s="667"/>
      <c r="J63" s="667"/>
      <c r="K63" s="667"/>
      <c r="L63" s="667"/>
      <c r="M63" s="667"/>
      <c r="N63" s="667">
        <v>4</v>
      </c>
      <c r="O63" s="667">
        <v>17259.64</v>
      </c>
      <c r="P63" s="680"/>
      <c r="Q63" s="668">
        <v>4314.91</v>
      </c>
    </row>
    <row r="64" spans="1:17" ht="14.4" customHeight="1" x14ac:dyDescent="0.3">
      <c r="A64" s="663" t="s">
        <v>523</v>
      </c>
      <c r="B64" s="664" t="s">
        <v>3863</v>
      </c>
      <c r="C64" s="664" t="s">
        <v>3792</v>
      </c>
      <c r="D64" s="664" t="s">
        <v>3933</v>
      </c>
      <c r="E64" s="664" t="s">
        <v>3934</v>
      </c>
      <c r="F64" s="667"/>
      <c r="G64" s="667"/>
      <c r="H64" s="667"/>
      <c r="I64" s="667"/>
      <c r="J64" s="667">
        <v>44</v>
      </c>
      <c r="K64" s="667">
        <v>49693.16</v>
      </c>
      <c r="L64" s="667"/>
      <c r="M64" s="667">
        <v>1129.3900000000001</v>
      </c>
      <c r="N64" s="667">
        <v>17</v>
      </c>
      <c r="O64" s="667">
        <v>18016.259999999998</v>
      </c>
      <c r="P64" s="680"/>
      <c r="Q64" s="668">
        <v>1059.78</v>
      </c>
    </row>
    <row r="65" spans="1:17" ht="14.4" customHeight="1" x14ac:dyDescent="0.3">
      <c r="A65" s="663" t="s">
        <v>523</v>
      </c>
      <c r="B65" s="664" t="s">
        <v>3863</v>
      </c>
      <c r="C65" s="664" t="s">
        <v>3792</v>
      </c>
      <c r="D65" s="664" t="s">
        <v>3935</v>
      </c>
      <c r="E65" s="664" t="s">
        <v>1673</v>
      </c>
      <c r="F65" s="667"/>
      <c r="G65" s="667"/>
      <c r="H65" s="667"/>
      <c r="I65" s="667"/>
      <c r="J65" s="667"/>
      <c r="K65" s="667"/>
      <c r="L65" s="667"/>
      <c r="M65" s="667"/>
      <c r="N65" s="667">
        <v>3.2</v>
      </c>
      <c r="O65" s="667">
        <v>10443.950000000001</v>
      </c>
      <c r="P65" s="680"/>
      <c r="Q65" s="668">
        <v>3263.734375</v>
      </c>
    </row>
    <row r="66" spans="1:17" ht="14.4" customHeight="1" x14ac:dyDescent="0.3">
      <c r="A66" s="663" t="s">
        <v>523</v>
      </c>
      <c r="B66" s="664" t="s">
        <v>3863</v>
      </c>
      <c r="C66" s="664" t="s">
        <v>3936</v>
      </c>
      <c r="D66" s="664" t="s">
        <v>3937</v>
      </c>
      <c r="E66" s="664" t="s">
        <v>3938</v>
      </c>
      <c r="F66" s="667">
        <v>3</v>
      </c>
      <c r="G66" s="667">
        <v>5439</v>
      </c>
      <c r="H66" s="667">
        <v>1</v>
      </c>
      <c r="I66" s="667">
        <v>1813</v>
      </c>
      <c r="J66" s="667">
        <v>7</v>
      </c>
      <c r="K66" s="667">
        <v>13059.06</v>
      </c>
      <c r="L66" s="667">
        <v>2.4010038610038609</v>
      </c>
      <c r="M66" s="667">
        <v>1865.58</v>
      </c>
      <c r="N66" s="667">
        <v>4</v>
      </c>
      <c r="O66" s="667">
        <v>8000</v>
      </c>
      <c r="P66" s="680">
        <v>1.4708586137157567</v>
      </c>
      <c r="Q66" s="668">
        <v>2000</v>
      </c>
    </row>
    <row r="67" spans="1:17" ht="14.4" customHeight="1" x14ac:dyDescent="0.3">
      <c r="A67" s="663" t="s">
        <v>523</v>
      </c>
      <c r="B67" s="664" t="s">
        <v>3863</v>
      </c>
      <c r="C67" s="664" t="s">
        <v>3936</v>
      </c>
      <c r="D67" s="664" t="s">
        <v>3937</v>
      </c>
      <c r="E67" s="664"/>
      <c r="F67" s="667">
        <v>8</v>
      </c>
      <c r="G67" s="667">
        <v>14504</v>
      </c>
      <c r="H67" s="667">
        <v>1</v>
      </c>
      <c r="I67" s="667">
        <v>1813</v>
      </c>
      <c r="J67" s="667">
        <v>14</v>
      </c>
      <c r="K67" s="667">
        <v>25585.32</v>
      </c>
      <c r="L67" s="667">
        <v>1.7640182018753447</v>
      </c>
      <c r="M67" s="667">
        <v>1827.5228571428572</v>
      </c>
      <c r="N67" s="667">
        <v>30</v>
      </c>
      <c r="O67" s="667">
        <v>60000</v>
      </c>
      <c r="P67" s="680">
        <v>4.136789851075565</v>
      </c>
      <c r="Q67" s="668">
        <v>2000</v>
      </c>
    </row>
    <row r="68" spans="1:17" ht="14.4" customHeight="1" x14ac:dyDescent="0.3">
      <c r="A68" s="663" t="s">
        <v>523</v>
      </c>
      <c r="B68" s="664" t="s">
        <v>3863</v>
      </c>
      <c r="C68" s="664" t="s">
        <v>3936</v>
      </c>
      <c r="D68" s="664" t="s">
        <v>3939</v>
      </c>
      <c r="E68" s="664"/>
      <c r="F68" s="667"/>
      <c r="G68" s="667"/>
      <c r="H68" s="667"/>
      <c r="I68" s="667"/>
      <c r="J68" s="667">
        <v>2</v>
      </c>
      <c r="K68" s="667">
        <v>4920</v>
      </c>
      <c r="L68" s="667"/>
      <c r="M68" s="667">
        <v>2460</v>
      </c>
      <c r="N68" s="667">
        <v>4</v>
      </c>
      <c r="O68" s="667">
        <v>9841</v>
      </c>
      <c r="P68" s="680"/>
      <c r="Q68" s="668">
        <v>2460.25</v>
      </c>
    </row>
    <row r="69" spans="1:17" ht="14.4" customHeight="1" x14ac:dyDescent="0.3">
      <c r="A69" s="663" t="s">
        <v>523</v>
      </c>
      <c r="B69" s="664" t="s">
        <v>3863</v>
      </c>
      <c r="C69" s="664" t="s">
        <v>3936</v>
      </c>
      <c r="D69" s="664" t="s">
        <v>3940</v>
      </c>
      <c r="E69" s="664"/>
      <c r="F69" s="667">
        <v>1</v>
      </c>
      <c r="G69" s="667">
        <v>8191</v>
      </c>
      <c r="H69" s="667">
        <v>1</v>
      </c>
      <c r="I69" s="667">
        <v>8191</v>
      </c>
      <c r="J69" s="667"/>
      <c r="K69" s="667"/>
      <c r="L69" s="667"/>
      <c r="M69" s="667"/>
      <c r="N69" s="667"/>
      <c r="O69" s="667"/>
      <c r="P69" s="680"/>
      <c r="Q69" s="668"/>
    </row>
    <row r="70" spans="1:17" ht="14.4" customHeight="1" x14ac:dyDescent="0.3">
      <c r="A70" s="663" t="s">
        <v>523</v>
      </c>
      <c r="B70" s="664" t="s">
        <v>3863</v>
      </c>
      <c r="C70" s="664" t="s">
        <v>3936</v>
      </c>
      <c r="D70" s="664" t="s">
        <v>3941</v>
      </c>
      <c r="E70" s="664"/>
      <c r="F70" s="667">
        <v>3</v>
      </c>
      <c r="G70" s="667">
        <v>23301</v>
      </c>
      <c r="H70" s="667">
        <v>1</v>
      </c>
      <c r="I70" s="667">
        <v>7767</v>
      </c>
      <c r="J70" s="667">
        <v>1</v>
      </c>
      <c r="K70" s="667">
        <v>8074.36</v>
      </c>
      <c r="L70" s="667">
        <v>0.34652418351143727</v>
      </c>
      <c r="M70" s="667">
        <v>8074.36</v>
      </c>
      <c r="N70" s="667"/>
      <c r="O70" s="667"/>
      <c r="P70" s="680"/>
      <c r="Q70" s="668"/>
    </row>
    <row r="71" spans="1:17" ht="14.4" customHeight="1" x14ac:dyDescent="0.3">
      <c r="A71" s="663" t="s">
        <v>523</v>
      </c>
      <c r="B71" s="664" t="s">
        <v>3863</v>
      </c>
      <c r="C71" s="664" t="s">
        <v>3936</v>
      </c>
      <c r="D71" s="664" t="s">
        <v>3941</v>
      </c>
      <c r="E71" s="664" t="s">
        <v>3942</v>
      </c>
      <c r="F71" s="667"/>
      <c r="G71" s="667"/>
      <c r="H71" s="667"/>
      <c r="I71" s="667"/>
      <c r="J71" s="667"/>
      <c r="K71" s="667"/>
      <c r="L71" s="667"/>
      <c r="M71" s="667"/>
      <c r="N71" s="667">
        <v>1</v>
      </c>
      <c r="O71" s="667">
        <v>8245</v>
      </c>
      <c r="P71" s="680"/>
      <c r="Q71" s="668">
        <v>8245</v>
      </c>
    </row>
    <row r="72" spans="1:17" ht="14.4" customHeight="1" x14ac:dyDescent="0.3">
      <c r="A72" s="663" t="s">
        <v>523</v>
      </c>
      <c r="B72" s="664" t="s">
        <v>3863</v>
      </c>
      <c r="C72" s="664" t="s">
        <v>3936</v>
      </c>
      <c r="D72" s="664" t="s">
        <v>3943</v>
      </c>
      <c r="E72" s="664" t="s">
        <v>3944</v>
      </c>
      <c r="F72" s="667">
        <v>2</v>
      </c>
      <c r="G72" s="667">
        <v>18724</v>
      </c>
      <c r="H72" s="667">
        <v>1</v>
      </c>
      <c r="I72" s="667">
        <v>9362</v>
      </c>
      <c r="J72" s="667"/>
      <c r="K72" s="667"/>
      <c r="L72" s="667"/>
      <c r="M72" s="667"/>
      <c r="N72" s="667"/>
      <c r="O72" s="667"/>
      <c r="P72" s="680"/>
      <c r="Q72" s="668"/>
    </row>
    <row r="73" spans="1:17" ht="14.4" customHeight="1" x14ac:dyDescent="0.3">
      <c r="A73" s="663" t="s">
        <v>523</v>
      </c>
      <c r="B73" s="664" t="s">
        <v>3863</v>
      </c>
      <c r="C73" s="664" t="s">
        <v>3936</v>
      </c>
      <c r="D73" s="664" t="s">
        <v>3945</v>
      </c>
      <c r="E73" s="664"/>
      <c r="F73" s="667">
        <v>5</v>
      </c>
      <c r="G73" s="667">
        <v>4599.1399999999994</v>
      </c>
      <c r="H73" s="667">
        <v>1</v>
      </c>
      <c r="I73" s="667">
        <v>919.82799999999986</v>
      </c>
      <c r="J73" s="667">
        <v>14</v>
      </c>
      <c r="K73" s="667">
        <v>11687.42</v>
      </c>
      <c r="L73" s="667">
        <v>2.5412185756467518</v>
      </c>
      <c r="M73" s="667">
        <v>834.81571428571431</v>
      </c>
      <c r="N73" s="667">
        <v>15</v>
      </c>
      <c r="O73" s="667">
        <v>14058</v>
      </c>
      <c r="P73" s="680">
        <v>3.0566584187478534</v>
      </c>
      <c r="Q73" s="668">
        <v>937.2</v>
      </c>
    </row>
    <row r="74" spans="1:17" ht="14.4" customHeight="1" x14ac:dyDescent="0.3">
      <c r="A74" s="663" t="s">
        <v>523</v>
      </c>
      <c r="B74" s="664" t="s">
        <v>3863</v>
      </c>
      <c r="C74" s="664" t="s">
        <v>3936</v>
      </c>
      <c r="D74" s="664" t="s">
        <v>3945</v>
      </c>
      <c r="E74" s="664" t="s">
        <v>3946</v>
      </c>
      <c r="F74" s="667">
        <v>0</v>
      </c>
      <c r="G74" s="667">
        <v>0</v>
      </c>
      <c r="H74" s="667"/>
      <c r="I74" s="667"/>
      <c r="J74" s="667">
        <v>4</v>
      </c>
      <c r="K74" s="667">
        <v>3702.28</v>
      </c>
      <c r="L74" s="667"/>
      <c r="M74" s="667">
        <v>925.57</v>
      </c>
      <c r="N74" s="667">
        <v>2</v>
      </c>
      <c r="O74" s="667">
        <v>2100</v>
      </c>
      <c r="P74" s="680"/>
      <c r="Q74" s="668">
        <v>1050</v>
      </c>
    </row>
    <row r="75" spans="1:17" ht="14.4" customHeight="1" x14ac:dyDescent="0.3">
      <c r="A75" s="663" t="s">
        <v>523</v>
      </c>
      <c r="B75" s="664" t="s">
        <v>3863</v>
      </c>
      <c r="C75" s="664" t="s">
        <v>3936</v>
      </c>
      <c r="D75" s="664" t="s">
        <v>3947</v>
      </c>
      <c r="E75" s="664" t="s">
        <v>3948</v>
      </c>
      <c r="F75" s="667"/>
      <c r="G75" s="667"/>
      <c r="H75" s="667"/>
      <c r="I75" s="667"/>
      <c r="J75" s="667"/>
      <c r="K75" s="667"/>
      <c r="L75" s="667"/>
      <c r="M75" s="667"/>
      <c r="N75" s="667">
        <v>1</v>
      </c>
      <c r="O75" s="667">
        <v>240</v>
      </c>
      <c r="P75" s="680"/>
      <c r="Q75" s="668">
        <v>240</v>
      </c>
    </row>
    <row r="76" spans="1:17" ht="14.4" customHeight="1" x14ac:dyDescent="0.3">
      <c r="A76" s="663" t="s">
        <v>523</v>
      </c>
      <c r="B76" s="664" t="s">
        <v>3863</v>
      </c>
      <c r="C76" s="664" t="s">
        <v>3949</v>
      </c>
      <c r="D76" s="664" t="s">
        <v>3950</v>
      </c>
      <c r="E76" s="664" t="s">
        <v>3951</v>
      </c>
      <c r="F76" s="667"/>
      <c r="G76" s="667"/>
      <c r="H76" s="667"/>
      <c r="I76" s="667"/>
      <c r="J76" s="667"/>
      <c r="K76" s="667"/>
      <c r="L76" s="667"/>
      <c r="M76" s="667"/>
      <c r="N76" s="667">
        <v>1</v>
      </c>
      <c r="O76" s="667">
        <v>4101.82</v>
      </c>
      <c r="P76" s="680"/>
      <c r="Q76" s="668">
        <v>4101.82</v>
      </c>
    </row>
    <row r="77" spans="1:17" ht="14.4" customHeight="1" x14ac:dyDescent="0.3">
      <c r="A77" s="663" t="s">
        <v>523</v>
      </c>
      <c r="B77" s="664" t="s">
        <v>3863</v>
      </c>
      <c r="C77" s="664" t="s">
        <v>3949</v>
      </c>
      <c r="D77" s="664" t="s">
        <v>3952</v>
      </c>
      <c r="E77" s="664" t="s">
        <v>3953</v>
      </c>
      <c r="F77" s="667">
        <v>10</v>
      </c>
      <c r="G77" s="667">
        <v>46180</v>
      </c>
      <c r="H77" s="667">
        <v>1</v>
      </c>
      <c r="I77" s="667">
        <v>4618</v>
      </c>
      <c r="J77" s="667">
        <v>10</v>
      </c>
      <c r="K77" s="667">
        <v>46180</v>
      </c>
      <c r="L77" s="667">
        <v>1</v>
      </c>
      <c r="M77" s="667">
        <v>4618</v>
      </c>
      <c r="N77" s="667">
        <v>2</v>
      </c>
      <c r="O77" s="667">
        <v>9236</v>
      </c>
      <c r="P77" s="680">
        <v>0.2</v>
      </c>
      <c r="Q77" s="668">
        <v>4618</v>
      </c>
    </row>
    <row r="78" spans="1:17" ht="14.4" customHeight="1" x14ac:dyDescent="0.3">
      <c r="A78" s="663" t="s">
        <v>523</v>
      </c>
      <c r="B78" s="664" t="s">
        <v>3863</v>
      </c>
      <c r="C78" s="664" t="s">
        <v>3949</v>
      </c>
      <c r="D78" s="664" t="s">
        <v>3954</v>
      </c>
      <c r="E78" s="664" t="s">
        <v>3955</v>
      </c>
      <c r="F78" s="667">
        <v>9</v>
      </c>
      <c r="G78" s="667">
        <v>5008.5</v>
      </c>
      <c r="H78" s="667">
        <v>1</v>
      </c>
      <c r="I78" s="667">
        <v>556.5</v>
      </c>
      <c r="J78" s="667">
        <v>12</v>
      </c>
      <c r="K78" s="667">
        <v>6678</v>
      </c>
      <c r="L78" s="667">
        <v>1.3333333333333333</v>
      </c>
      <c r="M78" s="667">
        <v>556.5</v>
      </c>
      <c r="N78" s="667">
        <v>17</v>
      </c>
      <c r="O78" s="667">
        <v>9460.5</v>
      </c>
      <c r="P78" s="680">
        <v>1.8888888888888888</v>
      </c>
      <c r="Q78" s="668">
        <v>556.5</v>
      </c>
    </row>
    <row r="79" spans="1:17" ht="14.4" customHeight="1" x14ac:dyDescent="0.3">
      <c r="A79" s="663" t="s">
        <v>523</v>
      </c>
      <c r="B79" s="664" t="s">
        <v>3863</v>
      </c>
      <c r="C79" s="664" t="s">
        <v>3949</v>
      </c>
      <c r="D79" s="664" t="s">
        <v>3956</v>
      </c>
      <c r="E79" s="664" t="s">
        <v>3957</v>
      </c>
      <c r="F79" s="667">
        <v>7</v>
      </c>
      <c r="G79" s="667">
        <v>949.82999999999993</v>
      </c>
      <c r="H79" s="667">
        <v>1</v>
      </c>
      <c r="I79" s="667">
        <v>135.69</v>
      </c>
      <c r="J79" s="667">
        <v>9</v>
      </c>
      <c r="K79" s="667">
        <v>1221.21</v>
      </c>
      <c r="L79" s="667">
        <v>1.2857142857142858</v>
      </c>
      <c r="M79" s="667">
        <v>135.69</v>
      </c>
      <c r="N79" s="667">
        <v>8</v>
      </c>
      <c r="O79" s="667">
        <v>1085.52</v>
      </c>
      <c r="P79" s="680">
        <v>1.142857142857143</v>
      </c>
      <c r="Q79" s="668">
        <v>135.69</v>
      </c>
    </row>
    <row r="80" spans="1:17" ht="14.4" customHeight="1" x14ac:dyDescent="0.3">
      <c r="A80" s="663" t="s">
        <v>523</v>
      </c>
      <c r="B80" s="664" t="s">
        <v>3863</v>
      </c>
      <c r="C80" s="664" t="s">
        <v>3949</v>
      </c>
      <c r="D80" s="664" t="s">
        <v>3958</v>
      </c>
      <c r="E80" s="664" t="s">
        <v>3957</v>
      </c>
      <c r="F80" s="667">
        <v>13</v>
      </c>
      <c r="G80" s="667">
        <v>2213.8999999999996</v>
      </c>
      <c r="H80" s="667">
        <v>1</v>
      </c>
      <c r="I80" s="667">
        <v>170.29999999999998</v>
      </c>
      <c r="J80" s="667">
        <v>23</v>
      </c>
      <c r="K80" s="667">
        <v>3916.9</v>
      </c>
      <c r="L80" s="667">
        <v>1.7692307692307696</v>
      </c>
      <c r="M80" s="667">
        <v>170.3</v>
      </c>
      <c r="N80" s="667">
        <v>21</v>
      </c>
      <c r="O80" s="667">
        <v>3576.3</v>
      </c>
      <c r="P80" s="680">
        <v>1.6153846153846156</v>
      </c>
      <c r="Q80" s="668">
        <v>170.3</v>
      </c>
    </row>
    <row r="81" spans="1:17" ht="14.4" customHeight="1" x14ac:dyDescent="0.3">
      <c r="A81" s="663" t="s">
        <v>523</v>
      </c>
      <c r="B81" s="664" t="s">
        <v>3863</v>
      </c>
      <c r="C81" s="664" t="s">
        <v>3949</v>
      </c>
      <c r="D81" s="664" t="s">
        <v>3959</v>
      </c>
      <c r="E81" s="664" t="s">
        <v>3960</v>
      </c>
      <c r="F81" s="667"/>
      <c r="G81" s="667"/>
      <c r="H81" s="667"/>
      <c r="I81" s="667"/>
      <c r="J81" s="667">
        <v>1</v>
      </c>
      <c r="K81" s="667">
        <v>96.6</v>
      </c>
      <c r="L81" s="667"/>
      <c r="M81" s="667">
        <v>96.6</v>
      </c>
      <c r="N81" s="667"/>
      <c r="O81" s="667"/>
      <c r="P81" s="680"/>
      <c r="Q81" s="668"/>
    </row>
    <row r="82" spans="1:17" ht="14.4" customHeight="1" x14ac:dyDescent="0.3">
      <c r="A82" s="663" t="s">
        <v>523</v>
      </c>
      <c r="B82" s="664" t="s">
        <v>3863</v>
      </c>
      <c r="C82" s="664" t="s">
        <v>3949</v>
      </c>
      <c r="D82" s="664" t="s">
        <v>3961</v>
      </c>
      <c r="E82" s="664" t="s">
        <v>3962</v>
      </c>
      <c r="F82" s="667"/>
      <c r="G82" s="667"/>
      <c r="H82" s="667"/>
      <c r="I82" s="667"/>
      <c r="J82" s="667">
        <v>20</v>
      </c>
      <c r="K82" s="667">
        <v>9493</v>
      </c>
      <c r="L82" s="667"/>
      <c r="M82" s="667">
        <v>474.65</v>
      </c>
      <c r="N82" s="667">
        <v>21</v>
      </c>
      <c r="O82" s="667">
        <v>9967.65</v>
      </c>
      <c r="P82" s="680"/>
      <c r="Q82" s="668">
        <v>474.65</v>
      </c>
    </row>
    <row r="83" spans="1:17" ht="14.4" customHeight="1" x14ac:dyDescent="0.3">
      <c r="A83" s="663" t="s">
        <v>523</v>
      </c>
      <c r="B83" s="664" t="s">
        <v>3863</v>
      </c>
      <c r="C83" s="664" t="s">
        <v>3949</v>
      </c>
      <c r="D83" s="664" t="s">
        <v>3963</v>
      </c>
      <c r="E83" s="664" t="s">
        <v>3964</v>
      </c>
      <c r="F83" s="667">
        <v>4</v>
      </c>
      <c r="G83" s="667">
        <v>625.96</v>
      </c>
      <c r="H83" s="667">
        <v>1</v>
      </c>
      <c r="I83" s="667">
        <v>156.49</v>
      </c>
      <c r="J83" s="667"/>
      <c r="K83" s="667"/>
      <c r="L83" s="667"/>
      <c r="M83" s="667"/>
      <c r="N83" s="667">
        <v>10</v>
      </c>
      <c r="O83" s="667">
        <v>1564.9</v>
      </c>
      <c r="P83" s="680">
        <v>2.5</v>
      </c>
      <c r="Q83" s="668">
        <v>156.49</v>
      </c>
    </row>
    <row r="84" spans="1:17" ht="14.4" customHeight="1" x14ac:dyDescent="0.3">
      <c r="A84" s="663" t="s">
        <v>523</v>
      </c>
      <c r="B84" s="664" t="s">
        <v>3863</v>
      </c>
      <c r="C84" s="664" t="s">
        <v>3949</v>
      </c>
      <c r="D84" s="664" t="s">
        <v>3965</v>
      </c>
      <c r="E84" s="664" t="s">
        <v>3962</v>
      </c>
      <c r="F84" s="667">
        <v>194</v>
      </c>
      <c r="G84" s="667">
        <v>30359.06</v>
      </c>
      <c r="H84" s="667">
        <v>1</v>
      </c>
      <c r="I84" s="667">
        <v>156.49</v>
      </c>
      <c r="J84" s="667">
        <v>206</v>
      </c>
      <c r="K84" s="667">
        <v>32236.940000000002</v>
      </c>
      <c r="L84" s="667">
        <v>1.0618556701030928</v>
      </c>
      <c r="M84" s="667">
        <v>156.49</v>
      </c>
      <c r="N84" s="667">
        <v>80</v>
      </c>
      <c r="O84" s="667">
        <v>12519.2</v>
      </c>
      <c r="P84" s="680">
        <v>0.41237113402061859</v>
      </c>
      <c r="Q84" s="668">
        <v>156.49</v>
      </c>
    </row>
    <row r="85" spans="1:17" ht="14.4" customHeight="1" x14ac:dyDescent="0.3">
      <c r="A85" s="663" t="s">
        <v>523</v>
      </c>
      <c r="B85" s="664" t="s">
        <v>3863</v>
      </c>
      <c r="C85" s="664" t="s">
        <v>3949</v>
      </c>
      <c r="D85" s="664" t="s">
        <v>3966</v>
      </c>
      <c r="E85" s="664" t="s">
        <v>3962</v>
      </c>
      <c r="F85" s="667">
        <v>215</v>
      </c>
      <c r="G85" s="667">
        <v>36988.6</v>
      </c>
      <c r="H85" s="667">
        <v>1</v>
      </c>
      <c r="I85" s="667">
        <v>172.04</v>
      </c>
      <c r="J85" s="667">
        <v>293</v>
      </c>
      <c r="K85" s="667">
        <v>50407.72</v>
      </c>
      <c r="L85" s="667">
        <v>1.3627906976744186</v>
      </c>
      <c r="M85" s="667">
        <v>172.04</v>
      </c>
      <c r="N85" s="667">
        <v>228</v>
      </c>
      <c r="O85" s="667">
        <v>39225.119999999995</v>
      </c>
      <c r="P85" s="680">
        <v>1.0604651162790697</v>
      </c>
      <c r="Q85" s="668">
        <v>172.04</v>
      </c>
    </row>
    <row r="86" spans="1:17" ht="14.4" customHeight="1" x14ac:dyDescent="0.3">
      <c r="A86" s="663" t="s">
        <v>523</v>
      </c>
      <c r="B86" s="664" t="s">
        <v>3863</v>
      </c>
      <c r="C86" s="664" t="s">
        <v>3949</v>
      </c>
      <c r="D86" s="664" t="s">
        <v>3967</v>
      </c>
      <c r="E86" s="664" t="s">
        <v>3962</v>
      </c>
      <c r="F86" s="667">
        <v>38</v>
      </c>
      <c r="G86" s="667">
        <v>7482.58</v>
      </c>
      <c r="H86" s="667">
        <v>1</v>
      </c>
      <c r="I86" s="667">
        <v>196.91</v>
      </c>
      <c r="J86" s="667">
        <v>14</v>
      </c>
      <c r="K86" s="667">
        <v>2756.74</v>
      </c>
      <c r="L86" s="667">
        <v>0.36842105263157893</v>
      </c>
      <c r="M86" s="667">
        <v>196.91</v>
      </c>
      <c r="N86" s="667">
        <v>33</v>
      </c>
      <c r="O86" s="667">
        <v>6498.0300000000007</v>
      </c>
      <c r="P86" s="680">
        <v>0.86842105263157909</v>
      </c>
      <c r="Q86" s="668">
        <v>196.91000000000003</v>
      </c>
    </row>
    <row r="87" spans="1:17" ht="14.4" customHeight="1" x14ac:dyDescent="0.3">
      <c r="A87" s="663" t="s">
        <v>523</v>
      </c>
      <c r="B87" s="664" t="s">
        <v>3863</v>
      </c>
      <c r="C87" s="664" t="s">
        <v>3949</v>
      </c>
      <c r="D87" s="664" t="s">
        <v>3968</v>
      </c>
      <c r="E87" s="664" t="s">
        <v>3962</v>
      </c>
      <c r="F87" s="667">
        <v>5</v>
      </c>
      <c r="G87" s="667">
        <v>1564.9</v>
      </c>
      <c r="H87" s="667">
        <v>1</v>
      </c>
      <c r="I87" s="667">
        <v>312.98</v>
      </c>
      <c r="J87" s="667">
        <v>2</v>
      </c>
      <c r="K87" s="667">
        <v>625.96</v>
      </c>
      <c r="L87" s="667">
        <v>0.4</v>
      </c>
      <c r="M87" s="667">
        <v>312.98</v>
      </c>
      <c r="N87" s="667"/>
      <c r="O87" s="667"/>
      <c r="P87" s="680"/>
      <c r="Q87" s="668"/>
    </row>
    <row r="88" spans="1:17" ht="14.4" customHeight="1" x14ac:dyDescent="0.3">
      <c r="A88" s="663" t="s">
        <v>523</v>
      </c>
      <c r="B88" s="664" t="s">
        <v>3863</v>
      </c>
      <c r="C88" s="664" t="s">
        <v>3949</v>
      </c>
      <c r="D88" s="664" t="s">
        <v>3969</v>
      </c>
      <c r="E88" s="664" t="s">
        <v>3962</v>
      </c>
      <c r="F88" s="667">
        <v>5</v>
      </c>
      <c r="G88" s="667">
        <v>1564.9</v>
      </c>
      <c r="H88" s="667">
        <v>1</v>
      </c>
      <c r="I88" s="667">
        <v>312.98</v>
      </c>
      <c r="J88" s="667">
        <v>12</v>
      </c>
      <c r="K88" s="667">
        <v>3755.76</v>
      </c>
      <c r="L88" s="667">
        <v>2.4</v>
      </c>
      <c r="M88" s="667">
        <v>312.98</v>
      </c>
      <c r="N88" s="667">
        <v>4</v>
      </c>
      <c r="O88" s="667">
        <v>1251.92</v>
      </c>
      <c r="P88" s="680">
        <v>0.8</v>
      </c>
      <c r="Q88" s="668">
        <v>312.98</v>
      </c>
    </row>
    <row r="89" spans="1:17" ht="14.4" customHeight="1" x14ac:dyDescent="0.3">
      <c r="A89" s="663" t="s">
        <v>523</v>
      </c>
      <c r="B89" s="664" t="s">
        <v>3863</v>
      </c>
      <c r="C89" s="664" t="s">
        <v>3949</v>
      </c>
      <c r="D89" s="664" t="s">
        <v>3970</v>
      </c>
      <c r="E89" s="664" t="s">
        <v>3962</v>
      </c>
      <c r="F89" s="667">
        <v>68</v>
      </c>
      <c r="G89" s="667">
        <v>25510.880000000001</v>
      </c>
      <c r="H89" s="667">
        <v>1</v>
      </c>
      <c r="I89" s="667">
        <v>375.16</v>
      </c>
      <c r="J89" s="667">
        <v>56</v>
      </c>
      <c r="K89" s="667">
        <v>21008.959999999999</v>
      </c>
      <c r="L89" s="667">
        <v>0.82352941176470584</v>
      </c>
      <c r="M89" s="667">
        <v>375.15999999999997</v>
      </c>
      <c r="N89" s="667">
        <v>45</v>
      </c>
      <c r="O89" s="667">
        <v>16882.2</v>
      </c>
      <c r="P89" s="680">
        <v>0.66176470588235292</v>
      </c>
      <c r="Q89" s="668">
        <v>375.16</v>
      </c>
    </row>
    <row r="90" spans="1:17" ht="14.4" customHeight="1" x14ac:dyDescent="0.3">
      <c r="A90" s="663" t="s">
        <v>523</v>
      </c>
      <c r="B90" s="664" t="s">
        <v>3863</v>
      </c>
      <c r="C90" s="664" t="s">
        <v>3949</v>
      </c>
      <c r="D90" s="664" t="s">
        <v>3971</v>
      </c>
      <c r="E90" s="664" t="s">
        <v>3962</v>
      </c>
      <c r="F90" s="667">
        <v>11</v>
      </c>
      <c r="G90" s="667">
        <v>4605.5899999999992</v>
      </c>
      <c r="H90" s="667">
        <v>1</v>
      </c>
      <c r="I90" s="667">
        <v>418.68999999999994</v>
      </c>
      <c r="J90" s="667">
        <v>18</v>
      </c>
      <c r="K90" s="667">
        <v>7536.4199999999992</v>
      </c>
      <c r="L90" s="667">
        <v>1.6363636363636365</v>
      </c>
      <c r="M90" s="667">
        <v>418.68999999999994</v>
      </c>
      <c r="N90" s="667">
        <v>12</v>
      </c>
      <c r="O90" s="667">
        <v>5024.28</v>
      </c>
      <c r="P90" s="680">
        <v>1.0909090909090911</v>
      </c>
      <c r="Q90" s="668">
        <v>418.69</v>
      </c>
    </row>
    <row r="91" spans="1:17" ht="14.4" customHeight="1" x14ac:dyDescent="0.3">
      <c r="A91" s="663" t="s">
        <v>523</v>
      </c>
      <c r="B91" s="664" t="s">
        <v>3863</v>
      </c>
      <c r="C91" s="664" t="s">
        <v>3949</v>
      </c>
      <c r="D91" s="664" t="s">
        <v>3972</v>
      </c>
      <c r="E91" s="664" t="s">
        <v>3962</v>
      </c>
      <c r="F91" s="667">
        <v>2</v>
      </c>
      <c r="G91" s="667">
        <v>1073.68</v>
      </c>
      <c r="H91" s="667">
        <v>1</v>
      </c>
      <c r="I91" s="667">
        <v>536.84</v>
      </c>
      <c r="J91" s="667">
        <v>9</v>
      </c>
      <c r="K91" s="667">
        <v>4831.5600000000004</v>
      </c>
      <c r="L91" s="667">
        <v>4.5</v>
      </c>
      <c r="M91" s="667">
        <v>536.84</v>
      </c>
      <c r="N91" s="667">
        <v>3</v>
      </c>
      <c r="O91" s="667">
        <v>1610.52</v>
      </c>
      <c r="P91" s="680">
        <v>1.5</v>
      </c>
      <c r="Q91" s="668">
        <v>536.84</v>
      </c>
    </row>
    <row r="92" spans="1:17" ht="14.4" customHeight="1" x14ac:dyDescent="0.3">
      <c r="A92" s="663" t="s">
        <v>523</v>
      </c>
      <c r="B92" s="664" t="s">
        <v>3863</v>
      </c>
      <c r="C92" s="664" t="s">
        <v>3949</v>
      </c>
      <c r="D92" s="664" t="s">
        <v>3973</v>
      </c>
      <c r="E92" s="664" t="s">
        <v>3962</v>
      </c>
      <c r="F92" s="667"/>
      <c r="G92" s="667"/>
      <c r="H92" s="667"/>
      <c r="I92" s="667"/>
      <c r="J92" s="667">
        <v>4</v>
      </c>
      <c r="K92" s="667">
        <v>1670.6</v>
      </c>
      <c r="L92" s="667"/>
      <c r="M92" s="667">
        <v>417.65</v>
      </c>
      <c r="N92" s="667"/>
      <c r="O92" s="667"/>
      <c r="P92" s="680"/>
      <c r="Q92" s="668"/>
    </row>
    <row r="93" spans="1:17" ht="14.4" customHeight="1" x14ac:dyDescent="0.3">
      <c r="A93" s="663" t="s">
        <v>523</v>
      </c>
      <c r="B93" s="664" t="s">
        <v>3863</v>
      </c>
      <c r="C93" s="664" t="s">
        <v>3949</v>
      </c>
      <c r="D93" s="664" t="s">
        <v>3974</v>
      </c>
      <c r="E93" s="664" t="s">
        <v>3962</v>
      </c>
      <c r="F93" s="667">
        <v>4</v>
      </c>
      <c r="G93" s="667">
        <v>2076.88</v>
      </c>
      <c r="H93" s="667">
        <v>1</v>
      </c>
      <c r="I93" s="667">
        <v>519.22</v>
      </c>
      <c r="J93" s="667">
        <v>3</v>
      </c>
      <c r="K93" s="667">
        <v>1557.66</v>
      </c>
      <c r="L93" s="667">
        <v>0.75</v>
      </c>
      <c r="M93" s="667">
        <v>519.22</v>
      </c>
      <c r="N93" s="667">
        <v>1</v>
      </c>
      <c r="O93" s="667">
        <v>519.22</v>
      </c>
      <c r="P93" s="680">
        <v>0.25</v>
      </c>
      <c r="Q93" s="668">
        <v>519.22</v>
      </c>
    </row>
    <row r="94" spans="1:17" ht="14.4" customHeight="1" x14ac:dyDescent="0.3">
      <c r="A94" s="663" t="s">
        <v>523</v>
      </c>
      <c r="B94" s="664" t="s">
        <v>3863</v>
      </c>
      <c r="C94" s="664" t="s">
        <v>3949</v>
      </c>
      <c r="D94" s="664" t="s">
        <v>3975</v>
      </c>
      <c r="E94" s="664" t="s">
        <v>3976</v>
      </c>
      <c r="F94" s="667">
        <v>17</v>
      </c>
      <c r="G94" s="667">
        <v>2924.6800000000003</v>
      </c>
      <c r="H94" s="667">
        <v>1</v>
      </c>
      <c r="I94" s="667">
        <v>172.04000000000002</v>
      </c>
      <c r="J94" s="667">
        <v>13</v>
      </c>
      <c r="K94" s="667">
        <v>2236.52</v>
      </c>
      <c r="L94" s="667">
        <v>0.76470588235294112</v>
      </c>
      <c r="M94" s="667">
        <v>172.04</v>
      </c>
      <c r="N94" s="667">
        <v>19</v>
      </c>
      <c r="O94" s="667">
        <v>3268.76</v>
      </c>
      <c r="P94" s="680">
        <v>1.1176470588235294</v>
      </c>
      <c r="Q94" s="668">
        <v>172.04000000000002</v>
      </c>
    </row>
    <row r="95" spans="1:17" ht="14.4" customHeight="1" x14ac:dyDescent="0.3">
      <c r="A95" s="663" t="s">
        <v>523</v>
      </c>
      <c r="B95" s="664" t="s">
        <v>3863</v>
      </c>
      <c r="C95" s="664" t="s">
        <v>3949</v>
      </c>
      <c r="D95" s="664" t="s">
        <v>3977</v>
      </c>
      <c r="E95" s="664" t="s">
        <v>3976</v>
      </c>
      <c r="F95" s="667">
        <v>7</v>
      </c>
      <c r="G95" s="667">
        <v>1378.37</v>
      </c>
      <c r="H95" s="667">
        <v>1</v>
      </c>
      <c r="I95" s="667">
        <v>196.91</v>
      </c>
      <c r="J95" s="667">
        <v>1</v>
      </c>
      <c r="K95" s="667">
        <v>196.91</v>
      </c>
      <c r="L95" s="667">
        <v>0.14285714285714288</v>
      </c>
      <c r="M95" s="667">
        <v>196.91</v>
      </c>
      <c r="N95" s="667"/>
      <c r="O95" s="667"/>
      <c r="P95" s="680"/>
      <c r="Q95" s="668"/>
    </row>
    <row r="96" spans="1:17" ht="14.4" customHeight="1" x14ac:dyDescent="0.3">
      <c r="A96" s="663" t="s">
        <v>523</v>
      </c>
      <c r="B96" s="664" t="s">
        <v>3863</v>
      </c>
      <c r="C96" s="664" t="s">
        <v>3949</v>
      </c>
      <c r="D96" s="664" t="s">
        <v>3978</v>
      </c>
      <c r="E96" s="664" t="s">
        <v>3976</v>
      </c>
      <c r="F96" s="667">
        <v>2</v>
      </c>
      <c r="G96" s="667">
        <v>4740.32</v>
      </c>
      <c r="H96" s="667">
        <v>1</v>
      </c>
      <c r="I96" s="667">
        <v>2370.16</v>
      </c>
      <c r="J96" s="667">
        <v>2</v>
      </c>
      <c r="K96" s="667">
        <v>4740.32</v>
      </c>
      <c r="L96" s="667">
        <v>1</v>
      </c>
      <c r="M96" s="667">
        <v>2370.16</v>
      </c>
      <c r="N96" s="667"/>
      <c r="O96" s="667"/>
      <c r="P96" s="680"/>
      <c r="Q96" s="668"/>
    </row>
    <row r="97" spans="1:17" ht="14.4" customHeight="1" x14ac:dyDescent="0.3">
      <c r="A97" s="663" t="s">
        <v>523</v>
      </c>
      <c r="B97" s="664" t="s">
        <v>3863</v>
      </c>
      <c r="C97" s="664" t="s">
        <v>3949</v>
      </c>
      <c r="D97" s="664" t="s">
        <v>3979</v>
      </c>
      <c r="E97" s="664" t="s">
        <v>3980</v>
      </c>
      <c r="F97" s="667">
        <v>14</v>
      </c>
      <c r="G97" s="667">
        <v>19993.54</v>
      </c>
      <c r="H97" s="667">
        <v>1</v>
      </c>
      <c r="I97" s="667">
        <v>1428.1100000000001</v>
      </c>
      <c r="J97" s="667">
        <v>9</v>
      </c>
      <c r="K97" s="667">
        <v>12852.99</v>
      </c>
      <c r="L97" s="667">
        <v>0.64285714285714279</v>
      </c>
      <c r="M97" s="667">
        <v>1428.11</v>
      </c>
      <c r="N97" s="667"/>
      <c r="O97" s="667"/>
      <c r="P97" s="680"/>
      <c r="Q97" s="668"/>
    </row>
    <row r="98" spans="1:17" ht="14.4" customHeight="1" x14ac:dyDescent="0.3">
      <c r="A98" s="663" t="s">
        <v>523</v>
      </c>
      <c r="B98" s="664" t="s">
        <v>3863</v>
      </c>
      <c r="C98" s="664" t="s">
        <v>3949</v>
      </c>
      <c r="D98" s="664" t="s">
        <v>3981</v>
      </c>
      <c r="E98" s="664" t="s">
        <v>3980</v>
      </c>
      <c r="F98" s="667">
        <v>9</v>
      </c>
      <c r="G98" s="667">
        <v>16416</v>
      </c>
      <c r="H98" s="667">
        <v>1</v>
      </c>
      <c r="I98" s="667">
        <v>1824</v>
      </c>
      <c r="J98" s="667"/>
      <c r="K98" s="667"/>
      <c r="L98" s="667"/>
      <c r="M98" s="667"/>
      <c r="N98" s="667"/>
      <c r="O98" s="667"/>
      <c r="P98" s="680"/>
      <c r="Q98" s="668"/>
    </row>
    <row r="99" spans="1:17" ht="14.4" customHeight="1" x14ac:dyDescent="0.3">
      <c r="A99" s="663" t="s">
        <v>523</v>
      </c>
      <c r="B99" s="664" t="s">
        <v>3863</v>
      </c>
      <c r="C99" s="664" t="s">
        <v>3949</v>
      </c>
      <c r="D99" s="664" t="s">
        <v>3982</v>
      </c>
      <c r="E99" s="664" t="s">
        <v>3983</v>
      </c>
      <c r="F99" s="667">
        <v>2</v>
      </c>
      <c r="G99" s="667">
        <v>22829.02</v>
      </c>
      <c r="H99" s="667">
        <v>1</v>
      </c>
      <c r="I99" s="667">
        <v>11414.51</v>
      </c>
      <c r="J99" s="667"/>
      <c r="K99" s="667"/>
      <c r="L99" s="667"/>
      <c r="M99" s="667"/>
      <c r="N99" s="667"/>
      <c r="O99" s="667"/>
      <c r="P99" s="680"/>
      <c r="Q99" s="668"/>
    </row>
    <row r="100" spans="1:17" ht="14.4" customHeight="1" x14ac:dyDescent="0.3">
      <c r="A100" s="663" t="s">
        <v>523</v>
      </c>
      <c r="B100" s="664" t="s">
        <v>3863</v>
      </c>
      <c r="C100" s="664" t="s">
        <v>3949</v>
      </c>
      <c r="D100" s="664" t="s">
        <v>3984</v>
      </c>
      <c r="E100" s="664" t="s">
        <v>3983</v>
      </c>
      <c r="F100" s="667">
        <v>1</v>
      </c>
      <c r="G100" s="667">
        <v>20554.2</v>
      </c>
      <c r="H100" s="667">
        <v>1</v>
      </c>
      <c r="I100" s="667">
        <v>20554.2</v>
      </c>
      <c r="J100" s="667"/>
      <c r="K100" s="667"/>
      <c r="L100" s="667"/>
      <c r="M100" s="667"/>
      <c r="N100" s="667"/>
      <c r="O100" s="667"/>
      <c r="P100" s="680"/>
      <c r="Q100" s="668"/>
    </row>
    <row r="101" spans="1:17" ht="14.4" customHeight="1" x14ac:dyDescent="0.3">
      <c r="A101" s="663" t="s">
        <v>523</v>
      </c>
      <c r="B101" s="664" t="s">
        <v>3863</v>
      </c>
      <c r="C101" s="664" t="s">
        <v>3949</v>
      </c>
      <c r="D101" s="664" t="s">
        <v>3985</v>
      </c>
      <c r="E101" s="664" t="s">
        <v>3976</v>
      </c>
      <c r="F101" s="667">
        <v>1</v>
      </c>
      <c r="G101" s="667">
        <v>4349.62</v>
      </c>
      <c r="H101" s="667">
        <v>1</v>
      </c>
      <c r="I101" s="667">
        <v>4349.62</v>
      </c>
      <c r="J101" s="667">
        <v>1</v>
      </c>
      <c r="K101" s="667">
        <v>4349.62</v>
      </c>
      <c r="L101" s="667">
        <v>1</v>
      </c>
      <c r="M101" s="667">
        <v>4349.62</v>
      </c>
      <c r="N101" s="667">
        <v>3</v>
      </c>
      <c r="O101" s="667">
        <v>13048.86</v>
      </c>
      <c r="P101" s="680">
        <v>3</v>
      </c>
      <c r="Q101" s="668">
        <v>4349.62</v>
      </c>
    </row>
    <row r="102" spans="1:17" ht="14.4" customHeight="1" x14ac:dyDescent="0.3">
      <c r="A102" s="663" t="s">
        <v>523</v>
      </c>
      <c r="B102" s="664" t="s">
        <v>3863</v>
      </c>
      <c r="C102" s="664" t="s">
        <v>3949</v>
      </c>
      <c r="D102" s="664" t="s">
        <v>3986</v>
      </c>
      <c r="E102" s="664" t="s">
        <v>3987</v>
      </c>
      <c r="F102" s="667">
        <v>1</v>
      </c>
      <c r="G102" s="667">
        <v>563</v>
      </c>
      <c r="H102" s="667">
        <v>1</v>
      </c>
      <c r="I102" s="667">
        <v>563</v>
      </c>
      <c r="J102" s="667">
        <v>5</v>
      </c>
      <c r="K102" s="667">
        <v>2815</v>
      </c>
      <c r="L102" s="667">
        <v>5</v>
      </c>
      <c r="M102" s="667">
        <v>563</v>
      </c>
      <c r="N102" s="667"/>
      <c r="O102" s="667"/>
      <c r="P102" s="680"/>
      <c r="Q102" s="668"/>
    </row>
    <row r="103" spans="1:17" ht="14.4" customHeight="1" x14ac:dyDescent="0.3">
      <c r="A103" s="663" t="s">
        <v>523</v>
      </c>
      <c r="B103" s="664" t="s">
        <v>3863</v>
      </c>
      <c r="C103" s="664" t="s">
        <v>3949</v>
      </c>
      <c r="D103" s="664" t="s">
        <v>3988</v>
      </c>
      <c r="E103" s="664" t="s">
        <v>3989</v>
      </c>
      <c r="F103" s="667">
        <v>2</v>
      </c>
      <c r="G103" s="667">
        <v>31114</v>
      </c>
      <c r="H103" s="667">
        <v>1</v>
      </c>
      <c r="I103" s="667">
        <v>15557</v>
      </c>
      <c r="J103" s="667"/>
      <c r="K103" s="667"/>
      <c r="L103" s="667"/>
      <c r="M103" s="667"/>
      <c r="N103" s="667"/>
      <c r="O103" s="667"/>
      <c r="P103" s="680"/>
      <c r="Q103" s="668"/>
    </row>
    <row r="104" spans="1:17" ht="14.4" customHeight="1" x14ac:dyDescent="0.3">
      <c r="A104" s="663" t="s">
        <v>523</v>
      </c>
      <c r="B104" s="664" t="s">
        <v>3863</v>
      </c>
      <c r="C104" s="664" t="s">
        <v>3949</v>
      </c>
      <c r="D104" s="664" t="s">
        <v>3990</v>
      </c>
      <c r="E104" s="664" t="s">
        <v>3962</v>
      </c>
      <c r="F104" s="667"/>
      <c r="G104" s="667"/>
      <c r="H104" s="667"/>
      <c r="I104" s="667"/>
      <c r="J104" s="667"/>
      <c r="K104" s="667"/>
      <c r="L104" s="667"/>
      <c r="M104" s="667"/>
      <c r="N104" s="667">
        <v>2</v>
      </c>
      <c r="O104" s="667">
        <v>835.3</v>
      </c>
      <c r="P104" s="680"/>
      <c r="Q104" s="668">
        <v>417.65</v>
      </c>
    </row>
    <row r="105" spans="1:17" ht="14.4" customHeight="1" x14ac:dyDescent="0.3">
      <c r="A105" s="663" t="s">
        <v>523</v>
      </c>
      <c r="B105" s="664" t="s">
        <v>3863</v>
      </c>
      <c r="C105" s="664" t="s">
        <v>3949</v>
      </c>
      <c r="D105" s="664" t="s">
        <v>3991</v>
      </c>
      <c r="E105" s="664" t="s">
        <v>3964</v>
      </c>
      <c r="F105" s="667"/>
      <c r="G105" s="667"/>
      <c r="H105" s="667"/>
      <c r="I105" s="667"/>
      <c r="J105" s="667">
        <v>12</v>
      </c>
      <c r="K105" s="667">
        <v>2362.92</v>
      </c>
      <c r="L105" s="667"/>
      <c r="M105" s="667">
        <v>196.91</v>
      </c>
      <c r="N105" s="667">
        <v>4</v>
      </c>
      <c r="O105" s="667">
        <v>787.64</v>
      </c>
      <c r="P105" s="680"/>
      <c r="Q105" s="668">
        <v>196.91</v>
      </c>
    </row>
    <row r="106" spans="1:17" ht="14.4" customHeight="1" x14ac:dyDescent="0.3">
      <c r="A106" s="663" t="s">
        <v>523</v>
      </c>
      <c r="B106" s="664" t="s">
        <v>3863</v>
      </c>
      <c r="C106" s="664" t="s">
        <v>3949</v>
      </c>
      <c r="D106" s="664" t="s">
        <v>3992</v>
      </c>
      <c r="E106" s="664" t="s">
        <v>3962</v>
      </c>
      <c r="F106" s="667"/>
      <c r="G106" s="667"/>
      <c r="H106" s="667"/>
      <c r="I106" s="667"/>
      <c r="J106" s="667"/>
      <c r="K106" s="667"/>
      <c r="L106" s="667"/>
      <c r="M106" s="667"/>
      <c r="N106" s="667">
        <v>1</v>
      </c>
      <c r="O106" s="667">
        <v>607.30999999999995</v>
      </c>
      <c r="P106" s="680"/>
      <c r="Q106" s="668">
        <v>607.30999999999995</v>
      </c>
    </row>
    <row r="107" spans="1:17" ht="14.4" customHeight="1" x14ac:dyDescent="0.3">
      <c r="A107" s="663" t="s">
        <v>523</v>
      </c>
      <c r="B107" s="664" t="s">
        <v>3863</v>
      </c>
      <c r="C107" s="664" t="s">
        <v>3949</v>
      </c>
      <c r="D107" s="664" t="s">
        <v>3993</v>
      </c>
      <c r="E107" s="664" t="s">
        <v>3964</v>
      </c>
      <c r="F107" s="667"/>
      <c r="G107" s="667"/>
      <c r="H107" s="667"/>
      <c r="I107" s="667"/>
      <c r="J107" s="667">
        <v>2</v>
      </c>
      <c r="K107" s="667">
        <v>2713.2</v>
      </c>
      <c r="L107" s="667"/>
      <c r="M107" s="667">
        <v>1356.6</v>
      </c>
      <c r="N107" s="667"/>
      <c r="O107" s="667"/>
      <c r="P107" s="680"/>
      <c r="Q107" s="668"/>
    </row>
    <row r="108" spans="1:17" ht="14.4" customHeight="1" x14ac:dyDescent="0.3">
      <c r="A108" s="663" t="s">
        <v>523</v>
      </c>
      <c r="B108" s="664" t="s">
        <v>3863</v>
      </c>
      <c r="C108" s="664" t="s">
        <v>3949</v>
      </c>
      <c r="D108" s="664" t="s">
        <v>3994</v>
      </c>
      <c r="E108" s="664" t="s">
        <v>3962</v>
      </c>
      <c r="F108" s="667">
        <v>1</v>
      </c>
      <c r="G108" s="667">
        <v>157.53</v>
      </c>
      <c r="H108" s="667">
        <v>1</v>
      </c>
      <c r="I108" s="667">
        <v>157.53</v>
      </c>
      <c r="J108" s="667">
        <v>2</v>
      </c>
      <c r="K108" s="667">
        <v>315.06</v>
      </c>
      <c r="L108" s="667">
        <v>2</v>
      </c>
      <c r="M108" s="667">
        <v>157.53</v>
      </c>
      <c r="N108" s="667">
        <v>11</v>
      </c>
      <c r="O108" s="667">
        <v>1732.83</v>
      </c>
      <c r="P108" s="680">
        <v>11</v>
      </c>
      <c r="Q108" s="668">
        <v>157.53</v>
      </c>
    </row>
    <row r="109" spans="1:17" ht="14.4" customHeight="1" x14ac:dyDescent="0.3">
      <c r="A109" s="663" t="s">
        <v>523</v>
      </c>
      <c r="B109" s="664" t="s">
        <v>3863</v>
      </c>
      <c r="C109" s="664" t="s">
        <v>3949</v>
      </c>
      <c r="D109" s="664" t="s">
        <v>3995</v>
      </c>
      <c r="E109" s="664" t="s">
        <v>3996</v>
      </c>
      <c r="F109" s="667"/>
      <c r="G109" s="667"/>
      <c r="H109" s="667"/>
      <c r="I109" s="667"/>
      <c r="J109" s="667">
        <v>5</v>
      </c>
      <c r="K109" s="667">
        <v>1243.6500000000001</v>
      </c>
      <c r="L109" s="667"/>
      <c r="M109" s="667">
        <v>248.73000000000002</v>
      </c>
      <c r="N109" s="667"/>
      <c r="O109" s="667"/>
      <c r="P109" s="680"/>
      <c r="Q109" s="668"/>
    </row>
    <row r="110" spans="1:17" ht="14.4" customHeight="1" x14ac:dyDescent="0.3">
      <c r="A110" s="663" t="s">
        <v>523</v>
      </c>
      <c r="B110" s="664" t="s">
        <v>3863</v>
      </c>
      <c r="C110" s="664" t="s">
        <v>3949</v>
      </c>
      <c r="D110" s="664" t="s">
        <v>3997</v>
      </c>
      <c r="E110" s="664" t="s">
        <v>3998</v>
      </c>
      <c r="F110" s="667"/>
      <c r="G110" s="667"/>
      <c r="H110" s="667"/>
      <c r="I110" s="667"/>
      <c r="J110" s="667">
        <v>1</v>
      </c>
      <c r="K110" s="667">
        <v>2597.61</v>
      </c>
      <c r="L110" s="667"/>
      <c r="M110" s="667">
        <v>2597.61</v>
      </c>
      <c r="N110" s="667">
        <v>1</v>
      </c>
      <c r="O110" s="667">
        <v>2597.61</v>
      </c>
      <c r="P110" s="680"/>
      <c r="Q110" s="668">
        <v>2597.61</v>
      </c>
    </row>
    <row r="111" spans="1:17" ht="14.4" customHeight="1" x14ac:dyDescent="0.3">
      <c r="A111" s="663" t="s">
        <v>523</v>
      </c>
      <c r="B111" s="664" t="s">
        <v>3863</v>
      </c>
      <c r="C111" s="664" t="s">
        <v>3949</v>
      </c>
      <c r="D111" s="664" t="s">
        <v>3999</v>
      </c>
      <c r="E111" s="664" t="s">
        <v>3976</v>
      </c>
      <c r="F111" s="667"/>
      <c r="G111" s="667"/>
      <c r="H111" s="667"/>
      <c r="I111" s="667"/>
      <c r="J111" s="667">
        <v>1</v>
      </c>
      <c r="K111" s="667">
        <v>195.87</v>
      </c>
      <c r="L111" s="667"/>
      <c r="M111" s="667">
        <v>195.87</v>
      </c>
      <c r="N111" s="667"/>
      <c r="O111" s="667"/>
      <c r="P111" s="680"/>
      <c r="Q111" s="668"/>
    </row>
    <row r="112" spans="1:17" ht="14.4" customHeight="1" x14ac:dyDescent="0.3">
      <c r="A112" s="663" t="s">
        <v>523</v>
      </c>
      <c r="B112" s="664" t="s">
        <v>3863</v>
      </c>
      <c r="C112" s="664" t="s">
        <v>3949</v>
      </c>
      <c r="D112" s="664" t="s">
        <v>4000</v>
      </c>
      <c r="E112" s="664" t="s">
        <v>3962</v>
      </c>
      <c r="F112" s="667"/>
      <c r="G112" s="667"/>
      <c r="H112" s="667"/>
      <c r="I112" s="667"/>
      <c r="J112" s="667">
        <v>29</v>
      </c>
      <c r="K112" s="667">
        <v>16109.21</v>
      </c>
      <c r="L112" s="667"/>
      <c r="M112" s="667">
        <v>555.49</v>
      </c>
      <c r="N112" s="667">
        <v>187</v>
      </c>
      <c r="O112" s="667">
        <v>103876.63</v>
      </c>
      <c r="P112" s="680"/>
      <c r="Q112" s="668">
        <v>555.49</v>
      </c>
    </row>
    <row r="113" spans="1:17" ht="14.4" customHeight="1" x14ac:dyDescent="0.3">
      <c r="A113" s="663" t="s">
        <v>523</v>
      </c>
      <c r="B113" s="664" t="s">
        <v>3863</v>
      </c>
      <c r="C113" s="664" t="s">
        <v>3949</v>
      </c>
      <c r="D113" s="664" t="s">
        <v>4001</v>
      </c>
      <c r="E113" s="664" t="s">
        <v>3962</v>
      </c>
      <c r="F113" s="667"/>
      <c r="G113" s="667"/>
      <c r="H113" s="667"/>
      <c r="I113" s="667"/>
      <c r="J113" s="667">
        <v>6</v>
      </c>
      <c r="K113" s="667">
        <v>12859.199999999999</v>
      </c>
      <c r="L113" s="667"/>
      <c r="M113" s="667">
        <v>2143.1999999999998</v>
      </c>
      <c r="N113" s="667">
        <v>12</v>
      </c>
      <c r="O113" s="667">
        <v>25718.400000000001</v>
      </c>
      <c r="P113" s="680"/>
      <c r="Q113" s="668">
        <v>2143.2000000000003</v>
      </c>
    </row>
    <row r="114" spans="1:17" ht="14.4" customHeight="1" x14ac:dyDescent="0.3">
      <c r="A114" s="663" t="s">
        <v>523</v>
      </c>
      <c r="B114" s="664" t="s">
        <v>3863</v>
      </c>
      <c r="C114" s="664" t="s">
        <v>3949</v>
      </c>
      <c r="D114" s="664" t="s">
        <v>4002</v>
      </c>
      <c r="E114" s="664" t="s">
        <v>3962</v>
      </c>
      <c r="F114" s="667"/>
      <c r="G114" s="667"/>
      <c r="H114" s="667"/>
      <c r="I114" s="667"/>
      <c r="J114" s="667">
        <v>2</v>
      </c>
      <c r="K114" s="667">
        <v>949.3</v>
      </c>
      <c r="L114" s="667"/>
      <c r="M114" s="667">
        <v>474.65</v>
      </c>
      <c r="N114" s="667"/>
      <c r="O114" s="667"/>
      <c r="P114" s="680"/>
      <c r="Q114" s="668"/>
    </row>
    <row r="115" spans="1:17" ht="14.4" customHeight="1" x14ac:dyDescent="0.3">
      <c r="A115" s="663" t="s">
        <v>523</v>
      </c>
      <c r="B115" s="664" t="s">
        <v>3863</v>
      </c>
      <c r="C115" s="664" t="s">
        <v>3949</v>
      </c>
      <c r="D115" s="664" t="s">
        <v>4003</v>
      </c>
      <c r="E115" s="664" t="s">
        <v>4004</v>
      </c>
      <c r="F115" s="667"/>
      <c r="G115" s="667"/>
      <c r="H115" s="667"/>
      <c r="I115" s="667"/>
      <c r="J115" s="667">
        <v>3</v>
      </c>
      <c r="K115" s="667">
        <v>4265.67</v>
      </c>
      <c r="L115" s="667"/>
      <c r="M115" s="667">
        <v>1421.89</v>
      </c>
      <c r="N115" s="667">
        <v>9</v>
      </c>
      <c r="O115" s="667">
        <v>12797.01</v>
      </c>
      <c r="P115" s="680"/>
      <c r="Q115" s="668">
        <v>1421.89</v>
      </c>
    </row>
    <row r="116" spans="1:17" ht="14.4" customHeight="1" x14ac:dyDescent="0.3">
      <c r="A116" s="663" t="s">
        <v>523</v>
      </c>
      <c r="B116" s="664" t="s">
        <v>3863</v>
      </c>
      <c r="C116" s="664" t="s">
        <v>3949</v>
      </c>
      <c r="D116" s="664" t="s">
        <v>4005</v>
      </c>
      <c r="E116" s="664" t="s">
        <v>3962</v>
      </c>
      <c r="F116" s="667"/>
      <c r="G116" s="667"/>
      <c r="H116" s="667"/>
      <c r="I116" s="667"/>
      <c r="J116" s="667">
        <v>2</v>
      </c>
      <c r="K116" s="667">
        <v>4058.4</v>
      </c>
      <c r="L116" s="667"/>
      <c r="M116" s="667">
        <v>2029.2</v>
      </c>
      <c r="N116" s="667">
        <v>21</v>
      </c>
      <c r="O116" s="667">
        <v>42613.2</v>
      </c>
      <c r="P116" s="680"/>
      <c r="Q116" s="668">
        <v>2029.1999999999998</v>
      </c>
    </row>
    <row r="117" spans="1:17" ht="14.4" customHeight="1" x14ac:dyDescent="0.3">
      <c r="A117" s="663" t="s">
        <v>523</v>
      </c>
      <c r="B117" s="664" t="s">
        <v>3863</v>
      </c>
      <c r="C117" s="664" t="s">
        <v>3949</v>
      </c>
      <c r="D117" s="664" t="s">
        <v>4006</v>
      </c>
      <c r="E117" s="664" t="s">
        <v>3983</v>
      </c>
      <c r="F117" s="667"/>
      <c r="G117" s="667"/>
      <c r="H117" s="667"/>
      <c r="I117" s="667"/>
      <c r="J117" s="667">
        <v>1</v>
      </c>
      <c r="K117" s="667">
        <v>11177.18</v>
      </c>
      <c r="L117" s="667"/>
      <c r="M117" s="667">
        <v>11177.18</v>
      </c>
      <c r="N117" s="667"/>
      <c r="O117" s="667"/>
      <c r="P117" s="680"/>
      <c r="Q117" s="668"/>
    </row>
    <row r="118" spans="1:17" ht="14.4" customHeight="1" x14ac:dyDescent="0.3">
      <c r="A118" s="663" t="s">
        <v>523</v>
      </c>
      <c r="B118" s="664" t="s">
        <v>3863</v>
      </c>
      <c r="C118" s="664" t="s">
        <v>3949</v>
      </c>
      <c r="D118" s="664" t="s">
        <v>4007</v>
      </c>
      <c r="E118" s="664" t="s">
        <v>4008</v>
      </c>
      <c r="F118" s="667"/>
      <c r="G118" s="667"/>
      <c r="H118" s="667"/>
      <c r="I118" s="667"/>
      <c r="J118" s="667"/>
      <c r="K118" s="667"/>
      <c r="L118" s="667"/>
      <c r="M118" s="667"/>
      <c r="N118" s="667">
        <v>2</v>
      </c>
      <c r="O118" s="667">
        <v>4935.16</v>
      </c>
      <c r="P118" s="680"/>
      <c r="Q118" s="668">
        <v>2467.58</v>
      </c>
    </row>
    <row r="119" spans="1:17" ht="14.4" customHeight="1" x14ac:dyDescent="0.3">
      <c r="A119" s="663" t="s">
        <v>523</v>
      </c>
      <c r="B119" s="664" t="s">
        <v>3863</v>
      </c>
      <c r="C119" s="664" t="s">
        <v>3949</v>
      </c>
      <c r="D119" s="664" t="s">
        <v>4009</v>
      </c>
      <c r="E119" s="664" t="s">
        <v>4010</v>
      </c>
      <c r="F119" s="667"/>
      <c r="G119" s="667"/>
      <c r="H119" s="667"/>
      <c r="I119" s="667"/>
      <c r="J119" s="667"/>
      <c r="K119" s="667"/>
      <c r="L119" s="667"/>
      <c r="M119" s="667"/>
      <c r="N119" s="667">
        <v>35</v>
      </c>
      <c r="O119" s="667">
        <v>19696.25</v>
      </c>
      <c r="P119" s="680"/>
      <c r="Q119" s="668">
        <v>562.75</v>
      </c>
    </row>
    <row r="120" spans="1:17" ht="14.4" customHeight="1" x14ac:dyDescent="0.3">
      <c r="A120" s="663" t="s">
        <v>523</v>
      </c>
      <c r="B120" s="664" t="s">
        <v>3863</v>
      </c>
      <c r="C120" s="664" t="s">
        <v>3949</v>
      </c>
      <c r="D120" s="664" t="s">
        <v>4011</v>
      </c>
      <c r="E120" s="664" t="s">
        <v>3964</v>
      </c>
      <c r="F120" s="667"/>
      <c r="G120" s="667"/>
      <c r="H120" s="667"/>
      <c r="I120" s="667"/>
      <c r="J120" s="667"/>
      <c r="K120" s="667"/>
      <c r="L120" s="667"/>
      <c r="M120" s="667"/>
      <c r="N120" s="667">
        <v>2</v>
      </c>
      <c r="O120" s="667">
        <v>362.72</v>
      </c>
      <c r="P120" s="680"/>
      <c r="Q120" s="668">
        <v>181.36</v>
      </c>
    </row>
    <row r="121" spans="1:17" ht="14.4" customHeight="1" x14ac:dyDescent="0.3">
      <c r="A121" s="663" t="s">
        <v>523</v>
      </c>
      <c r="B121" s="664" t="s">
        <v>3863</v>
      </c>
      <c r="C121" s="664" t="s">
        <v>3949</v>
      </c>
      <c r="D121" s="664" t="s">
        <v>4012</v>
      </c>
      <c r="E121" s="664" t="s">
        <v>3964</v>
      </c>
      <c r="F121" s="667"/>
      <c r="G121" s="667"/>
      <c r="H121" s="667"/>
      <c r="I121" s="667"/>
      <c r="J121" s="667"/>
      <c r="K121" s="667"/>
      <c r="L121" s="667"/>
      <c r="M121" s="667"/>
      <c r="N121" s="667">
        <v>2</v>
      </c>
      <c r="O121" s="667">
        <v>599.02</v>
      </c>
      <c r="P121" s="680"/>
      <c r="Q121" s="668">
        <v>299.51</v>
      </c>
    </row>
    <row r="122" spans="1:17" ht="14.4" customHeight="1" x14ac:dyDescent="0.3">
      <c r="A122" s="663" t="s">
        <v>523</v>
      </c>
      <c r="B122" s="664" t="s">
        <v>3863</v>
      </c>
      <c r="C122" s="664" t="s">
        <v>3949</v>
      </c>
      <c r="D122" s="664" t="s">
        <v>4013</v>
      </c>
      <c r="E122" s="664" t="s">
        <v>3964</v>
      </c>
      <c r="F122" s="667"/>
      <c r="G122" s="667"/>
      <c r="H122" s="667"/>
      <c r="I122" s="667"/>
      <c r="J122" s="667"/>
      <c r="K122" s="667"/>
      <c r="L122" s="667"/>
      <c r="M122" s="667"/>
      <c r="N122" s="667">
        <v>1</v>
      </c>
      <c r="O122" s="667">
        <v>347.18</v>
      </c>
      <c r="P122" s="680"/>
      <c r="Q122" s="668">
        <v>347.18</v>
      </c>
    </row>
    <row r="123" spans="1:17" ht="14.4" customHeight="1" x14ac:dyDescent="0.3">
      <c r="A123" s="663" t="s">
        <v>523</v>
      </c>
      <c r="B123" s="664" t="s">
        <v>3863</v>
      </c>
      <c r="C123" s="664" t="s">
        <v>3949</v>
      </c>
      <c r="D123" s="664" t="s">
        <v>4014</v>
      </c>
      <c r="E123" s="664" t="s">
        <v>3964</v>
      </c>
      <c r="F123" s="667">
        <v>1</v>
      </c>
      <c r="G123" s="667">
        <v>299.51</v>
      </c>
      <c r="H123" s="667">
        <v>1</v>
      </c>
      <c r="I123" s="667">
        <v>299.51</v>
      </c>
      <c r="J123" s="667"/>
      <c r="K123" s="667"/>
      <c r="L123" s="667"/>
      <c r="M123" s="667"/>
      <c r="N123" s="667"/>
      <c r="O123" s="667"/>
      <c r="P123" s="680"/>
      <c r="Q123" s="668"/>
    </row>
    <row r="124" spans="1:17" ht="14.4" customHeight="1" x14ac:dyDescent="0.3">
      <c r="A124" s="663" t="s">
        <v>523</v>
      </c>
      <c r="B124" s="664" t="s">
        <v>3863</v>
      </c>
      <c r="C124" s="664" t="s">
        <v>3949</v>
      </c>
      <c r="D124" s="664" t="s">
        <v>4015</v>
      </c>
      <c r="E124" s="664" t="s">
        <v>3962</v>
      </c>
      <c r="F124" s="667"/>
      <c r="G124" s="667"/>
      <c r="H124" s="667"/>
      <c r="I124" s="667"/>
      <c r="J124" s="667"/>
      <c r="K124" s="667"/>
      <c r="L124" s="667"/>
      <c r="M124" s="667"/>
      <c r="N124" s="667">
        <v>4</v>
      </c>
      <c r="O124" s="667">
        <v>7606.92</v>
      </c>
      <c r="P124" s="680"/>
      <c r="Q124" s="668">
        <v>1901.73</v>
      </c>
    </row>
    <row r="125" spans="1:17" ht="14.4" customHeight="1" x14ac:dyDescent="0.3">
      <c r="A125" s="663" t="s">
        <v>523</v>
      </c>
      <c r="B125" s="664" t="s">
        <v>3863</v>
      </c>
      <c r="C125" s="664" t="s">
        <v>3949</v>
      </c>
      <c r="D125" s="664" t="s">
        <v>4016</v>
      </c>
      <c r="E125" s="664" t="s">
        <v>4017</v>
      </c>
      <c r="F125" s="667"/>
      <c r="G125" s="667"/>
      <c r="H125" s="667"/>
      <c r="I125" s="667"/>
      <c r="J125" s="667"/>
      <c r="K125" s="667"/>
      <c r="L125" s="667"/>
      <c r="M125" s="667"/>
      <c r="N125" s="667">
        <v>5</v>
      </c>
      <c r="O125" s="667">
        <v>2238.5500000000002</v>
      </c>
      <c r="P125" s="680"/>
      <c r="Q125" s="668">
        <v>447.71000000000004</v>
      </c>
    </row>
    <row r="126" spans="1:17" ht="14.4" customHeight="1" x14ac:dyDescent="0.3">
      <c r="A126" s="663" t="s">
        <v>523</v>
      </c>
      <c r="B126" s="664" t="s">
        <v>3863</v>
      </c>
      <c r="C126" s="664" t="s">
        <v>3949</v>
      </c>
      <c r="D126" s="664" t="s">
        <v>4018</v>
      </c>
      <c r="E126" s="664" t="s">
        <v>3980</v>
      </c>
      <c r="F126" s="667"/>
      <c r="G126" s="667"/>
      <c r="H126" s="667"/>
      <c r="I126" s="667"/>
      <c r="J126" s="667"/>
      <c r="K126" s="667"/>
      <c r="L126" s="667"/>
      <c r="M126" s="667"/>
      <c r="N126" s="667">
        <v>15</v>
      </c>
      <c r="O126" s="667">
        <v>6948.75</v>
      </c>
      <c r="P126" s="680"/>
      <c r="Q126" s="668">
        <v>463.25</v>
      </c>
    </row>
    <row r="127" spans="1:17" ht="14.4" customHeight="1" x14ac:dyDescent="0.3">
      <c r="A127" s="663" t="s">
        <v>523</v>
      </c>
      <c r="B127" s="664" t="s">
        <v>3863</v>
      </c>
      <c r="C127" s="664" t="s">
        <v>3949</v>
      </c>
      <c r="D127" s="664" t="s">
        <v>4019</v>
      </c>
      <c r="E127" s="664" t="s">
        <v>4020</v>
      </c>
      <c r="F127" s="667"/>
      <c r="G127" s="667"/>
      <c r="H127" s="667"/>
      <c r="I127" s="667"/>
      <c r="J127" s="667"/>
      <c r="K127" s="667"/>
      <c r="L127" s="667"/>
      <c r="M127" s="667"/>
      <c r="N127" s="667">
        <v>11</v>
      </c>
      <c r="O127" s="667">
        <v>21112.85</v>
      </c>
      <c r="P127" s="680"/>
      <c r="Q127" s="668">
        <v>1919.35</v>
      </c>
    </row>
    <row r="128" spans="1:17" ht="14.4" customHeight="1" x14ac:dyDescent="0.3">
      <c r="A128" s="663" t="s">
        <v>523</v>
      </c>
      <c r="B128" s="664" t="s">
        <v>3863</v>
      </c>
      <c r="C128" s="664" t="s">
        <v>3949</v>
      </c>
      <c r="D128" s="664" t="s">
        <v>4021</v>
      </c>
      <c r="E128" s="664" t="s">
        <v>3983</v>
      </c>
      <c r="F128" s="667"/>
      <c r="G128" s="667"/>
      <c r="H128" s="667"/>
      <c r="I128" s="667"/>
      <c r="J128" s="667"/>
      <c r="K128" s="667"/>
      <c r="L128" s="667"/>
      <c r="M128" s="667"/>
      <c r="N128" s="667">
        <v>1</v>
      </c>
      <c r="O128" s="667">
        <v>10825.85</v>
      </c>
      <c r="P128" s="680"/>
      <c r="Q128" s="668">
        <v>10825.85</v>
      </c>
    </row>
    <row r="129" spans="1:17" ht="14.4" customHeight="1" x14ac:dyDescent="0.3">
      <c r="A129" s="663" t="s">
        <v>523</v>
      </c>
      <c r="B129" s="664" t="s">
        <v>3863</v>
      </c>
      <c r="C129" s="664" t="s">
        <v>3949</v>
      </c>
      <c r="D129" s="664" t="s">
        <v>4022</v>
      </c>
      <c r="E129" s="664" t="s">
        <v>3962</v>
      </c>
      <c r="F129" s="667"/>
      <c r="G129" s="667"/>
      <c r="H129" s="667"/>
      <c r="I129" s="667"/>
      <c r="J129" s="667"/>
      <c r="K129" s="667"/>
      <c r="L129" s="667"/>
      <c r="M129" s="667"/>
      <c r="N129" s="667">
        <v>1</v>
      </c>
      <c r="O129" s="667">
        <v>589.69000000000005</v>
      </c>
      <c r="P129" s="680"/>
      <c r="Q129" s="668">
        <v>589.69000000000005</v>
      </c>
    </row>
    <row r="130" spans="1:17" ht="14.4" customHeight="1" x14ac:dyDescent="0.3">
      <c r="A130" s="663" t="s">
        <v>523</v>
      </c>
      <c r="B130" s="664" t="s">
        <v>3863</v>
      </c>
      <c r="C130" s="664" t="s">
        <v>3666</v>
      </c>
      <c r="D130" s="664" t="s">
        <v>4023</v>
      </c>
      <c r="E130" s="664"/>
      <c r="F130" s="667"/>
      <c r="G130" s="667"/>
      <c r="H130" s="667"/>
      <c r="I130" s="667"/>
      <c r="J130" s="667">
        <v>1</v>
      </c>
      <c r="K130" s="667">
        <v>1107</v>
      </c>
      <c r="L130" s="667"/>
      <c r="M130" s="667">
        <v>1107</v>
      </c>
      <c r="N130" s="667"/>
      <c r="O130" s="667"/>
      <c r="P130" s="680"/>
      <c r="Q130" s="668"/>
    </row>
    <row r="131" spans="1:17" ht="14.4" customHeight="1" x14ac:dyDescent="0.3">
      <c r="A131" s="663" t="s">
        <v>523</v>
      </c>
      <c r="B131" s="664" t="s">
        <v>3863</v>
      </c>
      <c r="C131" s="664" t="s">
        <v>3666</v>
      </c>
      <c r="D131" s="664" t="s">
        <v>3690</v>
      </c>
      <c r="E131" s="664"/>
      <c r="F131" s="667">
        <v>2</v>
      </c>
      <c r="G131" s="667">
        <v>1406</v>
      </c>
      <c r="H131" s="667">
        <v>1</v>
      </c>
      <c r="I131" s="667">
        <v>703</v>
      </c>
      <c r="J131" s="667">
        <v>7</v>
      </c>
      <c r="K131" s="667">
        <v>4921</v>
      </c>
      <c r="L131" s="667">
        <v>3.5</v>
      </c>
      <c r="M131" s="667">
        <v>703</v>
      </c>
      <c r="N131" s="667">
        <v>1</v>
      </c>
      <c r="O131" s="667">
        <v>703</v>
      </c>
      <c r="P131" s="680">
        <v>0.5</v>
      </c>
      <c r="Q131" s="668">
        <v>703</v>
      </c>
    </row>
    <row r="132" spans="1:17" ht="14.4" customHeight="1" x14ac:dyDescent="0.3">
      <c r="A132" s="663" t="s">
        <v>523</v>
      </c>
      <c r="B132" s="664" t="s">
        <v>3863</v>
      </c>
      <c r="C132" s="664" t="s">
        <v>3666</v>
      </c>
      <c r="D132" s="664" t="s">
        <v>4024</v>
      </c>
      <c r="E132" s="664"/>
      <c r="F132" s="667"/>
      <c r="G132" s="667"/>
      <c r="H132" s="667"/>
      <c r="I132" s="667"/>
      <c r="J132" s="667">
        <v>1</v>
      </c>
      <c r="K132" s="667">
        <v>2139</v>
      </c>
      <c r="L132" s="667"/>
      <c r="M132" s="667">
        <v>2139</v>
      </c>
      <c r="N132" s="667"/>
      <c r="O132" s="667"/>
      <c r="P132" s="680"/>
      <c r="Q132" s="668"/>
    </row>
    <row r="133" spans="1:17" ht="14.4" customHeight="1" x14ac:dyDescent="0.3">
      <c r="A133" s="663" t="s">
        <v>523</v>
      </c>
      <c r="B133" s="664" t="s">
        <v>3863</v>
      </c>
      <c r="C133" s="664" t="s">
        <v>3662</v>
      </c>
      <c r="D133" s="664" t="s">
        <v>4025</v>
      </c>
      <c r="E133" s="664" t="s">
        <v>4026</v>
      </c>
      <c r="F133" s="667">
        <v>3</v>
      </c>
      <c r="G133" s="667">
        <v>215</v>
      </c>
      <c r="H133" s="667">
        <v>1</v>
      </c>
      <c r="I133" s="667">
        <v>71.666666666666671</v>
      </c>
      <c r="J133" s="667">
        <v>10</v>
      </c>
      <c r="K133" s="667">
        <v>720</v>
      </c>
      <c r="L133" s="667">
        <v>3.3488372093023258</v>
      </c>
      <c r="M133" s="667">
        <v>72</v>
      </c>
      <c r="N133" s="667">
        <v>3</v>
      </c>
      <c r="O133" s="667">
        <v>225</v>
      </c>
      <c r="P133" s="680">
        <v>1.0465116279069768</v>
      </c>
      <c r="Q133" s="668">
        <v>75</v>
      </c>
    </row>
    <row r="134" spans="1:17" ht="14.4" customHeight="1" x14ac:dyDescent="0.3">
      <c r="A134" s="663" t="s">
        <v>523</v>
      </c>
      <c r="B134" s="664" t="s">
        <v>3863</v>
      </c>
      <c r="C134" s="664" t="s">
        <v>3662</v>
      </c>
      <c r="D134" s="664" t="s">
        <v>4027</v>
      </c>
      <c r="E134" s="664" t="s">
        <v>3733</v>
      </c>
      <c r="F134" s="667">
        <v>135</v>
      </c>
      <c r="G134" s="667">
        <v>37704</v>
      </c>
      <c r="H134" s="667">
        <v>1</v>
      </c>
      <c r="I134" s="667">
        <v>279.28888888888889</v>
      </c>
      <c r="J134" s="667">
        <v>190</v>
      </c>
      <c r="K134" s="667">
        <v>53580</v>
      </c>
      <c r="L134" s="667">
        <v>1.4210693825588796</v>
      </c>
      <c r="M134" s="667">
        <v>282</v>
      </c>
      <c r="N134" s="667">
        <v>179</v>
      </c>
      <c r="O134" s="667">
        <v>52626</v>
      </c>
      <c r="P134" s="680">
        <v>1.3957670273711011</v>
      </c>
      <c r="Q134" s="668">
        <v>294</v>
      </c>
    </row>
    <row r="135" spans="1:17" ht="14.4" customHeight="1" x14ac:dyDescent="0.3">
      <c r="A135" s="663" t="s">
        <v>523</v>
      </c>
      <c r="B135" s="664" t="s">
        <v>3863</v>
      </c>
      <c r="C135" s="664" t="s">
        <v>3662</v>
      </c>
      <c r="D135" s="664" t="s">
        <v>4028</v>
      </c>
      <c r="E135" s="664" t="s">
        <v>3743</v>
      </c>
      <c r="F135" s="667">
        <v>197</v>
      </c>
      <c r="G135" s="667">
        <v>15117</v>
      </c>
      <c r="H135" s="667">
        <v>1</v>
      </c>
      <c r="I135" s="667">
        <v>76.736040609137049</v>
      </c>
      <c r="J135" s="667">
        <v>394</v>
      </c>
      <c r="K135" s="667">
        <v>30732</v>
      </c>
      <c r="L135" s="667">
        <v>2.0329430442548126</v>
      </c>
      <c r="M135" s="667">
        <v>78</v>
      </c>
      <c r="N135" s="667">
        <v>360</v>
      </c>
      <c r="O135" s="667">
        <v>29520</v>
      </c>
      <c r="P135" s="680">
        <v>1.9527684064298472</v>
      </c>
      <c r="Q135" s="668">
        <v>82</v>
      </c>
    </row>
    <row r="136" spans="1:17" ht="14.4" customHeight="1" x14ac:dyDescent="0.3">
      <c r="A136" s="663" t="s">
        <v>523</v>
      </c>
      <c r="B136" s="664" t="s">
        <v>3863</v>
      </c>
      <c r="C136" s="664" t="s">
        <v>3662</v>
      </c>
      <c r="D136" s="664" t="s">
        <v>4029</v>
      </c>
      <c r="E136" s="664" t="s">
        <v>4030</v>
      </c>
      <c r="F136" s="667">
        <v>385</v>
      </c>
      <c r="G136" s="667">
        <v>49854</v>
      </c>
      <c r="H136" s="667">
        <v>1</v>
      </c>
      <c r="I136" s="667">
        <v>129.4909090909091</v>
      </c>
      <c r="J136" s="667">
        <v>454</v>
      </c>
      <c r="K136" s="667">
        <v>59020</v>
      </c>
      <c r="L136" s="667">
        <v>1.1838568620371486</v>
      </c>
      <c r="M136" s="667">
        <v>130</v>
      </c>
      <c r="N136" s="667">
        <v>400</v>
      </c>
      <c r="O136" s="667">
        <v>54800</v>
      </c>
      <c r="P136" s="680">
        <v>1.0992096923015204</v>
      </c>
      <c r="Q136" s="668">
        <v>137</v>
      </c>
    </row>
    <row r="137" spans="1:17" ht="14.4" customHeight="1" x14ac:dyDescent="0.3">
      <c r="A137" s="663" t="s">
        <v>523</v>
      </c>
      <c r="B137" s="664" t="s">
        <v>3863</v>
      </c>
      <c r="C137" s="664" t="s">
        <v>3662</v>
      </c>
      <c r="D137" s="664" t="s">
        <v>3833</v>
      </c>
      <c r="E137" s="664" t="s">
        <v>3834</v>
      </c>
      <c r="F137" s="667">
        <v>366</v>
      </c>
      <c r="G137" s="667">
        <v>33203</v>
      </c>
      <c r="H137" s="667">
        <v>1</v>
      </c>
      <c r="I137" s="667">
        <v>90.71857923497268</v>
      </c>
      <c r="J137" s="667">
        <v>433</v>
      </c>
      <c r="K137" s="667">
        <v>39835</v>
      </c>
      <c r="L137" s="667">
        <v>1.1997409872601874</v>
      </c>
      <c r="M137" s="667">
        <v>91.997690531177824</v>
      </c>
      <c r="N137" s="667">
        <v>467</v>
      </c>
      <c r="O137" s="667">
        <v>44832</v>
      </c>
      <c r="P137" s="680">
        <v>1.3502394361955246</v>
      </c>
      <c r="Q137" s="668">
        <v>96</v>
      </c>
    </row>
    <row r="138" spans="1:17" ht="14.4" customHeight="1" x14ac:dyDescent="0.3">
      <c r="A138" s="663" t="s">
        <v>523</v>
      </c>
      <c r="B138" s="664" t="s">
        <v>3863</v>
      </c>
      <c r="C138" s="664" t="s">
        <v>3662</v>
      </c>
      <c r="D138" s="664" t="s">
        <v>4031</v>
      </c>
      <c r="E138" s="664" t="s">
        <v>4032</v>
      </c>
      <c r="F138" s="667">
        <v>112</v>
      </c>
      <c r="G138" s="667">
        <v>17370</v>
      </c>
      <c r="H138" s="667">
        <v>1</v>
      </c>
      <c r="I138" s="667">
        <v>155.08928571428572</v>
      </c>
      <c r="J138" s="667">
        <v>66</v>
      </c>
      <c r="K138" s="667">
        <v>10362</v>
      </c>
      <c r="L138" s="667">
        <v>0.59654576856649399</v>
      </c>
      <c r="M138" s="667">
        <v>157</v>
      </c>
      <c r="N138" s="667">
        <v>37</v>
      </c>
      <c r="O138" s="667">
        <v>6142</v>
      </c>
      <c r="P138" s="680">
        <v>0.35359815774323544</v>
      </c>
      <c r="Q138" s="668">
        <v>166</v>
      </c>
    </row>
    <row r="139" spans="1:17" ht="14.4" customHeight="1" x14ac:dyDescent="0.3">
      <c r="A139" s="663" t="s">
        <v>523</v>
      </c>
      <c r="B139" s="664" t="s">
        <v>3863</v>
      </c>
      <c r="C139" s="664" t="s">
        <v>3662</v>
      </c>
      <c r="D139" s="664" t="s">
        <v>4033</v>
      </c>
      <c r="E139" s="664" t="s">
        <v>4034</v>
      </c>
      <c r="F139" s="667">
        <v>375</v>
      </c>
      <c r="G139" s="667">
        <v>180812</v>
      </c>
      <c r="H139" s="667">
        <v>1</v>
      </c>
      <c r="I139" s="667">
        <v>482.16533333333331</v>
      </c>
      <c r="J139" s="667">
        <v>590</v>
      </c>
      <c r="K139" s="667">
        <v>287330</v>
      </c>
      <c r="L139" s="667">
        <v>1.5891091299250051</v>
      </c>
      <c r="M139" s="667">
        <v>487</v>
      </c>
      <c r="N139" s="667">
        <v>507</v>
      </c>
      <c r="O139" s="667">
        <v>259584</v>
      </c>
      <c r="P139" s="680">
        <v>1.4356569254253035</v>
      </c>
      <c r="Q139" s="668">
        <v>512</v>
      </c>
    </row>
    <row r="140" spans="1:17" ht="14.4" customHeight="1" x14ac:dyDescent="0.3">
      <c r="A140" s="663" t="s">
        <v>523</v>
      </c>
      <c r="B140" s="664" t="s">
        <v>3863</v>
      </c>
      <c r="C140" s="664" t="s">
        <v>3662</v>
      </c>
      <c r="D140" s="664" t="s">
        <v>4035</v>
      </c>
      <c r="E140" s="664" t="s">
        <v>4036</v>
      </c>
      <c r="F140" s="667">
        <v>313</v>
      </c>
      <c r="G140" s="667">
        <v>294674</v>
      </c>
      <c r="H140" s="667">
        <v>1</v>
      </c>
      <c r="I140" s="667">
        <v>941.45047923322682</v>
      </c>
      <c r="J140" s="667">
        <v>156</v>
      </c>
      <c r="K140" s="667">
        <v>148044</v>
      </c>
      <c r="L140" s="667">
        <v>0.50239926155683912</v>
      </c>
      <c r="M140" s="667">
        <v>949</v>
      </c>
      <c r="N140" s="667">
        <v>166</v>
      </c>
      <c r="O140" s="667">
        <v>165668</v>
      </c>
      <c r="P140" s="680">
        <v>0.56220772786197626</v>
      </c>
      <c r="Q140" s="668">
        <v>998</v>
      </c>
    </row>
    <row r="141" spans="1:17" ht="14.4" customHeight="1" x14ac:dyDescent="0.3">
      <c r="A141" s="663" t="s">
        <v>523</v>
      </c>
      <c r="B141" s="664" t="s">
        <v>3863</v>
      </c>
      <c r="C141" s="664" t="s">
        <v>3662</v>
      </c>
      <c r="D141" s="664" t="s">
        <v>4037</v>
      </c>
      <c r="E141" s="664" t="s">
        <v>4038</v>
      </c>
      <c r="F141" s="667">
        <v>334</v>
      </c>
      <c r="G141" s="667">
        <v>634516</v>
      </c>
      <c r="H141" s="667">
        <v>1</v>
      </c>
      <c r="I141" s="667">
        <v>1899.7485029940119</v>
      </c>
      <c r="J141" s="667">
        <v>362</v>
      </c>
      <c r="K141" s="667">
        <v>692144</v>
      </c>
      <c r="L141" s="667">
        <v>1.0908219808483948</v>
      </c>
      <c r="M141" s="667">
        <v>1912</v>
      </c>
      <c r="N141" s="667">
        <v>492</v>
      </c>
      <c r="O141" s="667">
        <v>1003188</v>
      </c>
      <c r="P141" s="680">
        <v>1.5810286895838719</v>
      </c>
      <c r="Q141" s="668">
        <v>2039</v>
      </c>
    </row>
    <row r="142" spans="1:17" ht="14.4" customHeight="1" x14ac:dyDescent="0.3">
      <c r="A142" s="663" t="s">
        <v>523</v>
      </c>
      <c r="B142" s="664" t="s">
        <v>3863</v>
      </c>
      <c r="C142" s="664" t="s">
        <v>3662</v>
      </c>
      <c r="D142" s="664" t="s">
        <v>4039</v>
      </c>
      <c r="E142" s="664" t="s">
        <v>4040</v>
      </c>
      <c r="F142" s="667">
        <v>177</v>
      </c>
      <c r="G142" s="667">
        <v>13952</v>
      </c>
      <c r="H142" s="667">
        <v>1</v>
      </c>
      <c r="I142" s="667">
        <v>78.824858757062145</v>
      </c>
      <c r="J142" s="667">
        <v>178</v>
      </c>
      <c r="K142" s="667">
        <v>14215</v>
      </c>
      <c r="L142" s="667">
        <v>1.0188503440366972</v>
      </c>
      <c r="M142" s="667">
        <v>79.859550561797747</v>
      </c>
      <c r="N142" s="667">
        <v>44</v>
      </c>
      <c r="O142" s="667">
        <v>3696</v>
      </c>
      <c r="P142" s="680">
        <v>0.26490825688073394</v>
      </c>
      <c r="Q142" s="668">
        <v>84</v>
      </c>
    </row>
    <row r="143" spans="1:17" ht="14.4" customHeight="1" x14ac:dyDescent="0.3">
      <c r="A143" s="663" t="s">
        <v>523</v>
      </c>
      <c r="B143" s="664" t="s">
        <v>3863</v>
      </c>
      <c r="C143" s="664" t="s">
        <v>3662</v>
      </c>
      <c r="D143" s="664" t="s">
        <v>3797</v>
      </c>
      <c r="E143" s="664" t="s">
        <v>3798</v>
      </c>
      <c r="F143" s="667">
        <v>6</v>
      </c>
      <c r="G143" s="667">
        <v>492</v>
      </c>
      <c r="H143" s="667">
        <v>1</v>
      </c>
      <c r="I143" s="667">
        <v>82</v>
      </c>
      <c r="J143" s="667">
        <v>2</v>
      </c>
      <c r="K143" s="667">
        <v>168</v>
      </c>
      <c r="L143" s="667">
        <v>0.34146341463414637</v>
      </c>
      <c r="M143" s="667">
        <v>84</v>
      </c>
      <c r="N143" s="667"/>
      <c r="O143" s="667"/>
      <c r="P143" s="680"/>
      <c r="Q143" s="668"/>
    </row>
    <row r="144" spans="1:17" ht="14.4" customHeight="1" x14ac:dyDescent="0.3">
      <c r="A144" s="663" t="s">
        <v>523</v>
      </c>
      <c r="B144" s="664" t="s">
        <v>3863</v>
      </c>
      <c r="C144" s="664" t="s">
        <v>3662</v>
      </c>
      <c r="D144" s="664" t="s">
        <v>4041</v>
      </c>
      <c r="E144" s="664" t="s">
        <v>4042</v>
      </c>
      <c r="F144" s="667">
        <v>4</v>
      </c>
      <c r="G144" s="667">
        <v>630</v>
      </c>
      <c r="H144" s="667">
        <v>1</v>
      </c>
      <c r="I144" s="667">
        <v>157.5</v>
      </c>
      <c r="J144" s="667">
        <v>5</v>
      </c>
      <c r="K144" s="667">
        <v>795</v>
      </c>
      <c r="L144" s="667">
        <v>1.2619047619047619</v>
      </c>
      <c r="M144" s="667">
        <v>159</v>
      </c>
      <c r="N144" s="667">
        <v>7</v>
      </c>
      <c r="O144" s="667">
        <v>1176</v>
      </c>
      <c r="P144" s="680">
        <v>1.8666666666666667</v>
      </c>
      <c r="Q144" s="668">
        <v>168</v>
      </c>
    </row>
    <row r="145" spans="1:17" ht="14.4" customHeight="1" x14ac:dyDescent="0.3">
      <c r="A145" s="663" t="s">
        <v>523</v>
      </c>
      <c r="B145" s="664" t="s">
        <v>3863</v>
      </c>
      <c r="C145" s="664" t="s">
        <v>3662</v>
      </c>
      <c r="D145" s="664" t="s">
        <v>3799</v>
      </c>
      <c r="E145" s="664" t="s">
        <v>3800</v>
      </c>
      <c r="F145" s="667">
        <v>22</v>
      </c>
      <c r="G145" s="667">
        <v>30150</v>
      </c>
      <c r="H145" s="667">
        <v>1</v>
      </c>
      <c r="I145" s="667">
        <v>1370.4545454545455</v>
      </c>
      <c r="J145" s="667">
        <v>29</v>
      </c>
      <c r="K145" s="667">
        <v>39962</v>
      </c>
      <c r="L145" s="667">
        <v>1.3254394693200664</v>
      </c>
      <c r="M145" s="667">
        <v>1378</v>
      </c>
      <c r="N145" s="667">
        <v>22</v>
      </c>
      <c r="O145" s="667">
        <v>32340</v>
      </c>
      <c r="P145" s="680">
        <v>1.0726368159203981</v>
      </c>
      <c r="Q145" s="668">
        <v>1470</v>
      </c>
    </row>
    <row r="146" spans="1:17" ht="14.4" customHeight="1" x14ac:dyDescent="0.3">
      <c r="A146" s="663" t="s">
        <v>523</v>
      </c>
      <c r="B146" s="664" t="s">
        <v>3863</v>
      </c>
      <c r="C146" s="664" t="s">
        <v>3662</v>
      </c>
      <c r="D146" s="664" t="s">
        <v>3835</v>
      </c>
      <c r="E146" s="664" t="s">
        <v>3836</v>
      </c>
      <c r="F146" s="667">
        <v>17</v>
      </c>
      <c r="G146" s="667">
        <v>17321</v>
      </c>
      <c r="H146" s="667">
        <v>1</v>
      </c>
      <c r="I146" s="667">
        <v>1018.8823529411765</v>
      </c>
      <c r="J146" s="667">
        <v>15</v>
      </c>
      <c r="K146" s="667">
        <v>15420</v>
      </c>
      <c r="L146" s="667">
        <v>0.89024883089890883</v>
      </c>
      <c r="M146" s="667">
        <v>1028</v>
      </c>
      <c r="N146" s="667">
        <v>24</v>
      </c>
      <c r="O146" s="667">
        <v>26280</v>
      </c>
      <c r="P146" s="680">
        <v>1.5172334160845218</v>
      </c>
      <c r="Q146" s="668">
        <v>1095</v>
      </c>
    </row>
    <row r="147" spans="1:17" ht="14.4" customHeight="1" x14ac:dyDescent="0.3">
      <c r="A147" s="663" t="s">
        <v>523</v>
      </c>
      <c r="B147" s="664" t="s">
        <v>3863</v>
      </c>
      <c r="C147" s="664" t="s">
        <v>3662</v>
      </c>
      <c r="D147" s="664" t="s">
        <v>4043</v>
      </c>
      <c r="E147" s="664" t="s">
        <v>3767</v>
      </c>
      <c r="F147" s="667">
        <v>5</v>
      </c>
      <c r="G147" s="667">
        <v>999</v>
      </c>
      <c r="H147" s="667">
        <v>1</v>
      </c>
      <c r="I147" s="667">
        <v>199.8</v>
      </c>
      <c r="J147" s="667">
        <v>8</v>
      </c>
      <c r="K147" s="667">
        <v>1615</v>
      </c>
      <c r="L147" s="667">
        <v>1.6166166166166167</v>
      </c>
      <c r="M147" s="667">
        <v>201.875</v>
      </c>
      <c r="N147" s="667">
        <v>15</v>
      </c>
      <c r="O147" s="667">
        <v>3195</v>
      </c>
      <c r="P147" s="680">
        <v>3.1981981981981984</v>
      </c>
      <c r="Q147" s="668">
        <v>213</v>
      </c>
    </row>
    <row r="148" spans="1:17" ht="14.4" customHeight="1" x14ac:dyDescent="0.3">
      <c r="A148" s="663" t="s">
        <v>523</v>
      </c>
      <c r="B148" s="664" t="s">
        <v>3863</v>
      </c>
      <c r="C148" s="664" t="s">
        <v>3662</v>
      </c>
      <c r="D148" s="664" t="s">
        <v>4044</v>
      </c>
      <c r="E148" s="664" t="s">
        <v>4045</v>
      </c>
      <c r="F148" s="667">
        <v>55</v>
      </c>
      <c r="G148" s="667">
        <v>38388</v>
      </c>
      <c r="H148" s="667">
        <v>1</v>
      </c>
      <c r="I148" s="667">
        <v>697.9636363636364</v>
      </c>
      <c r="J148" s="667">
        <v>63</v>
      </c>
      <c r="K148" s="667">
        <v>44289</v>
      </c>
      <c r="L148" s="667">
        <v>1.1537199124726476</v>
      </c>
      <c r="M148" s="667">
        <v>703</v>
      </c>
      <c r="N148" s="667">
        <v>44</v>
      </c>
      <c r="O148" s="667">
        <v>33044</v>
      </c>
      <c r="P148" s="680">
        <v>0.8607898301552569</v>
      </c>
      <c r="Q148" s="668">
        <v>751</v>
      </c>
    </row>
    <row r="149" spans="1:17" ht="14.4" customHeight="1" x14ac:dyDescent="0.3">
      <c r="A149" s="663" t="s">
        <v>523</v>
      </c>
      <c r="B149" s="664" t="s">
        <v>3863</v>
      </c>
      <c r="C149" s="664" t="s">
        <v>3662</v>
      </c>
      <c r="D149" s="664" t="s">
        <v>4046</v>
      </c>
      <c r="E149" s="664" t="s">
        <v>4047</v>
      </c>
      <c r="F149" s="667">
        <v>9</v>
      </c>
      <c r="G149" s="667">
        <v>5936</v>
      </c>
      <c r="H149" s="667">
        <v>1</v>
      </c>
      <c r="I149" s="667">
        <v>659.55555555555554</v>
      </c>
      <c r="J149" s="667">
        <v>21</v>
      </c>
      <c r="K149" s="667">
        <v>14028</v>
      </c>
      <c r="L149" s="667">
        <v>2.3632075471698113</v>
      </c>
      <c r="M149" s="667">
        <v>668</v>
      </c>
      <c r="N149" s="667">
        <v>18</v>
      </c>
      <c r="O149" s="667">
        <v>12618</v>
      </c>
      <c r="P149" s="680">
        <v>2.1256738544474394</v>
      </c>
      <c r="Q149" s="668">
        <v>701</v>
      </c>
    </row>
    <row r="150" spans="1:17" ht="14.4" customHeight="1" x14ac:dyDescent="0.3">
      <c r="A150" s="663" t="s">
        <v>523</v>
      </c>
      <c r="B150" s="664" t="s">
        <v>3863</v>
      </c>
      <c r="C150" s="664" t="s">
        <v>3662</v>
      </c>
      <c r="D150" s="664" t="s">
        <v>4048</v>
      </c>
      <c r="E150" s="664" t="s">
        <v>4049</v>
      </c>
      <c r="F150" s="667">
        <v>5</v>
      </c>
      <c r="G150" s="667">
        <v>3677</v>
      </c>
      <c r="H150" s="667">
        <v>1</v>
      </c>
      <c r="I150" s="667">
        <v>735.4</v>
      </c>
      <c r="J150" s="667">
        <v>5</v>
      </c>
      <c r="K150" s="667">
        <v>3730</v>
      </c>
      <c r="L150" s="667">
        <v>1.0144139243948871</v>
      </c>
      <c r="M150" s="667">
        <v>746</v>
      </c>
      <c r="N150" s="667">
        <v>4</v>
      </c>
      <c r="O150" s="667">
        <v>3136</v>
      </c>
      <c r="P150" s="680">
        <v>0.85286918683709545</v>
      </c>
      <c r="Q150" s="668">
        <v>784</v>
      </c>
    </row>
    <row r="151" spans="1:17" ht="14.4" customHeight="1" x14ac:dyDescent="0.3">
      <c r="A151" s="663" t="s">
        <v>523</v>
      </c>
      <c r="B151" s="664" t="s">
        <v>3863</v>
      </c>
      <c r="C151" s="664" t="s">
        <v>3662</v>
      </c>
      <c r="D151" s="664" t="s">
        <v>4050</v>
      </c>
      <c r="E151" s="664" t="s">
        <v>4051</v>
      </c>
      <c r="F151" s="667">
        <v>2</v>
      </c>
      <c r="G151" s="667">
        <v>2166</v>
      </c>
      <c r="H151" s="667">
        <v>1</v>
      </c>
      <c r="I151" s="667">
        <v>1083</v>
      </c>
      <c r="J151" s="667">
        <v>1</v>
      </c>
      <c r="K151" s="667">
        <v>1087</v>
      </c>
      <c r="L151" s="667">
        <v>0.5018467220683287</v>
      </c>
      <c r="M151" s="667">
        <v>1087</v>
      </c>
      <c r="N151" s="667">
        <v>1</v>
      </c>
      <c r="O151" s="667">
        <v>1159</v>
      </c>
      <c r="P151" s="680">
        <v>0.53508771929824561</v>
      </c>
      <c r="Q151" s="668">
        <v>1159</v>
      </c>
    </row>
    <row r="152" spans="1:17" ht="14.4" customHeight="1" x14ac:dyDescent="0.3">
      <c r="A152" s="663" t="s">
        <v>523</v>
      </c>
      <c r="B152" s="664" t="s">
        <v>3863</v>
      </c>
      <c r="C152" s="664" t="s">
        <v>3662</v>
      </c>
      <c r="D152" s="664" t="s">
        <v>3837</v>
      </c>
      <c r="E152" s="664" t="s">
        <v>3838</v>
      </c>
      <c r="F152" s="667">
        <v>84</v>
      </c>
      <c r="G152" s="667">
        <v>149682</v>
      </c>
      <c r="H152" s="667">
        <v>1</v>
      </c>
      <c r="I152" s="667">
        <v>1781.9285714285713</v>
      </c>
      <c r="J152" s="667">
        <v>87</v>
      </c>
      <c r="K152" s="667">
        <v>155991</v>
      </c>
      <c r="L152" s="667">
        <v>1.0421493566360684</v>
      </c>
      <c r="M152" s="667">
        <v>1793</v>
      </c>
      <c r="N152" s="667">
        <v>90</v>
      </c>
      <c r="O152" s="667">
        <v>172080</v>
      </c>
      <c r="P152" s="680">
        <v>1.1496372309295706</v>
      </c>
      <c r="Q152" s="668">
        <v>1912</v>
      </c>
    </row>
    <row r="153" spans="1:17" ht="14.4" customHeight="1" x14ac:dyDescent="0.3">
      <c r="A153" s="663" t="s">
        <v>523</v>
      </c>
      <c r="B153" s="664" t="s">
        <v>3863</v>
      </c>
      <c r="C153" s="664" t="s">
        <v>3662</v>
      </c>
      <c r="D153" s="664" t="s">
        <v>4052</v>
      </c>
      <c r="E153" s="664" t="s">
        <v>4053</v>
      </c>
      <c r="F153" s="667">
        <v>34</v>
      </c>
      <c r="G153" s="667">
        <v>11608</v>
      </c>
      <c r="H153" s="667">
        <v>1</v>
      </c>
      <c r="I153" s="667">
        <v>341.41176470588238</v>
      </c>
      <c r="J153" s="667">
        <v>44</v>
      </c>
      <c r="K153" s="667">
        <v>15136</v>
      </c>
      <c r="L153" s="667">
        <v>1.3039283252929015</v>
      </c>
      <c r="M153" s="667">
        <v>344</v>
      </c>
      <c r="N153" s="667">
        <v>31</v>
      </c>
      <c r="O153" s="667">
        <v>11191</v>
      </c>
      <c r="P153" s="680">
        <v>0.96407649896623016</v>
      </c>
      <c r="Q153" s="668">
        <v>361</v>
      </c>
    </row>
    <row r="154" spans="1:17" ht="14.4" customHeight="1" x14ac:dyDescent="0.3">
      <c r="A154" s="663" t="s">
        <v>523</v>
      </c>
      <c r="B154" s="664" t="s">
        <v>3863</v>
      </c>
      <c r="C154" s="664" t="s">
        <v>3662</v>
      </c>
      <c r="D154" s="664" t="s">
        <v>4054</v>
      </c>
      <c r="E154" s="664" t="s">
        <v>4055</v>
      </c>
      <c r="F154" s="667">
        <v>1</v>
      </c>
      <c r="G154" s="667">
        <v>346</v>
      </c>
      <c r="H154" s="667">
        <v>1</v>
      </c>
      <c r="I154" s="667">
        <v>346</v>
      </c>
      <c r="J154" s="667">
        <v>3</v>
      </c>
      <c r="K154" s="667">
        <v>1056</v>
      </c>
      <c r="L154" s="667">
        <v>3.052023121387283</v>
      </c>
      <c r="M154" s="667">
        <v>352</v>
      </c>
      <c r="N154" s="667">
        <v>2</v>
      </c>
      <c r="O154" s="667">
        <v>738</v>
      </c>
      <c r="P154" s="680">
        <v>2.1329479768786128</v>
      </c>
      <c r="Q154" s="668">
        <v>369</v>
      </c>
    </row>
    <row r="155" spans="1:17" ht="14.4" customHeight="1" x14ac:dyDescent="0.3">
      <c r="A155" s="663" t="s">
        <v>523</v>
      </c>
      <c r="B155" s="664" t="s">
        <v>3863</v>
      </c>
      <c r="C155" s="664" t="s">
        <v>3662</v>
      </c>
      <c r="D155" s="664" t="s">
        <v>4056</v>
      </c>
      <c r="E155" s="664" t="s">
        <v>4057</v>
      </c>
      <c r="F155" s="667">
        <v>1</v>
      </c>
      <c r="G155" s="667">
        <v>912</v>
      </c>
      <c r="H155" s="667">
        <v>1</v>
      </c>
      <c r="I155" s="667">
        <v>912</v>
      </c>
      <c r="J155" s="667">
        <v>3</v>
      </c>
      <c r="K155" s="667">
        <v>2772</v>
      </c>
      <c r="L155" s="667">
        <v>3.0394736842105261</v>
      </c>
      <c r="M155" s="667">
        <v>924</v>
      </c>
      <c r="N155" s="667">
        <v>7</v>
      </c>
      <c r="O155" s="667">
        <v>6860</v>
      </c>
      <c r="P155" s="680">
        <v>7.5219298245614032</v>
      </c>
      <c r="Q155" s="668">
        <v>980</v>
      </c>
    </row>
    <row r="156" spans="1:17" ht="14.4" customHeight="1" x14ac:dyDescent="0.3">
      <c r="A156" s="663" t="s">
        <v>523</v>
      </c>
      <c r="B156" s="664" t="s">
        <v>3863</v>
      </c>
      <c r="C156" s="664" t="s">
        <v>3662</v>
      </c>
      <c r="D156" s="664" t="s">
        <v>4058</v>
      </c>
      <c r="E156" s="664" t="s">
        <v>4059</v>
      </c>
      <c r="F156" s="667">
        <v>8</v>
      </c>
      <c r="G156" s="667">
        <v>11430</v>
      </c>
      <c r="H156" s="667">
        <v>1</v>
      </c>
      <c r="I156" s="667">
        <v>1428.75</v>
      </c>
      <c r="J156" s="667">
        <v>14</v>
      </c>
      <c r="K156" s="667">
        <v>20160</v>
      </c>
      <c r="L156" s="667">
        <v>1.7637795275590551</v>
      </c>
      <c r="M156" s="667">
        <v>1440</v>
      </c>
      <c r="N156" s="667">
        <v>24</v>
      </c>
      <c r="O156" s="667">
        <v>36864</v>
      </c>
      <c r="P156" s="680">
        <v>3.2251968503937007</v>
      </c>
      <c r="Q156" s="668">
        <v>1536</v>
      </c>
    </row>
    <row r="157" spans="1:17" ht="14.4" customHeight="1" x14ac:dyDescent="0.3">
      <c r="A157" s="663" t="s">
        <v>523</v>
      </c>
      <c r="B157" s="664" t="s">
        <v>3863</v>
      </c>
      <c r="C157" s="664" t="s">
        <v>3662</v>
      </c>
      <c r="D157" s="664" t="s">
        <v>4060</v>
      </c>
      <c r="E157" s="664" t="s">
        <v>4061</v>
      </c>
      <c r="F157" s="667">
        <v>16</v>
      </c>
      <c r="G157" s="667">
        <v>23312</v>
      </c>
      <c r="H157" s="667">
        <v>1</v>
      </c>
      <c r="I157" s="667">
        <v>1457</v>
      </c>
      <c r="J157" s="667">
        <v>12</v>
      </c>
      <c r="K157" s="667">
        <v>17640</v>
      </c>
      <c r="L157" s="667">
        <v>0.75669183253260119</v>
      </c>
      <c r="M157" s="667">
        <v>1470</v>
      </c>
      <c r="N157" s="667">
        <v>15</v>
      </c>
      <c r="O157" s="667">
        <v>23490</v>
      </c>
      <c r="P157" s="680">
        <v>1.0076355525051475</v>
      </c>
      <c r="Q157" s="668">
        <v>1566</v>
      </c>
    </row>
    <row r="158" spans="1:17" ht="14.4" customHeight="1" x14ac:dyDescent="0.3">
      <c r="A158" s="663" t="s">
        <v>523</v>
      </c>
      <c r="B158" s="664" t="s">
        <v>3863</v>
      </c>
      <c r="C158" s="664" t="s">
        <v>3662</v>
      </c>
      <c r="D158" s="664" t="s">
        <v>4062</v>
      </c>
      <c r="E158" s="664" t="s">
        <v>4063</v>
      </c>
      <c r="F158" s="667">
        <v>3</v>
      </c>
      <c r="G158" s="667">
        <v>4262</v>
      </c>
      <c r="H158" s="667">
        <v>1</v>
      </c>
      <c r="I158" s="667">
        <v>1420.6666666666667</v>
      </c>
      <c r="J158" s="667">
        <v>7</v>
      </c>
      <c r="K158" s="667">
        <v>10052</v>
      </c>
      <c r="L158" s="667">
        <v>2.3585171281088693</v>
      </c>
      <c r="M158" s="667">
        <v>1436</v>
      </c>
      <c r="N158" s="667">
        <v>4</v>
      </c>
      <c r="O158" s="667">
        <v>6128</v>
      </c>
      <c r="P158" s="680">
        <v>1.4378226184889724</v>
      </c>
      <c r="Q158" s="668">
        <v>1532</v>
      </c>
    </row>
    <row r="159" spans="1:17" ht="14.4" customHeight="1" x14ac:dyDescent="0.3">
      <c r="A159" s="663" t="s">
        <v>523</v>
      </c>
      <c r="B159" s="664" t="s">
        <v>3863</v>
      </c>
      <c r="C159" s="664" t="s">
        <v>3662</v>
      </c>
      <c r="D159" s="664" t="s">
        <v>4064</v>
      </c>
      <c r="E159" s="664" t="s">
        <v>4065</v>
      </c>
      <c r="F159" s="667"/>
      <c r="G159" s="667"/>
      <c r="H159" s="667"/>
      <c r="I159" s="667"/>
      <c r="J159" s="667">
        <v>1</v>
      </c>
      <c r="K159" s="667">
        <v>329</v>
      </c>
      <c r="L159" s="667"/>
      <c r="M159" s="667">
        <v>329</v>
      </c>
      <c r="N159" s="667"/>
      <c r="O159" s="667"/>
      <c r="P159" s="680"/>
      <c r="Q159" s="668"/>
    </row>
    <row r="160" spans="1:17" ht="14.4" customHeight="1" x14ac:dyDescent="0.3">
      <c r="A160" s="663" t="s">
        <v>523</v>
      </c>
      <c r="B160" s="664" t="s">
        <v>3863</v>
      </c>
      <c r="C160" s="664" t="s">
        <v>3662</v>
      </c>
      <c r="D160" s="664" t="s">
        <v>3801</v>
      </c>
      <c r="E160" s="664" t="s">
        <v>3802</v>
      </c>
      <c r="F160" s="667">
        <v>53</v>
      </c>
      <c r="G160" s="667">
        <v>18735</v>
      </c>
      <c r="H160" s="667">
        <v>1</v>
      </c>
      <c r="I160" s="667">
        <v>353.49056603773585</v>
      </c>
      <c r="J160" s="667">
        <v>57</v>
      </c>
      <c r="K160" s="667">
        <v>20292</v>
      </c>
      <c r="L160" s="667">
        <v>1.0831064851881504</v>
      </c>
      <c r="M160" s="667">
        <v>356</v>
      </c>
      <c r="N160" s="667">
        <v>61</v>
      </c>
      <c r="O160" s="667">
        <v>23119</v>
      </c>
      <c r="P160" s="680">
        <v>1.2340005337603417</v>
      </c>
      <c r="Q160" s="668">
        <v>379</v>
      </c>
    </row>
    <row r="161" spans="1:17" ht="14.4" customHeight="1" x14ac:dyDescent="0.3">
      <c r="A161" s="663" t="s">
        <v>523</v>
      </c>
      <c r="B161" s="664" t="s">
        <v>3863</v>
      </c>
      <c r="C161" s="664" t="s">
        <v>3662</v>
      </c>
      <c r="D161" s="664" t="s">
        <v>3803</v>
      </c>
      <c r="E161" s="664" t="s">
        <v>3804</v>
      </c>
      <c r="F161" s="667"/>
      <c r="G161" s="667"/>
      <c r="H161" s="667"/>
      <c r="I161" s="667"/>
      <c r="J161" s="667">
        <v>1</v>
      </c>
      <c r="K161" s="667">
        <v>155</v>
      </c>
      <c r="L161" s="667"/>
      <c r="M161" s="667">
        <v>155</v>
      </c>
      <c r="N161" s="667">
        <v>1</v>
      </c>
      <c r="O161" s="667">
        <v>164</v>
      </c>
      <c r="P161" s="680"/>
      <c r="Q161" s="668">
        <v>164</v>
      </c>
    </row>
    <row r="162" spans="1:17" ht="14.4" customHeight="1" x14ac:dyDescent="0.3">
      <c r="A162" s="663" t="s">
        <v>523</v>
      </c>
      <c r="B162" s="664" t="s">
        <v>3863</v>
      </c>
      <c r="C162" s="664" t="s">
        <v>3662</v>
      </c>
      <c r="D162" s="664" t="s">
        <v>3839</v>
      </c>
      <c r="E162" s="664" t="s">
        <v>3840</v>
      </c>
      <c r="F162" s="667">
        <v>580</v>
      </c>
      <c r="G162" s="667">
        <v>89092</v>
      </c>
      <c r="H162" s="667">
        <v>1</v>
      </c>
      <c r="I162" s="667">
        <v>153.60689655172413</v>
      </c>
      <c r="J162" s="667">
        <v>475</v>
      </c>
      <c r="K162" s="667">
        <v>73625</v>
      </c>
      <c r="L162" s="667">
        <v>0.82639294212723924</v>
      </c>
      <c r="M162" s="667">
        <v>155</v>
      </c>
      <c r="N162" s="667">
        <v>603</v>
      </c>
      <c r="O162" s="667">
        <v>98892</v>
      </c>
      <c r="P162" s="680">
        <v>1.1099986530777175</v>
      </c>
      <c r="Q162" s="668">
        <v>164</v>
      </c>
    </row>
    <row r="163" spans="1:17" ht="14.4" customHeight="1" x14ac:dyDescent="0.3">
      <c r="A163" s="663" t="s">
        <v>523</v>
      </c>
      <c r="B163" s="664" t="s">
        <v>3863</v>
      </c>
      <c r="C163" s="664" t="s">
        <v>3662</v>
      </c>
      <c r="D163" s="664" t="s">
        <v>4066</v>
      </c>
      <c r="E163" s="664" t="s">
        <v>4067</v>
      </c>
      <c r="F163" s="667">
        <v>9</v>
      </c>
      <c r="G163" s="667">
        <v>1689</v>
      </c>
      <c r="H163" s="667">
        <v>1</v>
      </c>
      <c r="I163" s="667">
        <v>187.66666666666666</v>
      </c>
      <c r="J163" s="667">
        <v>11</v>
      </c>
      <c r="K163" s="667">
        <v>2078</v>
      </c>
      <c r="L163" s="667">
        <v>1.2303137951450562</v>
      </c>
      <c r="M163" s="667">
        <v>188.90909090909091</v>
      </c>
      <c r="N163" s="667">
        <v>23</v>
      </c>
      <c r="O163" s="667">
        <v>4485</v>
      </c>
      <c r="P163" s="680">
        <v>2.6554174067495557</v>
      </c>
      <c r="Q163" s="668">
        <v>195</v>
      </c>
    </row>
    <row r="164" spans="1:17" ht="14.4" customHeight="1" x14ac:dyDescent="0.3">
      <c r="A164" s="663" t="s">
        <v>523</v>
      </c>
      <c r="B164" s="664" t="s">
        <v>3863</v>
      </c>
      <c r="C164" s="664" t="s">
        <v>3662</v>
      </c>
      <c r="D164" s="664" t="s">
        <v>4068</v>
      </c>
      <c r="E164" s="664" t="s">
        <v>4069</v>
      </c>
      <c r="F164" s="667">
        <v>32</v>
      </c>
      <c r="G164" s="667">
        <v>15476</v>
      </c>
      <c r="H164" s="667">
        <v>1</v>
      </c>
      <c r="I164" s="667">
        <v>483.625</v>
      </c>
      <c r="J164" s="667">
        <v>33</v>
      </c>
      <c r="K164" s="667">
        <v>16038</v>
      </c>
      <c r="L164" s="667">
        <v>1.0363142930989919</v>
      </c>
      <c r="M164" s="667">
        <v>486</v>
      </c>
      <c r="N164" s="667">
        <v>47</v>
      </c>
      <c r="O164" s="667">
        <v>23500</v>
      </c>
      <c r="P164" s="680">
        <v>1.5184802274489533</v>
      </c>
      <c r="Q164" s="668">
        <v>500</v>
      </c>
    </row>
    <row r="165" spans="1:17" ht="14.4" customHeight="1" x14ac:dyDescent="0.3">
      <c r="A165" s="663" t="s">
        <v>523</v>
      </c>
      <c r="B165" s="664" t="s">
        <v>3863</v>
      </c>
      <c r="C165" s="664" t="s">
        <v>3662</v>
      </c>
      <c r="D165" s="664" t="s">
        <v>3809</v>
      </c>
      <c r="E165" s="664" t="s">
        <v>3810</v>
      </c>
      <c r="F165" s="667">
        <v>38</v>
      </c>
      <c r="G165" s="667">
        <v>38246</v>
      </c>
      <c r="H165" s="667">
        <v>1</v>
      </c>
      <c r="I165" s="667">
        <v>1006.4736842105264</v>
      </c>
      <c r="J165" s="667">
        <v>38</v>
      </c>
      <c r="K165" s="667">
        <v>38456</v>
      </c>
      <c r="L165" s="667">
        <v>1.0054907702766303</v>
      </c>
      <c r="M165" s="667">
        <v>1012</v>
      </c>
      <c r="N165" s="667">
        <v>51</v>
      </c>
      <c r="O165" s="667">
        <v>52581</v>
      </c>
      <c r="P165" s="680">
        <v>1.3748104376928307</v>
      </c>
      <c r="Q165" s="668">
        <v>1031</v>
      </c>
    </row>
    <row r="166" spans="1:17" ht="14.4" customHeight="1" x14ac:dyDescent="0.3">
      <c r="A166" s="663" t="s">
        <v>523</v>
      </c>
      <c r="B166" s="664" t="s">
        <v>3863</v>
      </c>
      <c r="C166" s="664" t="s">
        <v>3662</v>
      </c>
      <c r="D166" s="664" t="s">
        <v>3841</v>
      </c>
      <c r="E166" s="664" t="s">
        <v>3842</v>
      </c>
      <c r="F166" s="667">
        <v>8</v>
      </c>
      <c r="G166" s="667">
        <v>16072</v>
      </c>
      <c r="H166" s="667">
        <v>1</v>
      </c>
      <c r="I166" s="667">
        <v>2009</v>
      </c>
      <c r="J166" s="667">
        <v>15</v>
      </c>
      <c r="K166" s="667">
        <v>30255</v>
      </c>
      <c r="L166" s="667">
        <v>1.8824664011946242</v>
      </c>
      <c r="M166" s="667">
        <v>2017</v>
      </c>
      <c r="N166" s="667">
        <v>10</v>
      </c>
      <c r="O166" s="667">
        <v>20980</v>
      </c>
      <c r="P166" s="680">
        <v>1.3053758088601295</v>
      </c>
      <c r="Q166" s="668">
        <v>2098</v>
      </c>
    </row>
    <row r="167" spans="1:17" ht="14.4" customHeight="1" x14ac:dyDescent="0.3">
      <c r="A167" s="663" t="s">
        <v>523</v>
      </c>
      <c r="B167" s="664" t="s">
        <v>3863</v>
      </c>
      <c r="C167" s="664" t="s">
        <v>3662</v>
      </c>
      <c r="D167" s="664" t="s">
        <v>3811</v>
      </c>
      <c r="E167" s="664" t="s">
        <v>3812</v>
      </c>
      <c r="F167" s="667">
        <v>926</v>
      </c>
      <c r="G167" s="667">
        <v>216202</v>
      </c>
      <c r="H167" s="667">
        <v>1</v>
      </c>
      <c r="I167" s="667">
        <v>233.47948164146868</v>
      </c>
      <c r="J167" s="667">
        <v>880</v>
      </c>
      <c r="K167" s="667">
        <v>206800</v>
      </c>
      <c r="L167" s="667">
        <v>0.95651289072256496</v>
      </c>
      <c r="M167" s="667">
        <v>235</v>
      </c>
      <c r="N167" s="667">
        <v>897</v>
      </c>
      <c r="O167" s="667">
        <v>225131</v>
      </c>
      <c r="P167" s="680">
        <v>1.0412993404316333</v>
      </c>
      <c r="Q167" s="668">
        <v>250.98216276477146</v>
      </c>
    </row>
    <row r="168" spans="1:17" ht="14.4" customHeight="1" x14ac:dyDescent="0.3">
      <c r="A168" s="663" t="s">
        <v>523</v>
      </c>
      <c r="B168" s="664" t="s">
        <v>3863</v>
      </c>
      <c r="C168" s="664" t="s">
        <v>3662</v>
      </c>
      <c r="D168" s="664" t="s">
        <v>3813</v>
      </c>
      <c r="E168" s="664" t="s">
        <v>3814</v>
      </c>
      <c r="F168" s="667">
        <v>1</v>
      </c>
      <c r="G168" s="667">
        <v>116</v>
      </c>
      <c r="H168" s="667">
        <v>1</v>
      </c>
      <c r="I168" s="667">
        <v>116</v>
      </c>
      <c r="J168" s="667"/>
      <c r="K168" s="667"/>
      <c r="L168" s="667"/>
      <c r="M168" s="667"/>
      <c r="N168" s="667"/>
      <c r="O168" s="667"/>
      <c r="P168" s="680"/>
      <c r="Q168" s="668"/>
    </row>
    <row r="169" spans="1:17" ht="14.4" customHeight="1" x14ac:dyDescent="0.3">
      <c r="A169" s="663" t="s">
        <v>523</v>
      </c>
      <c r="B169" s="664" t="s">
        <v>3863</v>
      </c>
      <c r="C169" s="664" t="s">
        <v>3662</v>
      </c>
      <c r="D169" s="664" t="s">
        <v>4070</v>
      </c>
      <c r="E169" s="664" t="s">
        <v>4071</v>
      </c>
      <c r="F169" s="667">
        <v>1</v>
      </c>
      <c r="G169" s="667">
        <v>6819</v>
      </c>
      <c r="H169" s="667">
        <v>1</v>
      </c>
      <c r="I169" s="667">
        <v>6819</v>
      </c>
      <c r="J169" s="667">
        <v>2</v>
      </c>
      <c r="K169" s="667">
        <v>13874</v>
      </c>
      <c r="L169" s="667">
        <v>2.0346091802317057</v>
      </c>
      <c r="M169" s="667">
        <v>6937</v>
      </c>
      <c r="N169" s="667"/>
      <c r="O169" s="667"/>
      <c r="P169" s="680"/>
      <c r="Q169" s="668"/>
    </row>
    <row r="170" spans="1:17" ht="14.4" customHeight="1" x14ac:dyDescent="0.3">
      <c r="A170" s="663" t="s">
        <v>523</v>
      </c>
      <c r="B170" s="664" t="s">
        <v>3863</v>
      </c>
      <c r="C170" s="664" t="s">
        <v>3662</v>
      </c>
      <c r="D170" s="664" t="s">
        <v>4072</v>
      </c>
      <c r="E170" s="664" t="s">
        <v>4073</v>
      </c>
      <c r="F170" s="667"/>
      <c r="G170" s="667"/>
      <c r="H170" s="667"/>
      <c r="I170" s="667"/>
      <c r="J170" s="667"/>
      <c r="K170" s="667"/>
      <c r="L170" s="667"/>
      <c r="M170" s="667"/>
      <c r="N170" s="667">
        <v>2</v>
      </c>
      <c r="O170" s="667">
        <v>10818</v>
      </c>
      <c r="P170" s="680"/>
      <c r="Q170" s="668">
        <v>5409</v>
      </c>
    </row>
    <row r="171" spans="1:17" ht="14.4" customHeight="1" x14ac:dyDescent="0.3">
      <c r="A171" s="663" t="s">
        <v>523</v>
      </c>
      <c r="B171" s="664" t="s">
        <v>3863</v>
      </c>
      <c r="C171" s="664" t="s">
        <v>3662</v>
      </c>
      <c r="D171" s="664" t="s">
        <v>4074</v>
      </c>
      <c r="E171" s="664" t="s">
        <v>4075</v>
      </c>
      <c r="F171" s="667">
        <v>4</v>
      </c>
      <c r="G171" s="667">
        <v>10108</v>
      </c>
      <c r="H171" s="667">
        <v>1</v>
      </c>
      <c r="I171" s="667">
        <v>2527</v>
      </c>
      <c r="J171" s="667">
        <v>2</v>
      </c>
      <c r="K171" s="667">
        <v>5078</v>
      </c>
      <c r="L171" s="667">
        <v>0.5023743569449941</v>
      </c>
      <c r="M171" s="667">
        <v>2539</v>
      </c>
      <c r="N171" s="667"/>
      <c r="O171" s="667"/>
      <c r="P171" s="680"/>
      <c r="Q171" s="668"/>
    </row>
    <row r="172" spans="1:17" ht="14.4" customHeight="1" x14ac:dyDescent="0.3">
      <c r="A172" s="663" t="s">
        <v>523</v>
      </c>
      <c r="B172" s="664" t="s">
        <v>3863</v>
      </c>
      <c r="C172" s="664" t="s">
        <v>3662</v>
      </c>
      <c r="D172" s="664" t="s">
        <v>4076</v>
      </c>
      <c r="E172" s="664" t="s">
        <v>4077</v>
      </c>
      <c r="F172" s="667"/>
      <c r="G172" s="667"/>
      <c r="H172" s="667"/>
      <c r="I172" s="667"/>
      <c r="J172" s="667">
        <v>1</v>
      </c>
      <c r="K172" s="667">
        <v>5461</v>
      </c>
      <c r="L172" s="667"/>
      <c r="M172" s="667">
        <v>5461</v>
      </c>
      <c r="N172" s="667"/>
      <c r="O172" s="667"/>
      <c r="P172" s="680"/>
      <c r="Q172" s="668"/>
    </row>
    <row r="173" spans="1:17" ht="14.4" customHeight="1" x14ac:dyDescent="0.3">
      <c r="A173" s="663" t="s">
        <v>523</v>
      </c>
      <c r="B173" s="664" t="s">
        <v>3863</v>
      </c>
      <c r="C173" s="664" t="s">
        <v>3662</v>
      </c>
      <c r="D173" s="664" t="s">
        <v>4078</v>
      </c>
      <c r="E173" s="664" t="s">
        <v>4079</v>
      </c>
      <c r="F173" s="667">
        <v>1</v>
      </c>
      <c r="G173" s="667">
        <v>2498</v>
      </c>
      <c r="H173" s="667">
        <v>1</v>
      </c>
      <c r="I173" s="667">
        <v>2498</v>
      </c>
      <c r="J173" s="667">
        <v>1</v>
      </c>
      <c r="K173" s="667">
        <v>2512</v>
      </c>
      <c r="L173" s="667">
        <v>1.0056044835868696</v>
      </c>
      <c r="M173" s="667">
        <v>2512</v>
      </c>
      <c r="N173" s="667">
        <v>2</v>
      </c>
      <c r="O173" s="667">
        <v>5242</v>
      </c>
      <c r="P173" s="680">
        <v>2.0984787830264211</v>
      </c>
      <c r="Q173" s="668">
        <v>2621</v>
      </c>
    </row>
    <row r="174" spans="1:17" ht="14.4" customHeight="1" x14ac:dyDescent="0.3">
      <c r="A174" s="663" t="s">
        <v>523</v>
      </c>
      <c r="B174" s="664" t="s">
        <v>3863</v>
      </c>
      <c r="C174" s="664" t="s">
        <v>3662</v>
      </c>
      <c r="D174" s="664" t="s">
        <v>4080</v>
      </c>
      <c r="E174" s="664" t="s">
        <v>4081</v>
      </c>
      <c r="F174" s="667">
        <v>5</v>
      </c>
      <c r="G174" s="667">
        <v>11815</v>
      </c>
      <c r="H174" s="667">
        <v>1</v>
      </c>
      <c r="I174" s="667">
        <v>2363</v>
      </c>
      <c r="J174" s="667">
        <v>9</v>
      </c>
      <c r="K174" s="667">
        <v>21393</v>
      </c>
      <c r="L174" s="667">
        <v>1.8106644096487516</v>
      </c>
      <c r="M174" s="667">
        <v>2377</v>
      </c>
      <c r="N174" s="667">
        <v>9</v>
      </c>
      <c r="O174" s="667">
        <v>22374</v>
      </c>
      <c r="P174" s="680">
        <v>1.8936944561997462</v>
      </c>
      <c r="Q174" s="668">
        <v>2486</v>
      </c>
    </row>
    <row r="175" spans="1:17" ht="14.4" customHeight="1" x14ac:dyDescent="0.3">
      <c r="A175" s="663" t="s">
        <v>523</v>
      </c>
      <c r="B175" s="664" t="s">
        <v>3863</v>
      </c>
      <c r="C175" s="664" t="s">
        <v>3662</v>
      </c>
      <c r="D175" s="664" t="s">
        <v>4082</v>
      </c>
      <c r="E175" s="664" t="s">
        <v>4083</v>
      </c>
      <c r="F175" s="667">
        <v>1</v>
      </c>
      <c r="G175" s="667">
        <v>5288</v>
      </c>
      <c r="H175" s="667">
        <v>1</v>
      </c>
      <c r="I175" s="667">
        <v>5288</v>
      </c>
      <c r="J175" s="667">
        <v>3</v>
      </c>
      <c r="K175" s="667">
        <v>15945</v>
      </c>
      <c r="L175" s="667">
        <v>3.0153177004538576</v>
      </c>
      <c r="M175" s="667">
        <v>5315</v>
      </c>
      <c r="N175" s="667">
        <v>13</v>
      </c>
      <c r="O175" s="667">
        <v>72813</v>
      </c>
      <c r="P175" s="680">
        <v>13.76947806354009</v>
      </c>
      <c r="Q175" s="668">
        <v>5601</v>
      </c>
    </row>
    <row r="176" spans="1:17" ht="14.4" customHeight="1" x14ac:dyDescent="0.3">
      <c r="A176" s="663" t="s">
        <v>523</v>
      </c>
      <c r="B176" s="664" t="s">
        <v>3863</v>
      </c>
      <c r="C176" s="664" t="s">
        <v>3662</v>
      </c>
      <c r="D176" s="664" t="s">
        <v>4084</v>
      </c>
      <c r="E176" s="664" t="s">
        <v>4085</v>
      </c>
      <c r="F176" s="667">
        <v>1</v>
      </c>
      <c r="G176" s="667">
        <v>4925</v>
      </c>
      <c r="H176" s="667">
        <v>1</v>
      </c>
      <c r="I176" s="667">
        <v>4925</v>
      </c>
      <c r="J176" s="667"/>
      <c r="K176" s="667"/>
      <c r="L176" s="667"/>
      <c r="M176" s="667"/>
      <c r="N176" s="667"/>
      <c r="O176" s="667"/>
      <c r="P176" s="680"/>
      <c r="Q176" s="668"/>
    </row>
    <row r="177" spans="1:17" ht="14.4" customHeight="1" x14ac:dyDescent="0.3">
      <c r="A177" s="663" t="s">
        <v>523</v>
      </c>
      <c r="B177" s="664" t="s">
        <v>3863</v>
      </c>
      <c r="C177" s="664" t="s">
        <v>3662</v>
      </c>
      <c r="D177" s="664" t="s">
        <v>4086</v>
      </c>
      <c r="E177" s="664" t="s">
        <v>4087</v>
      </c>
      <c r="F177" s="667">
        <v>34</v>
      </c>
      <c r="G177" s="667">
        <v>37212</v>
      </c>
      <c r="H177" s="667">
        <v>1</v>
      </c>
      <c r="I177" s="667">
        <v>1094.4705882352941</v>
      </c>
      <c r="J177" s="667">
        <v>25</v>
      </c>
      <c r="K177" s="667">
        <v>27625</v>
      </c>
      <c r="L177" s="667">
        <v>0.74236805331613454</v>
      </c>
      <c r="M177" s="667">
        <v>1105</v>
      </c>
      <c r="N177" s="667">
        <v>17</v>
      </c>
      <c r="O177" s="667">
        <v>19414</v>
      </c>
      <c r="P177" s="680">
        <v>0.52171342577663116</v>
      </c>
      <c r="Q177" s="668">
        <v>1142</v>
      </c>
    </row>
    <row r="178" spans="1:17" ht="14.4" customHeight="1" x14ac:dyDescent="0.3">
      <c r="A178" s="663" t="s">
        <v>523</v>
      </c>
      <c r="B178" s="664" t="s">
        <v>3863</v>
      </c>
      <c r="C178" s="664" t="s">
        <v>3662</v>
      </c>
      <c r="D178" s="664" t="s">
        <v>4088</v>
      </c>
      <c r="E178" s="664" t="s">
        <v>4089</v>
      </c>
      <c r="F178" s="667">
        <v>1</v>
      </c>
      <c r="G178" s="667">
        <v>1132</v>
      </c>
      <c r="H178" s="667">
        <v>1</v>
      </c>
      <c r="I178" s="667">
        <v>1132</v>
      </c>
      <c r="J178" s="667">
        <v>2</v>
      </c>
      <c r="K178" s="667">
        <v>2308</v>
      </c>
      <c r="L178" s="667">
        <v>2.0388692579505299</v>
      </c>
      <c r="M178" s="667">
        <v>1154</v>
      </c>
      <c r="N178" s="667"/>
      <c r="O178" s="667"/>
      <c r="P178" s="680"/>
      <c r="Q178" s="668"/>
    </row>
    <row r="179" spans="1:17" ht="14.4" customHeight="1" x14ac:dyDescent="0.3">
      <c r="A179" s="663" t="s">
        <v>523</v>
      </c>
      <c r="B179" s="664" t="s">
        <v>3863</v>
      </c>
      <c r="C179" s="664" t="s">
        <v>3662</v>
      </c>
      <c r="D179" s="664" t="s">
        <v>4090</v>
      </c>
      <c r="E179" s="664" t="s">
        <v>4091</v>
      </c>
      <c r="F179" s="667">
        <v>29</v>
      </c>
      <c r="G179" s="667">
        <v>33401</v>
      </c>
      <c r="H179" s="667">
        <v>1</v>
      </c>
      <c r="I179" s="667">
        <v>1151.7586206896551</v>
      </c>
      <c r="J179" s="667">
        <v>28</v>
      </c>
      <c r="K179" s="667">
        <v>32648</v>
      </c>
      <c r="L179" s="667">
        <v>0.9774557647974611</v>
      </c>
      <c r="M179" s="667">
        <v>1166</v>
      </c>
      <c r="N179" s="667">
        <v>34</v>
      </c>
      <c r="O179" s="667">
        <v>41242</v>
      </c>
      <c r="P179" s="680">
        <v>1.2347534504954942</v>
      </c>
      <c r="Q179" s="668">
        <v>1213</v>
      </c>
    </row>
    <row r="180" spans="1:17" ht="14.4" customHeight="1" x14ac:dyDescent="0.3">
      <c r="A180" s="663" t="s">
        <v>523</v>
      </c>
      <c r="B180" s="664" t="s">
        <v>3863</v>
      </c>
      <c r="C180" s="664" t="s">
        <v>3662</v>
      </c>
      <c r="D180" s="664" t="s">
        <v>4092</v>
      </c>
      <c r="E180" s="664" t="s">
        <v>4093</v>
      </c>
      <c r="F180" s="667">
        <v>32</v>
      </c>
      <c r="G180" s="667">
        <v>21744</v>
      </c>
      <c r="H180" s="667">
        <v>1</v>
      </c>
      <c r="I180" s="667">
        <v>679.5</v>
      </c>
      <c r="J180" s="667">
        <v>41</v>
      </c>
      <c r="K180" s="667">
        <v>28167</v>
      </c>
      <c r="L180" s="667">
        <v>1.2953918322295805</v>
      </c>
      <c r="M180" s="667">
        <v>687</v>
      </c>
      <c r="N180" s="667">
        <v>50</v>
      </c>
      <c r="O180" s="667">
        <v>35550</v>
      </c>
      <c r="P180" s="680">
        <v>1.634933774834437</v>
      </c>
      <c r="Q180" s="668">
        <v>711</v>
      </c>
    </row>
    <row r="181" spans="1:17" ht="14.4" customHeight="1" x14ac:dyDescent="0.3">
      <c r="A181" s="663" t="s">
        <v>523</v>
      </c>
      <c r="B181" s="664" t="s">
        <v>3863</v>
      </c>
      <c r="C181" s="664" t="s">
        <v>3662</v>
      </c>
      <c r="D181" s="664" t="s">
        <v>4094</v>
      </c>
      <c r="E181" s="664" t="s">
        <v>4095</v>
      </c>
      <c r="F181" s="667">
        <v>1</v>
      </c>
      <c r="G181" s="667">
        <v>4598</v>
      </c>
      <c r="H181" s="667">
        <v>1</v>
      </c>
      <c r="I181" s="667">
        <v>4598</v>
      </c>
      <c r="J181" s="667">
        <v>3</v>
      </c>
      <c r="K181" s="667">
        <v>13875</v>
      </c>
      <c r="L181" s="667">
        <v>3.017616354936929</v>
      </c>
      <c r="M181" s="667">
        <v>4625</v>
      </c>
      <c r="N181" s="667">
        <v>2</v>
      </c>
      <c r="O181" s="667">
        <v>9686</v>
      </c>
      <c r="P181" s="680">
        <v>2.1065680730752501</v>
      </c>
      <c r="Q181" s="668">
        <v>4843</v>
      </c>
    </row>
    <row r="182" spans="1:17" ht="14.4" customHeight="1" x14ac:dyDescent="0.3">
      <c r="A182" s="663" t="s">
        <v>523</v>
      </c>
      <c r="B182" s="664" t="s">
        <v>3863</v>
      </c>
      <c r="C182" s="664" t="s">
        <v>3662</v>
      </c>
      <c r="D182" s="664" t="s">
        <v>4096</v>
      </c>
      <c r="E182" s="664" t="s">
        <v>4097</v>
      </c>
      <c r="F182" s="667">
        <v>5</v>
      </c>
      <c r="G182" s="667">
        <v>9605</v>
      </c>
      <c r="H182" s="667">
        <v>1</v>
      </c>
      <c r="I182" s="667">
        <v>1921</v>
      </c>
      <c r="J182" s="667">
        <v>4</v>
      </c>
      <c r="K182" s="667">
        <v>7792</v>
      </c>
      <c r="L182" s="667">
        <v>0.81124414367516917</v>
      </c>
      <c r="M182" s="667">
        <v>1948</v>
      </c>
      <c r="N182" s="667">
        <v>6</v>
      </c>
      <c r="O182" s="667">
        <v>12234</v>
      </c>
      <c r="P182" s="680">
        <v>1.2737116085372202</v>
      </c>
      <c r="Q182" s="668">
        <v>2039</v>
      </c>
    </row>
    <row r="183" spans="1:17" ht="14.4" customHeight="1" x14ac:dyDescent="0.3">
      <c r="A183" s="663" t="s">
        <v>523</v>
      </c>
      <c r="B183" s="664" t="s">
        <v>3863</v>
      </c>
      <c r="C183" s="664" t="s">
        <v>3662</v>
      </c>
      <c r="D183" s="664" t="s">
        <v>4098</v>
      </c>
      <c r="E183" s="664" t="s">
        <v>4099</v>
      </c>
      <c r="F183" s="667">
        <v>1</v>
      </c>
      <c r="G183" s="667">
        <v>313</v>
      </c>
      <c r="H183" s="667">
        <v>1</v>
      </c>
      <c r="I183" s="667">
        <v>313</v>
      </c>
      <c r="J183" s="667">
        <v>4</v>
      </c>
      <c r="K183" s="667">
        <v>1272</v>
      </c>
      <c r="L183" s="667">
        <v>4.0638977635782751</v>
      </c>
      <c r="M183" s="667">
        <v>318</v>
      </c>
      <c r="N183" s="667">
        <v>3</v>
      </c>
      <c r="O183" s="667">
        <v>1251</v>
      </c>
      <c r="P183" s="680">
        <v>3.9968051118210863</v>
      </c>
      <c r="Q183" s="668">
        <v>417</v>
      </c>
    </row>
    <row r="184" spans="1:17" ht="14.4" customHeight="1" x14ac:dyDescent="0.3">
      <c r="A184" s="663" t="s">
        <v>523</v>
      </c>
      <c r="B184" s="664" t="s">
        <v>3863</v>
      </c>
      <c r="C184" s="664" t="s">
        <v>3662</v>
      </c>
      <c r="D184" s="664" t="s">
        <v>4100</v>
      </c>
      <c r="E184" s="664" t="s">
        <v>4101</v>
      </c>
      <c r="F184" s="667">
        <v>27</v>
      </c>
      <c r="G184" s="667">
        <v>50922</v>
      </c>
      <c r="H184" s="667">
        <v>1</v>
      </c>
      <c r="I184" s="667">
        <v>1886</v>
      </c>
      <c r="J184" s="667">
        <v>25</v>
      </c>
      <c r="K184" s="667">
        <v>47575</v>
      </c>
      <c r="L184" s="667">
        <v>0.93427202387965913</v>
      </c>
      <c r="M184" s="667">
        <v>1903</v>
      </c>
      <c r="N184" s="667">
        <v>30</v>
      </c>
      <c r="O184" s="667">
        <v>59430</v>
      </c>
      <c r="P184" s="680">
        <v>1.1670790620949687</v>
      </c>
      <c r="Q184" s="668">
        <v>1981</v>
      </c>
    </row>
    <row r="185" spans="1:17" ht="14.4" customHeight="1" x14ac:dyDescent="0.3">
      <c r="A185" s="663" t="s">
        <v>523</v>
      </c>
      <c r="B185" s="664" t="s">
        <v>3863</v>
      </c>
      <c r="C185" s="664" t="s">
        <v>3662</v>
      </c>
      <c r="D185" s="664" t="s">
        <v>4102</v>
      </c>
      <c r="E185" s="664" t="s">
        <v>4103</v>
      </c>
      <c r="F185" s="667">
        <v>9</v>
      </c>
      <c r="G185" s="667">
        <v>7335</v>
      </c>
      <c r="H185" s="667">
        <v>1</v>
      </c>
      <c r="I185" s="667">
        <v>815</v>
      </c>
      <c r="J185" s="667">
        <v>12</v>
      </c>
      <c r="K185" s="667">
        <v>9828</v>
      </c>
      <c r="L185" s="667">
        <v>1.339877300613497</v>
      </c>
      <c r="M185" s="667">
        <v>819</v>
      </c>
      <c r="N185" s="667">
        <v>15</v>
      </c>
      <c r="O185" s="667">
        <v>12540</v>
      </c>
      <c r="P185" s="680">
        <v>1.7096114519427403</v>
      </c>
      <c r="Q185" s="668">
        <v>836</v>
      </c>
    </row>
    <row r="186" spans="1:17" ht="14.4" customHeight="1" x14ac:dyDescent="0.3">
      <c r="A186" s="663" t="s">
        <v>523</v>
      </c>
      <c r="B186" s="664" t="s">
        <v>3863</v>
      </c>
      <c r="C186" s="664" t="s">
        <v>3662</v>
      </c>
      <c r="D186" s="664" t="s">
        <v>4104</v>
      </c>
      <c r="E186" s="664" t="s">
        <v>4105</v>
      </c>
      <c r="F186" s="667">
        <v>23</v>
      </c>
      <c r="G186" s="667">
        <v>54723</v>
      </c>
      <c r="H186" s="667">
        <v>1</v>
      </c>
      <c r="I186" s="667">
        <v>2379.2608695652175</v>
      </c>
      <c r="J186" s="667">
        <v>30</v>
      </c>
      <c r="K186" s="667">
        <v>71730</v>
      </c>
      <c r="L186" s="667">
        <v>1.3107834000328928</v>
      </c>
      <c r="M186" s="667">
        <v>2391</v>
      </c>
      <c r="N186" s="667">
        <v>31</v>
      </c>
      <c r="O186" s="667">
        <v>77500</v>
      </c>
      <c r="P186" s="680">
        <v>1.4162235257569944</v>
      </c>
      <c r="Q186" s="668">
        <v>2500</v>
      </c>
    </row>
    <row r="187" spans="1:17" ht="14.4" customHeight="1" x14ac:dyDescent="0.3">
      <c r="A187" s="663" t="s">
        <v>523</v>
      </c>
      <c r="B187" s="664" t="s">
        <v>3863</v>
      </c>
      <c r="C187" s="664" t="s">
        <v>3662</v>
      </c>
      <c r="D187" s="664" t="s">
        <v>4106</v>
      </c>
      <c r="E187" s="664" t="s">
        <v>4107</v>
      </c>
      <c r="F187" s="667">
        <v>4</v>
      </c>
      <c r="G187" s="667">
        <v>5106</v>
      </c>
      <c r="H187" s="667">
        <v>1</v>
      </c>
      <c r="I187" s="667">
        <v>1276.5</v>
      </c>
      <c r="J187" s="667">
        <v>3</v>
      </c>
      <c r="K187" s="667">
        <v>3858</v>
      </c>
      <c r="L187" s="667">
        <v>0.75558166862514686</v>
      </c>
      <c r="M187" s="667">
        <v>1286</v>
      </c>
      <c r="N187" s="667">
        <v>3</v>
      </c>
      <c r="O187" s="667">
        <v>4074</v>
      </c>
      <c r="P187" s="680">
        <v>0.79788484136310223</v>
      </c>
      <c r="Q187" s="668">
        <v>1358</v>
      </c>
    </row>
    <row r="188" spans="1:17" ht="14.4" customHeight="1" x14ac:dyDescent="0.3">
      <c r="A188" s="663" t="s">
        <v>523</v>
      </c>
      <c r="B188" s="664" t="s">
        <v>3863</v>
      </c>
      <c r="C188" s="664" t="s">
        <v>3662</v>
      </c>
      <c r="D188" s="664" t="s">
        <v>4108</v>
      </c>
      <c r="E188" s="664" t="s">
        <v>4109</v>
      </c>
      <c r="F188" s="667"/>
      <c r="G188" s="667"/>
      <c r="H188" s="667"/>
      <c r="I188" s="667"/>
      <c r="J188" s="667">
        <v>1</v>
      </c>
      <c r="K188" s="667">
        <v>540</v>
      </c>
      <c r="L188" s="667"/>
      <c r="M188" s="667">
        <v>540</v>
      </c>
      <c r="N188" s="667">
        <v>3</v>
      </c>
      <c r="O188" s="667">
        <v>1677</v>
      </c>
      <c r="P188" s="680"/>
      <c r="Q188" s="668">
        <v>559</v>
      </c>
    </row>
    <row r="189" spans="1:17" ht="14.4" customHeight="1" x14ac:dyDescent="0.3">
      <c r="A189" s="663" t="s">
        <v>523</v>
      </c>
      <c r="B189" s="664" t="s">
        <v>3863</v>
      </c>
      <c r="C189" s="664" t="s">
        <v>3662</v>
      </c>
      <c r="D189" s="664" t="s">
        <v>4110</v>
      </c>
      <c r="E189" s="664" t="s">
        <v>4111</v>
      </c>
      <c r="F189" s="667"/>
      <c r="G189" s="667"/>
      <c r="H189" s="667"/>
      <c r="I189" s="667"/>
      <c r="J189" s="667">
        <v>1</v>
      </c>
      <c r="K189" s="667">
        <v>5210</v>
      </c>
      <c r="L189" s="667"/>
      <c r="M189" s="667">
        <v>5210</v>
      </c>
      <c r="N189" s="667"/>
      <c r="O189" s="667"/>
      <c r="P189" s="680"/>
      <c r="Q189" s="668"/>
    </row>
    <row r="190" spans="1:17" ht="14.4" customHeight="1" x14ac:dyDescent="0.3">
      <c r="A190" s="663" t="s">
        <v>523</v>
      </c>
      <c r="B190" s="664" t="s">
        <v>3863</v>
      </c>
      <c r="C190" s="664" t="s">
        <v>3662</v>
      </c>
      <c r="D190" s="664" t="s">
        <v>4112</v>
      </c>
      <c r="E190" s="664" t="s">
        <v>4113</v>
      </c>
      <c r="F190" s="667">
        <v>2</v>
      </c>
      <c r="G190" s="667">
        <v>3402</v>
      </c>
      <c r="H190" s="667">
        <v>1</v>
      </c>
      <c r="I190" s="667">
        <v>1701</v>
      </c>
      <c r="J190" s="667">
        <v>3</v>
      </c>
      <c r="K190" s="667">
        <v>5121</v>
      </c>
      <c r="L190" s="667">
        <v>1.5052910052910053</v>
      </c>
      <c r="M190" s="667">
        <v>1707</v>
      </c>
      <c r="N190" s="667">
        <v>1</v>
      </c>
      <c r="O190" s="667">
        <v>1779</v>
      </c>
      <c r="P190" s="680">
        <v>0.52292768959435632</v>
      </c>
      <c r="Q190" s="668">
        <v>1779</v>
      </c>
    </row>
    <row r="191" spans="1:17" ht="14.4" customHeight="1" x14ac:dyDescent="0.3">
      <c r="A191" s="663" t="s">
        <v>523</v>
      </c>
      <c r="B191" s="664" t="s">
        <v>3863</v>
      </c>
      <c r="C191" s="664" t="s">
        <v>3662</v>
      </c>
      <c r="D191" s="664" t="s">
        <v>4114</v>
      </c>
      <c r="E191" s="664" t="s">
        <v>4115</v>
      </c>
      <c r="F191" s="667"/>
      <c r="G191" s="667"/>
      <c r="H191" s="667"/>
      <c r="I191" s="667"/>
      <c r="J191" s="667">
        <v>6</v>
      </c>
      <c r="K191" s="667">
        <v>564</v>
      </c>
      <c r="L191" s="667"/>
      <c r="M191" s="667">
        <v>94</v>
      </c>
      <c r="N191" s="667"/>
      <c r="O191" s="667"/>
      <c r="P191" s="680"/>
      <c r="Q191" s="668"/>
    </row>
    <row r="192" spans="1:17" ht="14.4" customHeight="1" x14ac:dyDescent="0.3">
      <c r="A192" s="663" t="s">
        <v>523</v>
      </c>
      <c r="B192" s="664" t="s">
        <v>3863</v>
      </c>
      <c r="C192" s="664" t="s">
        <v>3662</v>
      </c>
      <c r="D192" s="664" t="s">
        <v>4116</v>
      </c>
      <c r="E192" s="664" t="s">
        <v>4117</v>
      </c>
      <c r="F192" s="667">
        <v>1</v>
      </c>
      <c r="G192" s="667">
        <v>1641</v>
      </c>
      <c r="H192" s="667">
        <v>1</v>
      </c>
      <c r="I192" s="667">
        <v>1641</v>
      </c>
      <c r="J192" s="667"/>
      <c r="K192" s="667"/>
      <c r="L192" s="667"/>
      <c r="M192" s="667"/>
      <c r="N192" s="667">
        <v>1</v>
      </c>
      <c r="O192" s="667">
        <v>1709</v>
      </c>
      <c r="P192" s="680">
        <v>1.0414381474710543</v>
      </c>
      <c r="Q192" s="668">
        <v>1709</v>
      </c>
    </row>
    <row r="193" spans="1:17" ht="14.4" customHeight="1" x14ac:dyDescent="0.3">
      <c r="A193" s="663" t="s">
        <v>523</v>
      </c>
      <c r="B193" s="664" t="s">
        <v>3863</v>
      </c>
      <c r="C193" s="664" t="s">
        <v>3662</v>
      </c>
      <c r="D193" s="664" t="s">
        <v>4118</v>
      </c>
      <c r="E193" s="664" t="s">
        <v>4119</v>
      </c>
      <c r="F193" s="667">
        <v>7</v>
      </c>
      <c r="G193" s="667">
        <v>14448</v>
      </c>
      <c r="H193" s="667">
        <v>1</v>
      </c>
      <c r="I193" s="667">
        <v>2064</v>
      </c>
      <c r="J193" s="667">
        <v>6</v>
      </c>
      <c r="K193" s="667">
        <v>12456</v>
      </c>
      <c r="L193" s="667">
        <v>0.86212624584717612</v>
      </c>
      <c r="M193" s="667">
        <v>2076</v>
      </c>
      <c r="N193" s="667">
        <v>2</v>
      </c>
      <c r="O193" s="667">
        <v>4370</v>
      </c>
      <c r="P193" s="680">
        <v>0.3024640088593577</v>
      </c>
      <c r="Q193" s="668">
        <v>2185</v>
      </c>
    </row>
    <row r="194" spans="1:17" ht="14.4" customHeight="1" x14ac:dyDescent="0.3">
      <c r="A194" s="663" t="s">
        <v>523</v>
      </c>
      <c r="B194" s="664" t="s">
        <v>3863</v>
      </c>
      <c r="C194" s="664" t="s">
        <v>3662</v>
      </c>
      <c r="D194" s="664" t="s">
        <v>4120</v>
      </c>
      <c r="E194" s="664" t="s">
        <v>4121</v>
      </c>
      <c r="F194" s="667">
        <v>2</v>
      </c>
      <c r="G194" s="667">
        <v>542</v>
      </c>
      <c r="H194" s="667">
        <v>1</v>
      </c>
      <c r="I194" s="667">
        <v>271</v>
      </c>
      <c r="J194" s="667"/>
      <c r="K194" s="667"/>
      <c r="L194" s="667"/>
      <c r="M194" s="667"/>
      <c r="N194" s="667">
        <v>3</v>
      </c>
      <c r="O194" s="667">
        <v>855</v>
      </c>
      <c r="P194" s="680">
        <v>1.5774907749077491</v>
      </c>
      <c r="Q194" s="668">
        <v>285</v>
      </c>
    </row>
    <row r="195" spans="1:17" ht="14.4" customHeight="1" x14ac:dyDescent="0.3">
      <c r="A195" s="663" t="s">
        <v>523</v>
      </c>
      <c r="B195" s="664" t="s">
        <v>3863</v>
      </c>
      <c r="C195" s="664" t="s">
        <v>3662</v>
      </c>
      <c r="D195" s="664" t="s">
        <v>4122</v>
      </c>
      <c r="E195" s="664" t="s">
        <v>4123</v>
      </c>
      <c r="F195" s="667">
        <v>1</v>
      </c>
      <c r="G195" s="667">
        <v>674</v>
      </c>
      <c r="H195" s="667">
        <v>1</v>
      </c>
      <c r="I195" s="667">
        <v>674</v>
      </c>
      <c r="J195" s="667">
        <v>1</v>
      </c>
      <c r="K195" s="667">
        <v>677</v>
      </c>
      <c r="L195" s="667">
        <v>1.0044510385756678</v>
      </c>
      <c r="M195" s="667">
        <v>677</v>
      </c>
      <c r="N195" s="667">
        <v>1</v>
      </c>
      <c r="O195" s="667">
        <v>721</v>
      </c>
      <c r="P195" s="680">
        <v>1.0697329376854599</v>
      </c>
      <c r="Q195" s="668">
        <v>721</v>
      </c>
    </row>
    <row r="196" spans="1:17" ht="14.4" customHeight="1" x14ac:dyDescent="0.3">
      <c r="A196" s="663" t="s">
        <v>523</v>
      </c>
      <c r="B196" s="664" t="s">
        <v>3863</v>
      </c>
      <c r="C196" s="664" t="s">
        <v>3662</v>
      </c>
      <c r="D196" s="664" t="s">
        <v>4124</v>
      </c>
      <c r="E196" s="664" t="s">
        <v>4125</v>
      </c>
      <c r="F196" s="667">
        <v>3</v>
      </c>
      <c r="G196" s="667">
        <v>17502</v>
      </c>
      <c r="H196" s="667">
        <v>1</v>
      </c>
      <c r="I196" s="667">
        <v>5834</v>
      </c>
      <c r="J196" s="667">
        <v>1</v>
      </c>
      <c r="K196" s="667">
        <v>5865</v>
      </c>
      <c r="L196" s="667">
        <v>0.33510455947891671</v>
      </c>
      <c r="M196" s="667">
        <v>5865</v>
      </c>
      <c r="N196" s="667">
        <v>1</v>
      </c>
      <c r="O196" s="667">
        <v>6121</v>
      </c>
      <c r="P196" s="680">
        <v>0.34973145926179866</v>
      </c>
      <c r="Q196" s="668">
        <v>6121</v>
      </c>
    </row>
    <row r="197" spans="1:17" ht="14.4" customHeight="1" x14ac:dyDescent="0.3">
      <c r="A197" s="663" t="s">
        <v>523</v>
      </c>
      <c r="B197" s="664" t="s">
        <v>3863</v>
      </c>
      <c r="C197" s="664" t="s">
        <v>3662</v>
      </c>
      <c r="D197" s="664" t="s">
        <v>4126</v>
      </c>
      <c r="E197" s="664" t="s">
        <v>4127</v>
      </c>
      <c r="F197" s="667">
        <v>3</v>
      </c>
      <c r="G197" s="667">
        <v>8757</v>
      </c>
      <c r="H197" s="667">
        <v>1</v>
      </c>
      <c r="I197" s="667">
        <v>2919</v>
      </c>
      <c r="J197" s="667"/>
      <c r="K197" s="667"/>
      <c r="L197" s="667"/>
      <c r="M197" s="667"/>
      <c r="N197" s="667">
        <v>3</v>
      </c>
      <c r="O197" s="667">
        <v>9228</v>
      </c>
      <c r="P197" s="680">
        <v>1.053785542994176</v>
      </c>
      <c r="Q197" s="668">
        <v>3076</v>
      </c>
    </row>
    <row r="198" spans="1:17" ht="14.4" customHeight="1" x14ac:dyDescent="0.3">
      <c r="A198" s="663" t="s">
        <v>523</v>
      </c>
      <c r="B198" s="664" t="s">
        <v>3863</v>
      </c>
      <c r="C198" s="664" t="s">
        <v>3662</v>
      </c>
      <c r="D198" s="664" t="s">
        <v>4128</v>
      </c>
      <c r="E198" s="664" t="s">
        <v>4129</v>
      </c>
      <c r="F198" s="667">
        <v>0</v>
      </c>
      <c r="G198" s="667">
        <v>0</v>
      </c>
      <c r="H198" s="667"/>
      <c r="I198" s="667"/>
      <c r="J198" s="667">
        <v>0</v>
      </c>
      <c r="K198" s="667">
        <v>0</v>
      </c>
      <c r="L198" s="667"/>
      <c r="M198" s="667"/>
      <c r="N198" s="667">
        <v>0</v>
      </c>
      <c r="O198" s="667">
        <v>0</v>
      </c>
      <c r="P198" s="680"/>
      <c r="Q198" s="668"/>
    </row>
    <row r="199" spans="1:17" ht="14.4" customHeight="1" x14ac:dyDescent="0.3">
      <c r="A199" s="663" t="s">
        <v>523</v>
      </c>
      <c r="B199" s="664" t="s">
        <v>3863</v>
      </c>
      <c r="C199" s="664" t="s">
        <v>3662</v>
      </c>
      <c r="D199" s="664" t="s">
        <v>4130</v>
      </c>
      <c r="E199" s="664" t="s">
        <v>4131</v>
      </c>
      <c r="F199" s="667">
        <v>283</v>
      </c>
      <c r="G199" s="667">
        <v>0</v>
      </c>
      <c r="H199" s="667"/>
      <c r="I199" s="667">
        <v>0</v>
      </c>
      <c r="J199" s="667">
        <v>342</v>
      </c>
      <c r="K199" s="667">
        <v>0</v>
      </c>
      <c r="L199" s="667"/>
      <c r="M199" s="667">
        <v>0</v>
      </c>
      <c r="N199" s="667">
        <v>254</v>
      </c>
      <c r="O199" s="667">
        <v>0</v>
      </c>
      <c r="P199" s="680"/>
      <c r="Q199" s="668">
        <v>0</v>
      </c>
    </row>
    <row r="200" spans="1:17" ht="14.4" customHeight="1" x14ac:dyDescent="0.3">
      <c r="A200" s="663" t="s">
        <v>523</v>
      </c>
      <c r="B200" s="664" t="s">
        <v>3863</v>
      </c>
      <c r="C200" s="664" t="s">
        <v>3662</v>
      </c>
      <c r="D200" s="664" t="s">
        <v>4132</v>
      </c>
      <c r="E200" s="664" t="s">
        <v>4133</v>
      </c>
      <c r="F200" s="667">
        <v>61</v>
      </c>
      <c r="G200" s="667">
        <v>0</v>
      </c>
      <c r="H200" s="667"/>
      <c r="I200" s="667">
        <v>0</v>
      </c>
      <c r="J200" s="667">
        <v>83</v>
      </c>
      <c r="K200" s="667">
        <v>0</v>
      </c>
      <c r="L200" s="667"/>
      <c r="M200" s="667">
        <v>0</v>
      </c>
      <c r="N200" s="667">
        <v>63</v>
      </c>
      <c r="O200" s="667">
        <v>0</v>
      </c>
      <c r="P200" s="680"/>
      <c r="Q200" s="668">
        <v>0</v>
      </c>
    </row>
    <row r="201" spans="1:17" ht="14.4" customHeight="1" x14ac:dyDescent="0.3">
      <c r="A201" s="663" t="s">
        <v>523</v>
      </c>
      <c r="B201" s="664" t="s">
        <v>3863</v>
      </c>
      <c r="C201" s="664" t="s">
        <v>3662</v>
      </c>
      <c r="D201" s="664" t="s">
        <v>4134</v>
      </c>
      <c r="E201" s="664" t="s">
        <v>4135</v>
      </c>
      <c r="F201" s="667">
        <v>1</v>
      </c>
      <c r="G201" s="667">
        <v>116</v>
      </c>
      <c r="H201" s="667">
        <v>1</v>
      </c>
      <c r="I201" s="667">
        <v>116</v>
      </c>
      <c r="J201" s="667"/>
      <c r="K201" s="667"/>
      <c r="L201" s="667"/>
      <c r="M201" s="667"/>
      <c r="N201" s="667"/>
      <c r="O201" s="667"/>
      <c r="P201" s="680"/>
      <c r="Q201" s="668"/>
    </row>
    <row r="202" spans="1:17" ht="14.4" customHeight="1" x14ac:dyDescent="0.3">
      <c r="A202" s="663" t="s">
        <v>523</v>
      </c>
      <c r="B202" s="664" t="s">
        <v>3863</v>
      </c>
      <c r="C202" s="664" t="s">
        <v>3662</v>
      </c>
      <c r="D202" s="664" t="s">
        <v>3817</v>
      </c>
      <c r="E202" s="664" t="s">
        <v>3818</v>
      </c>
      <c r="F202" s="667">
        <v>20</v>
      </c>
      <c r="G202" s="667">
        <v>1634</v>
      </c>
      <c r="H202" s="667">
        <v>1</v>
      </c>
      <c r="I202" s="667">
        <v>81.7</v>
      </c>
      <c r="J202" s="667">
        <v>39</v>
      </c>
      <c r="K202" s="667">
        <v>3198</v>
      </c>
      <c r="L202" s="667">
        <v>1.9571603427172584</v>
      </c>
      <c r="M202" s="667">
        <v>82</v>
      </c>
      <c r="N202" s="667">
        <v>45</v>
      </c>
      <c r="O202" s="667">
        <v>3870</v>
      </c>
      <c r="P202" s="680">
        <v>2.3684210526315788</v>
      </c>
      <c r="Q202" s="668">
        <v>86</v>
      </c>
    </row>
    <row r="203" spans="1:17" ht="14.4" customHeight="1" x14ac:dyDescent="0.3">
      <c r="A203" s="663" t="s">
        <v>523</v>
      </c>
      <c r="B203" s="664" t="s">
        <v>3863</v>
      </c>
      <c r="C203" s="664" t="s">
        <v>3662</v>
      </c>
      <c r="D203" s="664" t="s">
        <v>4136</v>
      </c>
      <c r="E203" s="664" t="s">
        <v>4137</v>
      </c>
      <c r="F203" s="667">
        <v>3286</v>
      </c>
      <c r="G203" s="667">
        <v>3502386</v>
      </c>
      <c r="H203" s="667">
        <v>1</v>
      </c>
      <c r="I203" s="667">
        <v>1065.8508825319536</v>
      </c>
      <c r="J203" s="667">
        <v>3458</v>
      </c>
      <c r="K203" s="667">
        <v>3555483</v>
      </c>
      <c r="L203" s="667">
        <v>1.0151602364787891</v>
      </c>
      <c r="M203" s="667">
        <v>1028.1905725853094</v>
      </c>
      <c r="N203" s="667">
        <v>3015</v>
      </c>
      <c r="O203" s="667">
        <v>3136787</v>
      </c>
      <c r="P203" s="680">
        <v>0.8956143040772776</v>
      </c>
      <c r="Q203" s="668">
        <v>1040.3936981757877</v>
      </c>
    </row>
    <row r="204" spans="1:17" ht="14.4" customHeight="1" x14ac:dyDescent="0.3">
      <c r="A204" s="663" t="s">
        <v>523</v>
      </c>
      <c r="B204" s="664" t="s">
        <v>3863</v>
      </c>
      <c r="C204" s="664" t="s">
        <v>3662</v>
      </c>
      <c r="D204" s="664" t="s">
        <v>3744</v>
      </c>
      <c r="E204" s="664" t="s">
        <v>3745</v>
      </c>
      <c r="F204" s="667">
        <v>5</v>
      </c>
      <c r="G204" s="667">
        <v>0</v>
      </c>
      <c r="H204" s="667"/>
      <c r="I204" s="667">
        <v>0</v>
      </c>
      <c r="J204" s="667">
        <v>32</v>
      </c>
      <c r="K204" s="667">
        <v>0</v>
      </c>
      <c r="L204" s="667"/>
      <c r="M204" s="667">
        <v>0</v>
      </c>
      <c r="N204" s="667">
        <v>37</v>
      </c>
      <c r="O204" s="667">
        <v>0</v>
      </c>
      <c r="P204" s="680"/>
      <c r="Q204" s="668">
        <v>0</v>
      </c>
    </row>
    <row r="205" spans="1:17" ht="14.4" customHeight="1" x14ac:dyDescent="0.3">
      <c r="A205" s="663" t="s">
        <v>523</v>
      </c>
      <c r="B205" s="664" t="s">
        <v>3863</v>
      </c>
      <c r="C205" s="664" t="s">
        <v>3662</v>
      </c>
      <c r="D205" s="664" t="s">
        <v>4138</v>
      </c>
      <c r="E205" s="664" t="s">
        <v>4139</v>
      </c>
      <c r="F205" s="667">
        <v>1</v>
      </c>
      <c r="G205" s="667">
        <v>1892</v>
      </c>
      <c r="H205" s="667">
        <v>1</v>
      </c>
      <c r="I205" s="667">
        <v>1892</v>
      </c>
      <c r="J205" s="667">
        <v>4</v>
      </c>
      <c r="K205" s="667">
        <v>7688</v>
      </c>
      <c r="L205" s="667">
        <v>4.0634249471458777</v>
      </c>
      <c r="M205" s="667">
        <v>1922</v>
      </c>
      <c r="N205" s="667"/>
      <c r="O205" s="667"/>
      <c r="P205" s="680"/>
      <c r="Q205" s="668"/>
    </row>
    <row r="206" spans="1:17" ht="14.4" customHeight="1" x14ac:dyDescent="0.3">
      <c r="A206" s="663" t="s">
        <v>523</v>
      </c>
      <c r="B206" s="664" t="s">
        <v>3863</v>
      </c>
      <c r="C206" s="664" t="s">
        <v>3662</v>
      </c>
      <c r="D206" s="664" t="s">
        <v>4140</v>
      </c>
      <c r="E206" s="664" t="s">
        <v>4141</v>
      </c>
      <c r="F206" s="667">
        <v>4</v>
      </c>
      <c r="G206" s="667">
        <v>2751</v>
      </c>
      <c r="H206" s="667">
        <v>1</v>
      </c>
      <c r="I206" s="667">
        <v>687.75</v>
      </c>
      <c r="J206" s="667">
        <v>20</v>
      </c>
      <c r="K206" s="667">
        <v>13820</v>
      </c>
      <c r="L206" s="667">
        <v>5.0236277717193749</v>
      </c>
      <c r="M206" s="667">
        <v>691</v>
      </c>
      <c r="N206" s="667">
        <v>6</v>
      </c>
      <c r="O206" s="667">
        <v>4296</v>
      </c>
      <c r="P206" s="680">
        <v>1.5616139585605235</v>
      </c>
      <c r="Q206" s="668">
        <v>716</v>
      </c>
    </row>
    <row r="207" spans="1:17" ht="14.4" customHeight="1" x14ac:dyDescent="0.3">
      <c r="A207" s="663" t="s">
        <v>523</v>
      </c>
      <c r="B207" s="664" t="s">
        <v>3863</v>
      </c>
      <c r="C207" s="664" t="s">
        <v>3662</v>
      </c>
      <c r="D207" s="664" t="s">
        <v>4142</v>
      </c>
      <c r="E207" s="664" t="s">
        <v>4143</v>
      </c>
      <c r="F207" s="667">
        <v>5</v>
      </c>
      <c r="G207" s="667">
        <v>14296</v>
      </c>
      <c r="H207" s="667">
        <v>1</v>
      </c>
      <c r="I207" s="667">
        <v>2859.2</v>
      </c>
      <c r="J207" s="667">
        <v>4</v>
      </c>
      <c r="K207" s="667">
        <v>11528</v>
      </c>
      <c r="L207" s="667">
        <v>0.80637940682708453</v>
      </c>
      <c r="M207" s="667">
        <v>2882</v>
      </c>
      <c r="N207" s="667">
        <v>2</v>
      </c>
      <c r="O207" s="667">
        <v>6054</v>
      </c>
      <c r="P207" s="680">
        <v>0.42347509792949078</v>
      </c>
      <c r="Q207" s="668">
        <v>3027</v>
      </c>
    </row>
    <row r="208" spans="1:17" ht="14.4" customHeight="1" x14ac:dyDescent="0.3">
      <c r="A208" s="663" t="s">
        <v>523</v>
      </c>
      <c r="B208" s="664" t="s">
        <v>3863</v>
      </c>
      <c r="C208" s="664" t="s">
        <v>3662</v>
      </c>
      <c r="D208" s="664" t="s">
        <v>4144</v>
      </c>
      <c r="E208" s="664" t="s">
        <v>4145</v>
      </c>
      <c r="F208" s="667"/>
      <c r="G208" s="667"/>
      <c r="H208" s="667"/>
      <c r="I208" s="667"/>
      <c r="J208" s="667">
        <v>5</v>
      </c>
      <c r="K208" s="667">
        <v>0</v>
      </c>
      <c r="L208" s="667"/>
      <c r="M208" s="667">
        <v>0</v>
      </c>
      <c r="N208" s="667"/>
      <c r="O208" s="667"/>
      <c r="P208" s="680"/>
      <c r="Q208" s="668"/>
    </row>
    <row r="209" spans="1:17" ht="14.4" customHeight="1" x14ac:dyDescent="0.3">
      <c r="A209" s="663" t="s">
        <v>523</v>
      </c>
      <c r="B209" s="664" t="s">
        <v>3863</v>
      </c>
      <c r="C209" s="664" t="s">
        <v>3662</v>
      </c>
      <c r="D209" s="664" t="s">
        <v>3843</v>
      </c>
      <c r="E209" s="664" t="s">
        <v>3844</v>
      </c>
      <c r="F209" s="667">
        <v>21</v>
      </c>
      <c r="G209" s="667">
        <v>55544</v>
      </c>
      <c r="H209" s="667">
        <v>1</v>
      </c>
      <c r="I209" s="667">
        <v>2644.9523809523807</v>
      </c>
      <c r="J209" s="667">
        <v>22</v>
      </c>
      <c r="K209" s="667">
        <v>58382</v>
      </c>
      <c r="L209" s="667">
        <v>1.0510946276825579</v>
      </c>
      <c r="M209" s="667">
        <v>2653.7272727272725</v>
      </c>
      <c r="N209" s="667">
        <v>15</v>
      </c>
      <c r="O209" s="667">
        <v>41400</v>
      </c>
      <c r="P209" s="680">
        <v>0.74535503384704016</v>
      </c>
      <c r="Q209" s="668">
        <v>2760</v>
      </c>
    </row>
    <row r="210" spans="1:17" ht="14.4" customHeight="1" x14ac:dyDescent="0.3">
      <c r="A210" s="663" t="s">
        <v>523</v>
      </c>
      <c r="B210" s="664" t="s">
        <v>3863</v>
      </c>
      <c r="C210" s="664" t="s">
        <v>3662</v>
      </c>
      <c r="D210" s="664" t="s">
        <v>4146</v>
      </c>
      <c r="E210" s="664" t="s">
        <v>4147</v>
      </c>
      <c r="F210" s="667">
        <v>8</v>
      </c>
      <c r="G210" s="667">
        <v>19834</v>
      </c>
      <c r="H210" s="667">
        <v>1</v>
      </c>
      <c r="I210" s="667">
        <v>2479.25</v>
      </c>
      <c r="J210" s="667">
        <v>9</v>
      </c>
      <c r="K210" s="667">
        <v>22594</v>
      </c>
      <c r="L210" s="667">
        <v>1.1391549863870123</v>
      </c>
      <c r="M210" s="667">
        <v>2510.4444444444443</v>
      </c>
      <c r="N210" s="667">
        <v>6</v>
      </c>
      <c r="O210" s="667">
        <v>15726</v>
      </c>
      <c r="P210" s="680">
        <v>0.79288091156599783</v>
      </c>
      <c r="Q210" s="668">
        <v>2621</v>
      </c>
    </row>
    <row r="211" spans="1:17" ht="14.4" customHeight="1" x14ac:dyDescent="0.3">
      <c r="A211" s="663" t="s">
        <v>523</v>
      </c>
      <c r="B211" s="664" t="s">
        <v>3863</v>
      </c>
      <c r="C211" s="664" t="s">
        <v>3662</v>
      </c>
      <c r="D211" s="664" t="s">
        <v>4148</v>
      </c>
      <c r="E211" s="664" t="s">
        <v>4149</v>
      </c>
      <c r="F211" s="667">
        <v>2</v>
      </c>
      <c r="G211" s="667">
        <v>10522</v>
      </c>
      <c r="H211" s="667">
        <v>1</v>
      </c>
      <c r="I211" s="667">
        <v>5261</v>
      </c>
      <c r="J211" s="667"/>
      <c r="K211" s="667"/>
      <c r="L211" s="667"/>
      <c r="M211" s="667"/>
      <c r="N211" s="667">
        <v>3</v>
      </c>
      <c r="O211" s="667">
        <v>16704</v>
      </c>
      <c r="P211" s="680">
        <v>1.5875308876639422</v>
      </c>
      <c r="Q211" s="668">
        <v>5568</v>
      </c>
    </row>
    <row r="212" spans="1:17" ht="14.4" customHeight="1" x14ac:dyDescent="0.3">
      <c r="A212" s="663" t="s">
        <v>523</v>
      </c>
      <c r="B212" s="664" t="s">
        <v>3863</v>
      </c>
      <c r="C212" s="664" t="s">
        <v>3662</v>
      </c>
      <c r="D212" s="664" t="s">
        <v>4150</v>
      </c>
      <c r="E212" s="664" t="s">
        <v>4151</v>
      </c>
      <c r="F212" s="667">
        <v>19</v>
      </c>
      <c r="G212" s="667">
        <v>42101</v>
      </c>
      <c r="H212" s="667">
        <v>1</v>
      </c>
      <c r="I212" s="667">
        <v>2215.8421052631579</v>
      </c>
      <c r="J212" s="667">
        <v>12</v>
      </c>
      <c r="K212" s="667">
        <v>26796</v>
      </c>
      <c r="L212" s="667">
        <v>0.63646944253105631</v>
      </c>
      <c r="M212" s="667">
        <v>2233</v>
      </c>
      <c r="N212" s="667">
        <v>9</v>
      </c>
      <c r="O212" s="667">
        <v>21078</v>
      </c>
      <c r="P212" s="680">
        <v>0.50065319113560247</v>
      </c>
      <c r="Q212" s="668">
        <v>2342</v>
      </c>
    </row>
    <row r="213" spans="1:17" ht="14.4" customHeight="1" x14ac:dyDescent="0.3">
      <c r="A213" s="663" t="s">
        <v>523</v>
      </c>
      <c r="B213" s="664" t="s">
        <v>3863</v>
      </c>
      <c r="C213" s="664" t="s">
        <v>3662</v>
      </c>
      <c r="D213" s="664" t="s">
        <v>4152</v>
      </c>
      <c r="E213" s="664" t="s">
        <v>4153</v>
      </c>
      <c r="F213" s="667">
        <v>753</v>
      </c>
      <c r="G213" s="667">
        <v>261204</v>
      </c>
      <c r="H213" s="667">
        <v>1</v>
      </c>
      <c r="I213" s="667">
        <v>346.88446215139442</v>
      </c>
      <c r="J213" s="667">
        <v>703</v>
      </c>
      <c r="K213" s="667">
        <v>245345</v>
      </c>
      <c r="L213" s="667">
        <v>0.9392850032924458</v>
      </c>
      <c r="M213" s="667">
        <v>348.99715504978661</v>
      </c>
      <c r="N213" s="667">
        <v>681</v>
      </c>
      <c r="O213" s="667">
        <v>253332</v>
      </c>
      <c r="P213" s="680">
        <v>0.96986263610051915</v>
      </c>
      <c r="Q213" s="668">
        <v>372</v>
      </c>
    </row>
    <row r="214" spans="1:17" ht="14.4" customHeight="1" x14ac:dyDescent="0.3">
      <c r="A214" s="663" t="s">
        <v>523</v>
      </c>
      <c r="B214" s="664" t="s">
        <v>3863</v>
      </c>
      <c r="C214" s="664" t="s">
        <v>3662</v>
      </c>
      <c r="D214" s="664" t="s">
        <v>4154</v>
      </c>
      <c r="E214" s="664" t="s">
        <v>4155</v>
      </c>
      <c r="F214" s="667">
        <v>13</v>
      </c>
      <c r="G214" s="667">
        <v>17520</v>
      </c>
      <c r="H214" s="667">
        <v>1</v>
      </c>
      <c r="I214" s="667">
        <v>1347.6923076923076</v>
      </c>
      <c r="J214" s="667">
        <v>10</v>
      </c>
      <c r="K214" s="667">
        <v>13580</v>
      </c>
      <c r="L214" s="667">
        <v>0.77511415525114158</v>
      </c>
      <c r="M214" s="667">
        <v>1358</v>
      </c>
      <c r="N214" s="667">
        <v>10</v>
      </c>
      <c r="O214" s="667">
        <v>14300</v>
      </c>
      <c r="P214" s="680">
        <v>0.81621004566210043</v>
      </c>
      <c r="Q214" s="668">
        <v>1430</v>
      </c>
    </row>
    <row r="215" spans="1:17" ht="14.4" customHeight="1" x14ac:dyDescent="0.3">
      <c r="A215" s="663" t="s">
        <v>523</v>
      </c>
      <c r="B215" s="664" t="s">
        <v>3863</v>
      </c>
      <c r="C215" s="664" t="s">
        <v>3662</v>
      </c>
      <c r="D215" s="664" t="s">
        <v>4156</v>
      </c>
      <c r="E215" s="664" t="s">
        <v>4157</v>
      </c>
      <c r="F215" s="667">
        <v>82</v>
      </c>
      <c r="G215" s="667">
        <v>199406</v>
      </c>
      <c r="H215" s="667">
        <v>1</v>
      </c>
      <c r="I215" s="667">
        <v>2431.7804878048782</v>
      </c>
      <c r="J215" s="667">
        <v>106</v>
      </c>
      <c r="K215" s="667">
        <v>259898</v>
      </c>
      <c r="L215" s="667">
        <v>1.3033609821168872</v>
      </c>
      <c r="M215" s="667">
        <v>2451.867924528302</v>
      </c>
      <c r="N215" s="667">
        <v>125</v>
      </c>
      <c r="O215" s="667">
        <v>320125</v>
      </c>
      <c r="P215" s="680">
        <v>1.605393017261266</v>
      </c>
      <c r="Q215" s="668">
        <v>2561</v>
      </c>
    </row>
    <row r="216" spans="1:17" ht="14.4" customHeight="1" x14ac:dyDescent="0.3">
      <c r="A216" s="663" t="s">
        <v>523</v>
      </c>
      <c r="B216" s="664" t="s">
        <v>3863</v>
      </c>
      <c r="C216" s="664" t="s">
        <v>3662</v>
      </c>
      <c r="D216" s="664" t="s">
        <v>4158</v>
      </c>
      <c r="E216" s="664" t="s">
        <v>4159</v>
      </c>
      <c r="F216" s="667">
        <v>2</v>
      </c>
      <c r="G216" s="667">
        <v>9108</v>
      </c>
      <c r="H216" s="667">
        <v>1</v>
      </c>
      <c r="I216" s="667">
        <v>4554</v>
      </c>
      <c r="J216" s="667">
        <v>3</v>
      </c>
      <c r="K216" s="667">
        <v>13836</v>
      </c>
      <c r="L216" s="667">
        <v>1.5191040843214756</v>
      </c>
      <c r="M216" s="667">
        <v>4612</v>
      </c>
      <c r="N216" s="667">
        <v>4</v>
      </c>
      <c r="O216" s="667">
        <v>19320</v>
      </c>
      <c r="P216" s="680">
        <v>2.1212121212121211</v>
      </c>
      <c r="Q216" s="668">
        <v>4830</v>
      </c>
    </row>
    <row r="217" spans="1:17" ht="14.4" customHeight="1" x14ac:dyDescent="0.3">
      <c r="A217" s="663" t="s">
        <v>523</v>
      </c>
      <c r="B217" s="664" t="s">
        <v>3863</v>
      </c>
      <c r="C217" s="664" t="s">
        <v>3662</v>
      </c>
      <c r="D217" s="664" t="s">
        <v>4160</v>
      </c>
      <c r="E217" s="664" t="s">
        <v>4161</v>
      </c>
      <c r="F217" s="667">
        <v>2</v>
      </c>
      <c r="G217" s="667">
        <v>10210</v>
      </c>
      <c r="H217" s="667">
        <v>1</v>
      </c>
      <c r="I217" s="667">
        <v>5105</v>
      </c>
      <c r="J217" s="667">
        <v>5</v>
      </c>
      <c r="K217" s="667">
        <v>25660</v>
      </c>
      <c r="L217" s="667">
        <v>2.513222331047992</v>
      </c>
      <c r="M217" s="667">
        <v>5132</v>
      </c>
      <c r="N217" s="667">
        <v>9</v>
      </c>
      <c r="O217" s="667">
        <v>48762</v>
      </c>
      <c r="P217" s="680">
        <v>4.7759059745347701</v>
      </c>
      <c r="Q217" s="668">
        <v>5418</v>
      </c>
    </row>
    <row r="218" spans="1:17" ht="14.4" customHeight="1" x14ac:dyDescent="0.3">
      <c r="A218" s="663" t="s">
        <v>523</v>
      </c>
      <c r="B218" s="664" t="s">
        <v>3863</v>
      </c>
      <c r="C218" s="664" t="s">
        <v>3662</v>
      </c>
      <c r="D218" s="664" t="s">
        <v>4162</v>
      </c>
      <c r="E218" s="664" t="s">
        <v>4163</v>
      </c>
      <c r="F218" s="667">
        <v>4</v>
      </c>
      <c r="G218" s="667">
        <v>11812</v>
      </c>
      <c r="H218" s="667">
        <v>1</v>
      </c>
      <c r="I218" s="667">
        <v>2953</v>
      </c>
      <c r="J218" s="667">
        <v>5</v>
      </c>
      <c r="K218" s="667">
        <v>14837</v>
      </c>
      <c r="L218" s="667">
        <v>1.2560954961056552</v>
      </c>
      <c r="M218" s="667">
        <v>2967.4</v>
      </c>
      <c r="N218" s="667">
        <v>4</v>
      </c>
      <c r="O218" s="667">
        <v>12468</v>
      </c>
      <c r="P218" s="680">
        <v>1.0555367422959703</v>
      </c>
      <c r="Q218" s="668">
        <v>3117</v>
      </c>
    </row>
    <row r="219" spans="1:17" ht="14.4" customHeight="1" x14ac:dyDescent="0.3">
      <c r="A219" s="663" t="s">
        <v>523</v>
      </c>
      <c r="B219" s="664" t="s">
        <v>3863</v>
      </c>
      <c r="C219" s="664" t="s">
        <v>3662</v>
      </c>
      <c r="D219" s="664" t="s">
        <v>4164</v>
      </c>
      <c r="E219" s="664" t="s">
        <v>4165</v>
      </c>
      <c r="F219" s="667">
        <v>2</v>
      </c>
      <c r="G219" s="667">
        <v>2502</v>
      </c>
      <c r="H219" s="667">
        <v>1</v>
      </c>
      <c r="I219" s="667">
        <v>1251</v>
      </c>
      <c r="J219" s="667">
        <v>2</v>
      </c>
      <c r="K219" s="667">
        <v>2546</v>
      </c>
      <c r="L219" s="667">
        <v>1.017585931254996</v>
      </c>
      <c r="M219" s="667">
        <v>1273</v>
      </c>
      <c r="N219" s="667">
        <v>5</v>
      </c>
      <c r="O219" s="667">
        <v>6640</v>
      </c>
      <c r="P219" s="680">
        <v>2.6538768984812151</v>
      </c>
      <c r="Q219" s="668">
        <v>1328</v>
      </c>
    </row>
    <row r="220" spans="1:17" ht="14.4" customHeight="1" x14ac:dyDescent="0.3">
      <c r="A220" s="663" t="s">
        <v>523</v>
      </c>
      <c r="B220" s="664" t="s">
        <v>3863</v>
      </c>
      <c r="C220" s="664" t="s">
        <v>3662</v>
      </c>
      <c r="D220" s="664" t="s">
        <v>4166</v>
      </c>
      <c r="E220" s="664" t="s">
        <v>4167</v>
      </c>
      <c r="F220" s="667">
        <v>2</v>
      </c>
      <c r="G220" s="667">
        <v>4666</v>
      </c>
      <c r="H220" s="667">
        <v>1</v>
      </c>
      <c r="I220" s="667">
        <v>2333</v>
      </c>
      <c r="J220" s="667"/>
      <c r="K220" s="667"/>
      <c r="L220" s="667"/>
      <c r="M220" s="667"/>
      <c r="N220" s="667"/>
      <c r="O220" s="667"/>
      <c r="P220" s="680"/>
      <c r="Q220" s="668"/>
    </row>
    <row r="221" spans="1:17" ht="14.4" customHeight="1" x14ac:dyDescent="0.3">
      <c r="A221" s="663" t="s">
        <v>523</v>
      </c>
      <c r="B221" s="664" t="s">
        <v>3863</v>
      </c>
      <c r="C221" s="664" t="s">
        <v>3662</v>
      </c>
      <c r="D221" s="664" t="s">
        <v>3829</v>
      </c>
      <c r="E221" s="664" t="s">
        <v>3830</v>
      </c>
      <c r="F221" s="667">
        <v>65</v>
      </c>
      <c r="G221" s="667">
        <v>39237</v>
      </c>
      <c r="H221" s="667">
        <v>1</v>
      </c>
      <c r="I221" s="667">
        <v>603.64615384615388</v>
      </c>
      <c r="J221" s="667">
        <v>60</v>
      </c>
      <c r="K221" s="667">
        <v>36480</v>
      </c>
      <c r="L221" s="667">
        <v>0.92973468919642177</v>
      </c>
      <c r="M221" s="667">
        <v>608</v>
      </c>
      <c r="N221" s="667">
        <v>54</v>
      </c>
      <c r="O221" s="667">
        <v>34776</v>
      </c>
      <c r="P221" s="680">
        <v>0.88630629253000992</v>
      </c>
      <c r="Q221" s="668">
        <v>644</v>
      </c>
    </row>
    <row r="222" spans="1:17" ht="14.4" customHeight="1" x14ac:dyDescent="0.3">
      <c r="A222" s="663" t="s">
        <v>523</v>
      </c>
      <c r="B222" s="664" t="s">
        <v>3863</v>
      </c>
      <c r="C222" s="664" t="s">
        <v>3662</v>
      </c>
      <c r="D222" s="664" t="s">
        <v>4168</v>
      </c>
      <c r="E222" s="664" t="s">
        <v>4169</v>
      </c>
      <c r="F222" s="667">
        <v>44</v>
      </c>
      <c r="G222" s="667">
        <v>64324</v>
      </c>
      <c r="H222" s="667">
        <v>1</v>
      </c>
      <c r="I222" s="667">
        <v>1461.909090909091</v>
      </c>
      <c r="J222" s="667">
        <v>37</v>
      </c>
      <c r="K222" s="667">
        <v>54575</v>
      </c>
      <c r="L222" s="667">
        <v>0.84843915179404261</v>
      </c>
      <c r="M222" s="667">
        <v>1475</v>
      </c>
      <c r="N222" s="667">
        <v>36</v>
      </c>
      <c r="O222" s="667">
        <v>55728</v>
      </c>
      <c r="P222" s="680">
        <v>0.86636403208755675</v>
      </c>
      <c r="Q222" s="668">
        <v>1548</v>
      </c>
    </row>
    <row r="223" spans="1:17" ht="14.4" customHeight="1" x14ac:dyDescent="0.3">
      <c r="A223" s="663" t="s">
        <v>523</v>
      </c>
      <c r="B223" s="664" t="s">
        <v>3863</v>
      </c>
      <c r="C223" s="664" t="s">
        <v>3662</v>
      </c>
      <c r="D223" s="664" t="s">
        <v>4170</v>
      </c>
      <c r="E223" s="664" t="s">
        <v>4171</v>
      </c>
      <c r="F223" s="667">
        <v>4</v>
      </c>
      <c r="G223" s="667">
        <v>9400</v>
      </c>
      <c r="H223" s="667">
        <v>1</v>
      </c>
      <c r="I223" s="667">
        <v>2350</v>
      </c>
      <c r="J223" s="667">
        <v>3</v>
      </c>
      <c r="K223" s="667">
        <v>7086</v>
      </c>
      <c r="L223" s="667">
        <v>0.75382978723404259</v>
      </c>
      <c r="M223" s="667">
        <v>2362</v>
      </c>
      <c r="N223" s="667">
        <v>4</v>
      </c>
      <c r="O223" s="667">
        <v>9836</v>
      </c>
      <c r="P223" s="680">
        <v>1.0463829787234042</v>
      </c>
      <c r="Q223" s="668">
        <v>2459</v>
      </c>
    </row>
    <row r="224" spans="1:17" ht="14.4" customHeight="1" x14ac:dyDescent="0.3">
      <c r="A224" s="663" t="s">
        <v>523</v>
      </c>
      <c r="B224" s="664" t="s">
        <v>3863</v>
      </c>
      <c r="C224" s="664" t="s">
        <v>3662</v>
      </c>
      <c r="D224" s="664" t="s">
        <v>4172</v>
      </c>
      <c r="E224" s="664" t="s">
        <v>4173</v>
      </c>
      <c r="F224" s="667">
        <v>12</v>
      </c>
      <c r="G224" s="667">
        <v>37731</v>
      </c>
      <c r="H224" s="667">
        <v>1</v>
      </c>
      <c r="I224" s="667">
        <v>3144.25</v>
      </c>
      <c r="J224" s="667">
        <v>12</v>
      </c>
      <c r="K224" s="667">
        <v>37956</v>
      </c>
      <c r="L224" s="667">
        <v>1.0059632662797169</v>
      </c>
      <c r="M224" s="667">
        <v>3163</v>
      </c>
      <c r="N224" s="667">
        <v>4</v>
      </c>
      <c r="O224" s="667">
        <v>13232</v>
      </c>
      <c r="P224" s="680">
        <v>0.35069306405873157</v>
      </c>
      <c r="Q224" s="668">
        <v>3308</v>
      </c>
    </row>
    <row r="225" spans="1:17" ht="14.4" customHeight="1" x14ac:dyDescent="0.3">
      <c r="A225" s="663" t="s">
        <v>523</v>
      </c>
      <c r="B225" s="664" t="s">
        <v>3863</v>
      </c>
      <c r="C225" s="664" t="s">
        <v>3662</v>
      </c>
      <c r="D225" s="664" t="s">
        <v>4174</v>
      </c>
      <c r="E225" s="664" t="s">
        <v>4175</v>
      </c>
      <c r="F225" s="667">
        <v>5</v>
      </c>
      <c r="G225" s="667">
        <v>15371</v>
      </c>
      <c r="H225" s="667">
        <v>1</v>
      </c>
      <c r="I225" s="667">
        <v>3074.2</v>
      </c>
      <c r="J225" s="667">
        <v>11</v>
      </c>
      <c r="K225" s="667">
        <v>34067</v>
      </c>
      <c r="L225" s="667">
        <v>2.2163164400494439</v>
      </c>
      <c r="M225" s="667">
        <v>3097</v>
      </c>
      <c r="N225" s="667">
        <v>13</v>
      </c>
      <c r="O225" s="667">
        <v>42146</v>
      </c>
      <c r="P225" s="680">
        <v>2.7419165961876262</v>
      </c>
      <c r="Q225" s="668">
        <v>3242</v>
      </c>
    </row>
    <row r="226" spans="1:17" ht="14.4" customHeight="1" x14ac:dyDescent="0.3">
      <c r="A226" s="663" t="s">
        <v>523</v>
      </c>
      <c r="B226" s="664" t="s">
        <v>3863</v>
      </c>
      <c r="C226" s="664" t="s">
        <v>3662</v>
      </c>
      <c r="D226" s="664" t="s">
        <v>4176</v>
      </c>
      <c r="E226" s="664" t="s">
        <v>4177</v>
      </c>
      <c r="F226" s="667">
        <v>12</v>
      </c>
      <c r="G226" s="667">
        <v>44040</v>
      </c>
      <c r="H226" s="667">
        <v>1</v>
      </c>
      <c r="I226" s="667">
        <v>3670</v>
      </c>
      <c r="J226" s="667">
        <v>9</v>
      </c>
      <c r="K226" s="667">
        <v>33192</v>
      </c>
      <c r="L226" s="667">
        <v>0.75367847411444144</v>
      </c>
      <c r="M226" s="667">
        <v>3688</v>
      </c>
      <c r="N226" s="667">
        <v>18</v>
      </c>
      <c r="O226" s="667">
        <v>69822</v>
      </c>
      <c r="P226" s="680">
        <v>1.5854223433242507</v>
      </c>
      <c r="Q226" s="668">
        <v>3879</v>
      </c>
    </row>
    <row r="227" spans="1:17" ht="14.4" customHeight="1" x14ac:dyDescent="0.3">
      <c r="A227" s="663" t="s">
        <v>523</v>
      </c>
      <c r="B227" s="664" t="s">
        <v>3863</v>
      </c>
      <c r="C227" s="664" t="s">
        <v>3662</v>
      </c>
      <c r="D227" s="664" t="s">
        <v>4178</v>
      </c>
      <c r="E227" s="664" t="s">
        <v>4179</v>
      </c>
      <c r="F227" s="667"/>
      <c r="G227" s="667"/>
      <c r="H227" s="667"/>
      <c r="I227" s="667"/>
      <c r="J227" s="667"/>
      <c r="K227" s="667"/>
      <c r="L227" s="667"/>
      <c r="M227" s="667"/>
      <c r="N227" s="667">
        <v>2</v>
      </c>
      <c r="O227" s="667">
        <v>10456</v>
      </c>
      <c r="P227" s="680"/>
      <c r="Q227" s="668">
        <v>5228</v>
      </c>
    </row>
    <row r="228" spans="1:17" ht="14.4" customHeight="1" x14ac:dyDescent="0.3">
      <c r="A228" s="663" t="s">
        <v>523</v>
      </c>
      <c r="B228" s="664" t="s">
        <v>3863</v>
      </c>
      <c r="C228" s="664" t="s">
        <v>3662</v>
      </c>
      <c r="D228" s="664" t="s">
        <v>4180</v>
      </c>
      <c r="E228" s="664" t="s">
        <v>4181</v>
      </c>
      <c r="F228" s="667">
        <v>28</v>
      </c>
      <c r="G228" s="667">
        <v>49544</v>
      </c>
      <c r="H228" s="667">
        <v>1</v>
      </c>
      <c r="I228" s="667">
        <v>1769.4285714285713</v>
      </c>
      <c r="J228" s="667">
        <v>47</v>
      </c>
      <c r="K228" s="667">
        <v>83754</v>
      </c>
      <c r="L228" s="667">
        <v>1.6904973357015987</v>
      </c>
      <c r="M228" s="667">
        <v>1782</v>
      </c>
      <c r="N228" s="667">
        <v>36</v>
      </c>
      <c r="O228" s="667">
        <v>66780</v>
      </c>
      <c r="P228" s="680">
        <v>1.3478927821734217</v>
      </c>
      <c r="Q228" s="668">
        <v>1855</v>
      </c>
    </row>
    <row r="229" spans="1:17" ht="14.4" customHeight="1" x14ac:dyDescent="0.3">
      <c r="A229" s="663" t="s">
        <v>523</v>
      </c>
      <c r="B229" s="664" t="s">
        <v>3863</v>
      </c>
      <c r="C229" s="664" t="s">
        <v>3662</v>
      </c>
      <c r="D229" s="664" t="s">
        <v>4182</v>
      </c>
      <c r="E229" s="664" t="s">
        <v>4183</v>
      </c>
      <c r="F229" s="667">
        <v>2</v>
      </c>
      <c r="G229" s="667">
        <v>5550</v>
      </c>
      <c r="H229" s="667">
        <v>1</v>
      </c>
      <c r="I229" s="667">
        <v>2775</v>
      </c>
      <c r="J229" s="667"/>
      <c r="K229" s="667"/>
      <c r="L229" s="667"/>
      <c r="M229" s="667"/>
      <c r="N229" s="667">
        <v>3</v>
      </c>
      <c r="O229" s="667">
        <v>8796</v>
      </c>
      <c r="P229" s="680">
        <v>1.5848648648648649</v>
      </c>
      <c r="Q229" s="668">
        <v>2932</v>
      </c>
    </row>
    <row r="230" spans="1:17" ht="14.4" customHeight="1" x14ac:dyDescent="0.3">
      <c r="A230" s="663" t="s">
        <v>523</v>
      </c>
      <c r="B230" s="664" t="s">
        <v>3863</v>
      </c>
      <c r="C230" s="664" t="s">
        <v>3662</v>
      </c>
      <c r="D230" s="664" t="s">
        <v>4184</v>
      </c>
      <c r="E230" s="664" t="s">
        <v>4185</v>
      </c>
      <c r="F230" s="667">
        <v>13</v>
      </c>
      <c r="G230" s="667">
        <v>14149</v>
      </c>
      <c r="H230" s="667">
        <v>1</v>
      </c>
      <c r="I230" s="667">
        <v>1088.3846153846155</v>
      </c>
      <c r="J230" s="667">
        <v>8</v>
      </c>
      <c r="K230" s="667">
        <v>8800</v>
      </c>
      <c r="L230" s="667">
        <v>0.62195208141918157</v>
      </c>
      <c r="M230" s="667">
        <v>1100</v>
      </c>
      <c r="N230" s="667">
        <v>8</v>
      </c>
      <c r="O230" s="667">
        <v>9096</v>
      </c>
      <c r="P230" s="680">
        <v>0.64287228779419037</v>
      </c>
      <c r="Q230" s="668">
        <v>1137</v>
      </c>
    </row>
    <row r="231" spans="1:17" ht="14.4" customHeight="1" x14ac:dyDescent="0.3">
      <c r="A231" s="663" t="s">
        <v>523</v>
      </c>
      <c r="B231" s="664" t="s">
        <v>3863</v>
      </c>
      <c r="C231" s="664" t="s">
        <v>3662</v>
      </c>
      <c r="D231" s="664" t="s">
        <v>4186</v>
      </c>
      <c r="E231" s="664" t="s">
        <v>4187</v>
      </c>
      <c r="F231" s="667">
        <v>16</v>
      </c>
      <c r="G231" s="667">
        <v>8526</v>
      </c>
      <c r="H231" s="667">
        <v>1</v>
      </c>
      <c r="I231" s="667">
        <v>532.875</v>
      </c>
      <c r="J231" s="667">
        <v>11</v>
      </c>
      <c r="K231" s="667">
        <v>5918</v>
      </c>
      <c r="L231" s="667">
        <v>0.69411212760966456</v>
      </c>
      <c r="M231" s="667">
        <v>538</v>
      </c>
      <c r="N231" s="667">
        <v>11</v>
      </c>
      <c r="O231" s="667">
        <v>6314</v>
      </c>
      <c r="P231" s="680">
        <v>0.7405582922824302</v>
      </c>
      <c r="Q231" s="668">
        <v>574</v>
      </c>
    </row>
    <row r="232" spans="1:17" ht="14.4" customHeight="1" x14ac:dyDescent="0.3">
      <c r="A232" s="663" t="s">
        <v>523</v>
      </c>
      <c r="B232" s="664" t="s">
        <v>3863</v>
      </c>
      <c r="C232" s="664" t="s">
        <v>3662</v>
      </c>
      <c r="D232" s="664" t="s">
        <v>4188</v>
      </c>
      <c r="E232" s="664" t="s">
        <v>4189</v>
      </c>
      <c r="F232" s="667">
        <v>2</v>
      </c>
      <c r="G232" s="667">
        <v>946</v>
      </c>
      <c r="H232" s="667">
        <v>1</v>
      </c>
      <c r="I232" s="667">
        <v>473</v>
      </c>
      <c r="J232" s="667">
        <v>14</v>
      </c>
      <c r="K232" s="667">
        <v>6664</v>
      </c>
      <c r="L232" s="667">
        <v>7.044397463002114</v>
      </c>
      <c r="M232" s="667">
        <v>476</v>
      </c>
      <c r="N232" s="667">
        <v>7</v>
      </c>
      <c r="O232" s="667">
        <v>3493</v>
      </c>
      <c r="P232" s="680">
        <v>3.6923890063424949</v>
      </c>
      <c r="Q232" s="668">
        <v>499</v>
      </c>
    </row>
    <row r="233" spans="1:17" ht="14.4" customHeight="1" x14ac:dyDescent="0.3">
      <c r="A233" s="663" t="s">
        <v>523</v>
      </c>
      <c r="B233" s="664" t="s">
        <v>3863</v>
      </c>
      <c r="C233" s="664" t="s">
        <v>3662</v>
      </c>
      <c r="D233" s="664" t="s">
        <v>4190</v>
      </c>
      <c r="E233" s="664" t="s">
        <v>4191</v>
      </c>
      <c r="F233" s="667">
        <v>3</v>
      </c>
      <c r="G233" s="667">
        <v>3387</v>
      </c>
      <c r="H233" s="667">
        <v>1</v>
      </c>
      <c r="I233" s="667">
        <v>1129</v>
      </c>
      <c r="J233" s="667"/>
      <c r="K233" s="667"/>
      <c r="L233" s="667"/>
      <c r="M233" s="667"/>
      <c r="N233" s="667"/>
      <c r="O233" s="667"/>
      <c r="P233" s="680"/>
      <c r="Q233" s="668"/>
    </row>
    <row r="234" spans="1:17" ht="14.4" customHeight="1" x14ac:dyDescent="0.3">
      <c r="A234" s="663" t="s">
        <v>523</v>
      </c>
      <c r="B234" s="664" t="s">
        <v>3863</v>
      </c>
      <c r="C234" s="664" t="s">
        <v>3662</v>
      </c>
      <c r="D234" s="664" t="s">
        <v>4192</v>
      </c>
      <c r="E234" s="664" t="s">
        <v>4193</v>
      </c>
      <c r="F234" s="667"/>
      <c r="G234" s="667"/>
      <c r="H234" s="667"/>
      <c r="I234" s="667"/>
      <c r="J234" s="667">
        <v>3</v>
      </c>
      <c r="K234" s="667">
        <v>756</v>
      </c>
      <c r="L234" s="667"/>
      <c r="M234" s="667">
        <v>252</v>
      </c>
      <c r="N234" s="667">
        <v>2</v>
      </c>
      <c r="O234" s="667">
        <v>528</v>
      </c>
      <c r="P234" s="680"/>
      <c r="Q234" s="668">
        <v>264</v>
      </c>
    </row>
    <row r="235" spans="1:17" ht="14.4" customHeight="1" x14ac:dyDescent="0.3">
      <c r="A235" s="663" t="s">
        <v>523</v>
      </c>
      <c r="B235" s="664" t="s">
        <v>3863</v>
      </c>
      <c r="C235" s="664" t="s">
        <v>3662</v>
      </c>
      <c r="D235" s="664" t="s">
        <v>4194</v>
      </c>
      <c r="E235" s="664" t="s">
        <v>4195</v>
      </c>
      <c r="F235" s="667"/>
      <c r="G235" s="667"/>
      <c r="H235" s="667"/>
      <c r="I235" s="667"/>
      <c r="J235" s="667">
        <v>1</v>
      </c>
      <c r="K235" s="667">
        <v>3737</v>
      </c>
      <c r="L235" s="667"/>
      <c r="M235" s="667">
        <v>3737</v>
      </c>
      <c r="N235" s="667"/>
      <c r="O235" s="667"/>
      <c r="P235" s="680"/>
      <c r="Q235" s="668"/>
    </row>
    <row r="236" spans="1:17" ht="14.4" customHeight="1" x14ac:dyDescent="0.3">
      <c r="A236" s="663" t="s">
        <v>523</v>
      </c>
      <c r="B236" s="664" t="s">
        <v>3863</v>
      </c>
      <c r="C236" s="664" t="s">
        <v>3662</v>
      </c>
      <c r="D236" s="664" t="s">
        <v>4196</v>
      </c>
      <c r="E236" s="664" t="s">
        <v>4197</v>
      </c>
      <c r="F236" s="667">
        <v>2</v>
      </c>
      <c r="G236" s="667">
        <v>2464</v>
      </c>
      <c r="H236" s="667">
        <v>1</v>
      </c>
      <c r="I236" s="667">
        <v>1232</v>
      </c>
      <c r="J236" s="667"/>
      <c r="K236" s="667"/>
      <c r="L236" s="667"/>
      <c r="M236" s="667"/>
      <c r="N236" s="667">
        <v>1</v>
      </c>
      <c r="O236" s="667">
        <v>1307</v>
      </c>
      <c r="P236" s="680">
        <v>0.53043831168831168</v>
      </c>
      <c r="Q236" s="668">
        <v>1307</v>
      </c>
    </row>
    <row r="237" spans="1:17" ht="14.4" customHeight="1" x14ac:dyDescent="0.3">
      <c r="A237" s="663" t="s">
        <v>523</v>
      </c>
      <c r="B237" s="664" t="s">
        <v>3863</v>
      </c>
      <c r="C237" s="664" t="s">
        <v>3662</v>
      </c>
      <c r="D237" s="664" t="s">
        <v>4198</v>
      </c>
      <c r="E237" s="664" t="s">
        <v>4199</v>
      </c>
      <c r="F237" s="667">
        <v>1</v>
      </c>
      <c r="G237" s="667">
        <v>1666</v>
      </c>
      <c r="H237" s="667">
        <v>1</v>
      </c>
      <c r="I237" s="667">
        <v>1666</v>
      </c>
      <c r="J237" s="667"/>
      <c r="K237" s="667"/>
      <c r="L237" s="667"/>
      <c r="M237" s="667"/>
      <c r="N237" s="667"/>
      <c r="O237" s="667"/>
      <c r="P237" s="680"/>
      <c r="Q237" s="668"/>
    </row>
    <row r="238" spans="1:17" ht="14.4" customHeight="1" x14ac:dyDescent="0.3">
      <c r="A238" s="663" t="s">
        <v>523</v>
      </c>
      <c r="B238" s="664" t="s">
        <v>3863</v>
      </c>
      <c r="C238" s="664" t="s">
        <v>3662</v>
      </c>
      <c r="D238" s="664" t="s">
        <v>4200</v>
      </c>
      <c r="E238" s="664" t="s">
        <v>4201</v>
      </c>
      <c r="F238" s="667">
        <v>6</v>
      </c>
      <c r="G238" s="667">
        <v>21582</v>
      </c>
      <c r="H238" s="667">
        <v>1</v>
      </c>
      <c r="I238" s="667">
        <v>3597</v>
      </c>
      <c r="J238" s="667">
        <v>3</v>
      </c>
      <c r="K238" s="667">
        <v>10857</v>
      </c>
      <c r="L238" s="667">
        <v>0.50305810397553519</v>
      </c>
      <c r="M238" s="667">
        <v>3619</v>
      </c>
      <c r="N238" s="667">
        <v>1</v>
      </c>
      <c r="O238" s="667">
        <v>3801</v>
      </c>
      <c r="P238" s="680">
        <v>0.17611898804559356</v>
      </c>
      <c r="Q238" s="668">
        <v>3801</v>
      </c>
    </row>
    <row r="239" spans="1:17" ht="14.4" customHeight="1" x14ac:dyDescent="0.3">
      <c r="A239" s="663" t="s">
        <v>523</v>
      </c>
      <c r="B239" s="664" t="s">
        <v>3863</v>
      </c>
      <c r="C239" s="664" t="s">
        <v>3662</v>
      </c>
      <c r="D239" s="664" t="s">
        <v>4202</v>
      </c>
      <c r="E239" s="664" t="s">
        <v>4203</v>
      </c>
      <c r="F239" s="667">
        <v>1</v>
      </c>
      <c r="G239" s="667">
        <v>6381</v>
      </c>
      <c r="H239" s="667">
        <v>1</v>
      </c>
      <c r="I239" s="667">
        <v>6381</v>
      </c>
      <c r="J239" s="667"/>
      <c r="K239" s="667"/>
      <c r="L239" s="667"/>
      <c r="M239" s="667"/>
      <c r="N239" s="667"/>
      <c r="O239" s="667"/>
      <c r="P239" s="680"/>
      <c r="Q239" s="668"/>
    </row>
    <row r="240" spans="1:17" ht="14.4" customHeight="1" x14ac:dyDescent="0.3">
      <c r="A240" s="663" t="s">
        <v>523</v>
      </c>
      <c r="B240" s="664" t="s">
        <v>3863</v>
      </c>
      <c r="C240" s="664" t="s">
        <v>3662</v>
      </c>
      <c r="D240" s="664" t="s">
        <v>4204</v>
      </c>
      <c r="E240" s="664" t="s">
        <v>4205</v>
      </c>
      <c r="F240" s="667"/>
      <c r="G240" s="667"/>
      <c r="H240" s="667"/>
      <c r="I240" s="667"/>
      <c r="J240" s="667">
        <v>1</v>
      </c>
      <c r="K240" s="667">
        <v>2086</v>
      </c>
      <c r="L240" s="667"/>
      <c r="M240" s="667">
        <v>2086</v>
      </c>
      <c r="N240" s="667"/>
      <c r="O240" s="667"/>
      <c r="P240" s="680"/>
      <c r="Q240" s="668"/>
    </row>
    <row r="241" spans="1:17" ht="14.4" customHeight="1" x14ac:dyDescent="0.3">
      <c r="A241" s="663" t="s">
        <v>523</v>
      </c>
      <c r="B241" s="664" t="s">
        <v>3863</v>
      </c>
      <c r="C241" s="664" t="s">
        <v>3662</v>
      </c>
      <c r="D241" s="664" t="s">
        <v>4206</v>
      </c>
      <c r="E241" s="664" t="s">
        <v>4207</v>
      </c>
      <c r="F241" s="667"/>
      <c r="G241" s="667"/>
      <c r="H241" s="667"/>
      <c r="I241" s="667"/>
      <c r="J241" s="667">
        <v>1</v>
      </c>
      <c r="K241" s="667">
        <v>1879</v>
      </c>
      <c r="L241" s="667"/>
      <c r="M241" s="667">
        <v>1879</v>
      </c>
      <c r="N241" s="667"/>
      <c r="O241" s="667"/>
      <c r="P241" s="680"/>
      <c r="Q241" s="668"/>
    </row>
    <row r="242" spans="1:17" ht="14.4" customHeight="1" x14ac:dyDescent="0.3">
      <c r="A242" s="663" t="s">
        <v>523</v>
      </c>
      <c r="B242" s="664" t="s">
        <v>3863</v>
      </c>
      <c r="C242" s="664" t="s">
        <v>3662</v>
      </c>
      <c r="D242" s="664" t="s">
        <v>4208</v>
      </c>
      <c r="E242" s="664" t="s">
        <v>4209</v>
      </c>
      <c r="F242" s="667"/>
      <c r="G242" s="667"/>
      <c r="H242" s="667"/>
      <c r="I242" s="667"/>
      <c r="J242" s="667">
        <v>1</v>
      </c>
      <c r="K242" s="667">
        <v>2553</v>
      </c>
      <c r="L242" s="667"/>
      <c r="M242" s="667">
        <v>2553</v>
      </c>
      <c r="N242" s="667"/>
      <c r="O242" s="667"/>
      <c r="P242" s="680"/>
      <c r="Q242" s="668"/>
    </row>
    <row r="243" spans="1:17" ht="14.4" customHeight="1" x14ac:dyDescent="0.3">
      <c r="A243" s="663" t="s">
        <v>523</v>
      </c>
      <c r="B243" s="664" t="s">
        <v>3863</v>
      </c>
      <c r="C243" s="664" t="s">
        <v>3662</v>
      </c>
      <c r="D243" s="664" t="s">
        <v>4210</v>
      </c>
      <c r="E243" s="664" t="s">
        <v>4211</v>
      </c>
      <c r="F243" s="667"/>
      <c r="G243" s="667"/>
      <c r="H243" s="667"/>
      <c r="I243" s="667"/>
      <c r="J243" s="667">
        <v>1</v>
      </c>
      <c r="K243" s="667">
        <v>2418</v>
      </c>
      <c r="L243" s="667"/>
      <c r="M243" s="667">
        <v>2418</v>
      </c>
      <c r="N243" s="667"/>
      <c r="O243" s="667"/>
      <c r="P243" s="680"/>
      <c r="Q243" s="668"/>
    </row>
    <row r="244" spans="1:17" ht="14.4" customHeight="1" x14ac:dyDescent="0.3">
      <c r="A244" s="663" t="s">
        <v>523</v>
      </c>
      <c r="B244" s="664" t="s">
        <v>3863</v>
      </c>
      <c r="C244" s="664" t="s">
        <v>3662</v>
      </c>
      <c r="D244" s="664" t="s">
        <v>4212</v>
      </c>
      <c r="E244" s="664" t="s">
        <v>4213</v>
      </c>
      <c r="F244" s="667"/>
      <c r="G244" s="667"/>
      <c r="H244" s="667"/>
      <c r="I244" s="667"/>
      <c r="J244" s="667"/>
      <c r="K244" s="667"/>
      <c r="L244" s="667"/>
      <c r="M244" s="667"/>
      <c r="N244" s="667">
        <v>5</v>
      </c>
      <c r="O244" s="667">
        <v>5215</v>
      </c>
      <c r="P244" s="680"/>
      <c r="Q244" s="668">
        <v>1043</v>
      </c>
    </row>
    <row r="245" spans="1:17" ht="14.4" customHeight="1" x14ac:dyDescent="0.3">
      <c r="A245" s="663" t="s">
        <v>523</v>
      </c>
      <c r="B245" s="664" t="s">
        <v>3863</v>
      </c>
      <c r="C245" s="664" t="s">
        <v>3662</v>
      </c>
      <c r="D245" s="664" t="s">
        <v>4214</v>
      </c>
      <c r="E245" s="664" t="s">
        <v>4215</v>
      </c>
      <c r="F245" s="667"/>
      <c r="G245" s="667"/>
      <c r="H245" s="667"/>
      <c r="I245" s="667"/>
      <c r="J245" s="667"/>
      <c r="K245" s="667"/>
      <c r="L245" s="667"/>
      <c r="M245" s="667"/>
      <c r="N245" s="667">
        <v>1</v>
      </c>
      <c r="O245" s="667">
        <v>1723</v>
      </c>
      <c r="P245" s="680"/>
      <c r="Q245" s="668">
        <v>1723</v>
      </c>
    </row>
    <row r="246" spans="1:17" ht="14.4" customHeight="1" x14ac:dyDescent="0.3">
      <c r="A246" s="663" t="s">
        <v>523</v>
      </c>
      <c r="B246" s="664" t="s">
        <v>3863</v>
      </c>
      <c r="C246" s="664" t="s">
        <v>3662</v>
      </c>
      <c r="D246" s="664" t="s">
        <v>4216</v>
      </c>
      <c r="E246" s="664" t="s">
        <v>4217</v>
      </c>
      <c r="F246" s="667"/>
      <c r="G246" s="667"/>
      <c r="H246" s="667"/>
      <c r="I246" s="667"/>
      <c r="J246" s="667"/>
      <c r="K246" s="667"/>
      <c r="L246" s="667"/>
      <c r="M246" s="667"/>
      <c r="N246" s="667">
        <v>1</v>
      </c>
      <c r="O246" s="667">
        <v>1642</v>
      </c>
      <c r="P246" s="680"/>
      <c r="Q246" s="668">
        <v>1642</v>
      </c>
    </row>
    <row r="247" spans="1:17" ht="14.4" customHeight="1" x14ac:dyDescent="0.3">
      <c r="A247" s="663" t="s">
        <v>523</v>
      </c>
      <c r="B247" s="664" t="s">
        <v>3863</v>
      </c>
      <c r="C247" s="664" t="s">
        <v>3662</v>
      </c>
      <c r="D247" s="664" t="s">
        <v>4218</v>
      </c>
      <c r="E247" s="664" t="s">
        <v>4219</v>
      </c>
      <c r="F247" s="667"/>
      <c r="G247" s="667"/>
      <c r="H247" s="667"/>
      <c r="I247" s="667"/>
      <c r="J247" s="667"/>
      <c r="K247" s="667"/>
      <c r="L247" s="667"/>
      <c r="M247" s="667"/>
      <c r="N247" s="667">
        <v>5</v>
      </c>
      <c r="O247" s="667">
        <v>5230</v>
      </c>
      <c r="P247" s="680"/>
      <c r="Q247" s="668">
        <v>1046</v>
      </c>
    </row>
    <row r="248" spans="1:17" ht="14.4" customHeight="1" x14ac:dyDescent="0.3">
      <c r="A248" s="663" t="s">
        <v>523</v>
      </c>
      <c r="B248" s="664" t="s">
        <v>3863</v>
      </c>
      <c r="C248" s="664" t="s">
        <v>3662</v>
      </c>
      <c r="D248" s="664" t="s">
        <v>4220</v>
      </c>
      <c r="E248" s="664" t="s">
        <v>4221</v>
      </c>
      <c r="F248" s="667"/>
      <c r="G248" s="667"/>
      <c r="H248" s="667"/>
      <c r="I248" s="667"/>
      <c r="J248" s="667"/>
      <c r="K248" s="667"/>
      <c r="L248" s="667"/>
      <c r="M248" s="667"/>
      <c r="N248" s="667">
        <v>1</v>
      </c>
      <c r="O248" s="667">
        <v>278</v>
      </c>
      <c r="P248" s="680"/>
      <c r="Q248" s="668">
        <v>278</v>
      </c>
    </row>
    <row r="249" spans="1:17" ht="14.4" customHeight="1" x14ac:dyDescent="0.3">
      <c r="A249" s="663" t="s">
        <v>523</v>
      </c>
      <c r="B249" s="664" t="s">
        <v>3863</v>
      </c>
      <c r="C249" s="664" t="s">
        <v>3662</v>
      </c>
      <c r="D249" s="664" t="s">
        <v>4222</v>
      </c>
      <c r="E249" s="664" t="s">
        <v>4223</v>
      </c>
      <c r="F249" s="667"/>
      <c r="G249" s="667"/>
      <c r="H249" s="667"/>
      <c r="I249" s="667"/>
      <c r="J249" s="667">
        <v>1</v>
      </c>
      <c r="K249" s="667">
        <v>393</v>
      </c>
      <c r="L249" s="667"/>
      <c r="M249" s="667">
        <v>393</v>
      </c>
      <c r="N249" s="667">
        <v>1</v>
      </c>
      <c r="O249" s="667">
        <v>414</v>
      </c>
      <c r="P249" s="680"/>
      <c r="Q249" s="668">
        <v>414</v>
      </c>
    </row>
    <row r="250" spans="1:17" ht="14.4" customHeight="1" x14ac:dyDescent="0.3">
      <c r="A250" s="663" t="s">
        <v>523</v>
      </c>
      <c r="B250" s="664" t="s">
        <v>3863</v>
      </c>
      <c r="C250" s="664" t="s">
        <v>3662</v>
      </c>
      <c r="D250" s="664" t="s">
        <v>4224</v>
      </c>
      <c r="E250" s="664" t="s">
        <v>4225</v>
      </c>
      <c r="F250" s="667"/>
      <c r="G250" s="667"/>
      <c r="H250" s="667"/>
      <c r="I250" s="667"/>
      <c r="J250" s="667"/>
      <c r="K250" s="667"/>
      <c r="L250" s="667"/>
      <c r="M250" s="667"/>
      <c r="N250" s="667">
        <v>1</v>
      </c>
      <c r="O250" s="667">
        <v>4790</v>
      </c>
      <c r="P250" s="680"/>
      <c r="Q250" s="668">
        <v>4790</v>
      </c>
    </row>
    <row r="251" spans="1:17" ht="14.4" customHeight="1" x14ac:dyDescent="0.3">
      <c r="A251" s="663" t="s">
        <v>523</v>
      </c>
      <c r="B251" s="664" t="s">
        <v>3863</v>
      </c>
      <c r="C251" s="664" t="s">
        <v>3662</v>
      </c>
      <c r="D251" s="664" t="s">
        <v>4226</v>
      </c>
      <c r="E251" s="664" t="s">
        <v>4227</v>
      </c>
      <c r="F251" s="667">
        <v>1</v>
      </c>
      <c r="G251" s="667">
        <v>2904</v>
      </c>
      <c r="H251" s="667">
        <v>1</v>
      </c>
      <c r="I251" s="667">
        <v>2904</v>
      </c>
      <c r="J251" s="667"/>
      <c r="K251" s="667"/>
      <c r="L251" s="667"/>
      <c r="M251" s="667"/>
      <c r="N251" s="667"/>
      <c r="O251" s="667"/>
      <c r="P251" s="680"/>
      <c r="Q251" s="668"/>
    </row>
    <row r="252" spans="1:17" ht="14.4" customHeight="1" x14ac:dyDescent="0.3">
      <c r="A252" s="663" t="s">
        <v>523</v>
      </c>
      <c r="B252" s="664" t="s">
        <v>3863</v>
      </c>
      <c r="C252" s="664" t="s">
        <v>3662</v>
      </c>
      <c r="D252" s="664" t="s">
        <v>4228</v>
      </c>
      <c r="E252" s="664" t="s">
        <v>4229</v>
      </c>
      <c r="F252" s="667"/>
      <c r="G252" s="667"/>
      <c r="H252" s="667"/>
      <c r="I252" s="667"/>
      <c r="J252" s="667">
        <v>1</v>
      </c>
      <c r="K252" s="667">
        <v>2639</v>
      </c>
      <c r="L252" s="667"/>
      <c r="M252" s="667">
        <v>2639</v>
      </c>
      <c r="N252" s="667"/>
      <c r="O252" s="667"/>
      <c r="P252" s="680"/>
      <c r="Q252" s="668"/>
    </row>
    <row r="253" spans="1:17" ht="14.4" customHeight="1" x14ac:dyDescent="0.3">
      <c r="A253" s="663" t="s">
        <v>523</v>
      </c>
      <c r="B253" s="664" t="s">
        <v>4230</v>
      </c>
      <c r="C253" s="664" t="s">
        <v>3662</v>
      </c>
      <c r="D253" s="664" t="s">
        <v>4231</v>
      </c>
      <c r="E253" s="664" t="s">
        <v>4232</v>
      </c>
      <c r="F253" s="667"/>
      <c r="G253" s="667"/>
      <c r="H253" s="667"/>
      <c r="I253" s="667"/>
      <c r="J253" s="667">
        <v>2</v>
      </c>
      <c r="K253" s="667">
        <v>838</v>
      </c>
      <c r="L253" s="667"/>
      <c r="M253" s="667">
        <v>419</v>
      </c>
      <c r="N253" s="667"/>
      <c r="O253" s="667"/>
      <c r="P253" s="680"/>
      <c r="Q253" s="668"/>
    </row>
    <row r="254" spans="1:17" ht="14.4" customHeight="1" x14ac:dyDescent="0.3">
      <c r="A254" s="663" t="s">
        <v>523</v>
      </c>
      <c r="B254" s="664" t="s">
        <v>4230</v>
      </c>
      <c r="C254" s="664" t="s">
        <v>3662</v>
      </c>
      <c r="D254" s="664" t="s">
        <v>4233</v>
      </c>
      <c r="E254" s="664" t="s">
        <v>4234</v>
      </c>
      <c r="F254" s="667"/>
      <c r="G254" s="667"/>
      <c r="H254" s="667"/>
      <c r="I254" s="667"/>
      <c r="J254" s="667">
        <v>1</v>
      </c>
      <c r="K254" s="667">
        <v>43</v>
      </c>
      <c r="L254" s="667"/>
      <c r="M254" s="667">
        <v>43</v>
      </c>
      <c r="N254" s="667"/>
      <c r="O254" s="667"/>
      <c r="P254" s="680"/>
      <c r="Q254" s="668"/>
    </row>
    <row r="255" spans="1:17" ht="14.4" customHeight="1" x14ac:dyDescent="0.3">
      <c r="A255" s="663" t="s">
        <v>523</v>
      </c>
      <c r="B255" s="664" t="s">
        <v>4230</v>
      </c>
      <c r="C255" s="664" t="s">
        <v>3662</v>
      </c>
      <c r="D255" s="664" t="s">
        <v>4235</v>
      </c>
      <c r="E255" s="664" t="s">
        <v>4236</v>
      </c>
      <c r="F255" s="667"/>
      <c r="G255" s="667"/>
      <c r="H255" s="667"/>
      <c r="I255" s="667"/>
      <c r="J255" s="667">
        <v>1</v>
      </c>
      <c r="K255" s="667">
        <v>1447</v>
      </c>
      <c r="L255" s="667"/>
      <c r="M255" s="667">
        <v>1447</v>
      </c>
      <c r="N255" s="667"/>
      <c r="O255" s="667"/>
      <c r="P255" s="680"/>
      <c r="Q255" s="668"/>
    </row>
    <row r="256" spans="1:17" ht="14.4" customHeight="1" x14ac:dyDescent="0.3">
      <c r="A256" s="663" t="s">
        <v>4237</v>
      </c>
      <c r="B256" s="664" t="s">
        <v>3791</v>
      </c>
      <c r="C256" s="664" t="s">
        <v>3662</v>
      </c>
      <c r="D256" s="664" t="s">
        <v>3813</v>
      </c>
      <c r="E256" s="664" t="s">
        <v>3814</v>
      </c>
      <c r="F256" s="667"/>
      <c r="G256" s="667"/>
      <c r="H256" s="667"/>
      <c r="I256" s="667"/>
      <c r="J256" s="667">
        <v>1</v>
      </c>
      <c r="K256" s="667">
        <v>118</v>
      </c>
      <c r="L256" s="667"/>
      <c r="M256" s="667">
        <v>118</v>
      </c>
      <c r="N256" s="667"/>
      <c r="O256" s="667"/>
      <c r="P256" s="680"/>
      <c r="Q256" s="668"/>
    </row>
    <row r="257" spans="1:17" ht="14.4" customHeight="1" thickBot="1" x14ac:dyDescent="0.35">
      <c r="A257" s="669" t="s">
        <v>4237</v>
      </c>
      <c r="B257" s="670" t="s">
        <v>3791</v>
      </c>
      <c r="C257" s="670" t="s">
        <v>3662</v>
      </c>
      <c r="D257" s="670" t="s">
        <v>3734</v>
      </c>
      <c r="E257" s="670" t="s">
        <v>3735</v>
      </c>
      <c r="F257" s="673"/>
      <c r="G257" s="673"/>
      <c r="H257" s="673"/>
      <c r="I257" s="673"/>
      <c r="J257" s="673">
        <v>1</v>
      </c>
      <c r="K257" s="673">
        <v>33.33</v>
      </c>
      <c r="L257" s="673"/>
      <c r="M257" s="673">
        <v>33.33</v>
      </c>
      <c r="N257" s="673"/>
      <c r="O257" s="673"/>
      <c r="P257" s="681"/>
      <c r="Q257" s="674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533.28399999999999</v>
      </c>
      <c r="C5" s="114">
        <v>529.67600000000004</v>
      </c>
      <c r="D5" s="114">
        <v>498.51400000000001</v>
      </c>
      <c r="E5" s="131">
        <v>0.94116780824504032</v>
      </c>
      <c r="F5" s="132">
        <v>372</v>
      </c>
      <c r="G5" s="114">
        <v>347</v>
      </c>
      <c r="H5" s="114">
        <v>334</v>
      </c>
      <c r="I5" s="133">
        <v>0.96253602305475505</v>
      </c>
      <c r="J5" s="123"/>
      <c r="K5" s="123"/>
      <c r="L5" s="7">
        <f>D5-B5</f>
        <v>-34.769999999999982</v>
      </c>
      <c r="M5" s="8">
        <f>H5-F5</f>
        <v>-38</v>
      </c>
    </row>
    <row r="6" spans="1:13" ht="14.4" hidden="1" customHeight="1" outlineLevel="1" x14ac:dyDescent="0.3">
      <c r="A6" s="119" t="s">
        <v>169</v>
      </c>
      <c r="B6" s="122">
        <v>112.19199999999999</v>
      </c>
      <c r="C6" s="113">
        <v>85.484999999999999</v>
      </c>
      <c r="D6" s="113">
        <v>107.485</v>
      </c>
      <c r="E6" s="134">
        <v>1.2573550915365268</v>
      </c>
      <c r="F6" s="135">
        <v>73</v>
      </c>
      <c r="G6" s="113">
        <v>67</v>
      </c>
      <c r="H6" s="113">
        <v>68</v>
      </c>
      <c r="I6" s="136">
        <v>1.0149253731343284</v>
      </c>
      <c r="J6" s="123"/>
      <c r="K6" s="123"/>
      <c r="L6" s="5">
        <f t="shared" ref="L6:L11" si="0">D6-B6</f>
        <v>-4.7069999999999936</v>
      </c>
      <c r="M6" s="6">
        <f t="shared" ref="M6:M13" si="1">H6-F6</f>
        <v>-5</v>
      </c>
    </row>
    <row r="7" spans="1:13" ht="14.4" hidden="1" customHeight="1" outlineLevel="1" x14ac:dyDescent="0.3">
      <c r="A7" s="119" t="s">
        <v>170</v>
      </c>
      <c r="B7" s="122">
        <v>271.57600000000002</v>
      </c>
      <c r="C7" s="113">
        <v>289.33100000000002</v>
      </c>
      <c r="D7" s="113">
        <v>272.25700000000001</v>
      </c>
      <c r="E7" s="134">
        <v>0.94098800335947408</v>
      </c>
      <c r="F7" s="135">
        <v>207</v>
      </c>
      <c r="G7" s="113">
        <v>191</v>
      </c>
      <c r="H7" s="113">
        <v>184</v>
      </c>
      <c r="I7" s="136">
        <v>0.96335078534031415</v>
      </c>
      <c r="J7" s="123"/>
      <c r="K7" s="123"/>
      <c r="L7" s="5">
        <f t="shared" si="0"/>
        <v>0.68099999999998317</v>
      </c>
      <c r="M7" s="6">
        <f t="shared" si="1"/>
        <v>-23</v>
      </c>
    </row>
    <row r="8" spans="1:13" ht="14.4" hidden="1" customHeight="1" outlineLevel="1" x14ac:dyDescent="0.3">
      <c r="A8" s="119" t="s">
        <v>171</v>
      </c>
      <c r="B8" s="122">
        <v>43.674999999999997</v>
      </c>
      <c r="C8" s="113">
        <v>48.683</v>
      </c>
      <c r="D8" s="113">
        <v>29.803999999999998</v>
      </c>
      <c r="E8" s="134">
        <v>0.61220549267711522</v>
      </c>
      <c r="F8" s="135">
        <v>32</v>
      </c>
      <c r="G8" s="113">
        <v>33</v>
      </c>
      <c r="H8" s="113">
        <v>25</v>
      </c>
      <c r="I8" s="136">
        <v>0.75757575757575757</v>
      </c>
      <c r="J8" s="123"/>
      <c r="K8" s="123"/>
      <c r="L8" s="5">
        <f t="shared" si="0"/>
        <v>-13.870999999999999</v>
      </c>
      <c r="M8" s="6">
        <f t="shared" si="1"/>
        <v>-7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525</v>
      </c>
      <c r="F9" s="135">
        <v>0</v>
      </c>
      <c r="G9" s="113">
        <v>0</v>
      </c>
      <c r="H9" s="113">
        <v>0</v>
      </c>
      <c r="I9" s="136" t="s">
        <v>525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151.95500000000001</v>
      </c>
      <c r="C10" s="113">
        <v>145.37</v>
      </c>
      <c r="D10" s="113">
        <v>143.768</v>
      </c>
      <c r="E10" s="134">
        <v>0.98897984453463572</v>
      </c>
      <c r="F10" s="135">
        <v>106</v>
      </c>
      <c r="G10" s="113">
        <v>98</v>
      </c>
      <c r="H10" s="113">
        <v>109</v>
      </c>
      <c r="I10" s="136">
        <v>1.1122448979591837</v>
      </c>
      <c r="J10" s="123"/>
      <c r="K10" s="123"/>
      <c r="L10" s="5">
        <f t="shared" si="0"/>
        <v>-8.1870000000000118</v>
      </c>
      <c r="M10" s="6">
        <f t="shared" si="1"/>
        <v>3</v>
      </c>
    </row>
    <row r="11" spans="1:13" ht="14.4" hidden="1" customHeight="1" outlineLevel="1" x14ac:dyDescent="0.3">
      <c r="A11" s="119" t="s">
        <v>174</v>
      </c>
      <c r="B11" s="122">
        <v>53.249000000000002</v>
      </c>
      <c r="C11" s="113">
        <v>70.55</v>
      </c>
      <c r="D11" s="113">
        <v>55.969000000000001</v>
      </c>
      <c r="E11" s="134">
        <v>0.79332388377037566</v>
      </c>
      <c r="F11" s="135">
        <v>36</v>
      </c>
      <c r="G11" s="113">
        <v>41</v>
      </c>
      <c r="H11" s="113">
        <v>36</v>
      </c>
      <c r="I11" s="136">
        <v>0.87804878048780488</v>
      </c>
      <c r="J11" s="123"/>
      <c r="K11" s="123"/>
      <c r="L11" s="5">
        <f t="shared" si="0"/>
        <v>2.7199999999999989</v>
      </c>
      <c r="M11" s="6">
        <f t="shared" si="1"/>
        <v>0</v>
      </c>
    </row>
    <row r="12" spans="1:13" ht="14.4" hidden="1" customHeight="1" outlineLevel="1" thickBot="1" x14ac:dyDescent="0.35">
      <c r="A12" s="244" t="s">
        <v>211</v>
      </c>
      <c r="B12" s="245">
        <v>10.750999999999999</v>
      </c>
      <c r="C12" s="246">
        <v>6.157</v>
      </c>
      <c r="D12" s="246">
        <v>17.800999999999998</v>
      </c>
      <c r="E12" s="247">
        <v>2.8911807698554486</v>
      </c>
      <c r="F12" s="248">
        <v>5</v>
      </c>
      <c r="G12" s="246">
        <v>3</v>
      </c>
      <c r="H12" s="246">
        <v>8</v>
      </c>
      <c r="I12" s="249">
        <v>2.6666666666666665</v>
      </c>
      <c r="J12" s="123"/>
      <c r="K12" s="123"/>
      <c r="L12" s="250">
        <f>D12-B12</f>
        <v>7.0499999999999989</v>
      </c>
      <c r="M12" s="251">
        <f>H12-F12</f>
        <v>3</v>
      </c>
    </row>
    <row r="13" spans="1:13" ht="14.4" customHeight="1" collapsed="1" thickBot="1" x14ac:dyDescent="0.35">
      <c r="A13" s="120" t="s">
        <v>3</v>
      </c>
      <c r="B13" s="115">
        <f>SUM(B5:B12)</f>
        <v>1176.682</v>
      </c>
      <c r="C13" s="116">
        <f>SUM(C5:C12)</f>
        <v>1175.252</v>
      </c>
      <c r="D13" s="116">
        <f>SUM(D5:D12)</f>
        <v>1125.598</v>
      </c>
      <c r="E13" s="137">
        <f>IF(OR(D13=0,B13=0),0,D13/B13)</f>
        <v>0.95658640142366413</v>
      </c>
      <c r="F13" s="138">
        <f>SUM(F5:F12)</f>
        <v>831</v>
      </c>
      <c r="G13" s="116">
        <f>SUM(G5:G12)</f>
        <v>780</v>
      </c>
      <c r="H13" s="116">
        <f>SUM(H5:H12)</f>
        <v>764</v>
      </c>
      <c r="I13" s="139">
        <f>IF(OR(H13=0,F13=0),0,H13/F13)</f>
        <v>0.91937424789410349</v>
      </c>
      <c r="J13" s="123"/>
      <c r="K13" s="123"/>
      <c r="L13" s="129">
        <f>D13-B13</f>
        <v>-51.08400000000006</v>
      </c>
      <c r="M13" s="140">
        <f t="shared" si="1"/>
        <v>-67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533.28399999999999</v>
      </c>
      <c r="C18" s="114">
        <v>529.67600000000004</v>
      </c>
      <c r="D18" s="114">
        <v>498.51400000000001</v>
      </c>
      <c r="E18" s="131">
        <v>0.94116780824504032</v>
      </c>
      <c r="F18" s="121">
        <v>372</v>
      </c>
      <c r="G18" s="114">
        <v>347</v>
      </c>
      <c r="H18" s="114">
        <v>334</v>
      </c>
      <c r="I18" s="133">
        <v>0.96253602305475505</v>
      </c>
      <c r="J18" s="575">
        <v>0.91871999999999998</v>
      </c>
      <c r="K18" s="576"/>
      <c r="L18" s="147">
        <f>D18-B18</f>
        <v>-34.769999999999982</v>
      </c>
      <c r="M18" s="148">
        <f>H18-F18</f>
        <v>-38</v>
      </c>
    </row>
    <row r="19" spans="1:13" ht="14.4" hidden="1" customHeight="1" outlineLevel="1" x14ac:dyDescent="0.3">
      <c r="A19" s="119" t="s">
        <v>169</v>
      </c>
      <c r="B19" s="122">
        <v>112.19199999999999</v>
      </c>
      <c r="C19" s="113">
        <v>85.484999999999999</v>
      </c>
      <c r="D19" s="113">
        <v>107.485</v>
      </c>
      <c r="E19" s="134">
        <v>1.2573550915365268</v>
      </c>
      <c r="F19" s="122">
        <v>73</v>
      </c>
      <c r="G19" s="113">
        <v>67</v>
      </c>
      <c r="H19" s="113">
        <v>68</v>
      </c>
      <c r="I19" s="136">
        <v>1.0149253731343284</v>
      </c>
      <c r="J19" s="575">
        <v>0.99456</v>
      </c>
      <c r="K19" s="576"/>
      <c r="L19" s="149">
        <f t="shared" ref="L19:L26" si="2">D19-B19</f>
        <v>-4.7069999999999936</v>
      </c>
      <c r="M19" s="150">
        <f t="shared" ref="M19:M26" si="3">H19-F19</f>
        <v>-5</v>
      </c>
    </row>
    <row r="20" spans="1:13" ht="14.4" hidden="1" customHeight="1" outlineLevel="1" x14ac:dyDescent="0.3">
      <c r="A20" s="119" t="s">
        <v>170</v>
      </c>
      <c r="B20" s="122">
        <v>271.57600000000002</v>
      </c>
      <c r="C20" s="113">
        <v>289.33100000000002</v>
      </c>
      <c r="D20" s="113">
        <v>272.25700000000001</v>
      </c>
      <c r="E20" s="134">
        <v>0.94098800335947408</v>
      </c>
      <c r="F20" s="122">
        <v>207</v>
      </c>
      <c r="G20" s="113">
        <v>191</v>
      </c>
      <c r="H20" s="113">
        <v>184</v>
      </c>
      <c r="I20" s="136">
        <v>0.96335078534031415</v>
      </c>
      <c r="J20" s="575">
        <v>0.96671999999999991</v>
      </c>
      <c r="K20" s="576"/>
      <c r="L20" s="149">
        <f t="shared" si="2"/>
        <v>0.68099999999998317</v>
      </c>
      <c r="M20" s="150">
        <f t="shared" si="3"/>
        <v>-23</v>
      </c>
    </row>
    <row r="21" spans="1:13" ht="14.4" hidden="1" customHeight="1" outlineLevel="1" x14ac:dyDescent="0.3">
      <c r="A21" s="119" t="s">
        <v>171</v>
      </c>
      <c r="B21" s="122">
        <v>43.674999999999997</v>
      </c>
      <c r="C21" s="113">
        <v>48.683</v>
      </c>
      <c r="D21" s="113">
        <v>29.803999999999998</v>
      </c>
      <c r="E21" s="134">
        <v>0.61220549267711522</v>
      </c>
      <c r="F21" s="122">
        <v>32</v>
      </c>
      <c r="G21" s="113">
        <v>33</v>
      </c>
      <c r="H21" s="113">
        <v>25</v>
      </c>
      <c r="I21" s="136">
        <v>0.75757575757575757</v>
      </c>
      <c r="J21" s="575">
        <v>1.11744</v>
      </c>
      <c r="K21" s="576"/>
      <c r="L21" s="149">
        <f t="shared" si="2"/>
        <v>-13.870999999999999</v>
      </c>
      <c r="M21" s="150">
        <f t="shared" si="3"/>
        <v>-7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525</v>
      </c>
      <c r="F22" s="122">
        <v>0</v>
      </c>
      <c r="G22" s="113">
        <v>0</v>
      </c>
      <c r="H22" s="113">
        <v>0</v>
      </c>
      <c r="I22" s="136" t="s">
        <v>525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151.95500000000001</v>
      </c>
      <c r="C23" s="113">
        <v>145.37</v>
      </c>
      <c r="D23" s="113">
        <v>143.768</v>
      </c>
      <c r="E23" s="134">
        <v>0.98897984453463572</v>
      </c>
      <c r="F23" s="122">
        <v>106</v>
      </c>
      <c r="G23" s="113">
        <v>98</v>
      </c>
      <c r="H23" s="113">
        <v>109</v>
      </c>
      <c r="I23" s="136">
        <v>1.1122448979591837</v>
      </c>
      <c r="J23" s="575">
        <v>0.98495999999999995</v>
      </c>
      <c r="K23" s="576"/>
      <c r="L23" s="149">
        <f t="shared" si="2"/>
        <v>-8.1870000000000118</v>
      </c>
      <c r="M23" s="150">
        <f t="shared" si="3"/>
        <v>3</v>
      </c>
    </row>
    <row r="24" spans="1:13" ht="14.4" hidden="1" customHeight="1" outlineLevel="1" x14ac:dyDescent="0.3">
      <c r="A24" s="119" t="s">
        <v>174</v>
      </c>
      <c r="B24" s="122">
        <v>53.249000000000002</v>
      </c>
      <c r="C24" s="113">
        <v>70.55</v>
      </c>
      <c r="D24" s="113">
        <v>55.969000000000001</v>
      </c>
      <c r="E24" s="134">
        <v>0.79332388377037566</v>
      </c>
      <c r="F24" s="122">
        <v>36</v>
      </c>
      <c r="G24" s="113">
        <v>41</v>
      </c>
      <c r="H24" s="113">
        <v>36</v>
      </c>
      <c r="I24" s="136">
        <v>0.87804878048780488</v>
      </c>
      <c r="J24" s="575">
        <v>1.0147199999999998</v>
      </c>
      <c r="K24" s="576"/>
      <c r="L24" s="149">
        <f t="shared" si="2"/>
        <v>2.7199999999999989</v>
      </c>
      <c r="M24" s="150">
        <f t="shared" si="3"/>
        <v>0</v>
      </c>
    </row>
    <row r="25" spans="1:13" ht="14.4" hidden="1" customHeight="1" outlineLevel="1" thickBot="1" x14ac:dyDescent="0.35">
      <c r="A25" s="244" t="s">
        <v>211</v>
      </c>
      <c r="B25" s="245">
        <v>10.750999999999999</v>
      </c>
      <c r="C25" s="246">
        <v>6.157</v>
      </c>
      <c r="D25" s="246">
        <v>17.800999999999998</v>
      </c>
      <c r="E25" s="247">
        <v>2.8911807698554486</v>
      </c>
      <c r="F25" s="245">
        <v>5</v>
      </c>
      <c r="G25" s="246">
        <v>3</v>
      </c>
      <c r="H25" s="246">
        <v>8</v>
      </c>
      <c r="I25" s="249">
        <v>2.6666666666666665</v>
      </c>
      <c r="J25" s="364"/>
      <c r="K25" s="365"/>
      <c r="L25" s="252">
        <f>D25-B25</f>
        <v>7.0499999999999989</v>
      </c>
      <c r="M25" s="253">
        <f>H25-F25</f>
        <v>3</v>
      </c>
    </row>
    <row r="26" spans="1:13" ht="14.4" customHeight="1" collapsed="1" thickBot="1" x14ac:dyDescent="0.35">
      <c r="A26" s="151" t="s">
        <v>3</v>
      </c>
      <c r="B26" s="152">
        <f>SUM(B18:B25)</f>
        <v>1176.682</v>
      </c>
      <c r="C26" s="153">
        <f>SUM(C18:C25)</f>
        <v>1175.252</v>
      </c>
      <c r="D26" s="153">
        <f>SUM(D18:D25)</f>
        <v>1125.598</v>
      </c>
      <c r="E26" s="154">
        <f>IF(OR(D26=0,B26=0),0,D26/B26)</f>
        <v>0.95658640142366413</v>
      </c>
      <c r="F26" s="152">
        <f>SUM(F18:F25)</f>
        <v>831</v>
      </c>
      <c r="G26" s="153">
        <f>SUM(G18:G25)</f>
        <v>780</v>
      </c>
      <c r="H26" s="153">
        <f>SUM(H18:H25)</f>
        <v>764</v>
      </c>
      <c r="I26" s="155">
        <f>IF(OR(H26=0,F26=0),0,H26/F26)</f>
        <v>0.91937424789410349</v>
      </c>
      <c r="J26" s="123"/>
      <c r="K26" s="123"/>
      <c r="L26" s="145">
        <f t="shared" si="2"/>
        <v>-51.08400000000006</v>
      </c>
      <c r="M26" s="156">
        <f t="shared" si="3"/>
        <v>-67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525</v>
      </c>
      <c r="F31" s="132">
        <v>0</v>
      </c>
      <c r="G31" s="114">
        <v>0</v>
      </c>
      <c r="H31" s="114">
        <v>0</v>
      </c>
      <c r="I31" s="133" t="s">
        <v>525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525</v>
      </c>
      <c r="F32" s="135">
        <v>0</v>
      </c>
      <c r="G32" s="113">
        <v>0</v>
      </c>
      <c r="H32" s="113">
        <v>0</v>
      </c>
      <c r="I32" s="136" t="s">
        <v>525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525</v>
      </c>
      <c r="F33" s="135">
        <v>0</v>
      </c>
      <c r="G33" s="113">
        <v>0</v>
      </c>
      <c r="H33" s="113">
        <v>0</v>
      </c>
      <c r="I33" s="136" t="s">
        <v>525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525</v>
      </c>
      <c r="F34" s="135">
        <v>0</v>
      </c>
      <c r="G34" s="113">
        <v>0</v>
      </c>
      <c r="H34" s="113">
        <v>0</v>
      </c>
      <c r="I34" s="136" t="s">
        <v>525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525</v>
      </c>
      <c r="F35" s="135">
        <v>0</v>
      </c>
      <c r="G35" s="113">
        <v>0</v>
      </c>
      <c r="H35" s="113">
        <v>0</v>
      </c>
      <c r="I35" s="136" t="s">
        <v>525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525</v>
      </c>
      <c r="F36" s="135">
        <v>0</v>
      </c>
      <c r="G36" s="113">
        <v>0</v>
      </c>
      <c r="H36" s="113">
        <v>0</v>
      </c>
      <c r="I36" s="136" t="s">
        <v>525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525</v>
      </c>
      <c r="F37" s="135">
        <v>0</v>
      </c>
      <c r="G37" s="113">
        <v>0</v>
      </c>
      <c r="H37" s="113">
        <v>0</v>
      </c>
      <c r="I37" s="136" t="s">
        <v>525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525</v>
      </c>
      <c r="F38" s="248">
        <v>0</v>
      </c>
      <c r="G38" s="246">
        <v>0</v>
      </c>
      <c r="H38" s="246">
        <v>0</v>
      </c>
      <c r="I38" s="249" t="s">
        <v>525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1668</v>
      </c>
      <c r="C36" s="204">
        <v>1562</v>
      </c>
      <c r="D36" s="87">
        <f t="shared" si="0"/>
        <v>-106</v>
      </c>
      <c r="E36" s="88">
        <f t="shared" si="1"/>
        <v>0.93645083932853712</v>
      </c>
      <c r="F36" s="89">
        <v>314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>
        <v>2132</v>
      </c>
      <c r="C37" s="204">
        <v>2025</v>
      </c>
      <c r="D37" s="87">
        <f t="shared" si="0"/>
        <v>-107</v>
      </c>
      <c r="E37" s="88">
        <f t="shared" si="1"/>
        <v>0.94981238273921198</v>
      </c>
      <c r="F37" s="89">
        <v>418</v>
      </c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>
        <v>2476</v>
      </c>
      <c r="C38" s="204">
        <v>2336</v>
      </c>
      <c r="D38" s="87">
        <f t="shared" si="0"/>
        <v>-140</v>
      </c>
      <c r="E38" s="88">
        <f t="shared" si="1"/>
        <v>0.94345718901453957</v>
      </c>
      <c r="F38" s="89">
        <v>469</v>
      </c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>
        <v>2772</v>
      </c>
      <c r="C39" s="204">
        <v>2616</v>
      </c>
      <c r="D39" s="87">
        <f t="shared" si="0"/>
        <v>-156</v>
      </c>
      <c r="E39" s="88">
        <f t="shared" si="1"/>
        <v>0.94372294372294374</v>
      </c>
      <c r="F39" s="89">
        <v>512</v>
      </c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>
        <v>3075</v>
      </c>
      <c r="C40" s="204">
        <v>2913</v>
      </c>
      <c r="D40" s="87">
        <f t="shared" si="0"/>
        <v>-162</v>
      </c>
      <c r="E40" s="88">
        <f t="shared" si="1"/>
        <v>0.94731707317073166</v>
      </c>
      <c r="F40" s="89">
        <v>584</v>
      </c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>
        <v>3450</v>
      </c>
      <c r="C41" s="204">
        <v>3284</v>
      </c>
      <c r="D41" s="87">
        <f t="shared" si="0"/>
        <v>-166</v>
      </c>
      <c r="E41" s="88">
        <f t="shared" si="1"/>
        <v>0.9518840579710145</v>
      </c>
      <c r="F41" s="89">
        <v>671</v>
      </c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>
        <v>3875</v>
      </c>
      <c r="C42" s="204">
        <v>3618</v>
      </c>
      <c r="D42" s="87">
        <f t="shared" si="0"/>
        <v>-257</v>
      </c>
      <c r="E42" s="88">
        <f t="shared" si="1"/>
        <v>0.93367741935483872</v>
      </c>
      <c r="F42" s="89">
        <v>708</v>
      </c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>
        <v>4210</v>
      </c>
      <c r="C43" s="204">
        <v>3893</v>
      </c>
      <c r="D43" s="87">
        <f t="shared" si="0"/>
        <v>-317</v>
      </c>
      <c r="E43" s="88">
        <f t="shared" si="1"/>
        <v>0.92470308788598576</v>
      </c>
      <c r="F43" s="89">
        <v>743</v>
      </c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9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4404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63"/>
      <c r="B4" s="864" t="s">
        <v>84</v>
      </c>
      <c r="C4" s="865" t="s">
        <v>72</v>
      </c>
      <c r="D4" s="866" t="s">
        <v>85</v>
      </c>
      <c r="E4" s="864" t="s">
        <v>84</v>
      </c>
      <c r="F4" s="865" t="s">
        <v>72</v>
      </c>
      <c r="G4" s="866" t="s">
        <v>85</v>
      </c>
      <c r="H4" s="864" t="s">
        <v>84</v>
      </c>
      <c r="I4" s="865" t="s">
        <v>72</v>
      </c>
      <c r="J4" s="866" t="s">
        <v>85</v>
      </c>
      <c r="K4" s="867"/>
      <c r="L4" s="868"/>
      <c r="M4" s="868"/>
      <c r="N4" s="868"/>
      <c r="O4" s="869"/>
      <c r="P4" s="870"/>
      <c r="Q4" s="871" t="s">
        <v>73</v>
      </c>
      <c r="R4" s="872" t="s">
        <v>72</v>
      </c>
      <c r="S4" s="873" t="s">
        <v>86</v>
      </c>
      <c r="T4" s="874" t="s">
        <v>87</v>
      </c>
      <c r="U4" s="874" t="s">
        <v>88</v>
      </c>
      <c r="V4" s="875" t="s">
        <v>2</v>
      </c>
      <c r="W4" s="876" t="s">
        <v>89</v>
      </c>
    </row>
    <row r="5" spans="1:23" ht="14.4" customHeight="1" x14ac:dyDescent="0.3">
      <c r="A5" s="906" t="s">
        <v>4239</v>
      </c>
      <c r="B5" s="877">
        <v>1</v>
      </c>
      <c r="C5" s="878">
        <v>7.28</v>
      </c>
      <c r="D5" s="879">
        <v>22</v>
      </c>
      <c r="E5" s="880"/>
      <c r="F5" s="881"/>
      <c r="G5" s="882"/>
      <c r="H5" s="883"/>
      <c r="I5" s="884"/>
      <c r="J5" s="885"/>
      <c r="K5" s="886">
        <v>7.09</v>
      </c>
      <c r="L5" s="883">
        <v>5</v>
      </c>
      <c r="M5" s="883">
        <v>45</v>
      </c>
      <c r="N5" s="887">
        <v>15</v>
      </c>
      <c r="O5" s="883" t="s">
        <v>4240</v>
      </c>
      <c r="P5" s="888" t="s">
        <v>4241</v>
      </c>
      <c r="Q5" s="889">
        <f>H5-B5</f>
        <v>-1</v>
      </c>
      <c r="R5" s="889">
        <f>I5-C5</f>
        <v>-7.28</v>
      </c>
      <c r="S5" s="877" t="str">
        <f>IF(H5=0,"",H5*N5)</f>
        <v/>
      </c>
      <c r="T5" s="877" t="str">
        <f>IF(H5=0,"",H5*J5)</f>
        <v/>
      </c>
      <c r="U5" s="877" t="str">
        <f>IF(H5=0,"",T5-S5)</f>
        <v/>
      </c>
      <c r="V5" s="890" t="str">
        <f>IF(H5=0,"",T5/S5)</f>
        <v/>
      </c>
      <c r="W5" s="891"/>
    </row>
    <row r="6" spans="1:23" ht="14.4" customHeight="1" x14ac:dyDescent="0.3">
      <c r="A6" s="907" t="s">
        <v>4242</v>
      </c>
      <c r="B6" s="892"/>
      <c r="C6" s="893"/>
      <c r="D6" s="855"/>
      <c r="E6" s="894">
        <v>2</v>
      </c>
      <c r="F6" s="895">
        <v>14.76</v>
      </c>
      <c r="G6" s="827">
        <v>20</v>
      </c>
      <c r="H6" s="896"/>
      <c r="I6" s="897"/>
      <c r="J6" s="828"/>
      <c r="K6" s="898">
        <v>7.09</v>
      </c>
      <c r="L6" s="896">
        <v>5</v>
      </c>
      <c r="M6" s="896">
        <v>45</v>
      </c>
      <c r="N6" s="899">
        <v>15</v>
      </c>
      <c r="O6" s="896" t="s">
        <v>4240</v>
      </c>
      <c r="P6" s="900" t="s">
        <v>4243</v>
      </c>
      <c r="Q6" s="901">
        <f t="shared" ref="Q6:R69" si="0">H6-B6</f>
        <v>0</v>
      </c>
      <c r="R6" s="901">
        <f t="shared" si="0"/>
        <v>0</v>
      </c>
      <c r="S6" s="892" t="str">
        <f t="shared" ref="S6:S69" si="1">IF(H6=0,"",H6*N6)</f>
        <v/>
      </c>
      <c r="T6" s="892" t="str">
        <f t="shared" ref="T6:T69" si="2">IF(H6=0,"",H6*J6)</f>
        <v/>
      </c>
      <c r="U6" s="892" t="str">
        <f t="shared" ref="U6:U69" si="3">IF(H6=0,"",T6-S6)</f>
        <v/>
      </c>
      <c r="V6" s="902" t="str">
        <f t="shared" ref="V6:V69" si="4">IF(H6=0,"",T6/S6)</f>
        <v/>
      </c>
      <c r="W6" s="829"/>
    </row>
    <row r="7" spans="1:23" ht="14.4" customHeight="1" x14ac:dyDescent="0.3">
      <c r="A7" s="907" t="s">
        <v>4244</v>
      </c>
      <c r="B7" s="892"/>
      <c r="C7" s="893"/>
      <c r="D7" s="855"/>
      <c r="E7" s="894"/>
      <c r="F7" s="895"/>
      <c r="G7" s="827"/>
      <c r="H7" s="896">
        <v>1</v>
      </c>
      <c r="I7" s="897">
        <v>9.6</v>
      </c>
      <c r="J7" s="830">
        <v>36</v>
      </c>
      <c r="K7" s="898">
        <v>7.77</v>
      </c>
      <c r="L7" s="896">
        <v>5</v>
      </c>
      <c r="M7" s="896">
        <v>45</v>
      </c>
      <c r="N7" s="899">
        <v>15</v>
      </c>
      <c r="O7" s="896" t="s">
        <v>4240</v>
      </c>
      <c r="P7" s="900" t="s">
        <v>4243</v>
      </c>
      <c r="Q7" s="901">
        <f t="shared" si="0"/>
        <v>1</v>
      </c>
      <c r="R7" s="901">
        <f t="shared" si="0"/>
        <v>9.6</v>
      </c>
      <c r="S7" s="892">
        <f t="shared" si="1"/>
        <v>15</v>
      </c>
      <c r="T7" s="892">
        <f t="shared" si="2"/>
        <v>36</v>
      </c>
      <c r="U7" s="892">
        <f t="shared" si="3"/>
        <v>21</v>
      </c>
      <c r="V7" s="902">
        <f t="shared" si="4"/>
        <v>2.4</v>
      </c>
      <c r="W7" s="829">
        <v>21</v>
      </c>
    </row>
    <row r="8" spans="1:23" ht="14.4" customHeight="1" x14ac:dyDescent="0.3">
      <c r="A8" s="908" t="s">
        <v>4245</v>
      </c>
      <c r="B8" s="831">
        <v>1</v>
      </c>
      <c r="C8" s="832">
        <v>22.04</v>
      </c>
      <c r="D8" s="833">
        <v>73</v>
      </c>
      <c r="E8" s="856"/>
      <c r="F8" s="834"/>
      <c r="G8" s="835"/>
      <c r="H8" s="836"/>
      <c r="I8" s="834"/>
      <c r="J8" s="835"/>
      <c r="K8" s="837">
        <v>20.05</v>
      </c>
      <c r="L8" s="836">
        <v>11</v>
      </c>
      <c r="M8" s="836">
        <v>90</v>
      </c>
      <c r="N8" s="838">
        <v>30</v>
      </c>
      <c r="O8" s="836" t="s">
        <v>4240</v>
      </c>
      <c r="P8" s="857" t="s">
        <v>4246</v>
      </c>
      <c r="Q8" s="839">
        <f t="shared" si="0"/>
        <v>-1</v>
      </c>
      <c r="R8" s="839">
        <f t="shared" si="0"/>
        <v>-22.04</v>
      </c>
      <c r="S8" s="858" t="str">
        <f t="shared" si="1"/>
        <v/>
      </c>
      <c r="T8" s="858" t="str">
        <f t="shared" si="2"/>
        <v/>
      </c>
      <c r="U8" s="858" t="str">
        <f t="shared" si="3"/>
        <v/>
      </c>
      <c r="V8" s="859" t="str">
        <f t="shared" si="4"/>
        <v/>
      </c>
      <c r="W8" s="840"/>
    </row>
    <row r="9" spans="1:23" ht="14.4" customHeight="1" x14ac:dyDescent="0.3">
      <c r="A9" s="908" t="s">
        <v>4247</v>
      </c>
      <c r="B9" s="831">
        <v>2</v>
      </c>
      <c r="C9" s="832">
        <v>24.75</v>
      </c>
      <c r="D9" s="833">
        <v>28</v>
      </c>
      <c r="E9" s="856">
        <v>1</v>
      </c>
      <c r="F9" s="834">
        <v>12.38</v>
      </c>
      <c r="G9" s="835">
        <v>53</v>
      </c>
      <c r="H9" s="836"/>
      <c r="I9" s="834"/>
      <c r="J9" s="835"/>
      <c r="K9" s="837">
        <v>12.38</v>
      </c>
      <c r="L9" s="836">
        <v>5</v>
      </c>
      <c r="M9" s="836">
        <v>60</v>
      </c>
      <c r="N9" s="838">
        <v>20</v>
      </c>
      <c r="O9" s="836" t="s">
        <v>4240</v>
      </c>
      <c r="P9" s="857" t="s">
        <v>4243</v>
      </c>
      <c r="Q9" s="839">
        <f t="shared" si="0"/>
        <v>-2</v>
      </c>
      <c r="R9" s="839">
        <f t="shared" si="0"/>
        <v>-24.75</v>
      </c>
      <c r="S9" s="858" t="str">
        <f t="shared" si="1"/>
        <v/>
      </c>
      <c r="T9" s="858" t="str">
        <f t="shared" si="2"/>
        <v/>
      </c>
      <c r="U9" s="858" t="str">
        <f t="shared" si="3"/>
        <v/>
      </c>
      <c r="V9" s="859" t="str">
        <f t="shared" si="4"/>
        <v/>
      </c>
      <c r="W9" s="840"/>
    </row>
    <row r="10" spans="1:23" ht="14.4" customHeight="1" x14ac:dyDescent="0.3">
      <c r="A10" s="907" t="s">
        <v>4248</v>
      </c>
      <c r="B10" s="903">
        <v>2</v>
      </c>
      <c r="C10" s="904">
        <v>24.75</v>
      </c>
      <c r="D10" s="841">
        <v>23.5</v>
      </c>
      <c r="E10" s="905"/>
      <c r="F10" s="897"/>
      <c r="G10" s="828"/>
      <c r="H10" s="896"/>
      <c r="I10" s="897"/>
      <c r="J10" s="828"/>
      <c r="K10" s="898">
        <v>12.38</v>
      </c>
      <c r="L10" s="896">
        <v>5</v>
      </c>
      <c r="M10" s="896">
        <v>60</v>
      </c>
      <c r="N10" s="899">
        <v>20</v>
      </c>
      <c r="O10" s="896" t="s">
        <v>4240</v>
      </c>
      <c r="P10" s="900" t="s">
        <v>4243</v>
      </c>
      <c r="Q10" s="901">
        <f t="shared" si="0"/>
        <v>-2</v>
      </c>
      <c r="R10" s="901">
        <f t="shared" si="0"/>
        <v>-24.75</v>
      </c>
      <c r="S10" s="892" t="str">
        <f t="shared" si="1"/>
        <v/>
      </c>
      <c r="T10" s="892" t="str">
        <f t="shared" si="2"/>
        <v/>
      </c>
      <c r="U10" s="892" t="str">
        <f t="shared" si="3"/>
        <v/>
      </c>
      <c r="V10" s="902" t="str">
        <f t="shared" si="4"/>
        <v/>
      </c>
      <c r="W10" s="829"/>
    </row>
    <row r="11" spans="1:23" ht="14.4" customHeight="1" x14ac:dyDescent="0.3">
      <c r="A11" s="909" t="s">
        <v>4249</v>
      </c>
      <c r="B11" s="850"/>
      <c r="C11" s="851"/>
      <c r="D11" s="852"/>
      <c r="E11" s="860"/>
      <c r="F11" s="821"/>
      <c r="G11" s="822"/>
      <c r="H11" s="817">
        <v>1</v>
      </c>
      <c r="I11" s="818">
        <v>1.24</v>
      </c>
      <c r="J11" s="819">
        <v>4</v>
      </c>
      <c r="K11" s="823">
        <v>1.24</v>
      </c>
      <c r="L11" s="820">
        <v>2</v>
      </c>
      <c r="M11" s="820">
        <v>18</v>
      </c>
      <c r="N11" s="824">
        <v>6</v>
      </c>
      <c r="O11" s="820" t="s">
        <v>4240</v>
      </c>
      <c r="P11" s="853" t="s">
        <v>4250</v>
      </c>
      <c r="Q11" s="825">
        <f t="shared" si="0"/>
        <v>1</v>
      </c>
      <c r="R11" s="825">
        <f t="shared" si="0"/>
        <v>1.24</v>
      </c>
      <c r="S11" s="850">
        <f t="shared" si="1"/>
        <v>6</v>
      </c>
      <c r="T11" s="850">
        <f t="shared" si="2"/>
        <v>4</v>
      </c>
      <c r="U11" s="850">
        <f t="shared" si="3"/>
        <v>-2</v>
      </c>
      <c r="V11" s="854">
        <f t="shared" si="4"/>
        <v>0.66666666666666663</v>
      </c>
      <c r="W11" s="826"/>
    </row>
    <row r="12" spans="1:23" ht="14.4" customHeight="1" x14ac:dyDescent="0.3">
      <c r="A12" s="909" t="s">
        <v>4251</v>
      </c>
      <c r="B12" s="850">
        <v>2</v>
      </c>
      <c r="C12" s="851">
        <v>0.99</v>
      </c>
      <c r="D12" s="852">
        <v>9</v>
      </c>
      <c r="E12" s="860">
        <v>2</v>
      </c>
      <c r="F12" s="821">
        <v>0.99</v>
      </c>
      <c r="G12" s="822">
        <v>12.5</v>
      </c>
      <c r="H12" s="817">
        <v>2</v>
      </c>
      <c r="I12" s="818">
        <v>0.99</v>
      </c>
      <c r="J12" s="842">
        <v>8</v>
      </c>
      <c r="K12" s="823">
        <v>0.5</v>
      </c>
      <c r="L12" s="820">
        <v>2</v>
      </c>
      <c r="M12" s="820">
        <v>18</v>
      </c>
      <c r="N12" s="824">
        <v>6</v>
      </c>
      <c r="O12" s="820" t="s">
        <v>4240</v>
      </c>
      <c r="P12" s="853" t="s">
        <v>4252</v>
      </c>
      <c r="Q12" s="825">
        <f t="shared" si="0"/>
        <v>0</v>
      </c>
      <c r="R12" s="825">
        <f t="shared" si="0"/>
        <v>0</v>
      </c>
      <c r="S12" s="850">
        <f t="shared" si="1"/>
        <v>12</v>
      </c>
      <c r="T12" s="850">
        <f t="shared" si="2"/>
        <v>16</v>
      </c>
      <c r="U12" s="850">
        <f t="shared" si="3"/>
        <v>4</v>
      </c>
      <c r="V12" s="854">
        <f t="shared" si="4"/>
        <v>1.3333333333333333</v>
      </c>
      <c r="W12" s="826">
        <v>4</v>
      </c>
    </row>
    <row r="13" spans="1:23" ht="14.4" customHeight="1" x14ac:dyDescent="0.3">
      <c r="A13" s="908" t="s">
        <v>4253</v>
      </c>
      <c r="B13" s="858"/>
      <c r="C13" s="861"/>
      <c r="D13" s="862"/>
      <c r="E13" s="856">
        <v>1</v>
      </c>
      <c r="F13" s="834">
        <v>0.67</v>
      </c>
      <c r="G13" s="835">
        <v>5</v>
      </c>
      <c r="H13" s="843"/>
      <c r="I13" s="844"/>
      <c r="J13" s="845"/>
      <c r="K13" s="837">
        <v>0.67</v>
      </c>
      <c r="L13" s="836">
        <v>2</v>
      </c>
      <c r="M13" s="836">
        <v>18</v>
      </c>
      <c r="N13" s="838">
        <v>6</v>
      </c>
      <c r="O13" s="836" t="s">
        <v>4240</v>
      </c>
      <c r="P13" s="857" t="s">
        <v>4254</v>
      </c>
      <c r="Q13" s="839">
        <f t="shared" si="0"/>
        <v>0</v>
      </c>
      <c r="R13" s="839">
        <f t="shared" si="0"/>
        <v>0</v>
      </c>
      <c r="S13" s="858" t="str">
        <f t="shared" si="1"/>
        <v/>
      </c>
      <c r="T13" s="858" t="str">
        <f t="shared" si="2"/>
        <v/>
      </c>
      <c r="U13" s="858" t="str">
        <f t="shared" si="3"/>
        <v/>
      </c>
      <c r="V13" s="859" t="str">
        <f t="shared" si="4"/>
        <v/>
      </c>
      <c r="W13" s="840"/>
    </row>
    <row r="14" spans="1:23" ht="14.4" customHeight="1" x14ac:dyDescent="0.3">
      <c r="A14" s="907" t="s">
        <v>4255</v>
      </c>
      <c r="B14" s="892"/>
      <c r="C14" s="893"/>
      <c r="D14" s="855"/>
      <c r="E14" s="905"/>
      <c r="F14" s="897"/>
      <c r="G14" s="828"/>
      <c r="H14" s="894">
        <v>1</v>
      </c>
      <c r="I14" s="895">
        <v>1.1200000000000001</v>
      </c>
      <c r="J14" s="827">
        <v>3</v>
      </c>
      <c r="K14" s="898">
        <v>1.1200000000000001</v>
      </c>
      <c r="L14" s="896">
        <v>3</v>
      </c>
      <c r="M14" s="896">
        <v>27</v>
      </c>
      <c r="N14" s="899">
        <v>9</v>
      </c>
      <c r="O14" s="896" t="s">
        <v>4240</v>
      </c>
      <c r="P14" s="900" t="s">
        <v>4256</v>
      </c>
      <c r="Q14" s="901">
        <f t="shared" si="0"/>
        <v>1</v>
      </c>
      <c r="R14" s="901">
        <f t="shared" si="0"/>
        <v>1.1200000000000001</v>
      </c>
      <c r="S14" s="892">
        <f t="shared" si="1"/>
        <v>9</v>
      </c>
      <c r="T14" s="892">
        <f t="shared" si="2"/>
        <v>3</v>
      </c>
      <c r="U14" s="892">
        <f t="shared" si="3"/>
        <v>-6</v>
      </c>
      <c r="V14" s="902">
        <f t="shared" si="4"/>
        <v>0.33333333333333331</v>
      </c>
      <c r="W14" s="829"/>
    </row>
    <row r="15" spans="1:23" ht="14.4" customHeight="1" x14ac:dyDescent="0.3">
      <c r="A15" s="909" t="s">
        <v>4257</v>
      </c>
      <c r="B15" s="846">
        <v>1</v>
      </c>
      <c r="C15" s="847">
        <v>0.22</v>
      </c>
      <c r="D15" s="848">
        <v>4</v>
      </c>
      <c r="E15" s="860"/>
      <c r="F15" s="821"/>
      <c r="G15" s="822"/>
      <c r="H15" s="820"/>
      <c r="I15" s="821"/>
      <c r="J15" s="822"/>
      <c r="K15" s="823">
        <v>0.22</v>
      </c>
      <c r="L15" s="820">
        <v>1</v>
      </c>
      <c r="M15" s="820">
        <v>9</v>
      </c>
      <c r="N15" s="824">
        <v>3</v>
      </c>
      <c r="O15" s="820" t="s">
        <v>4240</v>
      </c>
      <c r="P15" s="853" t="s">
        <v>4258</v>
      </c>
      <c r="Q15" s="825">
        <f t="shared" si="0"/>
        <v>-1</v>
      </c>
      <c r="R15" s="825">
        <f t="shared" si="0"/>
        <v>-0.22</v>
      </c>
      <c r="S15" s="850" t="str">
        <f t="shared" si="1"/>
        <v/>
      </c>
      <c r="T15" s="850" t="str">
        <f t="shared" si="2"/>
        <v/>
      </c>
      <c r="U15" s="850" t="str">
        <f t="shared" si="3"/>
        <v/>
      </c>
      <c r="V15" s="854" t="str">
        <f t="shared" si="4"/>
        <v/>
      </c>
      <c r="W15" s="826"/>
    </row>
    <row r="16" spans="1:23" ht="14.4" customHeight="1" x14ac:dyDescent="0.3">
      <c r="A16" s="908" t="s">
        <v>4259</v>
      </c>
      <c r="B16" s="858"/>
      <c r="C16" s="861"/>
      <c r="D16" s="862"/>
      <c r="E16" s="843">
        <v>4</v>
      </c>
      <c r="F16" s="844">
        <v>1.53</v>
      </c>
      <c r="G16" s="845">
        <v>3</v>
      </c>
      <c r="H16" s="836">
        <v>4</v>
      </c>
      <c r="I16" s="834">
        <v>1.53</v>
      </c>
      <c r="J16" s="849">
        <v>3.5</v>
      </c>
      <c r="K16" s="837">
        <v>0.38</v>
      </c>
      <c r="L16" s="836">
        <v>1</v>
      </c>
      <c r="M16" s="836">
        <v>9</v>
      </c>
      <c r="N16" s="838">
        <v>3</v>
      </c>
      <c r="O16" s="836" t="s">
        <v>4240</v>
      </c>
      <c r="P16" s="857" t="s">
        <v>4260</v>
      </c>
      <c r="Q16" s="839">
        <f t="shared" si="0"/>
        <v>4</v>
      </c>
      <c r="R16" s="839">
        <f t="shared" si="0"/>
        <v>1.53</v>
      </c>
      <c r="S16" s="858">
        <f t="shared" si="1"/>
        <v>12</v>
      </c>
      <c r="T16" s="858">
        <f t="shared" si="2"/>
        <v>14</v>
      </c>
      <c r="U16" s="858">
        <f t="shared" si="3"/>
        <v>2</v>
      </c>
      <c r="V16" s="859">
        <f t="shared" si="4"/>
        <v>1.1666666666666667</v>
      </c>
      <c r="W16" s="840">
        <v>2</v>
      </c>
    </row>
    <row r="17" spans="1:23" ht="14.4" customHeight="1" x14ac:dyDescent="0.3">
      <c r="A17" s="907" t="s">
        <v>4261</v>
      </c>
      <c r="B17" s="892"/>
      <c r="C17" s="893"/>
      <c r="D17" s="855"/>
      <c r="E17" s="894">
        <v>1</v>
      </c>
      <c r="F17" s="895">
        <v>0.51</v>
      </c>
      <c r="G17" s="827">
        <v>3</v>
      </c>
      <c r="H17" s="896"/>
      <c r="I17" s="897"/>
      <c r="J17" s="828"/>
      <c r="K17" s="898">
        <v>0.51</v>
      </c>
      <c r="L17" s="896">
        <v>2</v>
      </c>
      <c r="M17" s="896">
        <v>18</v>
      </c>
      <c r="N17" s="899">
        <v>6</v>
      </c>
      <c r="O17" s="896" t="s">
        <v>4240</v>
      </c>
      <c r="P17" s="900" t="s">
        <v>4262</v>
      </c>
      <c r="Q17" s="901">
        <f t="shared" si="0"/>
        <v>0</v>
      </c>
      <c r="R17" s="901">
        <f t="shared" si="0"/>
        <v>0</v>
      </c>
      <c r="S17" s="892" t="str">
        <f t="shared" si="1"/>
        <v/>
      </c>
      <c r="T17" s="892" t="str">
        <f t="shared" si="2"/>
        <v/>
      </c>
      <c r="U17" s="892" t="str">
        <f t="shared" si="3"/>
        <v/>
      </c>
      <c r="V17" s="902" t="str">
        <f t="shared" si="4"/>
        <v/>
      </c>
      <c r="W17" s="829"/>
    </row>
    <row r="18" spans="1:23" ht="14.4" customHeight="1" x14ac:dyDescent="0.3">
      <c r="A18" s="909" t="s">
        <v>4263</v>
      </c>
      <c r="B18" s="846">
        <v>11</v>
      </c>
      <c r="C18" s="847">
        <v>12.73</v>
      </c>
      <c r="D18" s="848">
        <v>8.1</v>
      </c>
      <c r="E18" s="860">
        <v>8</v>
      </c>
      <c r="F18" s="821">
        <v>9.09</v>
      </c>
      <c r="G18" s="822">
        <v>6.6</v>
      </c>
      <c r="H18" s="820">
        <v>2</v>
      </c>
      <c r="I18" s="821">
        <v>2.27</v>
      </c>
      <c r="J18" s="822">
        <v>7</v>
      </c>
      <c r="K18" s="823">
        <v>1.1399999999999999</v>
      </c>
      <c r="L18" s="820">
        <v>2</v>
      </c>
      <c r="M18" s="820">
        <v>21</v>
      </c>
      <c r="N18" s="824">
        <v>7</v>
      </c>
      <c r="O18" s="820" t="s">
        <v>4240</v>
      </c>
      <c r="P18" s="853" t="s">
        <v>4264</v>
      </c>
      <c r="Q18" s="825">
        <f t="shared" si="0"/>
        <v>-9</v>
      </c>
      <c r="R18" s="825">
        <f t="shared" si="0"/>
        <v>-10.46</v>
      </c>
      <c r="S18" s="850">
        <f t="shared" si="1"/>
        <v>14</v>
      </c>
      <c r="T18" s="850">
        <f t="shared" si="2"/>
        <v>14</v>
      </c>
      <c r="U18" s="850">
        <f t="shared" si="3"/>
        <v>0</v>
      </c>
      <c r="V18" s="854">
        <f t="shared" si="4"/>
        <v>1</v>
      </c>
      <c r="W18" s="826">
        <v>3</v>
      </c>
    </row>
    <row r="19" spans="1:23" ht="14.4" customHeight="1" x14ac:dyDescent="0.3">
      <c r="A19" s="907" t="s">
        <v>4265</v>
      </c>
      <c r="B19" s="903">
        <v>1</v>
      </c>
      <c r="C19" s="904">
        <v>1.1399999999999999</v>
      </c>
      <c r="D19" s="841">
        <v>2</v>
      </c>
      <c r="E19" s="905">
        <v>2</v>
      </c>
      <c r="F19" s="897">
        <v>3.33</v>
      </c>
      <c r="G19" s="828">
        <v>5</v>
      </c>
      <c r="H19" s="896"/>
      <c r="I19" s="897"/>
      <c r="J19" s="828"/>
      <c r="K19" s="898">
        <v>1.66</v>
      </c>
      <c r="L19" s="896">
        <v>3</v>
      </c>
      <c r="M19" s="896">
        <v>27</v>
      </c>
      <c r="N19" s="899">
        <v>9</v>
      </c>
      <c r="O19" s="896" t="s">
        <v>4240</v>
      </c>
      <c r="P19" s="900" t="s">
        <v>4266</v>
      </c>
      <c r="Q19" s="901">
        <f t="shared" si="0"/>
        <v>-1</v>
      </c>
      <c r="R19" s="901">
        <f t="shared" si="0"/>
        <v>-1.1399999999999999</v>
      </c>
      <c r="S19" s="892" t="str">
        <f t="shared" si="1"/>
        <v/>
      </c>
      <c r="T19" s="892" t="str">
        <f t="shared" si="2"/>
        <v/>
      </c>
      <c r="U19" s="892" t="str">
        <f t="shared" si="3"/>
        <v/>
      </c>
      <c r="V19" s="902" t="str">
        <f t="shared" si="4"/>
        <v/>
      </c>
      <c r="W19" s="829"/>
    </row>
    <row r="20" spans="1:23" ht="14.4" customHeight="1" x14ac:dyDescent="0.3">
      <c r="A20" s="907" t="s">
        <v>4267</v>
      </c>
      <c r="B20" s="903">
        <v>1</v>
      </c>
      <c r="C20" s="904">
        <v>2.1800000000000002</v>
      </c>
      <c r="D20" s="841">
        <v>5</v>
      </c>
      <c r="E20" s="905"/>
      <c r="F20" s="897"/>
      <c r="G20" s="828"/>
      <c r="H20" s="896"/>
      <c r="I20" s="897"/>
      <c r="J20" s="828"/>
      <c r="K20" s="898">
        <v>2.1800000000000002</v>
      </c>
      <c r="L20" s="896">
        <v>3</v>
      </c>
      <c r="M20" s="896">
        <v>30</v>
      </c>
      <c r="N20" s="899">
        <v>10</v>
      </c>
      <c r="O20" s="896" t="s">
        <v>4240</v>
      </c>
      <c r="P20" s="900" t="s">
        <v>4268</v>
      </c>
      <c r="Q20" s="901">
        <f t="shared" si="0"/>
        <v>-1</v>
      </c>
      <c r="R20" s="901">
        <f t="shared" si="0"/>
        <v>-2.1800000000000002</v>
      </c>
      <c r="S20" s="892" t="str">
        <f t="shared" si="1"/>
        <v/>
      </c>
      <c r="T20" s="892" t="str">
        <f t="shared" si="2"/>
        <v/>
      </c>
      <c r="U20" s="892" t="str">
        <f t="shared" si="3"/>
        <v/>
      </c>
      <c r="V20" s="902" t="str">
        <f t="shared" si="4"/>
        <v/>
      </c>
      <c r="W20" s="829"/>
    </row>
    <row r="21" spans="1:23" ht="14.4" customHeight="1" x14ac:dyDescent="0.3">
      <c r="A21" s="908" t="s">
        <v>4269</v>
      </c>
      <c r="B21" s="858"/>
      <c r="C21" s="861"/>
      <c r="D21" s="862"/>
      <c r="E21" s="843">
        <v>1</v>
      </c>
      <c r="F21" s="844">
        <v>0.76</v>
      </c>
      <c r="G21" s="845">
        <v>14</v>
      </c>
      <c r="H21" s="836"/>
      <c r="I21" s="834"/>
      <c r="J21" s="835"/>
      <c r="K21" s="837">
        <v>0.56000000000000005</v>
      </c>
      <c r="L21" s="836">
        <v>1</v>
      </c>
      <c r="M21" s="836">
        <v>12</v>
      </c>
      <c r="N21" s="838">
        <v>4</v>
      </c>
      <c r="O21" s="836" t="s">
        <v>4240</v>
      </c>
      <c r="P21" s="857" t="s">
        <v>4270</v>
      </c>
      <c r="Q21" s="839">
        <f t="shared" si="0"/>
        <v>0</v>
      </c>
      <c r="R21" s="839">
        <f t="shared" si="0"/>
        <v>0</v>
      </c>
      <c r="S21" s="858" t="str">
        <f t="shared" si="1"/>
        <v/>
      </c>
      <c r="T21" s="858" t="str">
        <f t="shared" si="2"/>
        <v/>
      </c>
      <c r="U21" s="858" t="str">
        <f t="shared" si="3"/>
        <v/>
      </c>
      <c r="V21" s="859" t="str">
        <f t="shared" si="4"/>
        <v/>
      </c>
      <c r="W21" s="840"/>
    </row>
    <row r="22" spans="1:23" ht="14.4" customHeight="1" x14ac:dyDescent="0.3">
      <c r="A22" s="909" t="s">
        <v>4271</v>
      </c>
      <c r="B22" s="850">
        <v>1</v>
      </c>
      <c r="C22" s="851">
        <v>0.34</v>
      </c>
      <c r="D22" s="852">
        <v>3</v>
      </c>
      <c r="E22" s="860">
        <v>2</v>
      </c>
      <c r="F22" s="821">
        <v>0.69</v>
      </c>
      <c r="G22" s="822">
        <v>3</v>
      </c>
      <c r="H22" s="817">
        <v>4</v>
      </c>
      <c r="I22" s="818">
        <v>1.37</v>
      </c>
      <c r="J22" s="819">
        <v>3</v>
      </c>
      <c r="K22" s="823">
        <v>0.34</v>
      </c>
      <c r="L22" s="820">
        <v>1</v>
      </c>
      <c r="M22" s="820">
        <v>12</v>
      </c>
      <c r="N22" s="824">
        <v>4</v>
      </c>
      <c r="O22" s="820" t="s">
        <v>4240</v>
      </c>
      <c r="P22" s="853" t="s">
        <v>4272</v>
      </c>
      <c r="Q22" s="825">
        <f t="shared" si="0"/>
        <v>3</v>
      </c>
      <c r="R22" s="825">
        <f t="shared" si="0"/>
        <v>1.03</v>
      </c>
      <c r="S22" s="850">
        <f t="shared" si="1"/>
        <v>16</v>
      </c>
      <c r="T22" s="850">
        <f t="shared" si="2"/>
        <v>12</v>
      </c>
      <c r="U22" s="850">
        <f t="shared" si="3"/>
        <v>-4</v>
      </c>
      <c r="V22" s="854">
        <f t="shared" si="4"/>
        <v>0.75</v>
      </c>
      <c r="W22" s="826"/>
    </row>
    <row r="23" spans="1:23" ht="14.4" customHeight="1" x14ac:dyDescent="0.3">
      <c r="A23" s="907" t="s">
        <v>4273</v>
      </c>
      <c r="B23" s="892">
        <v>1</v>
      </c>
      <c r="C23" s="893">
        <v>0.41</v>
      </c>
      <c r="D23" s="855">
        <v>6</v>
      </c>
      <c r="E23" s="905">
        <v>1</v>
      </c>
      <c r="F23" s="897">
        <v>0.41</v>
      </c>
      <c r="G23" s="828">
        <v>2</v>
      </c>
      <c r="H23" s="894">
        <v>2</v>
      </c>
      <c r="I23" s="895">
        <v>0.82</v>
      </c>
      <c r="J23" s="827">
        <v>3</v>
      </c>
      <c r="K23" s="898">
        <v>0.41</v>
      </c>
      <c r="L23" s="896">
        <v>1</v>
      </c>
      <c r="M23" s="896">
        <v>12</v>
      </c>
      <c r="N23" s="899">
        <v>4</v>
      </c>
      <c r="O23" s="896" t="s">
        <v>4240</v>
      </c>
      <c r="P23" s="900" t="s">
        <v>4274</v>
      </c>
      <c r="Q23" s="901">
        <f t="shared" si="0"/>
        <v>1</v>
      </c>
      <c r="R23" s="901">
        <f t="shared" si="0"/>
        <v>0.41</v>
      </c>
      <c r="S23" s="892">
        <f t="shared" si="1"/>
        <v>8</v>
      </c>
      <c r="T23" s="892">
        <f t="shared" si="2"/>
        <v>6</v>
      </c>
      <c r="U23" s="892">
        <f t="shared" si="3"/>
        <v>-2</v>
      </c>
      <c r="V23" s="902">
        <f t="shared" si="4"/>
        <v>0.75</v>
      </c>
      <c r="W23" s="829"/>
    </row>
    <row r="24" spans="1:23" ht="14.4" customHeight="1" x14ac:dyDescent="0.3">
      <c r="A24" s="909" t="s">
        <v>4275</v>
      </c>
      <c r="B24" s="850">
        <v>18</v>
      </c>
      <c r="C24" s="851">
        <v>51.17</v>
      </c>
      <c r="D24" s="852">
        <v>20.8</v>
      </c>
      <c r="E24" s="860">
        <v>22</v>
      </c>
      <c r="F24" s="821">
        <v>54.74</v>
      </c>
      <c r="G24" s="822">
        <v>15.9</v>
      </c>
      <c r="H24" s="817">
        <v>16</v>
      </c>
      <c r="I24" s="818">
        <v>38.03</v>
      </c>
      <c r="J24" s="842">
        <v>10.1</v>
      </c>
      <c r="K24" s="823">
        <v>2.19</v>
      </c>
      <c r="L24" s="820">
        <v>3</v>
      </c>
      <c r="M24" s="820">
        <v>27</v>
      </c>
      <c r="N24" s="824">
        <v>9</v>
      </c>
      <c r="O24" s="820" t="s">
        <v>4240</v>
      </c>
      <c r="P24" s="853" t="s">
        <v>4276</v>
      </c>
      <c r="Q24" s="825">
        <f t="shared" si="0"/>
        <v>-2</v>
      </c>
      <c r="R24" s="825">
        <f t="shared" si="0"/>
        <v>-13.14</v>
      </c>
      <c r="S24" s="850">
        <f t="shared" si="1"/>
        <v>144</v>
      </c>
      <c r="T24" s="850">
        <f t="shared" si="2"/>
        <v>161.6</v>
      </c>
      <c r="U24" s="850">
        <f t="shared" si="3"/>
        <v>17.599999999999994</v>
      </c>
      <c r="V24" s="854">
        <f t="shared" si="4"/>
        <v>1.1222222222222222</v>
      </c>
      <c r="W24" s="826">
        <v>43</v>
      </c>
    </row>
    <row r="25" spans="1:23" ht="14.4" customHeight="1" x14ac:dyDescent="0.3">
      <c r="A25" s="907" t="s">
        <v>4277</v>
      </c>
      <c r="B25" s="892">
        <v>4</v>
      </c>
      <c r="C25" s="893">
        <v>18.170000000000002</v>
      </c>
      <c r="D25" s="855">
        <v>21.5</v>
      </c>
      <c r="E25" s="905">
        <v>7</v>
      </c>
      <c r="F25" s="897">
        <v>30.65</v>
      </c>
      <c r="G25" s="828">
        <v>17</v>
      </c>
      <c r="H25" s="894">
        <v>19</v>
      </c>
      <c r="I25" s="895">
        <v>84.62</v>
      </c>
      <c r="J25" s="830">
        <v>19.8</v>
      </c>
      <c r="K25" s="898">
        <v>4.29</v>
      </c>
      <c r="L25" s="896">
        <v>5</v>
      </c>
      <c r="M25" s="896">
        <v>45</v>
      </c>
      <c r="N25" s="899">
        <v>15</v>
      </c>
      <c r="O25" s="896" t="s">
        <v>4240</v>
      </c>
      <c r="P25" s="900" t="s">
        <v>4278</v>
      </c>
      <c r="Q25" s="901">
        <f t="shared" si="0"/>
        <v>15</v>
      </c>
      <c r="R25" s="901">
        <f t="shared" si="0"/>
        <v>66.45</v>
      </c>
      <c r="S25" s="892">
        <f t="shared" si="1"/>
        <v>285</v>
      </c>
      <c r="T25" s="892">
        <f t="shared" si="2"/>
        <v>376.2</v>
      </c>
      <c r="U25" s="892">
        <f t="shared" si="3"/>
        <v>91.199999999999989</v>
      </c>
      <c r="V25" s="902">
        <f t="shared" si="4"/>
        <v>1.32</v>
      </c>
      <c r="W25" s="829">
        <v>130</v>
      </c>
    </row>
    <row r="26" spans="1:23" ht="14.4" customHeight="1" x14ac:dyDescent="0.3">
      <c r="A26" s="907" t="s">
        <v>4279</v>
      </c>
      <c r="B26" s="892"/>
      <c r="C26" s="893"/>
      <c r="D26" s="855"/>
      <c r="E26" s="905">
        <v>1</v>
      </c>
      <c r="F26" s="897">
        <v>6.86</v>
      </c>
      <c r="G26" s="828">
        <v>47</v>
      </c>
      <c r="H26" s="894"/>
      <c r="I26" s="895"/>
      <c r="J26" s="827"/>
      <c r="K26" s="898">
        <v>6.86</v>
      </c>
      <c r="L26" s="896">
        <v>6</v>
      </c>
      <c r="M26" s="896">
        <v>57</v>
      </c>
      <c r="N26" s="899">
        <v>19</v>
      </c>
      <c r="O26" s="896" t="s">
        <v>4240</v>
      </c>
      <c r="P26" s="900" t="s">
        <v>4280</v>
      </c>
      <c r="Q26" s="901">
        <f t="shared" si="0"/>
        <v>0</v>
      </c>
      <c r="R26" s="901">
        <f t="shared" si="0"/>
        <v>0</v>
      </c>
      <c r="S26" s="892" t="str">
        <f t="shared" si="1"/>
        <v/>
      </c>
      <c r="T26" s="892" t="str">
        <f t="shared" si="2"/>
        <v/>
      </c>
      <c r="U26" s="892" t="str">
        <f t="shared" si="3"/>
        <v/>
      </c>
      <c r="V26" s="902" t="str">
        <f t="shared" si="4"/>
        <v/>
      </c>
      <c r="W26" s="829"/>
    </row>
    <row r="27" spans="1:23" ht="14.4" customHeight="1" x14ac:dyDescent="0.3">
      <c r="A27" s="909" t="s">
        <v>4281</v>
      </c>
      <c r="B27" s="850">
        <v>73</v>
      </c>
      <c r="C27" s="851">
        <v>216.01</v>
      </c>
      <c r="D27" s="852">
        <v>5.3</v>
      </c>
      <c r="E27" s="817">
        <v>72</v>
      </c>
      <c r="F27" s="818">
        <v>213.15</v>
      </c>
      <c r="G27" s="819">
        <v>5.9</v>
      </c>
      <c r="H27" s="820">
        <v>71</v>
      </c>
      <c r="I27" s="821">
        <v>213.02</v>
      </c>
      <c r="J27" s="822">
        <v>4.5</v>
      </c>
      <c r="K27" s="823">
        <v>2.95</v>
      </c>
      <c r="L27" s="820">
        <v>2</v>
      </c>
      <c r="M27" s="820">
        <v>18</v>
      </c>
      <c r="N27" s="824">
        <v>6</v>
      </c>
      <c r="O27" s="820" t="s">
        <v>4240</v>
      </c>
      <c r="P27" s="853" t="s">
        <v>4282</v>
      </c>
      <c r="Q27" s="825">
        <f t="shared" si="0"/>
        <v>-2</v>
      </c>
      <c r="R27" s="825">
        <f t="shared" si="0"/>
        <v>-2.9899999999999807</v>
      </c>
      <c r="S27" s="850">
        <f t="shared" si="1"/>
        <v>426</v>
      </c>
      <c r="T27" s="850">
        <f t="shared" si="2"/>
        <v>319.5</v>
      </c>
      <c r="U27" s="850">
        <f t="shared" si="3"/>
        <v>-106.5</v>
      </c>
      <c r="V27" s="854">
        <f t="shared" si="4"/>
        <v>0.75</v>
      </c>
      <c r="W27" s="826">
        <v>20</v>
      </c>
    </row>
    <row r="28" spans="1:23" ht="14.4" customHeight="1" x14ac:dyDescent="0.3">
      <c r="A28" s="907" t="s">
        <v>4283</v>
      </c>
      <c r="B28" s="892">
        <v>9</v>
      </c>
      <c r="C28" s="893">
        <v>27.91</v>
      </c>
      <c r="D28" s="855">
        <v>7.7</v>
      </c>
      <c r="E28" s="894">
        <v>12</v>
      </c>
      <c r="F28" s="895">
        <v>44.91</v>
      </c>
      <c r="G28" s="827">
        <v>10.199999999999999</v>
      </c>
      <c r="H28" s="896">
        <v>7</v>
      </c>
      <c r="I28" s="897">
        <v>23.68</v>
      </c>
      <c r="J28" s="830">
        <v>13.9</v>
      </c>
      <c r="K28" s="898">
        <v>3.1</v>
      </c>
      <c r="L28" s="896">
        <v>3</v>
      </c>
      <c r="M28" s="896">
        <v>24</v>
      </c>
      <c r="N28" s="899">
        <v>8</v>
      </c>
      <c r="O28" s="896" t="s">
        <v>4240</v>
      </c>
      <c r="P28" s="900" t="s">
        <v>4282</v>
      </c>
      <c r="Q28" s="901">
        <f t="shared" si="0"/>
        <v>-2</v>
      </c>
      <c r="R28" s="901">
        <f t="shared" si="0"/>
        <v>-4.2300000000000004</v>
      </c>
      <c r="S28" s="892">
        <f t="shared" si="1"/>
        <v>56</v>
      </c>
      <c r="T28" s="892">
        <f t="shared" si="2"/>
        <v>97.3</v>
      </c>
      <c r="U28" s="892">
        <f t="shared" si="3"/>
        <v>41.3</v>
      </c>
      <c r="V28" s="902">
        <f t="shared" si="4"/>
        <v>1.7375</v>
      </c>
      <c r="W28" s="829">
        <v>52</v>
      </c>
    </row>
    <row r="29" spans="1:23" ht="14.4" customHeight="1" x14ac:dyDescent="0.3">
      <c r="A29" s="907" t="s">
        <v>4284</v>
      </c>
      <c r="B29" s="892">
        <v>1</v>
      </c>
      <c r="C29" s="893">
        <v>5.58</v>
      </c>
      <c r="D29" s="855">
        <v>3</v>
      </c>
      <c r="E29" s="894">
        <v>4</v>
      </c>
      <c r="F29" s="895">
        <v>22.3</v>
      </c>
      <c r="G29" s="827">
        <v>8.5</v>
      </c>
      <c r="H29" s="896">
        <v>2</v>
      </c>
      <c r="I29" s="897">
        <v>11.15</v>
      </c>
      <c r="J29" s="828">
        <v>9</v>
      </c>
      <c r="K29" s="898">
        <v>5.58</v>
      </c>
      <c r="L29" s="896">
        <v>3</v>
      </c>
      <c r="M29" s="896">
        <v>27</v>
      </c>
      <c r="N29" s="899">
        <v>9</v>
      </c>
      <c r="O29" s="896" t="s">
        <v>4240</v>
      </c>
      <c r="P29" s="900" t="s">
        <v>4282</v>
      </c>
      <c r="Q29" s="901">
        <f t="shared" si="0"/>
        <v>1</v>
      </c>
      <c r="R29" s="901">
        <f t="shared" si="0"/>
        <v>5.57</v>
      </c>
      <c r="S29" s="892">
        <f t="shared" si="1"/>
        <v>18</v>
      </c>
      <c r="T29" s="892">
        <f t="shared" si="2"/>
        <v>18</v>
      </c>
      <c r="U29" s="892">
        <f t="shared" si="3"/>
        <v>0</v>
      </c>
      <c r="V29" s="902">
        <f t="shared" si="4"/>
        <v>1</v>
      </c>
      <c r="W29" s="829">
        <v>1</v>
      </c>
    </row>
    <row r="30" spans="1:23" ht="14.4" customHeight="1" x14ac:dyDescent="0.3">
      <c r="A30" s="909" t="s">
        <v>4285</v>
      </c>
      <c r="B30" s="850">
        <v>211</v>
      </c>
      <c r="C30" s="851">
        <v>287.70999999999998</v>
      </c>
      <c r="D30" s="852">
        <v>4.7</v>
      </c>
      <c r="E30" s="817">
        <v>206</v>
      </c>
      <c r="F30" s="818">
        <v>295.45999999999998</v>
      </c>
      <c r="G30" s="819">
        <v>5.5</v>
      </c>
      <c r="H30" s="820">
        <v>196</v>
      </c>
      <c r="I30" s="821">
        <v>268.76</v>
      </c>
      <c r="J30" s="822">
        <v>4.5999999999999996</v>
      </c>
      <c r="K30" s="823">
        <v>1.36</v>
      </c>
      <c r="L30" s="820">
        <v>2</v>
      </c>
      <c r="M30" s="820">
        <v>15</v>
      </c>
      <c r="N30" s="824">
        <v>5</v>
      </c>
      <c r="O30" s="820" t="s">
        <v>4240</v>
      </c>
      <c r="P30" s="853" t="s">
        <v>4286</v>
      </c>
      <c r="Q30" s="825">
        <f t="shared" si="0"/>
        <v>-15</v>
      </c>
      <c r="R30" s="825">
        <f t="shared" si="0"/>
        <v>-18.949999999999989</v>
      </c>
      <c r="S30" s="850">
        <f t="shared" si="1"/>
        <v>980</v>
      </c>
      <c r="T30" s="850">
        <f t="shared" si="2"/>
        <v>901.59999999999991</v>
      </c>
      <c r="U30" s="850">
        <f t="shared" si="3"/>
        <v>-78.400000000000091</v>
      </c>
      <c r="V30" s="854">
        <f t="shared" si="4"/>
        <v>0.91999999999999993</v>
      </c>
      <c r="W30" s="826">
        <v>121</v>
      </c>
    </row>
    <row r="31" spans="1:23" ht="14.4" customHeight="1" x14ac:dyDescent="0.3">
      <c r="A31" s="907" t="s">
        <v>4287</v>
      </c>
      <c r="B31" s="892">
        <v>21</v>
      </c>
      <c r="C31" s="893">
        <v>44.88</v>
      </c>
      <c r="D31" s="855">
        <v>5.3</v>
      </c>
      <c r="E31" s="894">
        <v>32</v>
      </c>
      <c r="F31" s="895">
        <v>71.959999999999994</v>
      </c>
      <c r="G31" s="827">
        <v>6.8</v>
      </c>
      <c r="H31" s="896">
        <v>25</v>
      </c>
      <c r="I31" s="897">
        <v>53.38</v>
      </c>
      <c r="J31" s="828">
        <v>5.4</v>
      </c>
      <c r="K31" s="898">
        <v>2.12</v>
      </c>
      <c r="L31" s="896">
        <v>3</v>
      </c>
      <c r="M31" s="896">
        <v>24</v>
      </c>
      <c r="N31" s="899">
        <v>8</v>
      </c>
      <c r="O31" s="896" t="s">
        <v>4240</v>
      </c>
      <c r="P31" s="900" t="s">
        <v>4288</v>
      </c>
      <c r="Q31" s="901">
        <f t="shared" si="0"/>
        <v>4</v>
      </c>
      <c r="R31" s="901">
        <f t="shared" si="0"/>
        <v>8.5</v>
      </c>
      <c r="S31" s="892">
        <f t="shared" si="1"/>
        <v>200</v>
      </c>
      <c r="T31" s="892">
        <f t="shared" si="2"/>
        <v>135</v>
      </c>
      <c r="U31" s="892">
        <f t="shared" si="3"/>
        <v>-65</v>
      </c>
      <c r="V31" s="902">
        <f t="shared" si="4"/>
        <v>0.67500000000000004</v>
      </c>
      <c r="W31" s="829">
        <v>17</v>
      </c>
    </row>
    <row r="32" spans="1:23" ht="14.4" customHeight="1" x14ac:dyDescent="0.3">
      <c r="A32" s="907" t="s">
        <v>4289</v>
      </c>
      <c r="B32" s="892">
        <v>3</v>
      </c>
      <c r="C32" s="893">
        <v>7.08</v>
      </c>
      <c r="D32" s="855">
        <v>7</v>
      </c>
      <c r="E32" s="894">
        <v>4</v>
      </c>
      <c r="F32" s="895">
        <v>9.44</v>
      </c>
      <c r="G32" s="827">
        <v>4.3</v>
      </c>
      <c r="H32" s="896">
        <v>6</v>
      </c>
      <c r="I32" s="897">
        <v>14.16</v>
      </c>
      <c r="J32" s="828">
        <v>5.8</v>
      </c>
      <c r="K32" s="898">
        <v>2.36</v>
      </c>
      <c r="L32" s="896">
        <v>2</v>
      </c>
      <c r="M32" s="896">
        <v>21</v>
      </c>
      <c r="N32" s="899">
        <v>7</v>
      </c>
      <c r="O32" s="896" t="s">
        <v>4240</v>
      </c>
      <c r="P32" s="900" t="s">
        <v>4290</v>
      </c>
      <c r="Q32" s="901">
        <f t="shared" si="0"/>
        <v>3</v>
      </c>
      <c r="R32" s="901">
        <f t="shared" si="0"/>
        <v>7.08</v>
      </c>
      <c r="S32" s="892">
        <f t="shared" si="1"/>
        <v>42</v>
      </c>
      <c r="T32" s="892">
        <f t="shared" si="2"/>
        <v>34.799999999999997</v>
      </c>
      <c r="U32" s="892">
        <f t="shared" si="3"/>
        <v>-7.2000000000000028</v>
      </c>
      <c r="V32" s="902">
        <f t="shared" si="4"/>
        <v>0.82857142857142851</v>
      </c>
      <c r="W32" s="829">
        <v>12</v>
      </c>
    </row>
    <row r="33" spans="1:23" ht="14.4" customHeight="1" x14ac:dyDescent="0.3">
      <c r="A33" s="908" t="s">
        <v>4291</v>
      </c>
      <c r="B33" s="858">
        <v>19</v>
      </c>
      <c r="C33" s="861">
        <v>24.69</v>
      </c>
      <c r="D33" s="862">
        <v>5.6</v>
      </c>
      <c r="E33" s="856">
        <v>18</v>
      </c>
      <c r="F33" s="834">
        <v>23.39</v>
      </c>
      <c r="G33" s="835">
        <v>5.0999999999999996</v>
      </c>
      <c r="H33" s="843">
        <v>23</v>
      </c>
      <c r="I33" s="844">
        <v>29.89</v>
      </c>
      <c r="J33" s="845">
        <v>4.5</v>
      </c>
      <c r="K33" s="837">
        <v>1.3</v>
      </c>
      <c r="L33" s="836">
        <v>2</v>
      </c>
      <c r="M33" s="836">
        <v>18</v>
      </c>
      <c r="N33" s="838">
        <v>6</v>
      </c>
      <c r="O33" s="836" t="s">
        <v>4240</v>
      </c>
      <c r="P33" s="857" t="s">
        <v>4292</v>
      </c>
      <c r="Q33" s="839">
        <f t="shared" si="0"/>
        <v>4</v>
      </c>
      <c r="R33" s="839">
        <f t="shared" si="0"/>
        <v>5.1999999999999993</v>
      </c>
      <c r="S33" s="858">
        <f t="shared" si="1"/>
        <v>138</v>
      </c>
      <c r="T33" s="858">
        <f t="shared" si="2"/>
        <v>103.5</v>
      </c>
      <c r="U33" s="858">
        <f t="shared" si="3"/>
        <v>-34.5</v>
      </c>
      <c r="V33" s="859">
        <f t="shared" si="4"/>
        <v>0.75</v>
      </c>
      <c r="W33" s="840">
        <v>4</v>
      </c>
    </row>
    <row r="34" spans="1:23" ht="14.4" customHeight="1" x14ac:dyDescent="0.3">
      <c r="A34" s="907" t="s">
        <v>4293</v>
      </c>
      <c r="B34" s="892">
        <v>3</v>
      </c>
      <c r="C34" s="893">
        <v>4.79</v>
      </c>
      <c r="D34" s="855">
        <v>4</v>
      </c>
      <c r="E34" s="905">
        <v>5</v>
      </c>
      <c r="F34" s="897">
        <v>7.98</v>
      </c>
      <c r="G34" s="828">
        <v>6</v>
      </c>
      <c r="H34" s="894">
        <v>3</v>
      </c>
      <c r="I34" s="895">
        <v>4.79</v>
      </c>
      <c r="J34" s="830">
        <v>6.7</v>
      </c>
      <c r="K34" s="898">
        <v>1.6</v>
      </c>
      <c r="L34" s="896">
        <v>2</v>
      </c>
      <c r="M34" s="896">
        <v>18</v>
      </c>
      <c r="N34" s="899">
        <v>6</v>
      </c>
      <c r="O34" s="896" t="s">
        <v>4240</v>
      </c>
      <c r="P34" s="900" t="s">
        <v>4294</v>
      </c>
      <c r="Q34" s="901">
        <f t="shared" si="0"/>
        <v>0</v>
      </c>
      <c r="R34" s="901">
        <f t="shared" si="0"/>
        <v>0</v>
      </c>
      <c r="S34" s="892">
        <f t="shared" si="1"/>
        <v>18</v>
      </c>
      <c r="T34" s="892">
        <f t="shared" si="2"/>
        <v>20.100000000000001</v>
      </c>
      <c r="U34" s="892">
        <f t="shared" si="3"/>
        <v>2.1000000000000014</v>
      </c>
      <c r="V34" s="902">
        <f t="shared" si="4"/>
        <v>1.1166666666666667</v>
      </c>
      <c r="W34" s="829">
        <v>5</v>
      </c>
    </row>
    <row r="35" spans="1:23" ht="14.4" customHeight="1" x14ac:dyDescent="0.3">
      <c r="A35" s="907" t="s">
        <v>4295</v>
      </c>
      <c r="B35" s="892"/>
      <c r="C35" s="893"/>
      <c r="D35" s="855"/>
      <c r="E35" s="905">
        <v>1</v>
      </c>
      <c r="F35" s="897">
        <v>1.65</v>
      </c>
      <c r="G35" s="828">
        <v>6</v>
      </c>
      <c r="H35" s="894">
        <v>1</v>
      </c>
      <c r="I35" s="895">
        <v>1.65</v>
      </c>
      <c r="J35" s="830">
        <v>12</v>
      </c>
      <c r="K35" s="898">
        <v>1.65</v>
      </c>
      <c r="L35" s="896">
        <v>2</v>
      </c>
      <c r="M35" s="896">
        <v>18</v>
      </c>
      <c r="N35" s="899">
        <v>6</v>
      </c>
      <c r="O35" s="896" t="s">
        <v>4240</v>
      </c>
      <c r="P35" s="900" t="s">
        <v>4296</v>
      </c>
      <c r="Q35" s="901">
        <f t="shared" si="0"/>
        <v>1</v>
      </c>
      <c r="R35" s="901">
        <f t="shared" si="0"/>
        <v>1.65</v>
      </c>
      <c r="S35" s="892">
        <f t="shared" si="1"/>
        <v>6</v>
      </c>
      <c r="T35" s="892">
        <f t="shared" si="2"/>
        <v>12</v>
      </c>
      <c r="U35" s="892">
        <f t="shared" si="3"/>
        <v>6</v>
      </c>
      <c r="V35" s="902">
        <f t="shared" si="4"/>
        <v>2</v>
      </c>
      <c r="W35" s="829">
        <v>6</v>
      </c>
    </row>
    <row r="36" spans="1:23" ht="14.4" customHeight="1" x14ac:dyDescent="0.3">
      <c r="A36" s="909" t="s">
        <v>4297</v>
      </c>
      <c r="B36" s="850">
        <v>4</v>
      </c>
      <c r="C36" s="851">
        <v>4.3499999999999996</v>
      </c>
      <c r="D36" s="852">
        <v>4.5</v>
      </c>
      <c r="E36" s="860">
        <v>6</v>
      </c>
      <c r="F36" s="821">
        <v>6.56</v>
      </c>
      <c r="G36" s="822">
        <v>6.2</v>
      </c>
      <c r="H36" s="817">
        <v>8</v>
      </c>
      <c r="I36" s="818">
        <v>8.74</v>
      </c>
      <c r="J36" s="819">
        <v>5.5</v>
      </c>
      <c r="K36" s="823">
        <v>1.0900000000000001</v>
      </c>
      <c r="L36" s="820">
        <v>2</v>
      </c>
      <c r="M36" s="820">
        <v>18</v>
      </c>
      <c r="N36" s="824">
        <v>6</v>
      </c>
      <c r="O36" s="820" t="s">
        <v>4240</v>
      </c>
      <c r="P36" s="853" t="s">
        <v>4298</v>
      </c>
      <c r="Q36" s="825">
        <f t="shared" si="0"/>
        <v>4</v>
      </c>
      <c r="R36" s="825">
        <f t="shared" si="0"/>
        <v>4.3900000000000006</v>
      </c>
      <c r="S36" s="850">
        <f t="shared" si="1"/>
        <v>48</v>
      </c>
      <c r="T36" s="850">
        <f t="shared" si="2"/>
        <v>44</v>
      </c>
      <c r="U36" s="850">
        <f t="shared" si="3"/>
        <v>-4</v>
      </c>
      <c r="V36" s="854">
        <f t="shared" si="4"/>
        <v>0.91666666666666663</v>
      </c>
      <c r="W36" s="826">
        <v>8</v>
      </c>
    </row>
    <row r="37" spans="1:23" ht="14.4" customHeight="1" x14ac:dyDescent="0.3">
      <c r="A37" s="907" t="s">
        <v>4299</v>
      </c>
      <c r="B37" s="892">
        <v>1</v>
      </c>
      <c r="C37" s="893">
        <v>1.32</v>
      </c>
      <c r="D37" s="855">
        <v>8</v>
      </c>
      <c r="E37" s="905"/>
      <c r="F37" s="897"/>
      <c r="G37" s="828"/>
      <c r="H37" s="894">
        <v>1</v>
      </c>
      <c r="I37" s="895">
        <v>1.32</v>
      </c>
      <c r="J37" s="827">
        <v>5</v>
      </c>
      <c r="K37" s="898">
        <v>1.32</v>
      </c>
      <c r="L37" s="896">
        <v>2</v>
      </c>
      <c r="M37" s="896">
        <v>21</v>
      </c>
      <c r="N37" s="899">
        <v>7</v>
      </c>
      <c r="O37" s="896" t="s">
        <v>4240</v>
      </c>
      <c r="P37" s="900" t="s">
        <v>4300</v>
      </c>
      <c r="Q37" s="901">
        <f t="shared" si="0"/>
        <v>0</v>
      </c>
      <c r="R37" s="901">
        <f t="shared" si="0"/>
        <v>0</v>
      </c>
      <c r="S37" s="892">
        <f t="shared" si="1"/>
        <v>7</v>
      </c>
      <c r="T37" s="892">
        <f t="shared" si="2"/>
        <v>5</v>
      </c>
      <c r="U37" s="892">
        <f t="shared" si="3"/>
        <v>-2</v>
      </c>
      <c r="V37" s="902">
        <f t="shared" si="4"/>
        <v>0.7142857142857143</v>
      </c>
      <c r="W37" s="829"/>
    </row>
    <row r="38" spans="1:23" ht="14.4" customHeight="1" x14ac:dyDescent="0.3">
      <c r="A38" s="908" t="s">
        <v>4301</v>
      </c>
      <c r="B38" s="858">
        <v>1</v>
      </c>
      <c r="C38" s="861">
        <v>0.46</v>
      </c>
      <c r="D38" s="862">
        <v>4</v>
      </c>
      <c r="E38" s="843">
        <v>1</v>
      </c>
      <c r="F38" s="844">
        <v>0.46</v>
      </c>
      <c r="G38" s="845">
        <v>3</v>
      </c>
      <c r="H38" s="836"/>
      <c r="I38" s="834"/>
      <c r="J38" s="835"/>
      <c r="K38" s="837">
        <v>0.46</v>
      </c>
      <c r="L38" s="836">
        <v>1</v>
      </c>
      <c r="M38" s="836">
        <v>9</v>
      </c>
      <c r="N38" s="838">
        <v>3</v>
      </c>
      <c r="O38" s="836" t="s">
        <v>4240</v>
      </c>
      <c r="P38" s="857" t="s">
        <v>4302</v>
      </c>
      <c r="Q38" s="839">
        <f t="shared" si="0"/>
        <v>-1</v>
      </c>
      <c r="R38" s="839">
        <f t="shared" si="0"/>
        <v>-0.46</v>
      </c>
      <c r="S38" s="858" t="str">
        <f t="shared" si="1"/>
        <v/>
      </c>
      <c r="T38" s="858" t="str">
        <f t="shared" si="2"/>
        <v/>
      </c>
      <c r="U38" s="858" t="str">
        <f t="shared" si="3"/>
        <v/>
      </c>
      <c r="V38" s="859" t="str">
        <f t="shared" si="4"/>
        <v/>
      </c>
      <c r="W38" s="840"/>
    </row>
    <row r="39" spans="1:23" ht="14.4" customHeight="1" x14ac:dyDescent="0.3">
      <c r="A39" s="909" t="s">
        <v>4303</v>
      </c>
      <c r="B39" s="846">
        <v>28</v>
      </c>
      <c r="C39" s="847">
        <v>16.600000000000001</v>
      </c>
      <c r="D39" s="848">
        <v>4.9000000000000004</v>
      </c>
      <c r="E39" s="860">
        <v>12</v>
      </c>
      <c r="F39" s="821">
        <v>6.84</v>
      </c>
      <c r="G39" s="822">
        <v>4.3</v>
      </c>
      <c r="H39" s="820">
        <v>19</v>
      </c>
      <c r="I39" s="821">
        <v>14.2</v>
      </c>
      <c r="J39" s="842">
        <v>7.2</v>
      </c>
      <c r="K39" s="823">
        <v>0.56999999999999995</v>
      </c>
      <c r="L39" s="820">
        <v>1</v>
      </c>
      <c r="M39" s="820">
        <v>12</v>
      </c>
      <c r="N39" s="824">
        <v>4</v>
      </c>
      <c r="O39" s="820" t="s">
        <v>4240</v>
      </c>
      <c r="P39" s="853" t="s">
        <v>4304</v>
      </c>
      <c r="Q39" s="825">
        <f t="shared" si="0"/>
        <v>-9</v>
      </c>
      <c r="R39" s="825">
        <f t="shared" si="0"/>
        <v>-2.4000000000000021</v>
      </c>
      <c r="S39" s="850">
        <f t="shared" si="1"/>
        <v>76</v>
      </c>
      <c r="T39" s="850">
        <f t="shared" si="2"/>
        <v>136.80000000000001</v>
      </c>
      <c r="U39" s="850">
        <f t="shared" si="3"/>
        <v>60.800000000000011</v>
      </c>
      <c r="V39" s="854">
        <f t="shared" si="4"/>
        <v>1.8</v>
      </c>
      <c r="W39" s="826">
        <v>73</v>
      </c>
    </row>
    <row r="40" spans="1:23" ht="14.4" customHeight="1" x14ac:dyDescent="0.3">
      <c r="A40" s="907" t="s">
        <v>4305</v>
      </c>
      <c r="B40" s="903">
        <v>5</v>
      </c>
      <c r="C40" s="904">
        <v>4.8499999999999996</v>
      </c>
      <c r="D40" s="841">
        <v>9.4</v>
      </c>
      <c r="E40" s="905">
        <v>6</v>
      </c>
      <c r="F40" s="897">
        <v>4.95</v>
      </c>
      <c r="G40" s="828">
        <v>8.6999999999999993</v>
      </c>
      <c r="H40" s="896">
        <v>3</v>
      </c>
      <c r="I40" s="897">
        <v>2.97</v>
      </c>
      <c r="J40" s="830">
        <v>11</v>
      </c>
      <c r="K40" s="898">
        <v>0.82</v>
      </c>
      <c r="L40" s="896">
        <v>2</v>
      </c>
      <c r="M40" s="896">
        <v>18</v>
      </c>
      <c r="N40" s="899">
        <v>6</v>
      </c>
      <c r="O40" s="896" t="s">
        <v>4240</v>
      </c>
      <c r="P40" s="900" t="s">
        <v>4304</v>
      </c>
      <c r="Q40" s="901">
        <f t="shared" si="0"/>
        <v>-2</v>
      </c>
      <c r="R40" s="901">
        <f t="shared" si="0"/>
        <v>-1.8799999999999994</v>
      </c>
      <c r="S40" s="892">
        <f t="shared" si="1"/>
        <v>18</v>
      </c>
      <c r="T40" s="892">
        <f t="shared" si="2"/>
        <v>33</v>
      </c>
      <c r="U40" s="892">
        <f t="shared" si="3"/>
        <v>15</v>
      </c>
      <c r="V40" s="902">
        <f t="shared" si="4"/>
        <v>1.8333333333333333</v>
      </c>
      <c r="W40" s="829">
        <v>17</v>
      </c>
    </row>
    <row r="41" spans="1:23" ht="14.4" customHeight="1" x14ac:dyDescent="0.3">
      <c r="A41" s="907" t="s">
        <v>4306</v>
      </c>
      <c r="B41" s="903"/>
      <c r="C41" s="904"/>
      <c r="D41" s="841"/>
      <c r="E41" s="905">
        <v>1</v>
      </c>
      <c r="F41" s="897">
        <v>1.41</v>
      </c>
      <c r="G41" s="828">
        <v>5</v>
      </c>
      <c r="H41" s="896"/>
      <c r="I41" s="897"/>
      <c r="J41" s="828"/>
      <c r="K41" s="898">
        <v>1.41</v>
      </c>
      <c r="L41" s="896">
        <v>3</v>
      </c>
      <c r="M41" s="896">
        <v>24</v>
      </c>
      <c r="N41" s="899">
        <v>8</v>
      </c>
      <c r="O41" s="896" t="s">
        <v>4240</v>
      </c>
      <c r="P41" s="900" t="s">
        <v>4304</v>
      </c>
      <c r="Q41" s="901">
        <f t="shared" si="0"/>
        <v>0</v>
      </c>
      <c r="R41" s="901">
        <f t="shared" si="0"/>
        <v>0</v>
      </c>
      <c r="S41" s="892" t="str">
        <f t="shared" si="1"/>
        <v/>
      </c>
      <c r="T41" s="892" t="str">
        <f t="shared" si="2"/>
        <v/>
      </c>
      <c r="U41" s="892" t="str">
        <f t="shared" si="3"/>
        <v/>
      </c>
      <c r="V41" s="902" t="str">
        <f t="shared" si="4"/>
        <v/>
      </c>
      <c r="W41" s="829"/>
    </row>
    <row r="42" spans="1:23" ht="14.4" customHeight="1" x14ac:dyDescent="0.3">
      <c r="A42" s="908" t="s">
        <v>4307</v>
      </c>
      <c r="B42" s="858">
        <v>11</v>
      </c>
      <c r="C42" s="861">
        <v>5.57</v>
      </c>
      <c r="D42" s="862">
        <v>5.6</v>
      </c>
      <c r="E42" s="856">
        <v>14</v>
      </c>
      <c r="F42" s="834">
        <v>7.51</v>
      </c>
      <c r="G42" s="835">
        <v>4.8</v>
      </c>
      <c r="H42" s="843">
        <v>13</v>
      </c>
      <c r="I42" s="844">
        <v>6.35</v>
      </c>
      <c r="J42" s="849">
        <v>5.2</v>
      </c>
      <c r="K42" s="837">
        <v>0.45</v>
      </c>
      <c r="L42" s="836">
        <v>2</v>
      </c>
      <c r="M42" s="836">
        <v>15</v>
      </c>
      <c r="N42" s="838">
        <v>5</v>
      </c>
      <c r="O42" s="836" t="s">
        <v>4240</v>
      </c>
      <c r="P42" s="857" t="s">
        <v>4308</v>
      </c>
      <c r="Q42" s="839">
        <f t="shared" si="0"/>
        <v>2</v>
      </c>
      <c r="R42" s="839">
        <f t="shared" si="0"/>
        <v>0.77999999999999936</v>
      </c>
      <c r="S42" s="858">
        <f t="shared" si="1"/>
        <v>65</v>
      </c>
      <c r="T42" s="858">
        <f t="shared" si="2"/>
        <v>67.600000000000009</v>
      </c>
      <c r="U42" s="858">
        <f t="shared" si="3"/>
        <v>2.6000000000000085</v>
      </c>
      <c r="V42" s="859">
        <f t="shared" si="4"/>
        <v>1.04</v>
      </c>
      <c r="W42" s="840">
        <v>19</v>
      </c>
    </row>
    <row r="43" spans="1:23" ht="14.4" customHeight="1" x14ac:dyDescent="0.3">
      <c r="A43" s="907" t="s">
        <v>4309</v>
      </c>
      <c r="B43" s="892">
        <v>5</v>
      </c>
      <c r="C43" s="893">
        <v>2.83</v>
      </c>
      <c r="D43" s="855">
        <v>4.2</v>
      </c>
      <c r="E43" s="905">
        <v>1</v>
      </c>
      <c r="F43" s="897">
        <v>0.51</v>
      </c>
      <c r="G43" s="828">
        <v>5</v>
      </c>
      <c r="H43" s="894">
        <v>4</v>
      </c>
      <c r="I43" s="895">
        <v>2.06</v>
      </c>
      <c r="J43" s="827">
        <v>5</v>
      </c>
      <c r="K43" s="898">
        <v>0.51</v>
      </c>
      <c r="L43" s="896">
        <v>2</v>
      </c>
      <c r="M43" s="896">
        <v>18</v>
      </c>
      <c r="N43" s="899">
        <v>6</v>
      </c>
      <c r="O43" s="896" t="s">
        <v>4240</v>
      </c>
      <c r="P43" s="900" t="s">
        <v>4310</v>
      </c>
      <c r="Q43" s="901">
        <f t="shared" si="0"/>
        <v>-1</v>
      </c>
      <c r="R43" s="901">
        <f t="shared" si="0"/>
        <v>-0.77</v>
      </c>
      <c r="S43" s="892">
        <f t="shared" si="1"/>
        <v>24</v>
      </c>
      <c r="T43" s="892">
        <f t="shared" si="2"/>
        <v>20</v>
      </c>
      <c r="U43" s="892">
        <f t="shared" si="3"/>
        <v>-4</v>
      </c>
      <c r="V43" s="902">
        <f t="shared" si="4"/>
        <v>0.83333333333333337</v>
      </c>
      <c r="W43" s="829"/>
    </row>
    <row r="44" spans="1:23" ht="14.4" customHeight="1" x14ac:dyDescent="0.3">
      <c r="A44" s="907" t="s">
        <v>4311</v>
      </c>
      <c r="B44" s="892"/>
      <c r="C44" s="893"/>
      <c r="D44" s="855"/>
      <c r="E44" s="905"/>
      <c r="F44" s="897"/>
      <c r="G44" s="828"/>
      <c r="H44" s="894">
        <v>1</v>
      </c>
      <c r="I44" s="895">
        <v>4.78</v>
      </c>
      <c r="J44" s="830">
        <v>44</v>
      </c>
      <c r="K44" s="898">
        <v>0.86</v>
      </c>
      <c r="L44" s="896">
        <v>3</v>
      </c>
      <c r="M44" s="896">
        <v>27</v>
      </c>
      <c r="N44" s="899">
        <v>9</v>
      </c>
      <c r="O44" s="896" t="s">
        <v>4240</v>
      </c>
      <c r="P44" s="900" t="s">
        <v>4312</v>
      </c>
      <c r="Q44" s="901">
        <f t="shared" si="0"/>
        <v>1</v>
      </c>
      <c r="R44" s="901">
        <f t="shared" si="0"/>
        <v>4.78</v>
      </c>
      <c r="S44" s="892">
        <f t="shared" si="1"/>
        <v>9</v>
      </c>
      <c r="T44" s="892">
        <f t="shared" si="2"/>
        <v>44</v>
      </c>
      <c r="U44" s="892">
        <f t="shared" si="3"/>
        <v>35</v>
      </c>
      <c r="V44" s="902">
        <f t="shared" si="4"/>
        <v>4.8888888888888893</v>
      </c>
      <c r="W44" s="829">
        <v>35</v>
      </c>
    </row>
    <row r="45" spans="1:23" ht="14.4" customHeight="1" x14ac:dyDescent="0.3">
      <c r="A45" s="908" t="s">
        <v>4313</v>
      </c>
      <c r="B45" s="858"/>
      <c r="C45" s="861"/>
      <c r="D45" s="862"/>
      <c r="E45" s="856">
        <v>2</v>
      </c>
      <c r="F45" s="834">
        <v>1.89</v>
      </c>
      <c r="G45" s="835">
        <v>6.5</v>
      </c>
      <c r="H45" s="843">
        <v>1</v>
      </c>
      <c r="I45" s="844">
        <v>0.32</v>
      </c>
      <c r="J45" s="845">
        <v>2</v>
      </c>
      <c r="K45" s="837">
        <v>0.32</v>
      </c>
      <c r="L45" s="836">
        <v>1</v>
      </c>
      <c r="M45" s="836">
        <v>12</v>
      </c>
      <c r="N45" s="838">
        <v>4</v>
      </c>
      <c r="O45" s="836" t="s">
        <v>4240</v>
      </c>
      <c r="P45" s="857" t="s">
        <v>4314</v>
      </c>
      <c r="Q45" s="839">
        <f t="shared" si="0"/>
        <v>1</v>
      </c>
      <c r="R45" s="839">
        <f t="shared" si="0"/>
        <v>0.32</v>
      </c>
      <c r="S45" s="858">
        <f t="shared" si="1"/>
        <v>4</v>
      </c>
      <c r="T45" s="858">
        <f t="shared" si="2"/>
        <v>2</v>
      </c>
      <c r="U45" s="858">
        <f t="shared" si="3"/>
        <v>-2</v>
      </c>
      <c r="V45" s="859">
        <f t="shared" si="4"/>
        <v>0.5</v>
      </c>
      <c r="W45" s="840"/>
    </row>
    <row r="46" spans="1:23" ht="14.4" customHeight="1" x14ac:dyDescent="0.3">
      <c r="A46" s="907" t="s">
        <v>4315</v>
      </c>
      <c r="B46" s="892"/>
      <c r="C46" s="893"/>
      <c r="D46" s="855"/>
      <c r="E46" s="905"/>
      <c r="F46" s="897"/>
      <c r="G46" s="828"/>
      <c r="H46" s="894">
        <v>1</v>
      </c>
      <c r="I46" s="895">
        <v>0.23</v>
      </c>
      <c r="J46" s="827">
        <v>1</v>
      </c>
      <c r="K46" s="898">
        <v>0.45</v>
      </c>
      <c r="L46" s="896">
        <v>2</v>
      </c>
      <c r="M46" s="896">
        <v>15</v>
      </c>
      <c r="N46" s="899">
        <v>5</v>
      </c>
      <c r="O46" s="896" t="s">
        <v>4240</v>
      </c>
      <c r="P46" s="900" t="s">
        <v>4314</v>
      </c>
      <c r="Q46" s="901">
        <f t="shared" si="0"/>
        <v>1</v>
      </c>
      <c r="R46" s="901">
        <f t="shared" si="0"/>
        <v>0.23</v>
      </c>
      <c r="S46" s="892">
        <f t="shared" si="1"/>
        <v>5</v>
      </c>
      <c r="T46" s="892">
        <f t="shared" si="2"/>
        <v>1</v>
      </c>
      <c r="U46" s="892">
        <f t="shared" si="3"/>
        <v>-4</v>
      </c>
      <c r="V46" s="902">
        <f t="shared" si="4"/>
        <v>0.2</v>
      </c>
      <c r="W46" s="829"/>
    </row>
    <row r="47" spans="1:23" ht="14.4" customHeight="1" x14ac:dyDescent="0.3">
      <c r="A47" s="909" t="s">
        <v>4316</v>
      </c>
      <c r="B47" s="846">
        <v>210</v>
      </c>
      <c r="C47" s="847">
        <v>210.13</v>
      </c>
      <c r="D47" s="848">
        <v>4.0999999999999996</v>
      </c>
      <c r="E47" s="860">
        <v>186</v>
      </c>
      <c r="F47" s="821">
        <v>193.99</v>
      </c>
      <c r="G47" s="822">
        <v>4.3</v>
      </c>
      <c r="H47" s="820">
        <v>169</v>
      </c>
      <c r="I47" s="821">
        <v>168.61</v>
      </c>
      <c r="J47" s="822">
        <v>3.5</v>
      </c>
      <c r="K47" s="823">
        <v>1</v>
      </c>
      <c r="L47" s="820">
        <v>1</v>
      </c>
      <c r="M47" s="820">
        <v>12</v>
      </c>
      <c r="N47" s="824">
        <v>4</v>
      </c>
      <c r="O47" s="820" t="s">
        <v>4240</v>
      </c>
      <c r="P47" s="853" t="s">
        <v>4317</v>
      </c>
      <c r="Q47" s="825">
        <f t="shared" si="0"/>
        <v>-41</v>
      </c>
      <c r="R47" s="825">
        <f t="shared" si="0"/>
        <v>-41.519999999999982</v>
      </c>
      <c r="S47" s="850">
        <f t="shared" si="1"/>
        <v>676</v>
      </c>
      <c r="T47" s="850">
        <f t="shared" si="2"/>
        <v>591.5</v>
      </c>
      <c r="U47" s="850">
        <f t="shared" si="3"/>
        <v>-84.5</v>
      </c>
      <c r="V47" s="854">
        <f t="shared" si="4"/>
        <v>0.875</v>
      </c>
      <c r="W47" s="826">
        <v>71</v>
      </c>
    </row>
    <row r="48" spans="1:23" ht="14.4" customHeight="1" x14ac:dyDescent="0.3">
      <c r="A48" s="907" t="s">
        <v>4318</v>
      </c>
      <c r="B48" s="903">
        <v>49</v>
      </c>
      <c r="C48" s="904">
        <v>51.15</v>
      </c>
      <c r="D48" s="841">
        <v>4.3</v>
      </c>
      <c r="E48" s="905">
        <v>47</v>
      </c>
      <c r="F48" s="897">
        <v>47.17</v>
      </c>
      <c r="G48" s="828">
        <v>4.2</v>
      </c>
      <c r="H48" s="896">
        <v>51</v>
      </c>
      <c r="I48" s="897">
        <v>51.62</v>
      </c>
      <c r="J48" s="828">
        <v>3.6</v>
      </c>
      <c r="K48" s="898">
        <v>1</v>
      </c>
      <c r="L48" s="896">
        <v>1</v>
      </c>
      <c r="M48" s="896">
        <v>12</v>
      </c>
      <c r="N48" s="899">
        <v>4</v>
      </c>
      <c r="O48" s="896" t="s">
        <v>4240</v>
      </c>
      <c r="P48" s="900" t="s">
        <v>4319</v>
      </c>
      <c r="Q48" s="901">
        <f t="shared" si="0"/>
        <v>2</v>
      </c>
      <c r="R48" s="901">
        <f t="shared" si="0"/>
        <v>0.46999999999999886</v>
      </c>
      <c r="S48" s="892">
        <f t="shared" si="1"/>
        <v>204</v>
      </c>
      <c r="T48" s="892">
        <f t="shared" si="2"/>
        <v>183.6</v>
      </c>
      <c r="U48" s="892">
        <f t="shared" si="3"/>
        <v>-20.400000000000006</v>
      </c>
      <c r="V48" s="902">
        <f t="shared" si="4"/>
        <v>0.9</v>
      </c>
      <c r="W48" s="829">
        <v>21</v>
      </c>
    </row>
    <row r="49" spans="1:23" ht="14.4" customHeight="1" x14ac:dyDescent="0.3">
      <c r="A49" s="907" t="s">
        <v>4320</v>
      </c>
      <c r="B49" s="903">
        <v>13</v>
      </c>
      <c r="C49" s="904">
        <v>23.61</v>
      </c>
      <c r="D49" s="841">
        <v>5.4</v>
      </c>
      <c r="E49" s="905">
        <v>8</v>
      </c>
      <c r="F49" s="897">
        <v>15.33</v>
      </c>
      <c r="G49" s="828">
        <v>4</v>
      </c>
      <c r="H49" s="896">
        <v>11</v>
      </c>
      <c r="I49" s="897">
        <v>24.77</v>
      </c>
      <c r="J49" s="828">
        <v>4.0999999999999996</v>
      </c>
      <c r="K49" s="898">
        <v>1.49</v>
      </c>
      <c r="L49" s="896">
        <v>2</v>
      </c>
      <c r="M49" s="896">
        <v>18</v>
      </c>
      <c r="N49" s="899">
        <v>6</v>
      </c>
      <c r="O49" s="896" t="s">
        <v>4240</v>
      </c>
      <c r="P49" s="900" t="s">
        <v>4321</v>
      </c>
      <c r="Q49" s="901">
        <f t="shared" si="0"/>
        <v>-2</v>
      </c>
      <c r="R49" s="901">
        <f t="shared" si="0"/>
        <v>1.1600000000000001</v>
      </c>
      <c r="S49" s="892">
        <f t="shared" si="1"/>
        <v>66</v>
      </c>
      <c r="T49" s="892">
        <f t="shared" si="2"/>
        <v>45.099999999999994</v>
      </c>
      <c r="U49" s="892">
        <f t="shared" si="3"/>
        <v>-20.900000000000006</v>
      </c>
      <c r="V49" s="902">
        <f t="shared" si="4"/>
        <v>0.68333333333333324</v>
      </c>
      <c r="W49" s="829">
        <v>4</v>
      </c>
    </row>
    <row r="50" spans="1:23" ht="14.4" customHeight="1" x14ac:dyDescent="0.3">
      <c r="A50" s="909" t="s">
        <v>4322</v>
      </c>
      <c r="B50" s="850">
        <v>3</v>
      </c>
      <c r="C50" s="851">
        <v>1.0900000000000001</v>
      </c>
      <c r="D50" s="852">
        <v>3.7</v>
      </c>
      <c r="E50" s="860">
        <v>1</v>
      </c>
      <c r="F50" s="821">
        <v>0.37</v>
      </c>
      <c r="G50" s="822">
        <v>7</v>
      </c>
      <c r="H50" s="817">
        <v>2</v>
      </c>
      <c r="I50" s="818">
        <v>0.71</v>
      </c>
      <c r="J50" s="819">
        <v>3</v>
      </c>
      <c r="K50" s="823">
        <v>0.35</v>
      </c>
      <c r="L50" s="820">
        <v>1</v>
      </c>
      <c r="M50" s="820">
        <v>12</v>
      </c>
      <c r="N50" s="824">
        <v>4</v>
      </c>
      <c r="O50" s="820" t="s">
        <v>4240</v>
      </c>
      <c r="P50" s="853" t="s">
        <v>4323</v>
      </c>
      <c r="Q50" s="825">
        <f t="shared" si="0"/>
        <v>-1</v>
      </c>
      <c r="R50" s="825">
        <f t="shared" si="0"/>
        <v>-0.38000000000000012</v>
      </c>
      <c r="S50" s="850">
        <f t="shared" si="1"/>
        <v>8</v>
      </c>
      <c r="T50" s="850">
        <f t="shared" si="2"/>
        <v>6</v>
      </c>
      <c r="U50" s="850">
        <f t="shared" si="3"/>
        <v>-2</v>
      </c>
      <c r="V50" s="854">
        <f t="shared" si="4"/>
        <v>0.75</v>
      </c>
      <c r="W50" s="826"/>
    </row>
    <row r="51" spans="1:23" ht="14.4" customHeight="1" x14ac:dyDescent="0.3">
      <c r="A51" s="907" t="s">
        <v>4324</v>
      </c>
      <c r="B51" s="892">
        <v>1</v>
      </c>
      <c r="C51" s="893">
        <v>0.42</v>
      </c>
      <c r="D51" s="855">
        <v>5</v>
      </c>
      <c r="E51" s="905">
        <v>1</v>
      </c>
      <c r="F51" s="897">
        <v>0.42</v>
      </c>
      <c r="G51" s="828">
        <v>5</v>
      </c>
      <c r="H51" s="894">
        <v>3</v>
      </c>
      <c r="I51" s="895">
        <v>1.28</v>
      </c>
      <c r="J51" s="830">
        <v>6.3</v>
      </c>
      <c r="K51" s="898">
        <v>0.42</v>
      </c>
      <c r="L51" s="896">
        <v>2</v>
      </c>
      <c r="M51" s="896">
        <v>18</v>
      </c>
      <c r="N51" s="899">
        <v>6</v>
      </c>
      <c r="O51" s="896" t="s">
        <v>4240</v>
      </c>
      <c r="P51" s="900" t="s">
        <v>4325</v>
      </c>
      <c r="Q51" s="901">
        <f t="shared" si="0"/>
        <v>2</v>
      </c>
      <c r="R51" s="901">
        <f t="shared" si="0"/>
        <v>0.8600000000000001</v>
      </c>
      <c r="S51" s="892">
        <f t="shared" si="1"/>
        <v>18</v>
      </c>
      <c r="T51" s="892">
        <f t="shared" si="2"/>
        <v>18.899999999999999</v>
      </c>
      <c r="U51" s="892">
        <f t="shared" si="3"/>
        <v>0.89999999999999858</v>
      </c>
      <c r="V51" s="902">
        <f t="shared" si="4"/>
        <v>1.0499999999999998</v>
      </c>
      <c r="W51" s="829">
        <v>4</v>
      </c>
    </row>
    <row r="52" spans="1:23" ht="14.4" customHeight="1" x14ac:dyDescent="0.3">
      <c r="A52" s="908" t="s">
        <v>4326</v>
      </c>
      <c r="B52" s="831">
        <v>1</v>
      </c>
      <c r="C52" s="832">
        <v>1.67</v>
      </c>
      <c r="D52" s="833">
        <v>7</v>
      </c>
      <c r="E52" s="856"/>
      <c r="F52" s="834"/>
      <c r="G52" s="835"/>
      <c r="H52" s="836"/>
      <c r="I52" s="834"/>
      <c r="J52" s="835"/>
      <c r="K52" s="837">
        <v>1.67</v>
      </c>
      <c r="L52" s="836">
        <v>3</v>
      </c>
      <c r="M52" s="836">
        <v>27</v>
      </c>
      <c r="N52" s="838">
        <v>9</v>
      </c>
      <c r="O52" s="836" t="s">
        <v>4240</v>
      </c>
      <c r="P52" s="857" t="s">
        <v>4327</v>
      </c>
      <c r="Q52" s="839">
        <f t="shared" si="0"/>
        <v>-1</v>
      </c>
      <c r="R52" s="839">
        <f t="shared" si="0"/>
        <v>-1.67</v>
      </c>
      <c r="S52" s="858" t="str">
        <f t="shared" si="1"/>
        <v/>
      </c>
      <c r="T52" s="858" t="str">
        <f t="shared" si="2"/>
        <v/>
      </c>
      <c r="U52" s="858" t="str">
        <f t="shared" si="3"/>
        <v/>
      </c>
      <c r="V52" s="859" t="str">
        <f t="shared" si="4"/>
        <v/>
      </c>
      <c r="W52" s="840"/>
    </row>
    <row r="53" spans="1:23" ht="14.4" customHeight="1" x14ac:dyDescent="0.3">
      <c r="A53" s="909" t="s">
        <v>4328</v>
      </c>
      <c r="B53" s="850">
        <v>1</v>
      </c>
      <c r="C53" s="851">
        <v>2.12</v>
      </c>
      <c r="D53" s="852">
        <v>9</v>
      </c>
      <c r="E53" s="817">
        <v>2</v>
      </c>
      <c r="F53" s="818">
        <v>4.24</v>
      </c>
      <c r="G53" s="819">
        <v>4</v>
      </c>
      <c r="H53" s="820">
        <v>1</v>
      </c>
      <c r="I53" s="821">
        <v>2.12</v>
      </c>
      <c r="J53" s="822">
        <v>4</v>
      </c>
      <c r="K53" s="823">
        <v>2.12</v>
      </c>
      <c r="L53" s="820">
        <v>3</v>
      </c>
      <c r="M53" s="820">
        <v>24</v>
      </c>
      <c r="N53" s="824">
        <v>8</v>
      </c>
      <c r="O53" s="820" t="s">
        <v>4240</v>
      </c>
      <c r="P53" s="853" t="s">
        <v>4329</v>
      </c>
      <c r="Q53" s="825">
        <f t="shared" si="0"/>
        <v>0</v>
      </c>
      <c r="R53" s="825">
        <f t="shared" si="0"/>
        <v>0</v>
      </c>
      <c r="S53" s="850">
        <f t="shared" si="1"/>
        <v>8</v>
      </c>
      <c r="T53" s="850">
        <f t="shared" si="2"/>
        <v>4</v>
      </c>
      <c r="U53" s="850">
        <f t="shared" si="3"/>
        <v>-4</v>
      </c>
      <c r="V53" s="854">
        <f t="shared" si="4"/>
        <v>0.5</v>
      </c>
      <c r="W53" s="826"/>
    </row>
    <row r="54" spans="1:23" ht="14.4" customHeight="1" x14ac:dyDescent="0.3">
      <c r="A54" s="908" t="s">
        <v>4330</v>
      </c>
      <c r="B54" s="831">
        <v>3</v>
      </c>
      <c r="C54" s="832">
        <v>1.06</v>
      </c>
      <c r="D54" s="833">
        <v>2.2999999999999998</v>
      </c>
      <c r="E54" s="856"/>
      <c r="F54" s="834"/>
      <c r="G54" s="835"/>
      <c r="H54" s="836"/>
      <c r="I54" s="834"/>
      <c r="J54" s="835"/>
      <c r="K54" s="837">
        <v>0.35</v>
      </c>
      <c r="L54" s="836">
        <v>1</v>
      </c>
      <c r="M54" s="836">
        <v>12</v>
      </c>
      <c r="N54" s="838">
        <v>4</v>
      </c>
      <c r="O54" s="836" t="s">
        <v>4240</v>
      </c>
      <c r="P54" s="857" t="s">
        <v>4331</v>
      </c>
      <c r="Q54" s="839">
        <f t="shared" si="0"/>
        <v>-3</v>
      </c>
      <c r="R54" s="839">
        <f t="shared" si="0"/>
        <v>-1.06</v>
      </c>
      <c r="S54" s="858" t="str">
        <f t="shared" si="1"/>
        <v/>
      </c>
      <c r="T54" s="858" t="str">
        <f t="shared" si="2"/>
        <v/>
      </c>
      <c r="U54" s="858" t="str">
        <f t="shared" si="3"/>
        <v/>
      </c>
      <c r="V54" s="859" t="str">
        <f t="shared" si="4"/>
        <v/>
      </c>
      <c r="W54" s="840"/>
    </row>
    <row r="55" spans="1:23" ht="14.4" customHeight="1" x14ac:dyDescent="0.3">
      <c r="A55" s="908" t="s">
        <v>4332</v>
      </c>
      <c r="B55" s="858">
        <v>1</v>
      </c>
      <c r="C55" s="861">
        <v>0.32</v>
      </c>
      <c r="D55" s="862">
        <v>6</v>
      </c>
      <c r="E55" s="856"/>
      <c r="F55" s="834"/>
      <c r="G55" s="835"/>
      <c r="H55" s="843">
        <v>2</v>
      </c>
      <c r="I55" s="844">
        <v>0.64</v>
      </c>
      <c r="J55" s="845">
        <v>1.5</v>
      </c>
      <c r="K55" s="837">
        <v>0.32</v>
      </c>
      <c r="L55" s="836">
        <v>1</v>
      </c>
      <c r="M55" s="836">
        <v>12</v>
      </c>
      <c r="N55" s="838">
        <v>4</v>
      </c>
      <c r="O55" s="836" t="s">
        <v>4240</v>
      </c>
      <c r="P55" s="857" t="s">
        <v>4333</v>
      </c>
      <c r="Q55" s="839">
        <f t="shared" si="0"/>
        <v>1</v>
      </c>
      <c r="R55" s="839">
        <f t="shared" si="0"/>
        <v>0.32</v>
      </c>
      <c r="S55" s="858">
        <f t="shared" si="1"/>
        <v>8</v>
      </c>
      <c r="T55" s="858">
        <f t="shared" si="2"/>
        <v>3</v>
      </c>
      <c r="U55" s="858">
        <f t="shared" si="3"/>
        <v>-5</v>
      </c>
      <c r="V55" s="859">
        <f t="shared" si="4"/>
        <v>0.375</v>
      </c>
      <c r="W55" s="840"/>
    </row>
    <row r="56" spans="1:23" ht="14.4" customHeight="1" x14ac:dyDescent="0.3">
      <c r="A56" s="907" t="s">
        <v>4334</v>
      </c>
      <c r="B56" s="892">
        <v>1</v>
      </c>
      <c r="C56" s="893">
        <v>0.45</v>
      </c>
      <c r="D56" s="855">
        <v>4</v>
      </c>
      <c r="E56" s="905"/>
      <c r="F56" s="897"/>
      <c r="G56" s="828"/>
      <c r="H56" s="894"/>
      <c r="I56" s="895"/>
      <c r="J56" s="827"/>
      <c r="K56" s="898">
        <v>0.45</v>
      </c>
      <c r="L56" s="896">
        <v>2</v>
      </c>
      <c r="M56" s="896">
        <v>18</v>
      </c>
      <c r="N56" s="899">
        <v>6</v>
      </c>
      <c r="O56" s="896" t="s">
        <v>4240</v>
      </c>
      <c r="P56" s="900" t="s">
        <v>4335</v>
      </c>
      <c r="Q56" s="901">
        <f t="shared" si="0"/>
        <v>-1</v>
      </c>
      <c r="R56" s="901">
        <f t="shared" si="0"/>
        <v>-0.45</v>
      </c>
      <c r="S56" s="892" t="str">
        <f t="shared" si="1"/>
        <v/>
      </c>
      <c r="T56" s="892" t="str">
        <f t="shared" si="2"/>
        <v/>
      </c>
      <c r="U56" s="892" t="str">
        <f t="shared" si="3"/>
        <v/>
      </c>
      <c r="V56" s="902" t="str">
        <f t="shared" si="4"/>
        <v/>
      </c>
      <c r="W56" s="829"/>
    </row>
    <row r="57" spans="1:23" ht="14.4" customHeight="1" x14ac:dyDescent="0.3">
      <c r="A57" s="909" t="s">
        <v>4336</v>
      </c>
      <c r="B57" s="850"/>
      <c r="C57" s="851"/>
      <c r="D57" s="852"/>
      <c r="E57" s="817">
        <v>1</v>
      </c>
      <c r="F57" s="818">
        <v>0.31</v>
      </c>
      <c r="G57" s="819">
        <v>2</v>
      </c>
      <c r="H57" s="820"/>
      <c r="I57" s="821"/>
      <c r="J57" s="822"/>
      <c r="K57" s="823">
        <v>0.31</v>
      </c>
      <c r="L57" s="820">
        <v>1</v>
      </c>
      <c r="M57" s="820">
        <v>12</v>
      </c>
      <c r="N57" s="824">
        <v>4</v>
      </c>
      <c r="O57" s="820" t="s">
        <v>4240</v>
      </c>
      <c r="P57" s="853" t="s">
        <v>4337</v>
      </c>
      <c r="Q57" s="825">
        <f t="shared" si="0"/>
        <v>0</v>
      </c>
      <c r="R57" s="825">
        <f t="shared" si="0"/>
        <v>0</v>
      </c>
      <c r="S57" s="850" t="str">
        <f t="shared" si="1"/>
        <v/>
      </c>
      <c r="T57" s="850" t="str">
        <f t="shared" si="2"/>
        <v/>
      </c>
      <c r="U57" s="850" t="str">
        <f t="shared" si="3"/>
        <v/>
      </c>
      <c r="V57" s="854" t="str">
        <f t="shared" si="4"/>
        <v/>
      </c>
      <c r="W57" s="826"/>
    </row>
    <row r="58" spans="1:23" ht="14.4" customHeight="1" x14ac:dyDescent="0.3">
      <c r="A58" s="909" t="s">
        <v>4338</v>
      </c>
      <c r="B58" s="850"/>
      <c r="C58" s="851"/>
      <c r="D58" s="852"/>
      <c r="E58" s="817">
        <v>2</v>
      </c>
      <c r="F58" s="818">
        <v>3</v>
      </c>
      <c r="G58" s="819">
        <v>4.5</v>
      </c>
      <c r="H58" s="820"/>
      <c r="I58" s="821"/>
      <c r="J58" s="822"/>
      <c r="K58" s="823">
        <v>1.84</v>
      </c>
      <c r="L58" s="820">
        <v>5</v>
      </c>
      <c r="M58" s="820">
        <v>42</v>
      </c>
      <c r="N58" s="824">
        <v>14</v>
      </c>
      <c r="O58" s="820" t="s">
        <v>4240</v>
      </c>
      <c r="P58" s="853" t="s">
        <v>4339</v>
      </c>
      <c r="Q58" s="825">
        <f t="shared" si="0"/>
        <v>0</v>
      </c>
      <c r="R58" s="825">
        <f t="shared" si="0"/>
        <v>0</v>
      </c>
      <c r="S58" s="850" t="str">
        <f t="shared" si="1"/>
        <v/>
      </c>
      <c r="T58" s="850" t="str">
        <f t="shared" si="2"/>
        <v/>
      </c>
      <c r="U58" s="850" t="str">
        <f t="shared" si="3"/>
        <v/>
      </c>
      <c r="V58" s="854" t="str">
        <f t="shared" si="4"/>
        <v/>
      </c>
      <c r="W58" s="826"/>
    </row>
    <row r="59" spans="1:23" ht="14.4" customHeight="1" x14ac:dyDescent="0.3">
      <c r="A59" s="908" t="s">
        <v>4340</v>
      </c>
      <c r="B59" s="858">
        <v>2</v>
      </c>
      <c r="C59" s="861">
        <v>1.49</v>
      </c>
      <c r="D59" s="862">
        <v>7</v>
      </c>
      <c r="E59" s="856">
        <v>2</v>
      </c>
      <c r="F59" s="834">
        <v>1.49</v>
      </c>
      <c r="G59" s="835">
        <v>3.5</v>
      </c>
      <c r="H59" s="843">
        <v>4</v>
      </c>
      <c r="I59" s="844">
        <v>2.97</v>
      </c>
      <c r="J59" s="845">
        <v>3.8</v>
      </c>
      <c r="K59" s="837">
        <v>0.74</v>
      </c>
      <c r="L59" s="836">
        <v>1</v>
      </c>
      <c r="M59" s="836">
        <v>12</v>
      </c>
      <c r="N59" s="838">
        <v>4</v>
      </c>
      <c r="O59" s="836" t="s">
        <v>4240</v>
      </c>
      <c r="P59" s="857" t="s">
        <v>4341</v>
      </c>
      <c r="Q59" s="839">
        <f t="shared" si="0"/>
        <v>2</v>
      </c>
      <c r="R59" s="839">
        <f t="shared" si="0"/>
        <v>1.4800000000000002</v>
      </c>
      <c r="S59" s="858">
        <f t="shared" si="1"/>
        <v>16</v>
      </c>
      <c r="T59" s="858">
        <f t="shared" si="2"/>
        <v>15.2</v>
      </c>
      <c r="U59" s="858">
        <f t="shared" si="3"/>
        <v>-0.80000000000000071</v>
      </c>
      <c r="V59" s="859">
        <f t="shared" si="4"/>
        <v>0.95</v>
      </c>
      <c r="W59" s="840">
        <v>2</v>
      </c>
    </row>
    <row r="60" spans="1:23" ht="14.4" customHeight="1" x14ac:dyDescent="0.3">
      <c r="A60" s="909" t="s">
        <v>4342</v>
      </c>
      <c r="B60" s="850">
        <v>3</v>
      </c>
      <c r="C60" s="851">
        <v>1.83</v>
      </c>
      <c r="D60" s="852">
        <v>5</v>
      </c>
      <c r="E60" s="860"/>
      <c r="F60" s="821"/>
      <c r="G60" s="822"/>
      <c r="H60" s="817">
        <v>3</v>
      </c>
      <c r="I60" s="818">
        <v>1.85</v>
      </c>
      <c r="J60" s="842">
        <v>4.3</v>
      </c>
      <c r="K60" s="823">
        <v>0.61</v>
      </c>
      <c r="L60" s="820">
        <v>1</v>
      </c>
      <c r="M60" s="820">
        <v>12</v>
      </c>
      <c r="N60" s="824">
        <v>4</v>
      </c>
      <c r="O60" s="820" t="s">
        <v>4240</v>
      </c>
      <c r="P60" s="853" t="s">
        <v>4343</v>
      </c>
      <c r="Q60" s="825">
        <f t="shared" si="0"/>
        <v>0</v>
      </c>
      <c r="R60" s="825">
        <f t="shared" si="0"/>
        <v>2.0000000000000018E-2</v>
      </c>
      <c r="S60" s="850">
        <f t="shared" si="1"/>
        <v>12</v>
      </c>
      <c r="T60" s="850">
        <f t="shared" si="2"/>
        <v>12.899999999999999</v>
      </c>
      <c r="U60" s="850">
        <f t="shared" si="3"/>
        <v>0.89999999999999858</v>
      </c>
      <c r="V60" s="854">
        <f t="shared" si="4"/>
        <v>1.075</v>
      </c>
      <c r="W60" s="826">
        <v>2</v>
      </c>
    </row>
    <row r="61" spans="1:23" ht="14.4" customHeight="1" x14ac:dyDescent="0.3">
      <c r="A61" s="907" t="s">
        <v>4344</v>
      </c>
      <c r="B61" s="892"/>
      <c r="C61" s="893"/>
      <c r="D61" s="855"/>
      <c r="E61" s="905"/>
      <c r="F61" s="897"/>
      <c r="G61" s="828"/>
      <c r="H61" s="894">
        <v>1</v>
      </c>
      <c r="I61" s="895">
        <v>1.25</v>
      </c>
      <c r="J61" s="827">
        <v>4</v>
      </c>
      <c r="K61" s="898">
        <v>1.25</v>
      </c>
      <c r="L61" s="896">
        <v>3</v>
      </c>
      <c r="M61" s="896">
        <v>27</v>
      </c>
      <c r="N61" s="899">
        <v>9</v>
      </c>
      <c r="O61" s="896" t="s">
        <v>4240</v>
      </c>
      <c r="P61" s="900" t="s">
        <v>4343</v>
      </c>
      <c r="Q61" s="901">
        <f t="shared" si="0"/>
        <v>1</v>
      </c>
      <c r="R61" s="901">
        <f t="shared" si="0"/>
        <v>1.25</v>
      </c>
      <c r="S61" s="892">
        <f t="shared" si="1"/>
        <v>9</v>
      </c>
      <c r="T61" s="892">
        <f t="shared" si="2"/>
        <v>4</v>
      </c>
      <c r="U61" s="892">
        <f t="shared" si="3"/>
        <v>-5</v>
      </c>
      <c r="V61" s="902">
        <f t="shared" si="4"/>
        <v>0.44444444444444442</v>
      </c>
      <c r="W61" s="829"/>
    </row>
    <row r="62" spans="1:23" ht="14.4" customHeight="1" x14ac:dyDescent="0.3">
      <c r="A62" s="908" t="s">
        <v>4345</v>
      </c>
      <c r="B62" s="858"/>
      <c r="C62" s="861"/>
      <c r="D62" s="862"/>
      <c r="E62" s="843">
        <v>2</v>
      </c>
      <c r="F62" s="844">
        <v>1.19</v>
      </c>
      <c r="G62" s="845">
        <v>10</v>
      </c>
      <c r="H62" s="836"/>
      <c r="I62" s="834"/>
      <c r="J62" s="835"/>
      <c r="K62" s="837">
        <v>0.56999999999999995</v>
      </c>
      <c r="L62" s="836">
        <v>2</v>
      </c>
      <c r="M62" s="836">
        <v>21</v>
      </c>
      <c r="N62" s="838">
        <v>7</v>
      </c>
      <c r="O62" s="836" t="s">
        <v>4240</v>
      </c>
      <c r="P62" s="857" t="s">
        <v>4346</v>
      </c>
      <c r="Q62" s="839">
        <f t="shared" si="0"/>
        <v>0</v>
      </c>
      <c r="R62" s="839">
        <f t="shared" si="0"/>
        <v>0</v>
      </c>
      <c r="S62" s="858" t="str">
        <f t="shared" si="1"/>
        <v/>
      </c>
      <c r="T62" s="858" t="str">
        <f t="shared" si="2"/>
        <v/>
      </c>
      <c r="U62" s="858" t="str">
        <f t="shared" si="3"/>
        <v/>
      </c>
      <c r="V62" s="859" t="str">
        <f t="shared" si="4"/>
        <v/>
      </c>
      <c r="W62" s="840"/>
    </row>
    <row r="63" spans="1:23" ht="14.4" customHeight="1" x14ac:dyDescent="0.3">
      <c r="A63" s="909" t="s">
        <v>4347</v>
      </c>
      <c r="B63" s="850">
        <v>1</v>
      </c>
      <c r="C63" s="851">
        <v>0.68</v>
      </c>
      <c r="D63" s="852">
        <v>9</v>
      </c>
      <c r="E63" s="860"/>
      <c r="F63" s="821"/>
      <c r="G63" s="822"/>
      <c r="H63" s="817">
        <v>2</v>
      </c>
      <c r="I63" s="818">
        <v>1.35</v>
      </c>
      <c r="J63" s="819">
        <v>3.5</v>
      </c>
      <c r="K63" s="823">
        <v>0.68</v>
      </c>
      <c r="L63" s="820">
        <v>3</v>
      </c>
      <c r="M63" s="820">
        <v>24</v>
      </c>
      <c r="N63" s="824">
        <v>8</v>
      </c>
      <c r="O63" s="820" t="s">
        <v>4240</v>
      </c>
      <c r="P63" s="853" t="s">
        <v>4348</v>
      </c>
      <c r="Q63" s="825">
        <f t="shared" si="0"/>
        <v>1</v>
      </c>
      <c r="R63" s="825">
        <f t="shared" si="0"/>
        <v>0.67</v>
      </c>
      <c r="S63" s="850">
        <f t="shared" si="1"/>
        <v>16</v>
      </c>
      <c r="T63" s="850">
        <f t="shared" si="2"/>
        <v>7</v>
      </c>
      <c r="U63" s="850">
        <f t="shared" si="3"/>
        <v>-9</v>
      </c>
      <c r="V63" s="854">
        <f t="shared" si="4"/>
        <v>0.4375</v>
      </c>
      <c r="W63" s="826"/>
    </row>
    <row r="64" spans="1:23" ht="14.4" customHeight="1" x14ac:dyDescent="0.3">
      <c r="A64" s="909" t="s">
        <v>4349</v>
      </c>
      <c r="B64" s="850">
        <v>1</v>
      </c>
      <c r="C64" s="851">
        <v>0.35</v>
      </c>
      <c r="D64" s="852">
        <v>5</v>
      </c>
      <c r="E64" s="817">
        <v>3</v>
      </c>
      <c r="F64" s="818">
        <v>1.1000000000000001</v>
      </c>
      <c r="G64" s="819">
        <v>6.3</v>
      </c>
      <c r="H64" s="820"/>
      <c r="I64" s="821"/>
      <c r="J64" s="822"/>
      <c r="K64" s="823">
        <v>0.35</v>
      </c>
      <c r="L64" s="820">
        <v>1</v>
      </c>
      <c r="M64" s="820">
        <v>12</v>
      </c>
      <c r="N64" s="824">
        <v>4</v>
      </c>
      <c r="O64" s="820" t="s">
        <v>4240</v>
      </c>
      <c r="P64" s="853" t="s">
        <v>4350</v>
      </c>
      <c r="Q64" s="825">
        <f t="shared" si="0"/>
        <v>-1</v>
      </c>
      <c r="R64" s="825">
        <f t="shared" si="0"/>
        <v>-0.35</v>
      </c>
      <c r="S64" s="850" t="str">
        <f t="shared" si="1"/>
        <v/>
      </c>
      <c r="T64" s="850" t="str">
        <f t="shared" si="2"/>
        <v/>
      </c>
      <c r="U64" s="850" t="str">
        <f t="shared" si="3"/>
        <v/>
      </c>
      <c r="V64" s="854" t="str">
        <f t="shared" si="4"/>
        <v/>
      </c>
      <c r="W64" s="826"/>
    </row>
    <row r="65" spans="1:23" ht="14.4" customHeight="1" x14ac:dyDescent="0.3">
      <c r="A65" s="908" t="s">
        <v>4351</v>
      </c>
      <c r="B65" s="858"/>
      <c r="C65" s="861"/>
      <c r="D65" s="862"/>
      <c r="E65" s="856"/>
      <c r="F65" s="834"/>
      <c r="G65" s="835"/>
      <c r="H65" s="843">
        <v>1</v>
      </c>
      <c r="I65" s="844">
        <v>0.31</v>
      </c>
      <c r="J65" s="845">
        <v>2</v>
      </c>
      <c r="K65" s="837">
        <v>0.3</v>
      </c>
      <c r="L65" s="836">
        <v>1</v>
      </c>
      <c r="M65" s="836">
        <v>12</v>
      </c>
      <c r="N65" s="838">
        <v>4</v>
      </c>
      <c r="O65" s="836" t="s">
        <v>4240</v>
      </c>
      <c r="P65" s="857" t="s">
        <v>4352</v>
      </c>
      <c r="Q65" s="839">
        <f t="shared" si="0"/>
        <v>1</v>
      </c>
      <c r="R65" s="839">
        <f t="shared" si="0"/>
        <v>0.31</v>
      </c>
      <c r="S65" s="858">
        <f t="shared" si="1"/>
        <v>4</v>
      </c>
      <c r="T65" s="858">
        <f t="shared" si="2"/>
        <v>2</v>
      </c>
      <c r="U65" s="858">
        <f t="shared" si="3"/>
        <v>-2</v>
      </c>
      <c r="V65" s="859">
        <f t="shared" si="4"/>
        <v>0.5</v>
      </c>
      <c r="W65" s="840"/>
    </row>
    <row r="66" spans="1:23" ht="14.4" customHeight="1" x14ac:dyDescent="0.3">
      <c r="A66" s="908" t="s">
        <v>4353</v>
      </c>
      <c r="B66" s="858">
        <v>20</v>
      </c>
      <c r="C66" s="861">
        <v>14.9</v>
      </c>
      <c r="D66" s="862">
        <v>5.0999999999999996</v>
      </c>
      <c r="E66" s="856">
        <v>23</v>
      </c>
      <c r="F66" s="834">
        <v>16.98</v>
      </c>
      <c r="G66" s="835">
        <v>3.8</v>
      </c>
      <c r="H66" s="843">
        <v>27</v>
      </c>
      <c r="I66" s="844">
        <v>20.34</v>
      </c>
      <c r="J66" s="845">
        <v>4.4000000000000004</v>
      </c>
      <c r="K66" s="837">
        <v>0.74</v>
      </c>
      <c r="L66" s="836">
        <v>2</v>
      </c>
      <c r="M66" s="836">
        <v>15</v>
      </c>
      <c r="N66" s="838">
        <v>5</v>
      </c>
      <c r="O66" s="836" t="s">
        <v>4240</v>
      </c>
      <c r="P66" s="857" t="s">
        <v>4354</v>
      </c>
      <c r="Q66" s="839">
        <f t="shared" si="0"/>
        <v>7</v>
      </c>
      <c r="R66" s="839">
        <f t="shared" si="0"/>
        <v>5.4399999999999995</v>
      </c>
      <c r="S66" s="858">
        <f t="shared" si="1"/>
        <v>135</v>
      </c>
      <c r="T66" s="858">
        <f t="shared" si="2"/>
        <v>118.80000000000001</v>
      </c>
      <c r="U66" s="858">
        <f t="shared" si="3"/>
        <v>-16.199999999999989</v>
      </c>
      <c r="V66" s="859">
        <f t="shared" si="4"/>
        <v>0.88000000000000012</v>
      </c>
      <c r="W66" s="840">
        <v>21</v>
      </c>
    </row>
    <row r="67" spans="1:23" ht="14.4" customHeight="1" x14ac:dyDescent="0.3">
      <c r="A67" s="907" t="s">
        <v>4355</v>
      </c>
      <c r="B67" s="892">
        <v>5</v>
      </c>
      <c r="C67" s="893">
        <v>5.28</v>
      </c>
      <c r="D67" s="855">
        <v>3.4</v>
      </c>
      <c r="E67" s="905">
        <v>5</v>
      </c>
      <c r="F67" s="897">
        <v>5.58</v>
      </c>
      <c r="G67" s="828">
        <v>4.5999999999999996</v>
      </c>
      <c r="H67" s="894">
        <v>9</v>
      </c>
      <c r="I67" s="895">
        <v>9.33</v>
      </c>
      <c r="J67" s="827">
        <v>3.7</v>
      </c>
      <c r="K67" s="898">
        <v>1.24</v>
      </c>
      <c r="L67" s="896">
        <v>4</v>
      </c>
      <c r="M67" s="896">
        <v>33</v>
      </c>
      <c r="N67" s="899">
        <v>11</v>
      </c>
      <c r="O67" s="896" t="s">
        <v>4240</v>
      </c>
      <c r="P67" s="900" t="s">
        <v>4356</v>
      </c>
      <c r="Q67" s="901">
        <f t="shared" si="0"/>
        <v>4</v>
      </c>
      <c r="R67" s="901">
        <f t="shared" si="0"/>
        <v>4.05</v>
      </c>
      <c r="S67" s="892">
        <f t="shared" si="1"/>
        <v>99</v>
      </c>
      <c r="T67" s="892">
        <f t="shared" si="2"/>
        <v>33.300000000000004</v>
      </c>
      <c r="U67" s="892">
        <f t="shared" si="3"/>
        <v>-65.699999999999989</v>
      </c>
      <c r="V67" s="902">
        <f t="shared" si="4"/>
        <v>0.33636363636363642</v>
      </c>
      <c r="W67" s="829"/>
    </row>
    <row r="68" spans="1:23" ht="14.4" customHeight="1" x14ac:dyDescent="0.3">
      <c r="A68" s="907" t="s">
        <v>4357</v>
      </c>
      <c r="B68" s="892">
        <v>2</v>
      </c>
      <c r="C68" s="893">
        <v>2.2400000000000002</v>
      </c>
      <c r="D68" s="855">
        <v>2.5</v>
      </c>
      <c r="E68" s="905"/>
      <c r="F68" s="897"/>
      <c r="G68" s="828"/>
      <c r="H68" s="894">
        <v>1</v>
      </c>
      <c r="I68" s="895">
        <v>1.32</v>
      </c>
      <c r="J68" s="827">
        <v>3</v>
      </c>
      <c r="K68" s="898">
        <v>2.48</v>
      </c>
      <c r="L68" s="896">
        <v>6</v>
      </c>
      <c r="M68" s="896">
        <v>57</v>
      </c>
      <c r="N68" s="899">
        <v>19</v>
      </c>
      <c r="O68" s="896" t="s">
        <v>4240</v>
      </c>
      <c r="P68" s="900" t="s">
        <v>4358</v>
      </c>
      <c r="Q68" s="901">
        <f t="shared" si="0"/>
        <v>-1</v>
      </c>
      <c r="R68" s="901">
        <f t="shared" si="0"/>
        <v>-0.92000000000000015</v>
      </c>
      <c r="S68" s="892">
        <f t="shared" si="1"/>
        <v>19</v>
      </c>
      <c r="T68" s="892">
        <f t="shared" si="2"/>
        <v>3</v>
      </c>
      <c r="U68" s="892">
        <f t="shared" si="3"/>
        <v>-16</v>
      </c>
      <c r="V68" s="902">
        <f t="shared" si="4"/>
        <v>0.15789473684210525</v>
      </c>
      <c r="W68" s="829"/>
    </row>
    <row r="69" spans="1:23" ht="14.4" customHeight="1" x14ac:dyDescent="0.3">
      <c r="A69" s="909" t="s">
        <v>4359</v>
      </c>
      <c r="B69" s="850">
        <v>1</v>
      </c>
      <c r="C69" s="851">
        <v>0.45</v>
      </c>
      <c r="D69" s="852">
        <v>3</v>
      </c>
      <c r="E69" s="860"/>
      <c r="F69" s="821"/>
      <c r="G69" s="822"/>
      <c r="H69" s="817">
        <v>4</v>
      </c>
      <c r="I69" s="818">
        <v>1.79</v>
      </c>
      <c r="J69" s="819">
        <v>3.5</v>
      </c>
      <c r="K69" s="823">
        <v>0.45</v>
      </c>
      <c r="L69" s="820">
        <v>1</v>
      </c>
      <c r="M69" s="820">
        <v>12</v>
      </c>
      <c r="N69" s="824">
        <v>4</v>
      </c>
      <c r="O69" s="820" t="s">
        <v>4240</v>
      </c>
      <c r="P69" s="853" t="s">
        <v>4360</v>
      </c>
      <c r="Q69" s="825">
        <f t="shared" si="0"/>
        <v>3</v>
      </c>
      <c r="R69" s="825">
        <f t="shared" si="0"/>
        <v>1.34</v>
      </c>
      <c r="S69" s="850">
        <f t="shared" si="1"/>
        <v>16</v>
      </c>
      <c r="T69" s="850">
        <f t="shared" si="2"/>
        <v>14</v>
      </c>
      <c r="U69" s="850">
        <f t="shared" si="3"/>
        <v>-2</v>
      </c>
      <c r="V69" s="854">
        <f t="shared" si="4"/>
        <v>0.875</v>
      </c>
      <c r="W69" s="826"/>
    </row>
    <row r="70" spans="1:23" ht="14.4" customHeight="1" x14ac:dyDescent="0.3">
      <c r="A70" s="907" t="s">
        <v>4361</v>
      </c>
      <c r="B70" s="892"/>
      <c r="C70" s="893"/>
      <c r="D70" s="855"/>
      <c r="E70" s="905"/>
      <c r="F70" s="897"/>
      <c r="G70" s="828"/>
      <c r="H70" s="894">
        <v>1</v>
      </c>
      <c r="I70" s="895">
        <v>0.72</v>
      </c>
      <c r="J70" s="827">
        <v>4</v>
      </c>
      <c r="K70" s="898">
        <v>0.72</v>
      </c>
      <c r="L70" s="896">
        <v>3</v>
      </c>
      <c r="M70" s="896">
        <v>24</v>
      </c>
      <c r="N70" s="899">
        <v>8</v>
      </c>
      <c r="O70" s="896" t="s">
        <v>4240</v>
      </c>
      <c r="P70" s="900" t="s">
        <v>4360</v>
      </c>
      <c r="Q70" s="901">
        <f t="shared" ref="Q70:R93" si="5">H70-B70</f>
        <v>1</v>
      </c>
      <c r="R70" s="901">
        <f t="shared" si="5"/>
        <v>0.72</v>
      </c>
      <c r="S70" s="892">
        <f t="shared" ref="S70:S93" si="6">IF(H70=0,"",H70*N70)</f>
        <v>8</v>
      </c>
      <c r="T70" s="892">
        <f t="shared" ref="T70:T93" si="7">IF(H70=0,"",H70*J70)</f>
        <v>4</v>
      </c>
      <c r="U70" s="892">
        <f t="shared" ref="U70:U93" si="8">IF(H70=0,"",T70-S70)</f>
        <v>-4</v>
      </c>
      <c r="V70" s="902">
        <f t="shared" ref="V70:V93" si="9">IF(H70=0,"",T70/S70)</f>
        <v>0.5</v>
      </c>
      <c r="W70" s="829"/>
    </row>
    <row r="71" spans="1:23" ht="14.4" customHeight="1" x14ac:dyDescent="0.3">
      <c r="A71" s="907" t="s">
        <v>4362</v>
      </c>
      <c r="B71" s="892"/>
      <c r="C71" s="893"/>
      <c r="D71" s="855"/>
      <c r="E71" s="905"/>
      <c r="F71" s="897"/>
      <c r="G71" s="828"/>
      <c r="H71" s="894">
        <v>1</v>
      </c>
      <c r="I71" s="895">
        <v>1.52</v>
      </c>
      <c r="J71" s="827">
        <v>8</v>
      </c>
      <c r="K71" s="898">
        <v>1.52</v>
      </c>
      <c r="L71" s="896">
        <v>4</v>
      </c>
      <c r="M71" s="896">
        <v>36</v>
      </c>
      <c r="N71" s="899">
        <v>12</v>
      </c>
      <c r="O71" s="896" t="s">
        <v>4240</v>
      </c>
      <c r="P71" s="900" t="s">
        <v>4360</v>
      </c>
      <c r="Q71" s="901">
        <f t="shared" si="5"/>
        <v>1</v>
      </c>
      <c r="R71" s="901">
        <f t="shared" si="5"/>
        <v>1.52</v>
      </c>
      <c r="S71" s="892">
        <f t="shared" si="6"/>
        <v>12</v>
      </c>
      <c r="T71" s="892">
        <f t="shared" si="7"/>
        <v>8</v>
      </c>
      <c r="U71" s="892">
        <f t="shared" si="8"/>
        <v>-4</v>
      </c>
      <c r="V71" s="902">
        <f t="shared" si="9"/>
        <v>0.66666666666666663</v>
      </c>
      <c r="W71" s="829"/>
    </row>
    <row r="72" spans="1:23" ht="14.4" customHeight="1" x14ac:dyDescent="0.3">
      <c r="A72" s="909" t="s">
        <v>4363</v>
      </c>
      <c r="B72" s="850"/>
      <c r="C72" s="851"/>
      <c r="D72" s="852"/>
      <c r="E72" s="817">
        <v>1</v>
      </c>
      <c r="F72" s="818">
        <v>0.54</v>
      </c>
      <c r="G72" s="819">
        <v>3</v>
      </c>
      <c r="H72" s="820"/>
      <c r="I72" s="821"/>
      <c r="J72" s="822"/>
      <c r="K72" s="823">
        <v>0.54</v>
      </c>
      <c r="L72" s="820">
        <v>3</v>
      </c>
      <c r="M72" s="820">
        <v>27</v>
      </c>
      <c r="N72" s="824">
        <v>9</v>
      </c>
      <c r="O72" s="820" t="s">
        <v>4240</v>
      </c>
      <c r="P72" s="853" t="s">
        <v>4364</v>
      </c>
      <c r="Q72" s="825">
        <f t="shared" si="5"/>
        <v>0</v>
      </c>
      <c r="R72" s="825">
        <f t="shared" si="5"/>
        <v>0</v>
      </c>
      <c r="S72" s="850" t="str">
        <f t="shared" si="6"/>
        <v/>
      </c>
      <c r="T72" s="850" t="str">
        <f t="shared" si="7"/>
        <v/>
      </c>
      <c r="U72" s="850" t="str">
        <f t="shared" si="8"/>
        <v/>
      </c>
      <c r="V72" s="854" t="str">
        <f t="shared" si="9"/>
        <v/>
      </c>
      <c r="W72" s="826"/>
    </row>
    <row r="73" spans="1:23" ht="14.4" customHeight="1" x14ac:dyDescent="0.3">
      <c r="A73" s="908" t="s">
        <v>4365</v>
      </c>
      <c r="B73" s="858"/>
      <c r="C73" s="861"/>
      <c r="D73" s="862"/>
      <c r="E73" s="843">
        <v>3</v>
      </c>
      <c r="F73" s="844">
        <v>1.46</v>
      </c>
      <c r="G73" s="845">
        <v>5</v>
      </c>
      <c r="H73" s="836"/>
      <c r="I73" s="834"/>
      <c r="J73" s="835"/>
      <c r="K73" s="837">
        <v>0.49</v>
      </c>
      <c r="L73" s="836">
        <v>2</v>
      </c>
      <c r="M73" s="836">
        <v>21</v>
      </c>
      <c r="N73" s="838">
        <v>7</v>
      </c>
      <c r="O73" s="836" t="s">
        <v>4240</v>
      </c>
      <c r="P73" s="857" t="s">
        <v>4366</v>
      </c>
      <c r="Q73" s="839">
        <f t="shared" si="5"/>
        <v>0</v>
      </c>
      <c r="R73" s="839">
        <f t="shared" si="5"/>
        <v>0</v>
      </c>
      <c r="S73" s="858" t="str">
        <f t="shared" si="6"/>
        <v/>
      </c>
      <c r="T73" s="858" t="str">
        <f t="shared" si="7"/>
        <v/>
      </c>
      <c r="U73" s="858" t="str">
        <f t="shared" si="8"/>
        <v/>
      </c>
      <c r="V73" s="859" t="str">
        <f t="shared" si="9"/>
        <v/>
      </c>
      <c r="W73" s="840"/>
    </row>
    <row r="74" spans="1:23" ht="14.4" customHeight="1" x14ac:dyDescent="0.3">
      <c r="A74" s="908" t="s">
        <v>4367</v>
      </c>
      <c r="B74" s="858">
        <v>3</v>
      </c>
      <c r="C74" s="861">
        <v>0.74</v>
      </c>
      <c r="D74" s="862">
        <v>4.7</v>
      </c>
      <c r="E74" s="856">
        <v>1</v>
      </c>
      <c r="F74" s="834">
        <v>0.42</v>
      </c>
      <c r="G74" s="835">
        <v>12</v>
      </c>
      <c r="H74" s="843">
        <v>3</v>
      </c>
      <c r="I74" s="844">
        <v>0.76</v>
      </c>
      <c r="J74" s="849">
        <v>3.3</v>
      </c>
      <c r="K74" s="837">
        <v>0.25</v>
      </c>
      <c r="L74" s="836">
        <v>1</v>
      </c>
      <c r="M74" s="836">
        <v>9</v>
      </c>
      <c r="N74" s="838">
        <v>3</v>
      </c>
      <c r="O74" s="836" t="s">
        <v>4240</v>
      </c>
      <c r="P74" s="857" t="s">
        <v>4368</v>
      </c>
      <c r="Q74" s="839">
        <f t="shared" si="5"/>
        <v>0</v>
      </c>
      <c r="R74" s="839">
        <f t="shared" si="5"/>
        <v>2.0000000000000018E-2</v>
      </c>
      <c r="S74" s="858">
        <f t="shared" si="6"/>
        <v>9</v>
      </c>
      <c r="T74" s="858">
        <f t="shared" si="7"/>
        <v>9.8999999999999986</v>
      </c>
      <c r="U74" s="858">
        <f t="shared" si="8"/>
        <v>0.89999999999999858</v>
      </c>
      <c r="V74" s="859">
        <f t="shared" si="9"/>
        <v>1.0999999999999999</v>
      </c>
      <c r="W74" s="840">
        <v>2</v>
      </c>
    </row>
    <row r="75" spans="1:23" ht="14.4" customHeight="1" x14ac:dyDescent="0.3">
      <c r="A75" s="909" t="s">
        <v>4369</v>
      </c>
      <c r="B75" s="850">
        <v>2</v>
      </c>
      <c r="C75" s="851">
        <v>0.52</v>
      </c>
      <c r="D75" s="852">
        <v>2</v>
      </c>
      <c r="E75" s="860">
        <v>1</v>
      </c>
      <c r="F75" s="821">
        <v>0.34</v>
      </c>
      <c r="G75" s="822">
        <v>3</v>
      </c>
      <c r="H75" s="817">
        <v>2</v>
      </c>
      <c r="I75" s="818">
        <v>0.91</v>
      </c>
      <c r="J75" s="819">
        <v>4.5</v>
      </c>
      <c r="K75" s="823">
        <v>0.34</v>
      </c>
      <c r="L75" s="820">
        <v>2</v>
      </c>
      <c r="M75" s="820">
        <v>15</v>
      </c>
      <c r="N75" s="824">
        <v>5</v>
      </c>
      <c r="O75" s="820" t="s">
        <v>4240</v>
      </c>
      <c r="P75" s="853" t="s">
        <v>4370</v>
      </c>
      <c r="Q75" s="825">
        <f t="shared" si="5"/>
        <v>0</v>
      </c>
      <c r="R75" s="825">
        <f t="shared" si="5"/>
        <v>0.39</v>
      </c>
      <c r="S75" s="850">
        <f t="shared" si="6"/>
        <v>10</v>
      </c>
      <c r="T75" s="850">
        <f t="shared" si="7"/>
        <v>9</v>
      </c>
      <c r="U75" s="850">
        <f t="shared" si="8"/>
        <v>-1</v>
      </c>
      <c r="V75" s="854">
        <f t="shared" si="9"/>
        <v>0.9</v>
      </c>
      <c r="W75" s="826">
        <v>2</v>
      </c>
    </row>
    <row r="76" spans="1:23" ht="14.4" customHeight="1" x14ac:dyDescent="0.3">
      <c r="A76" s="909" t="s">
        <v>4371</v>
      </c>
      <c r="B76" s="850"/>
      <c r="C76" s="851"/>
      <c r="D76" s="852"/>
      <c r="E76" s="860"/>
      <c r="F76" s="821"/>
      <c r="G76" s="822"/>
      <c r="H76" s="817">
        <v>1</v>
      </c>
      <c r="I76" s="818">
        <v>0.39</v>
      </c>
      <c r="J76" s="842">
        <v>12</v>
      </c>
      <c r="K76" s="823">
        <v>0.38</v>
      </c>
      <c r="L76" s="820">
        <v>2</v>
      </c>
      <c r="M76" s="820">
        <v>15</v>
      </c>
      <c r="N76" s="824">
        <v>5</v>
      </c>
      <c r="O76" s="820" t="s">
        <v>4240</v>
      </c>
      <c r="P76" s="853" t="s">
        <v>4372</v>
      </c>
      <c r="Q76" s="825">
        <f t="shared" si="5"/>
        <v>1</v>
      </c>
      <c r="R76" s="825">
        <f t="shared" si="5"/>
        <v>0.39</v>
      </c>
      <c r="S76" s="850">
        <f t="shared" si="6"/>
        <v>5</v>
      </c>
      <c r="T76" s="850">
        <f t="shared" si="7"/>
        <v>12</v>
      </c>
      <c r="U76" s="850">
        <f t="shared" si="8"/>
        <v>7</v>
      </c>
      <c r="V76" s="854">
        <f t="shared" si="9"/>
        <v>2.4</v>
      </c>
      <c r="W76" s="826">
        <v>7</v>
      </c>
    </row>
    <row r="77" spans="1:23" ht="14.4" customHeight="1" x14ac:dyDescent="0.3">
      <c r="A77" s="907" t="s">
        <v>4373</v>
      </c>
      <c r="B77" s="892"/>
      <c r="C77" s="893"/>
      <c r="D77" s="855"/>
      <c r="E77" s="905"/>
      <c r="F77" s="897"/>
      <c r="G77" s="828"/>
      <c r="H77" s="894">
        <v>1</v>
      </c>
      <c r="I77" s="895">
        <v>0.6</v>
      </c>
      <c r="J77" s="830">
        <v>11</v>
      </c>
      <c r="K77" s="898">
        <v>0.53</v>
      </c>
      <c r="L77" s="896">
        <v>3</v>
      </c>
      <c r="M77" s="896">
        <v>24</v>
      </c>
      <c r="N77" s="899">
        <v>8</v>
      </c>
      <c r="O77" s="896" t="s">
        <v>4240</v>
      </c>
      <c r="P77" s="900" t="s">
        <v>4374</v>
      </c>
      <c r="Q77" s="901">
        <f t="shared" si="5"/>
        <v>1</v>
      </c>
      <c r="R77" s="901">
        <f t="shared" si="5"/>
        <v>0.6</v>
      </c>
      <c r="S77" s="892">
        <f t="shared" si="6"/>
        <v>8</v>
      </c>
      <c r="T77" s="892">
        <f t="shared" si="7"/>
        <v>11</v>
      </c>
      <c r="U77" s="892">
        <f t="shared" si="8"/>
        <v>3</v>
      </c>
      <c r="V77" s="902">
        <f t="shared" si="9"/>
        <v>1.375</v>
      </c>
      <c r="W77" s="829">
        <v>3</v>
      </c>
    </row>
    <row r="78" spans="1:23" ht="14.4" customHeight="1" x14ac:dyDescent="0.3">
      <c r="A78" s="909" t="s">
        <v>4375</v>
      </c>
      <c r="B78" s="850">
        <v>1</v>
      </c>
      <c r="C78" s="851">
        <v>0.7</v>
      </c>
      <c r="D78" s="852">
        <v>3</v>
      </c>
      <c r="E78" s="860"/>
      <c r="F78" s="821"/>
      <c r="G78" s="822"/>
      <c r="H78" s="817">
        <v>1</v>
      </c>
      <c r="I78" s="818">
        <v>0.7</v>
      </c>
      <c r="J78" s="819">
        <v>4</v>
      </c>
      <c r="K78" s="823">
        <v>0.7</v>
      </c>
      <c r="L78" s="820">
        <v>1</v>
      </c>
      <c r="M78" s="820">
        <v>12</v>
      </c>
      <c r="N78" s="824">
        <v>4</v>
      </c>
      <c r="O78" s="820" t="s">
        <v>4240</v>
      </c>
      <c r="P78" s="853" t="s">
        <v>4376</v>
      </c>
      <c r="Q78" s="825">
        <f t="shared" si="5"/>
        <v>0</v>
      </c>
      <c r="R78" s="825">
        <f t="shared" si="5"/>
        <v>0</v>
      </c>
      <c r="S78" s="850">
        <f t="shared" si="6"/>
        <v>4</v>
      </c>
      <c r="T78" s="850">
        <f t="shared" si="7"/>
        <v>4</v>
      </c>
      <c r="U78" s="850">
        <f t="shared" si="8"/>
        <v>0</v>
      </c>
      <c r="V78" s="854">
        <f t="shared" si="9"/>
        <v>1</v>
      </c>
      <c r="W78" s="826"/>
    </row>
    <row r="79" spans="1:23" ht="14.4" customHeight="1" x14ac:dyDescent="0.3">
      <c r="A79" s="909" t="s">
        <v>4377</v>
      </c>
      <c r="B79" s="850">
        <v>2</v>
      </c>
      <c r="C79" s="851">
        <v>2.06</v>
      </c>
      <c r="D79" s="852">
        <v>5</v>
      </c>
      <c r="E79" s="860">
        <v>4</v>
      </c>
      <c r="F79" s="821">
        <v>4.13</v>
      </c>
      <c r="G79" s="822">
        <v>5.3</v>
      </c>
      <c r="H79" s="817">
        <v>3</v>
      </c>
      <c r="I79" s="818">
        <v>3.1</v>
      </c>
      <c r="J79" s="819">
        <v>5.3</v>
      </c>
      <c r="K79" s="823">
        <v>1.03</v>
      </c>
      <c r="L79" s="820">
        <v>2</v>
      </c>
      <c r="M79" s="820">
        <v>18</v>
      </c>
      <c r="N79" s="824">
        <v>6</v>
      </c>
      <c r="O79" s="820" t="s">
        <v>4240</v>
      </c>
      <c r="P79" s="853" t="s">
        <v>4378</v>
      </c>
      <c r="Q79" s="825">
        <f t="shared" si="5"/>
        <v>1</v>
      </c>
      <c r="R79" s="825">
        <f t="shared" si="5"/>
        <v>1.04</v>
      </c>
      <c r="S79" s="850">
        <f t="shared" si="6"/>
        <v>18</v>
      </c>
      <c r="T79" s="850">
        <f t="shared" si="7"/>
        <v>15.899999999999999</v>
      </c>
      <c r="U79" s="850">
        <f t="shared" si="8"/>
        <v>-2.1000000000000014</v>
      </c>
      <c r="V79" s="854">
        <f t="shared" si="9"/>
        <v>0.8833333333333333</v>
      </c>
      <c r="W79" s="826">
        <v>4</v>
      </c>
    </row>
    <row r="80" spans="1:23" ht="14.4" customHeight="1" x14ac:dyDescent="0.3">
      <c r="A80" s="907" t="s">
        <v>4379</v>
      </c>
      <c r="B80" s="892"/>
      <c r="C80" s="893"/>
      <c r="D80" s="855"/>
      <c r="E80" s="905"/>
      <c r="F80" s="897"/>
      <c r="G80" s="828"/>
      <c r="H80" s="894">
        <v>1</v>
      </c>
      <c r="I80" s="895">
        <v>1.73</v>
      </c>
      <c r="J80" s="827">
        <v>5</v>
      </c>
      <c r="K80" s="898">
        <v>1.73</v>
      </c>
      <c r="L80" s="896">
        <v>3</v>
      </c>
      <c r="M80" s="896">
        <v>30</v>
      </c>
      <c r="N80" s="899">
        <v>10</v>
      </c>
      <c r="O80" s="896" t="s">
        <v>4240</v>
      </c>
      <c r="P80" s="900" t="s">
        <v>4378</v>
      </c>
      <c r="Q80" s="901">
        <f t="shared" si="5"/>
        <v>1</v>
      </c>
      <c r="R80" s="901">
        <f t="shared" si="5"/>
        <v>1.73</v>
      </c>
      <c r="S80" s="892">
        <f t="shared" si="6"/>
        <v>10</v>
      </c>
      <c r="T80" s="892">
        <f t="shared" si="7"/>
        <v>5</v>
      </c>
      <c r="U80" s="892">
        <f t="shared" si="8"/>
        <v>-5</v>
      </c>
      <c r="V80" s="902">
        <f t="shared" si="9"/>
        <v>0.5</v>
      </c>
      <c r="W80" s="829"/>
    </row>
    <row r="81" spans="1:23" ht="14.4" customHeight="1" x14ac:dyDescent="0.3">
      <c r="A81" s="909" t="s">
        <v>4380</v>
      </c>
      <c r="B81" s="846">
        <v>22</v>
      </c>
      <c r="C81" s="847">
        <v>8.52</v>
      </c>
      <c r="D81" s="848">
        <v>3.9</v>
      </c>
      <c r="E81" s="860">
        <v>10</v>
      </c>
      <c r="F81" s="821">
        <v>3.87</v>
      </c>
      <c r="G81" s="822">
        <v>4.0999999999999996</v>
      </c>
      <c r="H81" s="820">
        <v>5</v>
      </c>
      <c r="I81" s="821">
        <v>1.94</v>
      </c>
      <c r="J81" s="822">
        <v>3</v>
      </c>
      <c r="K81" s="823">
        <v>0.39</v>
      </c>
      <c r="L81" s="820">
        <v>2</v>
      </c>
      <c r="M81" s="820">
        <v>15</v>
      </c>
      <c r="N81" s="824">
        <v>5</v>
      </c>
      <c r="O81" s="820" t="s">
        <v>4240</v>
      </c>
      <c r="P81" s="853" t="s">
        <v>4381</v>
      </c>
      <c r="Q81" s="825">
        <f t="shared" si="5"/>
        <v>-17</v>
      </c>
      <c r="R81" s="825">
        <f t="shared" si="5"/>
        <v>-6.58</v>
      </c>
      <c r="S81" s="850">
        <f t="shared" si="6"/>
        <v>25</v>
      </c>
      <c r="T81" s="850">
        <f t="shared" si="7"/>
        <v>15</v>
      </c>
      <c r="U81" s="850">
        <f t="shared" si="8"/>
        <v>-10</v>
      </c>
      <c r="V81" s="854">
        <f t="shared" si="9"/>
        <v>0.6</v>
      </c>
      <c r="W81" s="826"/>
    </row>
    <row r="82" spans="1:23" ht="14.4" customHeight="1" x14ac:dyDescent="0.3">
      <c r="A82" s="907" t="s">
        <v>4382</v>
      </c>
      <c r="B82" s="903">
        <v>5</v>
      </c>
      <c r="C82" s="904">
        <v>3.22</v>
      </c>
      <c r="D82" s="841">
        <v>5.4</v>
      </c>
      <c r="E82" s="905">
        <v>5</v>
      </c>
      <c r="F82" s="897">
        <v>3.22</v>
      </c>
      <c r="G82" s="828">
        <v>5.2</v>
      </c>
      <c r="H82" s="896">
        <v>2</v>
      </c>
      <c r="I82" s="897">
        <v>1.29</v>
      </c>
      <c r="J82" s="828">
        <v>6</v>
      </c>
      <c r="K82" s="898">
        <v>0.64</v>
      </c>
      <c r="L82" s="896">
        <v>2</v>
      </c>
      <c r="M82" s="896">
        <v>21</v>
      </c>
      <c r="N82" s="899">
        <v>7</v>
      </c>
      <c r="O82" s="896" t="s">
        <v>4240</v>
      </c>
      <c r="P82" s="900" t="s">
        <v>4383</v>
      </c>
      <c r="Q82" s="901">
        <f t="shared" si="5"/>
        <v>-3</v>
      </c>
      <c r="R82" s="901">
        <f t="shared" si="5"/>
        <v>-1.9300000000000002</v>
      </c>
      <c r="S82" s="892">
        <f t="shared" si="6"/>
        <v>14</v>
      </c>
      <c r="T82" s="892">
        <f t="shared" si="7"/>
        <v>12</v>
      </c>
      <c r="U82" s="892">
        <f t="shared" si="8"/>
        <v>-2</v>
      </c>
      <c r="V82" s="902">
        <f t="shared" si="9"/>
        <v>0.8571428571428571</v>
      </c>
      <c r="W82" s="829">
        <v>2</v>
      </c>
    </row>
    <row r="83" spans="1:23" ht="14.4" customHeight="1" x14ac:dyDescent="0.3">
      <c r="A83" s="909" t="s">
        <v>4384</v>
      </c>
      <c r="B83" s="846">
        <v>1</v>
      </c>
      <c r="C83" s="847">
        <v>0.96</v>
      </c>
      <c r="D83" s="848">
        <v>3</v>
      </c>
      <c r="E83" s="860"/>
      <c r="F83" s="821"/>
      <c r="G83" s="822"/>
      <c r="H83" s="820"/>
      <c r="I83" s="821"/>
      <c r="J83" s="822"/>
      <c r="K83" s="823">
        <v>0.64</v>
      </c>
      <c r="L83" s="820">
        <v>1</v>
      </c>
      <c r="M83" s="820">
        <v>12</v>
      </c>
      <c r="N83" s="824">
        <v>4</v>
      </c>
      <c r="O83" s="820" t="s">
        <v>4240</v>
      </c>
      <c r="P83" s="853" t="s">
        <v>4385</v>
      </c>
      <c r="Q83" s="825">
        <f t="shared" si="5"/>
        <v>-1</v>
      </c>
      <c r="R83" s="825">
        <f t="shared" si="5"/>
        <v>-0.96</v>
      </c>
      <c r="S83" s="850" t="str">
        <f t="shared" si="6"/>
        <v/>
      </c>
      <c r="T83" s="850" t="str">
        <f t="shared" si="7"/>
        <v/>
      </c>
      <c r="U83" s="850" t="str">
        <f t="shared" si="8"/>
        <v/>
      </c>
      <c r="V83" s="854" t="str">
        <f t="shared" si="9"/>
        <v/>
      </c>
      <c r="W83" s="826"/>
    </row>
    <row r="84" spans="1:23" ht="14.4" customHeight="1" x14ac:dyDescent="0.3">
      <c r="A84" s="909" t="s">
        <v>4386</v>
      </c>
      <c r="B84" s="846">
        <v>18</v>
      </c>
      <c r="C84" s="847">
        <v>4.62</v>
      </c>
      <c r="D84" s="848">
        <v>3.1</v>
      </c>
      <c r="E84" s="860">
        <v>5</v>
      </c>
      <c r="F84" s="821">
        <v>1.28</v>
      </c>
      <c r="G84" s="822">
        <v>3.6</v>
      </c>
      <c r="H84" s="820">
        <v>3</v>
      </c>
      <c r="I84" s="821">
        <v>0.77</v>
      </c>
      <c r="J84" s="822">
        <v>2.2999999999999998</v>
      </c>
      <c r="K84" s="823">
        <v>0.26</v>
      </c>
      <c r="L84" s="820">
        <v>1</v>
      </c>
      <c r="M84" s="820">
        <v>9</v>
      </c>
      <c r="N84" s="824">
        <v>3</v>
      </c>
      <c r="O84" s="820" t="s">
        <v>4240</v>
      </c>
      <c r="P84" s="853" t="s">
        <v>4387</v>
      </c>
      <c r="Q84" s="825">
        <f t="shared" si="5"/>
        <v>-15</v>
      </c>
      <c r="R84" s="825">
        <f t="shared" si="5"/>
        <v>-3.85</v>
      </c>
      <c r="S84" s="850">
        <f t="shared" si="6"/>
        <v>9</v>
      </c>
      <c r="T84" s="850">
        <f t="shared" si="7"/>
        <v>6.8999999999999995</v>
      </c>
      <c r="U84" s="850">
        <f t="shared" si="8"/>
        <v>-2.1000000000000005</v>
      </c>
      <c r="V84" s="854">
        <f t="shared" si="9"/>
        <v>0.76666666666666661</v>
      </c>
      <c r="W84" s="826"/>
    </row>
    <row r="85" spans="1:23" ht="14.4" customHeight="1" x14ac:dyDescent="0.3">
      <c r="A85" s="907" t="s">
        <v>4388</v>
      </c>
      <c r="B85" s="903">
        <v>1</v>
      </c>
      <c r="C85" s="904">
        <v>0.36</v>
      </c>
      <c r="D85" s="841">
        <v>6</v>
      </c>
      <c r="E85" s="905">
        <v>3</v>
      </c>
      <c r="F85" s="897">
        <v>1.07</v>
      </c>
      <c r="G85" s="828">
        <v>2.7</v>
      </c>
      <c r="H85" s="896"/>
      <c r="I85" s="897"/>
      <c r="J85" s="828"/>
      <c r="K85" s="898">
        <v>0.36</v>
      </c>
      <c r="L85" s="896">
        <v>1</v>
      </c>
      <c r="M85" s="896">
        <v>12</v>
      </c>
      <c r="N85" s="899">
        <v>4</v>
      </c>
      <c r="O85" s="896" t="s">
        <v>4240</v>
      </c>
      <c r="P85" s="900" t="s">
        <v>4389</v>
      </c>
      <c r="Q85" s="901">
        <f t="shared" si="5"/>
        <v>-1</v>
      </c>
      <c r="R85" s="901">
        <f t="shared" si="5"/>
        <v>-0.36</v>
      </c>
      <c r="S85" s="892" t="str">
        <f t="shared" si="6"/>
        <v/>
      </c>
      <c r="T85" s="892" t="str">
        <f t="shared" si="7"/>
        <v/>
      </c>
      <c r="U85" s="892" t="str">
        <f t="shared" si="8"/>
        <v/>
      </c>
      <c r="V85" s="902" t="str">
        <f t="shared" si="9"/>
        <v/>
      </c>
      <c r="W85" s="829"/>
    </row>
    <row r="86" spans="1:23" ht="14.4" customHeight="1" x14ac:dyDescent="0.3">
      <c r="A86" s="907" t="s">
        <v>4390</v>
      </c>
      <c r="B86" s="903">
        <v>2</v>
      </c>
      <c r="C86" s="904">
        <v>1.75</v>
      </c>
      <c r="D86" s="841">
        <v>4</v>
      </c>
      <c r="E86" s="905">
        <v>1</v>
      </c>
      <c r="F86" s="897">
        <v>0.59</v>
      </c>
      <c r="G86" s="828">
        <v>2</v>
      </c>
      <c r="H86" s="896">
        <v>1</v>
      </c>
      <c r="I86" s="897">
        <v>0.59</v>
      </c>
      <c r="J86" s="828">
        <v>2</v>
      </c>
      <c r="K86" s="898">
        <v>0.85</v>
      </c>
      <c r="L86" s="896">
        <v>3</v>
      </c>
      <c r="M86" s="896">
        <v>24</v>
      </c>
      <c r="N86" s="899">
        <v>8</v>
      </c>
      <c r="O86" s="896" t="s">
        <v>4240</v>
      </c>
      <c r="P86" s="900" t="s">
        <v>4391</v>
      </c>
      <c r="Q86" s="901">
        <f t="shared" si="5"/>
        <v>-1</v>
      </c>
      <c r="R86" s="901">
        <f t="shared" si="5"/>
        <v>-1.1600000000000001</v>
      </c>
      <c r="S86" s="892">
        <f t="shared" si="6"/>
        <v>8</v>
      </c>
      <c r="T86" s="892">
        <f t="shared" si="7"/>
        <v>2</v>
      </c>
      <c r="U86" s="892">
        <f t="shared" si="8"/>
        <v>-6</v>
      </c>
      <c r="V86" s="902">
        <f t="shared" si="9"/>
        <v>0.25</v>
      </c>
      <c r="W86" s="829"/>
    </row>
    <row r="87" spans="1:23" ht="14.4" customHeight="1" x14ac:dyDescent="0.3">
      <c r="A87" s="908" t="s">
        <v>4392</v>
      </c>
      <c r="B87" s="858"/>
      <c r="C87" s="861"/>
      <c r="D87" s="862"/>
      <c r="E87" s="856"/>
      <c r="F87" s="834"/>
      <c r="G87" s="835"/>
      <c r="H87" s="843">
        <v>1</v>
      </c>
      <c r="I87" s="844">
        <v>4.07</v>
      </c>
      <c r="J87" s="845">
        <v>7</v>
      </c>
      <c r="K87" s="837">
        <v>4.07</v>
      </c>
      <c r="L87" s="836">
        <v>5</v>
      </c>
      <c r="M87" s="836">
        <v>45</v>
      </c>
      <c r="N87" s="838">
        <v>15</v>
      </c>
      <c r="O87" s="836" t="s">
        <v>4240</v>
      </c>
      <c r="P87" s="857" t="s">
        <v>4393</v>
      </c>
      <c r="Q87" s="839">
        <f t="shared" si="5"/>
        <v>1</v>
      </c>
      <c r="R87" s="839">
        <f t="shared" si="5"/>
        <v>4.07</v>
      </c>
      <c r="S87" s="858">
        <f t="shared" si="6"/>
        <v>15</v>
      </c>
      <c r="T87" s="858">
        <f t="shared" si="7"/>
        <v>7</v>
      </c>
      <c r="U87" s="858">
        <f t="shared" si="8"/>
        <v>-8</v>
      </c>
      <c r="V87" s="859">
        <f t="shared" si="9"/>
        <v>0.46666666666666667</v>
      </c>
      <c r="W87" s="840"/>
    </row>
    <row r="88" spans="1:23" ht="14.4" customHeight="1" x14ac:dyDescent="0.3">
      <c r="A88" s="908" t="s">
        <v>4394</v>
      </c>
      <c r="B88" s="858"/>
      <c r="C88" s="861"/>
      <c r="D88" s="862"/>
      <c r="E88" s="856"/>
      <c r="F88" s="834"/>
      <c r="G88" s="835"/>
      <c r="H88" s="843">
        <v>1</v>
      </c>
      <c r="I88" s="844">
        <v>1.62</v>
      </c>
      <c r="J88" s="845">
        <v>8</v>
      </c>
      <c r="K88" s="837">
        <v>1.62</v>
      </c>
      <c r="L88" s="836">
        <v>4</v>
      </c>
      <c r="M88" s="836">
        <v>36</v>
      </c>
      <c r="N88" s="838">
        <v>12</v>
      </c>
      <c r="O88" s="836" t="s">
        <v>4240</v>
      </c>
      <c r="P88" s="857" t="s">
        <v>4395</v>
      </c>
      <c r="Q88" s="839">
        <f t="shared" si="5"/>
        <v>1</v>
      </c>
      <c r="R88" s="839">
        <f t="shared" si="5"/>
        <v>1.62</v>
      </c>
      <c r="S88" s="858">
        <f t="shared" si="6"/>
        <v>12</v>
      </c>
      <c r="T88" s="858">
        <f t="shared" si="7"/>
        <v>8</v>
      </c>
      <c r="U88" s="858">
        <f t="shared" si="8"/>
        <v>-4</v>
      </c>
      <c r="V88" s="859">
        <f t="shared" si="9"/>
        <v>0.66666666666666663</v>
      </c>
      <c r="W88" s="840"/>
    </row>
    <row r="89" spans="1:23" ht="14.4" customHeight="1" x14ac:dyDescent="0.3">
      <c r="A89" s="908" t="s">
        <v>4396</v>
      </c>
      <c r="B89" s="858">
        <v>5</v>
      </c>
      <c r="C89" s="861">
        <v>5.01</v>
      </c>
      <c r="D89" s="862">
        <v>4.5999999999999996</v>
      </c>
      <c r="E89" s="856">
        <v>3</v>
      </c>
      <c r="F89" s="834">
        <v>3.01</v>
      </c>
      <c r="G89" s="835">
        <v>4</v>
      </c>
      <c r="H89" s="843">
        <v>7</v>
      </c>
      <c r="I89" s="844">
        <v>7.02</v>
      </c>
      <c r="J89" s="845">
        <v>4.0999999999999996</v>
      </c>
      <c r="K89" s="837">
        <v>1</v>
      </c>
      <c r="L89" s="836">
        <v>2</v>
      </c>
      <c r="M89" s="836">
        <v>18</v>
      </c>
      <c r="N89" s="838">
        <v>6</v>
      </c>
      <c r="O89" s="836" t="s">
        <v>4240</v>
      </c>
      <c r="P89" s="857" t="s">
        <v>4397</v>
      </c>
      <c r="Q89" s="839">
        <f t="shared" si="5"/>
        <v>2</v>
      </c>
      <c r="R89" s="839">
        <f t="shared" si="5"/>
        <v>2.0099999999999998</v>
      </c>
      <c r="S89" s="858">
        <f t="shared" si="6"/>
        <v>42</v>
      </c>
      <c r="T89" s="858">
        <f t="shared" si="7"/>
        <v>28.699999999999996</v>
      </c>
      <c r="U89" s="858">
        <f t="shared" si="8"/>
        <v>-13.300000000000004</v>
      </c>
      <c r="V89" s="859">
        <f t="shared" si="9"/>
        <v>0.68333333333333324</v>
      </c>
      <c r="W89" s="840"/>
    </row>
    <row r="90" spans="1:23" ht="14.4" customHeight="1" x14ac:dyDescent="0.3">
      <c r="A90" s="907" t="s">
        <v>4398</v>
      </c>
      <c r="B90" s="892"/>
      <c r="C90" s="893"/>
      <c r="D90" s="855"/>
      <c r="E90" s="905"/>
      <c r="F90" s="897"/>
      <c r="G90" s="828"/>
      <c r="H90" s="894">
        <v>2</v>
      </c>
      <c r="I90" s="895">
        <v>4.51</v>
      </c>
      <c r="J90" s="830">
        <v>15</v>
      </c>
      <c r="K90" s="898">
        <v>2.2599999999999998</v>
      </c>
      <c r="L90" s="896">
        <v>4</v>
      </c>
      <c r="M90" s="896">
        <v>39</v>
      </c>
      <c r="N90" s="899">
        <v>13</v>
      </c>
      <c r="O90" s="896" t="s">
        <v>4240</v>
      </c>
      <c r="P90" s="900" t="s">
        <v>4399</v>
      </c>
      <c r="Q90" s="901">
        <f t="shared" si="5"/>
        <v>2</v>
      </c>
      <c r="R90" s="901">
        <f t="shared" si="5"/>
        <v>4.51</v>
      </c>
      <c r="S90" s="892">
        <f t="shared" si="6"/>
        <v>26</v>
      </c>
      <c r="T90" s="892">
        <f t="shared" si="7"/>
        <v>30</v>
      </c>
      <c r="U90" s="892">
        <f t="shared" si="8"/>
        <v>4</v>
      </c>
      <c r="V90" s="902">
        <f t="shared" si="9"/>
        <v>1.1538461538461537</v>
      </c>
      <c r="W90" s="829">
        <v>5</v>
      </c>
    </row>
    <row r="91" spans="1:23" ht="14.4" customHeight="1" x14ac:dyDescent="0.3">
      <c r="A91" s="908" t="s">
        <v>4400</v>
      </c>
      <c r="B91" s="831">
        <v>8</v>
      </c>
      <c r="C91" s="832">
        <v>5.44</v>
      </c>
      <c r="D91" s="833">
        <v>3.6</v>
      </c>
      <c r="E91" s="856">
        <v>6</v>
      </c>
      <c r="F91" s="834">
        <v>4.08</v>
      </c>
      <c r="G91" s="835">
        <v>4.3</v>
      </c>
      <c r="H91" s="836"/>
      <c r="I91" s="834"/>
      <c r="J91" s="835"/>
      <c r="K91" s="837">
        <v>0.68</v>
      </c>
      <c r="L91" s="836">
        <v>2</v>
      </c>
      <c r="M91" s="836">
        <v>15</v>
      </c>
      <c r="N91" s="838">
        <v>5</v>
      </c>
      <c r="O91" s="836" t="s">
        <v>4240</v>
      </c>
      <c r="P91" s="857" t="s">
        <v>4401</v>
      </c>
      <c r="Q91" s="839">
        <f t="shared" si="5"/>
        <v>-8</v>
      </c>
      <c r="R91" s="839">
        <f t="shared" si="5"/>
        <v>-5.44</v>
      </c>
      <c r="S91" s="858" t="str">
        <f t="shared" si="6"/>
        <v/>
      </c>
      <c r="T91" s="858" t="str">
        <f t="shared" si="7"/>
        <v/>
      </c>
      <c r="U91" s="858" t="str">
        <f t="shared" si="8"/>
        <v/>
      </c>
      <c r="V91" s="859" t="str">
        <f t="shared" si="9"/>
        <v/>
      </c>
      <c r="W91" s="840"/>
    </row>
    <row r="92" spans="1:23" ht="14.4" customHeight="1" x14ac:dyDescent="0.3">
      <c r="A92" s="907" t="s">
        <v>4402</v>
      </c>
      <c r="B92" s="903">
        <v>1</v>
      </c>
      <c r="C92" s="904">
        <v>1.1499999999999999</v>
      </c>
      <c r="D92" s="841">
        <v>4</v>
      </c>
      <c r="E92" s="905">
        <v>2</v>
      </c>
      <c r="F92" s="897">
        <v>2.2999999999999998</v>
      </c>
      <c r="G92" s="828">
        <v>4</v>
      </c>
      <c r="H92" s="896"/>
      <c r="I92" s="897"/>
      <c r="J92" s="828"/>
      <c r="K92" s="898">
        <v>1.1499999999999999</v>
      </c>
      <c r="L92" s="896">
        <v>3</v>
      </c>
      <c r="M92" s="896">
        <v>27</v>
      </c>
      <c r="N92" s="899">
        <v>9</v>
      </c>
      <c r="O92" s="896" t="s">
        <v>4240</v>
      </c>
      <c r="P92" s="900" t="s">
        <v>4401</v>
      </c>
      <c r="Q92" s="901">
        <f t="shared" si="5"/>
        <v>-1</v>
      </c>
      <c r="R92" s="901">
        <f t="shared" si="5"/>
        <v>-1.1499999999999999</v>
      </c>
      <c r="S92" s="892" t="str">
        <f t="shared" si="6"/>
        <v/>
      </c>
      <c r="T92" s="892" t="str">
        <f t="shared" si="7"/>
        <v/>
      </c>
      <c r="U92" s="892" t="str">
        <f t="shared" si="8"/>
        <v/>
      </c>
      <c r="V92" s="902" t="str">
        <f t="shared" si="9"/>
        <v/>
      </c>
      <c r="W92" s="829"/>
    </row>
    <row r="93" spans="1:23" ht="14.4" customHeight="1" thickBot="1" x14ac:dyDescent="0.35">
      <c r="A93" s="910" t="s">
        <v>4403</v>
      </c>
      <c r="B93" s="911">
        <v>1</v>
      </c>
      <c r="C93" s="912">
        <v>1.55</v>
      </c>
      <c r="D93" s="913">
        <v>3</v>
      </c>
      <c r="E93" s="914"/>
      <c r="F93" s="915"/>
      <c r="G93" s="916"/>
      <c r="H93" s="917"/>
      <c r="I93" s="915"/>
      <c r="J93" s="916"/>
      <c r="K93" s="918">
        <v>2.44</v>
      </c>
      <c r="L93" s="917">
        <v>5</v>
      </c>
      <c r="M93" s="917">
        <v>45</v>
      </c>
      <c r="N93" s="919">
        <v>15</v>
      </c>
      <c r="O93" s="917" t="s">
        <v>4240</v>
      </c>
      <c r="P93" s="920" t="s">
        <v>4401</v>
      </c>
      <c r="Q93" s="921">
        <f t="shared" si="5"/>
        <v>-1</v>
      </c>
      <c r="R93" s="921">
        <f t="shared" si="5"/>
        <v>-1.55</v>
      </c>
      <c r="S93" s="922" t="str">
        <f t="shared" si="6"/>
        <v/>
      </c>
      <c r="T93" s="922" t="str">
        <f t="shared" si="7"/>
        <v/>
      </c>
      <c r="U93" s="922" t="str">
        <f t="shared" si="8"/>
        <v/>
      </c>
      <c r="V93" s="923" t="str">
        <f t="shared" si="9"/>
        <v/>
      </c>
      <c r="W93" s="924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94:Q1048576">
    <cfRule type="cellIs" dxfId="12" priority="9" stopIfTrue="1" operator="lessThan">
      <formula>0</formula>
    </cfRule>
  </conditionalFormatting>
  <conditionalFormatting sqref="U94:U1048576">
    <cfRule type="cellIs" dxfId="11" priority="8" stopIfTrue="1" operator="greaterThan">
      <formula>0</formula>
    </cfRule>
  </conditionalFormatting>
  <conditionalFormatting sqref="V94:V1048576">
    <cfRule type="cellIs" dxfId="10" priority="7" stopIfTrue="1" operator="greaterThan">
      <formula>1</formula>
    </cfRule>
  </conditionalFormatting>
  <conditionalFormatting sqref="V94:V1048576">
    <cfRule type="cellIs" dxfId="9" priority="4" stopIfTrue="1" operator="greaterThan">
      <formula>1</formula>
    </cfRule>
  </conditionalFormatting>
  <conditionalFormatting sqref="U94:U1048576">
    <cfRule type="cellIs" dxfId="8" priority="5" stopIfTrue="1" operator="greaterThan">
      <formula>0</formula>
    </cfRule>
  </conditionalFormatting>
  <conditionalFormatting sqref="Q94:Q1048576">
    <cfRule type="cellIs" dxfId="7" priority="6" stopIfTrue="1" operator="lessThan">
      <formula>0</formula>
    </cfRule>
  </conditionalFormatting>
  <conditionalFormatting sqref="V5:V93">
    <cfRule type="cellIs" dxfId="6" priority="1" stopIfTrue="1" operator="greaterThan">
      <formula>1</formula>
    </cfRule>
  </conditionalFormatting>
  <conditionalFormatting sqref="U5:U93">
    <cfRule type="cellIs" dxfId="5" priority="2" stopIfTrue="1" operator="greaterThan">
      <formula>0</formula>
    </cfRule>
  </conditionalFormatting>
  <conditionalFormatting sqref="Q5:Q9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906770</v>
      </c>
      <c r="C3" s="351">
        <f t="shared" ref="C3:L3" si="0">SUBTOTAL(9,C6:C1048576)</f>
        <v>8</v>
      </c>
      <c r="D3" s="351">
        <f t="shared" si="0"/>
        <v>1101220</v>
      </c>
      <c r="E3" s="351">
        <f t="shared" si="0"/>
        <v>8.6474459299255528</v>
      </c>
      <c r="F3" s="351">
        <f t="shared" si="0"/>
        <v>1179006</v>
      </c>
      <c r="G3" s="354">
        <f>IF(B3&lt;&gt;0,F3/B3,"")</f>
        <v>1.3002260771750278</v>
      </c>
      <c r="H3" s="350">
        <f t="shared" si="0"/>
        <v>112788.23000000001</v>
      </c>
      <c r="I3" s="351">
        <f t="shared" si="0"/>
        <v>2</v>
      </c>
      <c r="J3" s="351">
        <f t="shared" si="0"/>
        <v>151471.39000000001</v>
      </c>
      <c r="K3" s="351">
        <f t="shared" si="0"/>
        <v>2.2978681145316009</v>
      </c>
      <c r="L3" s="351">
        <f t="shared" si="0"/>
        <v>90298.239999999991</v>
      </c>
      <c r="M3" s="352">
        <f>IF(H3&lt;&gt;0,L3/H3,"")</f>
        <v>0.80059984982475552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25"/>
      <c r="B5" s="926">
        <v>2014</v>
      </c>
      <c r="C5" s="927"/>
      <c r="D5" s="927">
        <v>2015</v>
      </c>
      <c r="E5" s="927"/>
      <c r="F5" s="927">
        <v>2016</v>
      </c>
      <c r="G5" s="794" t="s">
        <v>2</v>
      </c>
      <c r="H5" s="926">
        <v>2014</v>
      </c>
      <c r="I5" s="927"/>
      <c r="J5" s="927">
        <v>2015</v>
      </c>
      <c r="K5" s="927"/>
      <c r="L5" s="927">
        <v>2016</v>
      </c>
      <c r="M5" s="794" t="s">
        <v>2</v>
      </c>
    </row>
    <row r="6" spans="1:13" ht="14.4" customHeight="1" x14ac:dyDescent="0.3">
      <c r="A6" s="753" t="s">
        <v>4405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938" t="s">
        <v>4406</v>
      </c>
      <c r="B7" s="929">
        <v>71680</v>
      </c>
      <c r="C7" s="930">
        <v>1</v>
      </c>
      <c r="D7" s="929">
        <v>129060</v>
      </c>
      <c r="E7" s="930">
        <v>1.8005022321428572</v>
      </c>
      <c r="F7" s="929">
        <v>123935</v>
      </c>
      <c r="G7" s="931">
        <v>1.72900390625</v>
      </c>
      <c r="H7" s="929">
        <v>78778.650000000009</v>
      </c>
      <c r="I7" s="930">
        <v>1</v>
      </c>
      <c r="J7" s="929">
        <v>129022.05</v>
      </c>
      <c r="K7" s="930">
        <v>1.6377793983522184</v>
      </c>
      <c r="L7" s="929">
        <v>69016.959999999992</v>
      </c>
      <c r="M7" s="932">
        <v>0.87608711243465054</v>
      </c>
    </row>
    <row r="8" spans="1:13" ht="14.4" customHeight="1" x14ac:dyDescent="0.3">
      <c r="A8" s="938" t="s">
        <v>4407</v>
      </c>
      <c r="B8" s="929">
        <v>47169</v>
      </c>
      <c r="C8" s="930">
        <v>1</v>
      </c>
      <c r="D8" s="929">
        <v>33496</v>
      </c>
      <c r="E8" s="930">
        <v>0.71012741419152414</v>
      </c>
      <c r="F8" s="929">
        <v>70307</v>
      </c>
      <c r="G8" s="931">
        <v>1.4905340371854396</v>
      </c>
      <c r="H8" s="929"/>
      <c r="I8" s="930"/>
      <c r="J8" s="929"/>
      <c r="K8" s="930"/>
      <c r="L8" s="929"/>
      <c r="M8" s="932"/>
    </row>
    <row r="9" spans="1:13" ht="14.4" customHeight="1" x14ac:dyDescent="0.3">
      <c r="A9" s="938" t="s">
        <v>4408</v>
      </c>
      <c r="B9" s="929">
        <v>65555</v>
      </c>
      <c r="C9" s="930">
        <v>1</v>
      </c>
      <c r="D9" s="929">
        <v>65587</v>
      </c>
      <c r="E9" s="930">
        <v>1.0004881397299976</v>
      </c>
      <c r="F9" s="929">
        <v>120397</v>
      </c>
      <c r="G9" s="931">
        <v>1.8365799710167034</v>
      </c>
      <c r="H9" s="929"/>
      <c r="I9" s="930"/>
      <c r="J9" s="929"/>
      <c r="K9" s="930"/>
      <c r="L9" s="929"/>
      <c r="M9" s="932"/>
    </row>
    <row r="10" spans="1:13" ht="14.4" customHeight="1" x14ac:dyDescent="0.3">
      <c r="A10" s="938" t="s">
        <v>4409</v>
      </c>
      <c r="B10" s="929">
        <v>196517</v>
      </c>
      <c r="C10" s="930">
        <v>1</v>
      </c>
      <c r="D10" s="929">
        <v>250557</v>
      </c>
      <c r="E10" s="930">
        <v>1.2749889322552248</v>
      </c>
      <c r="F10" s="929">
        <v>186764</v>
      </c>
      <c r="G10" s="931">
        <v>0.9503707058422427</v>
      </c>
      <c r="H10" s="929">
        <v>34009.58</v>
      </c>
      <c r="I10" s="930">
        <v>1</v>
      </c>
      <c r="J10" s="929">
        <v>22449.34</v>
      </c>
      <c r="K10" s="930">
        <v>0.66008871617938236</v>
      </c>
      <c r="L10" s="929">
        <v>21281.279999999995</v>
      </c>
      <c r="M10" s="932">
        <v>0.62574368751392972</v>
      </c>
    </row>
    <row r="11" spans="1:13" ht="14.4" customHeight="1" x14ac:dyDescent="0.3">
      <c r="A11" s="938" t="s">
        <v>4410</v>
      </c>
      <c r="B11" s="929">
        <v>32748</v>
      </c>
      <c r="C11" s="930">
        <v>1</v>
      </c>
      <c r="D11" s="929">
        <v>28185</v>
      </c>
      <c r="E11" s="930">
        <v>0.86066324661047999</v>
      </c>
      <c r="F11" s="929">
        <v>30228</v>
      </c>
      <c r="G11" s="931">
        <v>0.9230487358006596</v>
      </c>
      <c r="H11" s="929"/>
      <c r="I11" s="930"/>
      <c r="J11" s="929"/>
      <c r="K11" s="930"/>
      <c r="L11" s="929"/>
      <c r="M11" s="932"/>
    </row>
    <row r="12" spans="1:13" ht="14.4" customHeight="1" x14ac:dyDescent="0.3">
      <c r="A12" s="938" t="s">
        <v>4411</v>
      </c>
      <c r="B12" s="929">
        <v>386392</v>
      </c>
      <c r="C12" s="930">
        <v>1</v>
      </c>
      <c r="D12" s="929">
        <v>481140</v>
      </c>
      <c r="E12" s="930">
        <v>1.2452121161928817</v>
      </c>
      <c r="F12" s="929">
        <v>542539</v>
      </c>
      <c r="G12" s="931">
        <v>1.4041155096378808</v>
      </c>
      <c r="H12" s="929"/>
      <c r="I12" s="930"/>
      <c r="J12" s="929"/>
      <c r="K12" s="930"/>
      <c r="L12" s="929"/>
      <c r="M12" s="932"/>
    </row>
    <row r="13" spans="1:13" ht="14.4" customHeight="1" x14ac:dyDescent="0.3">
      <c r="A13" s="938" t="s">
        <v>4412</v>
      </c>
      <c r="B13" s="929">
        <v>85323</v>
      </c>
      <c r="C13" s="930">
        <v>1</v>
      </c>
      <c r="D13" s="929">
        <v>94357</v>
      </c>
      <c r="E13" s="930">
        <v>1.1058800089073286</v>
      </c>
      <c r="F13" s="929">
        <v>100636</v>
      </c>
      <c r="G13" s="931">
        <v>1.1794709515605406</v>
      </c>
      <c r="H13" s="929"/>
      <c r="I13" s="930"/>
      <c r="J13" s="929"/>
      <c r="K13" s="930"/>
      <c r="L13" s="929"/>
      <c r="M13" s="932"/>
    </row>
    <row r="14" spans="1:13" ht="14.4" customHeight="1" thickBot="1" x14ac:dyDescent="0.35">
      <c r="A14" s="939" t="s">
        <v>4413</v>
      </c>
      <c r="B14" s="934">
        <v>21386</v>
      </c>
      <c r="C14" s="935">
        <v>1</v>
      </c>
      <c r="D14" s="934">
        <v>13892</v>
      </c>
      <c r="E14" s="935">
        <v>0.64958383989525859</v>
      </c>
      <c r="F14" s="934">
        <v>4200</v>
      </c>
      <c r="G14" s="936">
        <v>0.19639016178808566</v>
      </c>
      <c r="H14" s="934"/>
      <c r="I14" s="935"/>
      <c r="J14" s="934"/>
      <c r="K14" s="935"/>
      <c r="L14" s="934"/>
      <c r="M14" s="937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1044.2223999999999</v>
      </c>
      <c r="C5" s="33">
        <v>1392.5028500000001</v>
      </c>
      <c r="D5" s="12"/>
      <c r="E5" s="230">
        <v>1422.3339899999987</v>
      </c>
      <c r="F5" s="32">
        <v>1623.2791756134379</v>
      </c>
      <c r="G5" s="229">
        <f>E5-F5</f>
        <v>-200.94518561343921</v>
      </c>
      <c r="H5" s="235">
        <f>IF(F5&lt;0.00000001,"",E5/F5)</f>
        <v>0.8762103348381205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2065.9928800000002</v>
      </c>
      <c r="C6" s="35">
        <v>1764.246539999999</v>
      </c>
      <c r="D6" s="12"/>
      <c r="E6" s="231">
        <v>2318.3379399999976</v>
      </c>
      <c r="F6" s="34">
        <v>2741.6922069590973</v>
      </c>
      <c r="G6" s="232">
        <f>E6-F6</f>
        <v>-423.35426695909973</v>
      </c>
      <c r="H6" s="236">
        <f>IF(F6&lt;0.00000001,"",E6/F6)</f>
        <v>0.84558650825773907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23427.280540000007</v>
      </c>
      <c r="C7" s="35">
        <v>24984.921350000001</v>
      </c>
      <c r="D7" s="12"/>
      <c r="E7" s="231">
        <v>26429.369650000001</v>
      </c>
      <c r="F7" s="34">
        <v>23406.168762467496</v>
      </c>
      <c r="G7" s="232">
        <f>E7-F7</f>
        <v>3023.2008875325046</v>
      </c>
      <c r="H7" s="236">
        <f>IF(F7&lt;0.00000001,"",E7/F7)</f>
        <v>1.1291625689882361</v>
      </c>
    </row>
    <row r="8" spans="1:8" ht="14.4" customHeight="1" thickBot="1" x14ac:dyDescent="0.35">
      <c r="A8" s="1" t="s">
        <v>97</v>
      </c>
      <c r="B8" s="15">
        <v>8086.2727700000141</v>
      </c>
      <c r="C8" s="37">
        <v>10029.591440000006</v>
      </c>
      <c r="D8" s="12"/>
      <c r="E8" s="233">
        <v>8602.6466699999946</v>
      </c>
      <c r="F8" s="36">
        <v>7372.6129557901795</v>
      </c>
      <c r="G8" s="234">
        <f>E8-F8</f>
        <v>1230.0337142098151</v>
      </c>
      <c r="H8" s="237">
        <f>IF(F8&lt;0.00000001,"",E8/F8)</f>
        <v>1.1668382324673361</v>
      </c>
    </row>
    <row r="9" spans="1:8" ht="14.4" customHeight="1" thickBot="1" x14ac:dyDescent="0.35">
      <c r="A9" s="2" t="s">
        <v>98</v>
      </c>
      <c r="B9" s="3">
        <v>34623.768590000022</v>
      </c>
      <c r="C9" s="39">
        <v>38171.262180000005</v>
      </c>
      <c r="D9" s="12"/>
      <c r="E9" s="3">
        <v>38772.688249999992</v>
      </c>
      <c r="F9" s="38">
        <v>35143.75310083021</v>
      </c>
      <c r="G9" s="38">
        <f>E9-F9</f>
        <v>3628.9351491697817</v>
      </c>
      <c r="H9" s="238">
        <f>IF(F9&lt;0.00000001,"",E9/F9)</f>
        <v>1.1032597497130736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18296.816780000001</v>
      </c>
      <c r="C11" s="33">
        <f>IF(ISERROR(VLOOKUP("Celkem:",'ZV Vykáz.-A'!A:F,4,0)),0,VLOOKUP("Celkem:",'ZV Vykáz.-A'!A:F,4,0)/1000)</f>
        <v>19274.254189999992</v>
      </c>
      <c r="D11" s="12"/>
      <c r="E11" s="230">
        <f>IF(ISERROR(VLOOKUP("Celkem:",'ZV Vykáz.-A'!A:F,6,0)),0,VLOOKUP("Celkem:",'ZV Vykáz.-A'!A:F,6,0)/1000)</f>
        <v>21832.076039999993</v>
      </c>
      <c r="F11" s="32">
        <f>B11</f>
        <v>18296.816780000001</v>
      </c>
      <c r="G11" s="229">
        <f>E11-F11</f>
        <v>3535.2592599999916</v>
      </c>
      <c r="H11" s="235">
        <f>IF(F11&lt;0.00000001,"",E11/F11)</f>
        <v>1.1932171755616165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35300.46</v>
      </c>
      <c r="C12" s="37">
        <f>IF(ISERROR(VLOOKUP("Celkem",CaseMix!A:D,3,0)),0,VLOOKUP("Celkem",CaseMix!A:D,3,0)*30)</f>
        <v>35257.56</v>
      </c>
      <c r="D12" s="12"/>
      <c r="E12" s="233">
        <f>IF(ISERROR(VLOOKUP("Celkem",CaseMix!A:D,4,0)),0,VLOOKUP("Celkem",CaseMix!A:D,4,0)*30)</f>
        <v>33767.94</v>
      </c>
      <c r="F12" s="36">
        <f>B12</f>
        <v>35300.46</v>
      </c>
      <c r="G12" s="234">
        <f>E12-F12</f>
        <v>-1532.5199999999968</v>
      </c>
      <c r="H12" s="237">
        <f>IF(F12&lt;0.00000001,"",E12/F12)</f>
        <v>0.95658640142366425</v>
      </c>
    </row>
    <row r="13" spans="1:8" ht="14.4" customHeight="1" thickBot="1" x14ac:dyDescent="0.35">
      <c r="A13" s="4" t="s">
        <v>101</v>
      </c>
      <c r="B13" s="9">
        <f>SUM(B11:B12)</f>
        <v>53597.27678</v>
      </c>
      <c r="C13" s="41">
        <f>SUM(C11:C12)</f>
        <v>54531.81418999999</v>
      </c>
      <c r="D13" s="12"/>
      <c r="E13" s="9">
        <f>SUM(E11:E12)</f>
        <v>55600.016039999995</v>
      </c>
      <c r="F13" s="40">
        <f>SUM(F11:F12)</f>
        <v>53597.27678</v>
      </c>
      <c r="G13" s="40">
        <f>E13-F13</f>
        <v>2002.7392599999948</v>
      </c>
      <c r="H13" s="239">
        <f>IF(F13&lt;0.00000001,"",E13/F13)</f>
        <v>1.0373664368848554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1.5479908445171353</v>
      </c>
      <c r="C15" s="43">
        <f>IF(C9=0,"",C13/C9)</f>
        <v>1.4286091440427182</v>
      </c>
      <c r="D15" s="12"/>
      <c r="E15" s="10">
        <f>IF(E9=0,"",E13/E9)</f>
        <v>1.433999512272663</v>
      </c>
      <c r="F15" s="42">
        <f>IF(F9=0,"",F13/F9)</f>
        <v>1.5250868803404454</v>
      </c>
      <c r="G15" s="42">
        <f>IF(ISERROR(F15-E15),"",E15-F15)</f>
        <v>-9.1087368067782393E-2</v>
      </c>
      <c r="H15" s="240">
        <f>IF(ISERROR(F15-E15),"",IF(F15&lt;0.00000001,"",E15/F15))</f>
        <v>0.94027398095022041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5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4891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6901.4600000000009</v>
      </c>
      <c r="G3" s="215">
        <f t="shared" si="0"/>
        <v>1019558.23</v>
      </c>
      <c r="H3" s="216"/>
      <c r="I3" s="216"/>
      <c r="J3" s="211">
        <f t="shared" si="0"/>
        <v>8698.39</v>
      </c>
      <c r="K3" s="215">
        <f t="shared" si="0"/>
        <v>1252691.3900000001</v>
      </c>
      <c r="L3" s="216"/>
      <c r="M3" s="216"/>
      <c r="N3" s="211">
        <f t="shared" si="0"/>
        <v>8244.119999999999</v>
      </c>
      <c r="O3" s="215">
        <f t="shared" si="0"/>
        <v>1269304.24</v>
      </c>
      <c r="P3" s="181">
        <f>IF(G3=0,"",O3/G3)</f>
        <v>1.2449551213960579</v>
      </c>
      <c r="Q3" s="213">
        <f>IF(N3=0,"",O3/N3)</f>
        <v>153.96479430187821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4414</v>
      </c>
      <c r="B6" s="739" t="s">
        <v>4415</v>
      </c>
      <c r="C6" s="739" t="s">
        <v>3662</v>
      </c>
      <c r="D6" s="739" t="s">
        <v>4416</v>
      </c>
      <c r="E6" s="739" t="s">
        <v>4417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928" t="s">
        <v>4414</v>
      </c>
      <c r="B7" s="930" t="s">
        <v>4415</v>
      </c>
      <c r="C7" s="930" t="s">
        <v>3662</v>
      </c>
      <c r="D7" s="930" t="s">
        <v>4418</v>
      </c>
      <c r="E7" s="930" t="s">
        <v>4419</v>
      </c>
      <c r="F7" s="940"/>
      <c r="G7" s="940"/>
      <c r="H7" s="940"/>
      <c r="I7" s="940"/>
      <c r="J7" s="940">
        <v>2</v>
      </c>
      <c r="K7" s="940">
        <v>484</v>
      </c>
      <c r="L7" s="940"/>
      <c r="M7" s="940">
        <v>242</v>
      </c>
      <c r="N7" s="940"/>
      <c r="O7" s="940"/>
      <c r="P7" s="931"/>
      <c r="Q7" s="941"/>
    </row>
    <row r="8" spans="1:17" ht="14.4" customHeight="1" x14ac:dyDescent="0.3">
      <c r="A8" s="928" t="s">
        <v>4414</v>
      </c>
      <c r="B8" s="930" t="s">
        <v>4415</v>
      </c>
      <c r="C8" s="930" t="s">
        <v>3662</v>
      </c>
      <c r="D8" s="930" t="s">
        <v>4420</v>
      </c>
      <c r="E8" s="930" t="s">
        <v>4421</v>
      </c>
      <c r="F8" s="940"/>
      <c r="G8" s="940"/>
      <c r="H8" s="940"/>
      <c r="I8" s="940"/>
      <c r="J8" s="940">
        <v>20</v>
      </c>
      <c r="K8" s="940">
        <v>1620</v>
      </c>
      <c r="L8" s="940"/>
      <c r="M8" s="940">
        <v>81</v>
      </c>
      <c r="N8" s="940"/>
      <c r="O8" s="940"/>
      <c r="P8" s="931"/>
      <c r="Q8" s="941"/>
    </row>
    <row r="9" spans="1:17" ht="14.4" customHeight="1" x14ac:dyDescent="0.3">
      <c r="A9" s="928" t="s">
        <v>4414</v>
      </c>
      <c r="B9" s="930" t="s">
        <v>4415</v>
      </c>
      <c r="C9" s="930" t="s">
        <v>3662</v>
      </c>
      <c r="D9" s="930" t="s">
        <v>4422</v>
      </c>
      <c r="E9" s="930" t="s">
        <v>4423</v>
      </c>
      <c r="F9" s="940"/>
      <c r="G9" s="940"/>
      <c r="H9" s="940"/>
      <c r="I9" s="940"/>
      <c r="J9" s="940">
        <v>2</v>
      </c>
      <c r="K9" s="940">
        <v>332</v>
      </c>
      <c r="L9" s="940"/>
      <c r="M9" s="940">
        <v>166</v>
      </c>
      <c r="N9" s="940"/>
      <c r="O9" s="940"/>
      <c r="P9" s="931"/>
      <c r="Q9" s="941"/>
    </row>
    <row r="10" spans="1:17" ht="14.4" customHeight="1" x14ac:dyDescent="0.3">
      <c r="A10" s="928" t="s">
        <v>4414</v>
      </c>
      <c r="B10" s="930" t="s">
        <v>4415</v>
      </c>
      <c r="C10" s="930" t="s">
        <v>3662</v>
      </c>
      <c r="D10" s="930" t="s">
        <v>4424</v>
      </c>
      <c r="E10" s="930" t="s">
        <v>4425</v>
      </c>
      <c r="F10" s="940"/>
      <c r="G10" s="940"/>
      <c r="H10" s="940"/>
      <c r="I10" s="940"/>
      <c r="J10" s="940">
        <v>1</v>
      </c>
      <c r="K10" s="940">
        <v>170</v>
      </c>
      <c r="L10" s="940"/>
      <c r="M10" s="940">
        <v>170</v>
      </c>
      <c r="N10" s="940"/>
      <c r="O10" s="940"/>
      <c r="P10" s="931"/>
      <c r="Q10" s="941"/>
    </row>
    <row r="11" spans="1:17" ht="14.4" customHeight="1" x14ac:dyDescent="0.3">
      <c r="A11" s="928" t="s">
        <v>4414</v>
      </c>
      <c r="B11" s="930" t="s">
        <v>4415</v>
      </c>
      <c r="C11" s="930" t="s">
        <v>3662</v>
      </c>
      <c r="D11" s="930" t="s">
        <v>4426</v>
      </c>
      <c r="E11" s="930" t="s">
        <v>4427</v>
      </c>
      <c r="F11" s="940"/>
      <c r="G11" s="940"/>
      <c r="H11" s="940"/>
      <c r="I11" s="940"/>
      <c r="J11" s="940">
        <v>4</v>
      </c>
      <c r="K11" s="940">
        <v>988</v>
      </c>
      <c r="L11" s="940"/>
      <c r="M11" s="940">
        <v>247</v>
      </c>
      <c r="N11" s="940"/>
      <c r="O11" s="940"/>
      <c r="P11" s="931"/>
      <c r="Q11" s="941"/>
    </row>
    <row r="12" spans="1:17" ht="14.4" customHeight="1" x14ac:dyDescent="0.3">
      <c r="A12" s="928" t="s">
        <v>4428</v>
      </c>
      <c r="B12" s="930" t="s">
        <v>1732</v>
      </c>
      <c r="C12" s="930" t="s">
        <v>3792</v>
      </c>
      <c r="D12" s="930" t="s">
        <v>4429</v>
      </c>
      <c r="E12" s="930" t="s">
        <v>4430</v>
      </c>
      <c r="F12" s="940">
        <v>0.5</v>
      </c>
      <c r="G12" s="940">
        <v>989.02</v>
      </c>
      <c r="H12" s="940">
        <v>1</v>
      </c>
      <c r="I12" s="940">
        <v>1978.04</v>
      </c>
      <c r="J12" s="940"/>
      <c r="K12" s="940"/>
      <c r="L12" s="940"/>
      <c r="M12" s="940"/>
      <c r="N12" s="940">
        <v>0.25</v>
      </c>
      <c r="O12" s="940">
        <v>502.41</v>
      </c>
      <c r="P12" s="931">
        <v>0.50798770500091006</v>
      </c>
      <c r="Q12" s="941">
        <v>2009.64</v>
      </c>
    </row>
    <row r="13" spans="1:17" ht="14.4" customHeight="1" x14ac:dyDescent="0.3">
      <c r="A13" s="928" t="s">
        <v>4428</v>
      </c>
      <c r="B13" s="930" t="s">
        <v>1732</v>
      </c>
      <c r="C13" s="930" t="s">
        <v>3792</v>
      </c>
      <c r="D13" s="930" t="s">
        <v>4431</v>
      </c>
      <c r="E13" s="930" t="s">
        <v>4432</v>
      </c>
      <c r="F13" s="940"/>
      <c r="G13" s="940"/>
      <c r="H13" s="940"/>
      <c r="I13" s="940"/>
      <c r="J13" s="940">
        <v>0.01</v>
      </c>
      <c r="K13" s="940">
        <v>88.54</v>
      </c>
      <c r="L13" s="940"/>
      <c r="M13" s="940">
        <v>8854</v>
      </c>
      <c r="N13" s="940"/>
      <c r="O13" s="940"/>
      <c r="P13" s="931"/>
      <c r="Q13" s="941"/>
    </row>
    <row r="14" spans="1:17" ht="14.4" customHeight="1" x14ac:dyDescent="0.3">
      <c r="A14" s="928" t="s">
        <v>4428</v>
      </c>
      <c r="B14" s="930" t="s">
        <v>1732</v>
      </c>
      <c r="C14" s="930" t="s">
        <v>3792</v>
      </c>
      <c r="D14" s="930" t="s">
        <v>4433</v>
      </c>
      <c r="E14" s="930" t="s">
        <v>4432</v>
      </c>
      <c r="F14" s="940">
        <v>1.8499999999999999</v>
      </c>
      <c r="G14" s="940">
        <v>4040.98</v>
      </c>
      <c r="H14" s="940">
        <v>1</v>
      </c>
      <c r="I14" s="940">
        <v>2184.3135135135135</v>
      </c>
      <c r="J14" s="940">
        <v>4.0500000000000007</v>
      </c>
      <c r="K14" s="940">
        <v>7171.74</v>
      </c>
      <c r="L14" s="940">
        <v>1.7747526590084584</v>
      </c>
      <c r="M14" s="940">
        <v>1770.7999999999997</v>
      </c>
      <c r="N14" s="940">
        <v>2.9</v>
      </c>
      <c r="O14" s="940">
        <v>5200.4399999999996</v>
      </c>
      <c r="P14" s="931">
        <v>1.2869254487772768</v>
      </c>
      <c r="Q14" s="941">
        <v>1793.2551724137929</v>
      </c>
    </row>
    <row r="15" spans="1:17" ht="14.4" customHeight="1" x14ac:dyDescent="0.3">
      <c r="A15" s="928" t="s">
        <v>4428</v>
      </c>
      <c r="B15" s="930" t="s">
        <v>1732</v>
      </c>
      <c r="C15" s="930" t="s">
        <v>3792</v>
      </c>
      <c r="D15" s="930" t="s">
        <v>4434</v>
      </c>
      <c r="E15" s="930" t="s">
        <v>4435</v>
      </c>
      <c r="F15" s="940">
        <v>0.13</v>
      </c>
      <c r="G15" s="940">
        <v>118.10000000000001</v>
      </c>
      <c r="H15" s="940">
        <v>1</v>
      </c>
      <c r="I15" s="940">
        <v>908.46153846153845</v>
      </c>
      <c r="J15" s="940">
        <v>0.33</v>
      </c>
      <c r="K15" s="940">
        <v>293.73</v>
      </c>
      <c r="L15" s="940">
        <v>2.4871295512277731</v>
      </c>
      <c r="M15" s="940">
        <v>890.09090909090912</v>
      </c>
      <c r="N15" s="940">
        <v>0.25</v>
      </c>
      <c r="O15" s="940">
        <v>225.95</v>
      </c>
      <c r="P15" s="931">
        <v>1.9132091447925486</v>
      </c>
      <c r="Q15" s="941">
        <v>903.8</v>
      </c>
    </row>
    <row r="16" spans="1:17" ht="14.4" customHeight="1" x14ac:dyDescent="0.3">
      <c r="A16" s="928" t="s">
        <v>4428</v>
      </c>
      <c r="B16" s="930" t="s">
        <v>1732</v>
      </c>
      <c r="C16" s="930" t="s">
        <v>3936</v>
      </c>
      <c r="D16" s="930" t="s">
        <v>4436</v>
      </c>
      <c r="E16" s="930"/>
      <c r="F16" s="940"/>
      <c r="G16" s="940"/>
      <c r="H16" s="940"/>
      <c r="I16" s="940"/>
      <c r="J16" s="940"/>
      <c r="K16" s="940"/>
      <c r="L16" s="940"/>
      <c r="M16" s="940"/>
      <c r="N16" s="940">
        <v>180</v>
      </c>
      <c r="O16" s="940">
        <v>945</v>
      </c>
      <c r="P16" s="931"/>
      <c r="Q16" s="941">
        <v>5.25</v>
      </c>
    </row>
    <row r="17" spans="1:17" ht="14.4" customHeight="1" x14ac:dyDescent="0.3">
      <c r="A17" s="928" t="s">
        <v>4428</v>
      </c>
      <c r="B17" s="930" t="s">
        <v>1732</v>
      </c>
      <c r="C17" s="930" t="s">
        <v>3936</v>
      </c>
      <c r="D17" s="930" t="s">
        <v>4437</v>
      </c>
      <c r="E17" s="930"/>
      <c r="F17" s="940"/>
      <c r="G17" s="940"/>
      <c r="H17" s="940"/>
      <c r="I17" s="940"/>
      <c r="J17" s="940"/>
      <c r="K17" s="940"/>
      <c r="L17" s="940"/>
      <c r="M17" s="940"/>
      <c r="N17" s="940">
        <v>390</v>
      </c>
      <c r="O17" s="940">
        <v>7948.2</v>
      </c>
      <c r="P17" s="931"/>
      <c r="Q17" s="941">
        <v>20.38</v>
      </c>
    </row>
    <row r="18" spans="1:17" ht="14.4" customHeight="1" x14ac:dyDescent="0.3">
      <c r="A18" s="928" t="s">
        <v>4428</v>
      </c>
      <c r="B18" s="930" t="s">
        <v>1732</v>
      </c>
      <c r="C18" s="930" t="s">
        <v>3936</v>
      </c>
      <c r="D18" s="930" t="s">
        <v>4438</v>
      </c>
      <c r="E18" s="930"/>
      <c r="F18" s="940"/>
      <c r="G18" s="940"/>
      <c r="H18" s="940"/>
      <c r="I18" s="940"/>
      <c r="J18" s="940"/>
      <c r="K18" s="940"/>
      <c r="L18" s="940"/>
      <c r="M18" s="940"/>
      <c r="N18" s="940">
        <v>1</v>
      </c>
      <c r="O18" s="940">
        <v>2163.7399999999998</v>
      </c>
      <c r="P18" s="931"/>
      <c r="Q18" s="941">
        <v>2163.7399999999998</v>
      </c>
    </row>
    <row r="19" spans="1:17" ht="14.4" customHeight="1" x14ac:dyDescent="0.3">
      <c r="A19" s="928" t="s">
        <v>4428</v>
      </c>
      <c r="B19" s="930" t="s">
        <v>1732</v>
      </c>
      <c r="C19" s="930" t="s">
        <v>3936</v>
      </c>
      <c r="D19" s="930" t="s">
        <v>4439</v>
      </c>
      <c r="E19" s="930" t="s">
        <v>4440</v>
      </c>
      <c r="F19" s="940">
        <v>1245</v>
      </c>
      <c r="G19" s="940">
        <v>41769.75</v>
      </c>
      <c r="H19" s="940">
        <v>1</v>
      </c>
      <c r="I19" s="940">
        <v>33.549999999999997</v>
      </c>
      <c r="J19" s="940">
        <v>643</v>
      </c>
      <c r="K19" s="940">
        <v>21572.65</v>
      </c>
      <c r="L19" s="940">
        <v>0.51646586345381529</v>
      </c>
      <c r="M19" s="940">
        <v>33.550000000000004</v>
      </c>
      <c r="N19" s="940">
        <v>329</v>
      </c>
      <c r="O19" s="940">
        <v>10863.58</v>
      </c>
      <c r="P19" s="931">
        <v>0.26008247595448858</v>
      </c>
      <c r="Q19" s="941">
        <v>33.020000000000003</v>
      </c>
    </row>
    <row r="20" spans="1:17" ht="14.4" customHeight="1" x14ac:dyDescent="0.3">
      <c r="A20" s="928" t="s">
        <v>4428</v>
      </c>
      <c r="B20" s="930" t="s">
        <v>1732</v>
      </c>
      <c r="C20" s="930" t="s">
        <v>3936</v>
      </c>
      <c r="D20" s="930" t="s">
        <v>4439</v>
      </c>
      <c r="E20" s="930"/>
      <c r="F20" s="940">
        <v>824</v>
      </c>
      <c r="G20" s="940">
        <v>27439.199999999997</v>
      </c>
      <c r="H20" s="940">
        <v>1</v>
      </c>
      <c r="I20" s="940">
        <v>33.299999999999997</v>
      </c>
      <c r="J20" s="940">
        <v>2793</v>
      </c>
      <c r="K20" s="940">
        <v>93705.15</v>
      </c>
      <c r="L20" s="940">
        <v>3.4150102772675588</v>
      </c>
      <c r="M20" s="940">
        <v>33.549999999999997</v>
      </c>
      <c r="N20" s="940">
        <v>1247</v>
      </c>
      <c r="O20" s="940">
        <v>41167.64</v>
      </c>
      <c r="P20" s="931">
        <v>1.5003221668270212</v>
      </c>
      <c r="Q20" s="941">
        <v>33.013344025661588</v>
      </c>
    </row>
    <row r="21" spans="1:17" ht="14.4" customHeight="1" x14ac:dyDescent="0.3">
      <c r="A21" s="928" t="s">
        <v>4428</v>
      </c>
      <c r="B21" s="930" t="s">
        <v>1732</v>
      </c>
      <c r="C21" s="930" t="s">
        <v>3949</v>
      </c>
      <c r="D21" s="930" t="s">
        <v>4441</v>
      </c>
      <c r="E21" s="930" t="s">
        <v>4442</v>
      </c>
      <c r="F21" s="940">
        <v>2</v>
      </c>
      <c r="G21" s="940">
        <v>1768.64</v>
      </c>
      <c r="H21" s="940">
        <v>1</v>
      </c>
      <c r="I21" s="940">
        <v>884.32</v>
      </c>
      <c r="J21" s="940">
        <v>7</v>
      </c>
      <c r="K21" s="940">
        <v>6190.24</v>
      </c>
      <c r="L21" s="940">
        <v>3.4999999999999996</v>
      </c>
      <c r="M21" s="940">
        <v>884.31999999999994</v>
      </c>
      <c r="N21" s="940"/>
      <c r="O21" s="940"/>
      <c r="P21" s="931"/>
      <c r="Q21" s="941"/>
    </row>
    <row r="22" spans="1:17" ht="14.4" customHeight="1" x14ac:dyDescent="0.3">
      <c r="A22" s="928" t="s">
        <v>4428</v>
      </c>
      <c r="B22" s="930" t="s">
        <v>1732</v>
      </c>
      <c r="C22" s="930" t="s">
        <v>3949</v>
      </c>
      <c r="D22" s="930" t="s">
        <v>4441</v>
      </c>
      <c r="E22" s="930" t="s">
        <v>4443</v>
      </c>
      <c r="F22" s="940">
        <v>3</v>
      </c>
      <c r="G22" s="940">
        <v>2652.96</v>
      </c>
      <c r="H22" s="940">
        <v>1</v>
      </c>
      <c r="I22" s="940">
        <v>884.32</v>
      </c>
      <c r="J22" s="940"/>
      <c r="K22" s="940"/>
      <c r="L22" s="940"/>
      <c r="M22" s="940"/>
      <c r="N22" s="940"/>
      <c r="O22" s="940"/>
      <c r="P22" s="931"/>
      <c r="Q22" s="941"/>
    </row>
    <row r="23" spans="1:17" ht="14.4" customHeight="1" x14ac:dyDescent="0.3">
      <c r="A23" s="928" t="s">
        <v>4428</v>
      </c>
      <c r="B23" s="930" t="s">
        <v>1732</v>
      </c>
      <c r="C23" s="930" t="s">
        <v>3662</v>
      </c>
      <c r="D23" s="930" t="s">
        <v>4444</v>
      </c>
      <c r="E23" s="930" t="s">
        <v>4445</v>
      </c>
      <c r="F23" s="940"/>
      <c r="G23" s="940"/>
      <c r="H23" s="940"/>
      <c r="I23" s="940"/>
      <c r="J23" s="940"/>
      <c r="K23" s="940"/>
      <c r="L23" s="940"/>
      <c r="M23" s="940"/>
      <c r="N23" s="940">
        <v>1</v>
      </c>
      <c r="O23" s="940">
        <v>681</v>
      </c>
      <c r="P23" s="931"/>
      <c r="Q23" s="941">
        <v>681</v>
      </c>
    </row>
    <row r="24" spans="1:17" ht="14.4" customHeight="1" x14ac:dyDescent="0.3">
      <c r="A24" s="928" t="s">
        <v>4428</v>
      </c>
      <c r="B24" s="930" t="s">
        <v>1732</v>
      </c>
      <c r="C24" s="930" t="s">
        <v>3662</v>
      </c>
      <c r="D24" s="930" t="s">
        <v>4446</v>
      </c>
      <c r="E24" s="930" t="s">
        <v>4447</v>
      </c>
      <c r="F24" s="940"/>
      <c r="G24" s="940"/>
      <c r="H24" s="940"/>
      <c r="I24" s="940"/>
      <c r="J24" s="940"/>
      <c r="K24" s="940"/>
      <c r="L24" s="940"/>
      <c r="M24" s="940"/>
      <c r="N24" s="940">
        <v>2</v>
      </c>
      <c r="O24" s="940">
        <v>3650</v>
      </c>
      <c r="P24" s="931"/>
      <c r="Q24" s="941">
        <v>1825</v>
      </c>
    </row>
    <row r="25" spans="1:17" ht="14.4" customHeight="1" x14ac:dyDescent="0.3">
      <c r="A25" s="928" t="s">
        <v>4428</v>
      </c>
      <c r="B25" s="930" t="s">
        <v>1732</v>
      </c>
      <c r="C25" s="930" t="s">
        <v>3662</v>
      </c>
      <c r="D25" s="930" t="s">
        <v>4448</v>
      </c>
      <c r="E25" s="930" t="s">
        <v>4449</v>
      </c>
      <c r="F25" s="940">
        <v>5</v>
      </c>
      <c r="G25" s="940">
        <v>71680</v>
      </c>
      <c r="H25" s="940">
        <v>1</v>
      </c>
      <c r="I25" s="940">
        <v>14336</v>
      </c>
      <c r="J25" s="940">
        <v>9</v>
      </c>
      <c r="K25" s="940">
        <v>129060</v>
      </c>
      <c r="L25" s="940">
        <v>1.8005022321428572</v>
      </c>
      <c r="M25" s="940">
        <v>14340</v>
      </c>
      <c r="N25" s="940">
        <v>8</v>
      </c>
      <c r="O25" s="940">
        <v>116048</v>
      </c>
      <c r="P25" s="931">
        <v>1.6189732142857143</v>
      </c>
      <c r="Q25" s="941">
        <v>14506</v>
      </c>
    </row>
    <row r="26" spans="1:17" ht="14.4" customHeight="1" x14ac:dyDescent="0.3">
      <c r="A26" s="928" t="s">
        <v>4428</v>
      </c>
      <c r="B26" s="930" t="s">
        <v>1732</v>
      </c>
      <c r="C26" s="930" t="s">
        <v>3662</v>
      </c>
      <c r="D26" s="930" t="s">
        <v>4450</v>
      </c>
      <c r="E26" s="930" t="s">
        <v>4451</v>
      </c>
      <c r="F26" s="940"/>
      <c r="G26" s="940"/>
      <c r="H26" s="940"/>
      <c r="I26" s="940"/>
      <c r="J26" s="940"/>
      <c r="K26" s="940"/>
      <c r="L26" s="940"/>
      <c r="M26" s="940"/>
      <c r="N26" s="940">
        <v>1</v>
      </c>
      <c r="O26" s="940">
        <v>509</v>
      </c>
      <c r="P26" s="931"/>
      <c r="Q26" s="941">
        <v>509</v>
      </c>
    </row>
    <row r="27" spans="1:17" ht="14.4" customHeight="1" x14ac:dyDescent="0.3">
      <c r="A27" s="928" t="s">
        <v>4428</v>
      </c>
      <c r="B27" s="930" t="s">
        <v>1732</v>
      </c>
      <c r="C27" s="930" t="s">
        <v>3662</v>
      </c>
      <c r="D27" s="930" t="s">
        <v>4452</v>
      </c>
      <c r="E27" s="930" t="s">
        <v>4453</v>
      </c>
      <c r="F27" s="940"/>
      <c r="G27" s="940"/>
      <c r="H27" s="940"/>
      <c r="I27" s="940"/>
      <c r="J27" s="940"/>
      <c r="K27" s="940"/>
      <c r="L27" s="940"/>
      <c r="M27" s="940"/>
      <c r="N27" s="940">
        <v>1</v>
      </c>
      <c r="O27" s="940">
        <v>2329</v>
      </c>
      <c r="P27" s="931"/>
      <c r="Q27" s="941">
        <v>2329</v>
      </c>
    </row>
    <row r="28" spans="1:17" ht="14.4" customHeight="1" x14ac:dyDescent="0.3">
      <c r="A28" s="928" t="s">
        <v>4428</v>
      </c>
      <c r="B28" s="930" t="s">
        <v>1732</v>
      </c>
      <c r="C28" s="930" t="s">
        <v>3662</v>
      </c>
      <c r="D28" s="930" t="s">
        <v>4454</v>
      </c>
      <c r="E28" s="930" t="s">
        <v>4455</v>
      </c>
      <c r="F28" s="940"/>
      <c r="G28" s="940"/>
      <c r="H28" s="940"/>
      <c r="I28" s="940"/>
      <c r="J28" s="940"/>
      <c r="K28" s="940"/>
      <c r="L28" s="940"/>
      <c r="M28" s="940"/>
      <c r="N28" s="940">
        <v>1</v>
      </c>
      <c r="O28" s="940">
        <v>718</v>
      </c>
      <c r="P28" s="931"/>
      <c r="Q28" s="941">
        <v>718</v>
      </c>
    </row>
    <row r="29" spans="1:17" ht="14.4" customHeight="1" x14ac:dyDescent="0.3">
      <c r="A29" s="928" t="s">
        <v>4456</v>
      </c>
      <c r="B29" s="930" t="s">
        <v>4457</v>
      </c>
      <c r="C29" s="930" t="s">
        <v>3662</v>
      </c>
      <c r="D29" s="930" t="s">
        <v>4458</v>
      </c>
      <c r="E29" s="930" t="s">
        <v>4459</v>
      </c>
      <c r="F29" s="940"/>
      <c r="G29" s="940"/>
      <c r="H29" s="940"/>
      <c r="I29" s="940"/>
      <c r="J29" s="940"/>
      <c r="K29" s="940"/>
      <c r="L29" s="940"/>
      <c r="M29" s="940"/>
      <c r="N29" s="940">
        <v>1</v>
      </c>
      <c r="O29" s="940">
        <v>314</v>
      </c>
      <c r="P29" s="931"/>
      <c r="Q29" s="941">
        <v>314</v>
      </c>
    </row>
    <row r="30" spans="1:17" ht="14.4" customHeight="1" x14ac:dyDescent="0.3">
      <c r="A30" s="928" t="s">
        <v>4456</v>
      </c>
      <c r="B30" s="930" t="s">
        <v>4457</v>
      </c>
      <c r="C30" s="930" t="s">
        <v>3662</v>
      </c>
      <c r="D30" s="930" t="s">
        <v>4460</v>
      </c>
      <c r="E30" s="930" t="s">
        <v>4461</v>
      </c>
      <c r="F30" s="940"/>
      <c r="G30" s="940"/>
      <c r="H30" s="940"/>
      <c r="I30" s="940"/>
      <c r="J30" s="940"/>
      <c r="K30" s="940"/>
      <c r="L30" s="940"/>
      <c r="M30" s="940"/>
      <c r="N30" s="940">
        <v>2</v>
      </c>
      <c r="O30" s="940">
        <v>2566</v>
      </c>
      <c r="P30" s="931"/>
      <c r="Q30" s="941">
        <v>1283</v>
      </c>
    </row>
    <row r="31" spans="1:17" ht="14.4" customHeight="1" x14ac:dyDescent="0.3">
      <c r="A31" s="928" t="s">
        <v>4456</v>
      </c>
      <c r="B31" s="930" t="s">
        <v>4457</v>
      </c>
      <c r="C31" s="930" t="s">
        <v>3662</v>
      </c>
      <c r="D31" s="930" t="s">
        <v>4462</v>
      </c>
      <c r="E31" s="930" t="s">
        <v>4463</v>
      </c>
      <c r="F31" s="940"/>
      <c r="G31" s="940"/>
      <c r="H31" s="940"/>
      <c r="I31" s="940"/>
      <c r="J31" s="940"/>
      <c r="K31" s="940"/>
      <c r="L31" s="940"/>
      <c r="M31" s="940"/>
      <c r="N31" s="940">
        <v>1</v>
      </c>
      <c r="O31" s="940">
        <v>10372</v>
      </c>
      <c r="P31" s="931"/>
      <c r="Q31" s="941">
        <v>10372</v>
      </c>
    </row>
    <row r="32" spans="1:17" ht="14.4" customHeight="1" x14ac:dyDescent="0.3">
      <c r="A32" s="928" t="s">
        <v>4456</v>
      </c>
      <c r="B32" s="930" t="s">
        <v>4464</v>
      </c>
      <c r="C32" s="930" t="s">
        <v>3662</v>
      </c>
      <c r="D32" s="930" t="s">
        <v>4465</v>
      </c>
      <c r="E32" s="930" t="s">
        <v>4466</v>
      </c>
      <c r="F32" s="940"/>
      <c r="G32" s="940"/>
      <c r="H32" s="940"/>
      <c r="I32" s="940"/>
      <c r="J32" s="940">
        <v>1</v>
      </c>
      <c r="K32" s="940">
        <v>351</v>
      </c>
      <c r="L32" s="940"/>
      <c r="M32" s="940">
        <v>351</v>
      </c>
      <c r="N32" s="940">
        <v>12</v>
      </c>
      <c r="O32" s="940">
        <v>4248</v>
      </c>
      <c r="P32" s="931"/>
      <c r="Q32" s="941">
        <v>354</v>
      </c>
    </row>
    <row r="33" spans="1:17" ht="14.4" customHeight="1" x14ac:dyDescent="0.3">
      <c r="A33" s="928" t="s">
        <v>4456</v>
      </c>
      <c r="B33" s="930" t="s">
        <v>4464</v>
      </c>
      <c r="C33" s="930" t="s">
        <v>3662</v>
      </c>
      <c r="D33" s="930" t="s">
        <v>4467</v>
      </c>
      <c r="E33" s="930" t="s">
        <v>4468</v>
      </c>
      <c r="F33" s="940">
        <v>251</v>
      </c>
      <c r="G33" s="940">
        <v>16315</v>
      </c>
      <c r="H33" s="940">
        <v>1</v>
      </c>
      <c r="I33" s="940">
        <v>65</v>
      </c>
      <c r="J33" s="940">
        <v>124</v>
      </c>
      <c r="K33" s="940">
        <v>8060</v>
      </c>
      <c r="L33" s="940">
        <v>0.49402390438247012</v>
      </c>
      <c r="M33" s="940">
        <v>65</v>
      </c>
      <c r="N33" s="940">
        <v>148</v>
      </c>
      <c r="O33" s="940">
        <v>9620</v>
      </c>
      <c r="P33" s="931">
        <v>0.58964143426294824</v>
      </c>
      <c r="Q33" s="941">
        <v>65</v>
      </c>
    </row>
    <row r="34" spans="1:17" ht="14.4" customHeight="1" x14ac:dyDescent="0.3">
      <c r="A34" s="928" t="s">
        <v>4456</v>
      </c>
      <c r="B34" s="930" t="s">
        <v>4464</v>
      </c>
      <c r="C34" s="930" t="s">
        <v>3662</v>
      </c>
      <c r="D34" s="930" t="s">
        <v>4469</v>
      </c>
      <c r="E34" s="930" t="s">
        <v>4470</v>
      </c>
      <c r="F34" s="940">
        <v>5</v>
      </c>
      <c r="G34" s="940">
        <v>2954</v>
      </c>
      <c r="H34" s="940">
        <v>1</v>
      </c>
      <c r="I34" s="940">
        <v>590.79999999999995</v>
      </c>
      <c r="J34" s="940"/>
      <c r="K34" s="940"/>
      <c r="L34" s="940"/>
      <c r="M34" s="940"/>
      <c r="N34" s="940">
        <v>11</v>
      </c>
      <c r="O34" s="940">
        <v>6512</v>
      </c>
      <c r="P34" s="931">
        <v>2.2044685172647256</v>
      </c>
      <c r="Q34" s="941">
        <v>592</v>
      </c>
    </row>
    <row r="35" spans="1:17" ht="14.4" customHeight="1" x14ac:dyDescent="0.3">
      <c r="A35" s="928" t="s">
        <v>4456</v>
      </c>
      <c r="B35" s="930" t="s">
        <v>4464</v>
      </c>
      <c r="C35" s="930" t="s">
        <v>3662</v>
      </c>
      <c r="D35" s="930" t="s">
        <v>4471</v>
      </c>
      <c r="E35" s="930" t="s">
        <v>4472</v>
      </c>
      <c r="F35" s="940"/>
      <c r="G35" s="940"/>
      <c r="H35" s="940"/>
      <c r="I35" s="940"/>
      <c r="J35" s="940"/>
      <c r="K35" s="940"/>
      <c r="L35" s="940"/>
      <c r="M35" s="940"/>
      <c r="N35" s="940">
        <v>1</v>
      </c>
      <c r="O35" s="940">
        <v>153</v>
      </c>
      <c r="P35" s="931"/>
      <c r="Q35" s="941">
        <v>153</v>
      </c>
    </row>
    <row r="36" spans="1:17" ht="14.4" customHeight="1" x14ac:dyDescent="0.3">
      <c r="A36" s="928" t="s">
        <v>4456</v>
      </c>
      <c r="B36" s="930" t="s">
        <v>4464</v>
      </c>
      <c r="C36" s="930" t="s">
        <v>3662</v>
      </c>
      <c r="D36" s="930" t="s">
        <v>4473</v>
      </c>
      <c r="E36" s="930" t="s">
        <v>4474</v>
      </c>
      <c r="F36" s="940">
        <v>4</v>
      </c>
      <c r="G36" s="940">
        <v>96</v>
      </c>
      <c r="H36" s="940">
        <v>1</v>
      </c>
      <c r="I36" s="940">
        <v>24</v>
      </c>
      <c r="J36" s="940">
        <v>5</v>
      </c>
      <c r="K36" s="940">
        <v>120</v>
      </c>
      <c r="L36" s="940">
        <v>1.25</v>
      </c>
      <c r="M36" s="940">
        <v>24</v>
      </c>
      <c r="N36" s="940">
        <v>1</v>
      </c>
      <c r="O36" s="940">
        <v>24</v>
      </c>
      <c r="P36" s="931">
        <v>0.25</v>
      </c>
      <c r="Q36" s="941">
        <v>24</v>
      </c>
    </row>
    <row r="37" spans="1:17" ht="14.4" customHeight="1" x14ac:dyDescent="0.3">
      <c r="A37" s="928" t="s">
        <v>4456</v>
      </c>
      <c r="B37" s="930" t="s">
        <v>4464</v>
      </c>
      <c r="C37" s="930" t="s">
        <v>3662</v>
      </c>
      <c r="D37" s="930" t="s">
        <v>4475</v>
      </c>
      <c r="E37" s="930" t="s">
        <v>4476</v>
      </c>
      <c r="F37" s="940">
        <v>7</v>
      </c>
      <c r="G37" s="940">
        <v>378</v>
      </c>
      <c r="H37" s="940">
        <v>1</v>
      </c>
      <c r="I37" s="940">
        <v>54</v>
      </c>
      <c r="J37" s="940">
        <v>2</v>
      </c>
      <c r="K37" s="940">
        <v>108</v>
      </c>
      <c r="L37" s="940">
        <v>0.2857142857142857</v>
      </c>
      <c r="M37" s="940">
        <v>54</v>
      </c>
      <c r="N37" s="940">
        <v>12</v>
      </c>
      <c r="O37" s="940">
        <v>660</v>
      </c>
      <c r="P37" s="931">
        <v>1.746031746031746</v>
      </c>
      <c r="Q37" s="941">
        <v>55</v>
      </c>
    </row>
    <row r="38" spans="1:17" ht="14.4" customHeight="1" x14ac:dyDescent="0.3">
      <c r="A38" s="928" t="s">
        <v>4456</v>
      </c>
      <c r="B38" s="930" t="s">
        <v>4464</v>
      </c>
      <c r="C38" s="930" t="s">
        <v>3662</v>
      </c>
      <c r="D38" s="930" t="s">
        <v>4477</v>
      </c>
      <c r="E38" s="930" t="s">
        <v>4478</v>
      </c>
      <c r="F38" s="940">
        <v>231</v>
      </c>
      <c r="G38" s="940">
        <v>17787</v>
      </c>
      <c r="H38" s="940">
        <v>1</v>
      </c>
      <c r="I38" s="940">
        <v>77</v>
      </c>
      <c r="J38" s="940">
        <v>222</v>
      </c>
      <c r="K38" s="940">
        <v>17094</v>
      </c>
      <c r="L38" s="940">
        <v>0.96103896103896103</v>
      </c>
      <c r="M38" s="940">
        <v>77</v>
      </c>
      <c r="N38" s="940">
        <v>248</v>
      </c>
      <c r="O38" s="940">
        <v>19096</v>
      </c>
      <c r="P38" s="931">
        <v>1.0735930735930737</v>
      </c>
      <c r="Q38" s="941">
        <v>77</v>
      </c>
    </row>
    <row r="39" spans="1:17" ht="14.4" customHeight="1" x14ac:dyDescent="0.3">
      <c r="A39" s="928" t="s">
        <v>4456</v>
      </c>
      <c r="B39" s="930" t="s">
        <v>4464</v>
      </c>
      <c r="C39" s="930" t="s">
        <v>3662</v>
      </c>
      <c r="D39" s="930" t="s">
        <v>4479</v>
      </c>
      <c r="E39" s="930" t="s">
        <v>4480</v>
      </c>
      <c r="F39" s="940">
        <v>26</v>
      </c>
      <c r="G39" s="940">
        <v>592</v>
      </c>
      <c r="H39" s="940">
        <v>1</v>
      </c>
      <c r="I39" s="940">
        <v>22.76923076923077</v>
      </c>
      <c r="J39" s="940">
        <v>22</v>
      </c>
      <c r="K39" s="940">
        <v>506</v>
      </c>
      <c r="L39" s="940">
        <v>0.85472972972972971</v>
      </c>
      <c r="M39" s="940">
        <v>23</v>
      </c>
      <c r="N39" s="940">
        <v>21</v>
      </c>
      <c r="O39" s="940">
        <v>504</v>
      </c>
      <c r="P39" s="931">
        <v>0.85135135135135132</v>
      </c>
      <c r="Q39" s="941">
        <v>24</v>
      </c>
    </row>
    <row r="40" spans="1:17" ht="14.4" customHeight="1" x14ac:dyDescent="0.3">
      <c r="A40" s="928" t="s">
        <v>4456</v>
      </c>
      <c r="B40" s="930" t="s">
        <v>4464</v>
      </c>
      <c r="C40" s="930" t="s">
        <v>3662</v>
      </c>
      <c r="D40" s="930" t="s">
        <v>4481</v>
      </c>
      <c r="E40" s="930" t="s">
        <v>4482</v>
      </c>
      <c r="F40" s="940">
        <v>3</v>
      </c>
      <c r="G40" s="940">
        <v>198</v>
      </c>
      <c r="H40" s="940">
        <v>1</v>
      </c>
      <c r="I40" s="940">
        <v>66</v>
      </c>
      <c r="J40" s="940">
        <v>7</v>
      </c>
      <c r="K40" s="940">
        <v>462</v>
      </c>
      <c r="L40" s="940">
        <v>2.3333333333333335</v>
      </c>
      <c r="M40" s="940">
        <v>66</v>
      </c>
      <c r="N40" s="940">
        <v>7</v>
      </c>
      <c r="O40" s="940">
        <v>462</v>
      </c>
      <c r="P40" s="931">
        <v>2.3333333333333335</v>
      </c>
      <c r="Q40" s="941">
        <v>66</v>
      </c>
    </row>
    <row r="41" spans="1:17" ht="14.4" customHeight="1" x14ac:dyDescent="0.3">
      <c r="A41" s="928" t="s">
        <v>4456</v>
      </c>
      <c r="B41" s="930" t="s">
        <v>4464</v>
      </c>
      <c r="C41" s="930" t="s">
        <v>3662</v>
      </c>
      <c r="D41" s="930" t="s">
        <v>4483</v>
      </c>
      <c r="E41" s="930" t="s">
        <v>4484</v>
      </c>
      <c r="F41" s="940"/>
      <c r="G41" s="940"/>
      <c r="H41" s="940"/>
      <c r="I41" s="940"/>
      <c r="J41" s="940"/>
      <c r="K41" s="940"/>
      <c r="L41" s="940"/>
      <c r="M41" s="940"/>
      <c r="N41" s="940">
        <v>12</v>
      </c>
      <c r="O41" s="940">
        <v>4200</v>
      </c>
      <c r="P41" s="931"/>
      <c r="Q41" s="941">
        <v>350</v>
      </c>
    </row>
    <row r="42" spans="1:17" ht="14.4" customHeight="1" x14ac:dyDescent="0.3">
      <c r="A42" s="928" t="s">
        <v>4456</v>
      </c>
      <c r="B42" s="930" t="s">
        <v>4464</v>
      </c>
      <c r="C42" s="930" t="s">
        <v>3662</v>
      </c>
      <c r="D42" s="930" t="s">
        <v>4485</v>
      </c>
      <c r="E42" s="930" t="s">
        <v>4486</v>
      </c>
      <c r="F42" s="940">
        <v>22</v>
      </c>
      <c r="G42" s="940">
        <v>528</v>
      </c>
      <c r="H42" s="940">
        <v>1</v>
      </c>
      <c r="I42" s="940">
        <v>24</v>
      </c>
      <c r="J42" s="940">
        <v>17</v>
      </c>
      <c r="K42" s="940">
        <v>408</v>
      </c>
      <c r="L42" s="940">
        <v>0.77272727272727271</v>
      </c>
      <c r="M42" s="940">
        <v>24</v>
      </c>
      <c r="N42" s="940">
        <v>19</v>
      </c>
      <c r="O42" s="940">
        <v>475</v>
      </c>
      <c r="P42" s="931">
        <v>0.89962121212121215</v>
      </c>
      <c r="Q42" s="941">
        <v>25</v>
      </c>
    </row>
    <row r="43" spans="1:17" ht="14.4" customHeight="1" x14ac:dyDescent="0.3">
      <c r="A43" s="928" t="s">
        <v>4456</v>
      </c>
      <c r="B43" s="930" t="s">
        <v>4464</v>
      </c>
      <c r="C43" s="930" t="s">
        <v>3662</v>
      </c>
      <c r="D43" s="930" t="s">
        <v>4487</v>
      </c>
      <c r="E43" s="930" t="s">
        <v>4488</v>
      </c>
      <c r="F43" s="940">
        <v>2</v>
      </c>
      <c r="G43" s="940">
        <v>360</v>
      </c>
      <c r="H43" s="940">
        <v>1</v>
      </c>
      <c r="I43" s="940">
        <v>180</v>
      </c>
      <c r="J43" s="940">
        <v>7</v>
      </c>
      <c r="K43" s="940">
        <v>1260</v>
      </c>
      <c r="L43" s="940">
        <v>3.5</v>
      </c>
      <c r="M43" s="940">
        <v>180</v>
      </c>
      <c r="N43" s="940">
        <v>9</v>
      </c>
      <c r="O43" s="940">
        <v>1629</v>
      </c>
      <c r="P43" s="931">
        <v>4.5250000000000004</v>
      </c>
      <c r="Q43" s="941">
        <v>181</v>
      </c>
    </row>
    <row r="44" spans="1:17" ht="14.4" customHeight="1" x14ac:dyDescent="0.3">
      <c r="A44" s="928" t="s">
        <v>4456</v>
      </c>
      <c r="B44" s="930" t="s">
        <v>4464</v>
      </c>
      <c r="C44" s="930" t="s">
        <v>3662</v>
      </c>
      <c r="D44" s="930" t="s">
        <v>4489</v>
      </c>
      <c r="E44" s="930" t="s">
        <v>4490</v>
      </c>
      <c r="F44" s="940">
        <v>5</v>
      </c>
      <c r="G44" s="940">
        <v>1265</v>
      </c>
      <c r="H44" s="940">
        <v>1</v>
      </c>
      <c r="I44" s="940">
        <v>253</v>
      </c>
      <c r="J44" s="940">
        <v>3</v>
      </c>
      <c r="K44" s="940">
        <v>759</v>
      </c>
      <c r="L44" s="940">
        <v>0.6</v>
      </c>
      <c r="M44" s="940">
        <v>253</v>
      </c>
      <c r="N44" s="940">
        <v>19</v>
      </c>
      <c r="O44" s="940">
        <v>4826</v>
      </c>
      <c r="P44" s="931">
        <v>3.81501976284585</v>
      </c>
      <c r="Q44" s="941">
        <v>254</v>
      </c>
    </row>
    <row r="45" spans="1:17" ht="14.4" customHeight="1" x14ac:dyDescent="0.3">
      <c r="A45" s="928" t="s">
        <v>4456</v>
      </c>
      <c r="B45" s="930" t="s">
        <v>4464</v>
      </c>
      <c r="C45" s="930" t="s">
        <v>3662</v>
      </c>
      <c r="D45" s="930" t="s">
        <v>4491</v>
      </c>
      <c r="E45" s="930" t="s">
        <v>4492</v>
      </c>
      <c r="F45" s="940">
        <v>8</v>
      </c>
      <c r="G45" s="940">
        <v>1728</v>
      </c>
      <c r="H45" s="940">
        <v>1</v>
      </c>
      <c r="I45" s="940">
        <v>216</v>
      </c>
      <c r="J45" s="940">
        <v>9</v>
      </c>
      <c r="K45" s="940">
        <v>1944</v>
      </c>
      <c r="L45" s="940">
        <v>1.125</v>
      </c>
      <c r="M45" s="940">
        <v>216</v>
      </c>
      <c r="N45" s="940">
        <v>13</v>
      </c>
      <c r="O45" s="940">
        <v>2821</v>
      </c>
      <c r="P45" s="931">
        <v>1.6325231481481481</v>
      </c>
      <c r="Q45" s="941">
        <v>217</v>
      </c>
    </row>
    <row r="46" spans="1:17" ht="14.4" customHeight="1" x14ac:dyDescent="0.3">
      <c r="A46" s="928" t="s">
        <v>4456</v>
      </c>
      <c r="B46" s="930" t="s">
        <v>4464</v>
      </c>
      <c r="C46" s="930" t="s">
        <v>3662</v>
      </c>
      <c r="D46" s="930" t="s">
        <v>4493</v>
      </c>
      <c r="E46" s="930" t="s">
        <v>4494</v>
      </c>
      <c r="F46" s="940"/>
      <c r="G46" s="940"/>
      <c r="H46" s="940"/>
      <c r="I46" s="940"/>
      <c r="J46" s="940">
        <v>3</v>
      </c>
      <c r="K46" s="940">
        <v>1773</v>
      </c>
      <c r="L46" s="940"/>
      <c r="M46" s="940">
        <v>591</v>
      </c>
      <c r="N46" s="940">
        <v>1</v>
      </c>
      <c r="O46" s="940">
        <v>592</v>
      </c>
      <c r="P46" s="931"/>
      <c r="Q46" s="941">
        <v>592</v>
      </c>
    </row>
    <row r="47" spans="1:17" ht="14.4" customHeight="1" x14ac:dyDescent="0.3">
      <c r="A47" s="928" t="s">
        <v>4456</v>
      </c>
      <c r="B47" s="930" t="s">
        <v>4464</v>
      </c>
      <c r="C47" s="930" t="s">
        <v>3662</v>
      </c>
      <c r="D47" s="930" t="s">
        <v>4495</v>
      </c>
      <c r="E47" s="930" t="s">
        <v>4496</v>
      </c>
      <c r="F47" s="940"/>
      <c r="G47" s="940"/>
      <c r="H47" s="940"/>
      <c r="I47" s="940"/>
      <c r="J47" s="940"/>
      <c r="K47" s="940"/>
      <c r="L47" s="940"/>
      <c r="M47" s="940"/>
      <c r="N47" s="940">
        <v>1</v>
      </c>
      <c r="O47" s="940">
        <v>233</v>
      </c>
      <c r="P47" s="931"/>
      <c r="Q47" s="941">
        <v>233</v>
      </c>
    </row>
    <row r="48" spans="1:17" ht="14.4" customHeight="1" x14ac:dyDescent="0.3">
      <c r="A48" s="928" t="s">
        <v>4456</v>
      </c>
      <c r="B48" s="930" t="s">
        <v>4464</v>
      </c>
      <c r="C48" s="930" t="s">
        <v>3662</v>
      </c>
      <c r="D48" s="930" t="s">
        <v>4497</v>
      </c>
      <c r="E48" s="930" t="s">
        <v>4498</v>
      </c>
      <c r="F48" s="940">
        <v>5</v>
      </c>
      <c r="G48" s="940">
        <v>2034</v>
      </c>
      <c r="H48" s="940">
        <v>1</v>
      </c>
      <c r="I48" s="940">
        <v>406.8</v>
      </c>
      <c r="J48" s="940"/>
      <c r="K48" s="940"/>
      <c r="L48" s="940"/>
      <c r="M48" s="940"/>
      <c r="N48" s="940">
        <v>1</v>
      </c>
      <c r="O48" s="940">
        <v>410</v>
      </c>
      <c r="P48" s="931">
        <v>0.20157325467059981</v>
      </c>
      <c r="Q48" s="941">
        <v>410</v>
      </c>
    </row>
    <row r="49" spans="1:17" ht="14.4" customHeight="1" x14ac:dyDescent="0.3">
      <c r="A49" s="928" t="s">
        <v>4456</v>
      </c>
      <c r="B49" s="930" t="s">
        <v>4464</v>
      </c>
      <c r="C49" s="930" t="s">
        <v>3662</v>
      </c>
      <c r="D49" s="930" t="s">
        <v>4499</v>
      </c>
      <c r="E49" s="930" t="s">
        <v>4500</v>
      </c>
      <c r="F49" s="940"/>
      <c r="G49" s="940"/>
      <c r="H49" s="940"/>
      <c r="I49" s="940"/>
      <c r="J49" s="940">
        <v>1</v>
      </c>
      <c r="K49" s="940">
        <v>651</v>
      </c>
      <c r="L49" s="940"/>
      <c r="M49" s="940">
        <v>651</v>
      </c>
      <c r="N49" s="940"/>
      <c r="O49" s="940"/>
      <c r="P49" s="931"/>
      <c r="Q49" s="941"/>
    </row>
    <row r="50" spans="1:17" ht="14.4" customHeight="1" x14ac:dyDescent="0.3">
      <c r="A50" s="928" t="s">
        <v>4456</v>
      </c>
      <c r="B50" s="930" t="s">
        <v>4464</v>
      </c>
      <c r="C50" s="930" t="s">
        <v>3662</v>
      </c>
      <c r="D50" s="930" t="s">
        <v>4501</v>
      </c>
      <c r="E50" s="930" t="s">
        <v>4502</v>
      </c>
      <c r="F50" s="940">
        <v>5</v>
      </c>
      <c r="G50" s="940">
        <v>2934</v>
      </c>
      <c r="H50" s="940">
        <v>1</v>
      </c>
      <c r="I50" s="940">
        <v>586.79999999999995</v>
      </c>
      <c r="J50" s="940"/>
      <c r="K50" s="940"/>
      <c r="L50" s="940"/>
      <c r="M50" s="940"/>
      <c r="N50" s="940">
        <v>1</v>
      </c>
      <c r="O50" s="940">
        <v>590</v>
      </c>
      <c r="P50" s="931">
        <v>0.20109066121336061</v>
      </c>
      <c r="Q50" s="941">
        <v>590</v>
      </c>
    </row>
    <row r="51" spans="1:17" ht="14.4" customHeight="1" x14ac:dyDescent="0.3">
      <c r="A51" s="928" t="s">
        <v>4503</v>
      </c>
      <c r="B51" s="930" t="s">
        <v>4504</v>
      </c>
      <c r="C51" s="930" t="s">
        <v>3662</v>
      </c>
      <c r="D51" s="930" t="s">
        <v>4505</v>
      </c>
      <c r="E51" s="930" t="s">
        <v>4506</v>
      </c>
      <c r="F51" s="940">
        <v>89</v>
      </c>
      <c r="G51" s="940">
        <v>2403</v>
      </c>
      <c r="H51" s="940">
        <v>1</v>
      </c>
      <c r="I51" s="940">
        <v>27</v>
      </c>
      <c r="J51" s="940">
        <v>89</v>
      </c>
      <c r="K51" s="940">
        <v>2403</v>
      </c>
      <c r="L51" s="940">
        <v>1</v>
      </c>
      <c r="M51" s="940">
        <v>27</v>
      </c>
      <c r="N51" s="940">
        <v>97</v>
      </c>
      <c r="O51" s="940">
        <v>2619</v>
      </c>
      <c r="P51" s="931">
        <v>1.0898876404494382</v>
      </c>
      <c r="Q51" s="941">
        <v>27</v>
      </c>
    </row>
    <row r="52" spans="1:17" ht="14.4" customHeight="1" x14ac:dyDescent="0.3">
      <c r="A52" s="928" t="s">
        <v>4503</v>
      </c>
      <c r="B52" s="930" t="s">
        <v>4504</v>
      </c>
      <c r="C52" s="930" t="s">
        <v>3662</v>
      </c>
      <c r="D52" s="930" t="s">
        <v>4507</v>
      </c>
      <c r="E52" s="930" t="s">
        <v>4508</v>
      </c>
      <c r="F52" s="940">
        <v>7</v>
      </c>
      <c r="G52" s="940">
        <v>378</v>
      </c>
      <c r="H52" s="940">
        <v>1</v>
      </c>
      <c r="I52" s="940">
        <v>54</v>
      </c>
      <c r="J52" s="940">
        <v>14</v>
      </c>
      <c r="K52" s="940">
        <v>756</v>
      </c>
      <c r="L52" s="940">
        <v>2</v>
      </c>
      <c r="M52" s="940">
        <v>54</v>
      </c>
      <c r="N52" s="940">
        <v>13</v>
      </c>
      <c r="O52" s="940">
        <v>702</v>
      </c>
      <c r="P52" s="931">
        <v>1.8571428571428572</v>
      </c>
      <c r="Q52" s="941">
        <v>54</v>
      </c>
    </row>
    <row r="53" spans="1:17" ht="14.4" customHeight="1" x14ac:dyDescent="0.3">
      <c r="A53" s="928" t="s">
        <v>4503</v>
      </c>
      <c r="B53" s="930" t="s">
        <v>4504</v>
      </c>
      <c r="C53" s="930" t="s">
        <v>3662</v>
      </c>
      <c r="D53" s="930" t="s">
        <v>4509</v>
      </c>
      <c r="E53" s="930" t="s">
        <v>4510</v>
      </c>
      <c r="F53" s="940">
        <v>89</v>
      </c>
      <c r="G53" s="940">
        <v>2136</v>
      </c>
      <c r="H53" s="940">
        <v>1</v>
      </c>
      <c r="I53" s="940">
        <v>24</v>
      </c>
      <c r="J53" s="940">
        <v>84</v>
      </c>
      <c r="K53" s="940">
        <v>2016</v>
      </c>
      <c r="L53" s="940">
        <v>0.9438202247191011</v>
      </c>
      <c r="M53" s="940">
        <v>24</v>
      </c>
      <c r="N53" s="940">
        <v>87</v>
      </c>
      <c r="O53" s="940">
        <v>2088</v>
      </c>
      <c r="P53" s="931">
        <v>0.97752808988764039</v>
      </c>
      <c r="Q53" s="941">
        <v>24</v>
      </c>
    </row>
    <row r="54" spans="1:17" ht="14.4" customHeight="1" x14ac:dyDescent="0.3">
      <c r="A54" s="928" t="s">
        <v>4503</v>
      </c>
      <c r="B54" s="930" t="s">
        <v>4504</v>
      </c>
      <c r="C54" s="930" t="s">
        <v>3662</v>
      </c>
      <c r="D54" s="930" t="s">
        <v>4511</v>
      </c>
      <c r="E54" s="930" t="s">
        <v>4512</v>
      </c>
      <c r="F54" s="940">
        <v>103</v>
      </c>
      <c r="G54" s="940">
        <v>2781</v>
      </c>
      <c r="H54" s="940">
        <v>1</v>
      </c>
      <c r="I54" s="940">
        <v>27</v>
      </c>
      <c r="J54" s="940">
        <v>95</v>
      </c>
      <c r="K54" s="940">
        <v>2565</v>
      </c>
      <c r="L54" s="940">
        <v>0.92233009708737868</v>
      </c>
      <c r="M54" s="940">
        <v>27</v>
      </c>
      <c r="N54" s="940">
        <v>119</v>
      </c>
      <c r="O54" s="940">
        <v>3213</v>
      </c>
      <c r="P54" s="931">
        <v>1.1553398058252426</v>
      </c>
      <c r="Q54" s="941">
        <v>27</v>
      </c>
    </row>
    <row r="55" spans="1:17" ht="14.4" customHeight="1" x14ac:dyDescent="0.3">
      <c r="A55" s="928" t="s">
        <v>4503</v>
      </c>
      <c r="B55" s="930" t="s">
        <v>4504</v>
      </c>
      <c r="C55" s="930" t="s">
        <v>3662</v>
      </c>
      <c r="D55" s="930" t="s">
        <v>4513</v>
      </c>
      <c r="E55" s="930" t="s">
        <v>4514</v>
      </c>
      <c r="F55" s="940">
        <v>84</v>
      </c>
      <c r="G55" s="940">
        <v>2268</v>
      </c>
      <c r="H55" s="940">
        <v>1</v>
      </c>
      <c r="I55" s="940">
        <v>27</v>
      </c>
      <c r="J55" s="940">
        <v>32</v>
      </c>
      <c r="K55" s="940">
        <v>864</v>
      </c>
      <c r="L55" s="940">
        <v>0.38095238095238093</v>
      </c>
      <c r="M55" s="940">
        <v>27</v>
      </c>
      <c r="N55" s="940">
        <v>25</v>
      </c>
      <c r="O55" s="940">
        <v>675</v>
      </c>
      <c r="P55" s="931">
        <v>0.29761904761904762</v>
      </c>
      <c r="Q55" s="941">
        <v>27</v>
      </c>
    </row>
    <row r="56" spans="1:17" ht="14.4" customHeight="1" x14ac:dyDescent="0.3">
      <c r="A56" s="928" t="s">
        <v>4503</v>
      </c>
      <c r="B56" s="930" t="s">
        <v>4504</v>
      </c>
      <c r="C56" s="930" t="s">
        <v>3662</v>
      </c>
      <c r="D56" s="930" t="s">
        <v>4515</v>
      </c>
      <c r="E56" s="930" t="s">
        <v>4516</v>
      </c>
      <c r="F56" s="940">
        <v>104</v>
      </c>
      <c r="G56" s="940">
        <v>2288</v>
      </c>
      <c r="H56" s="940">
        <v>1</v>
      </c>
      <c r="I56" s="940">
        <v>22</v>
      </c>
      <c r="J56" s="940">
        <v>105</v>
      </c>
      <c r="K56" s="940">
        <v>2310</v>
      </c>
      <c r="L56" s="940">
        <v>1.0096153846153846</v>
      </c>
      <c r="M56" s="940">
        <v>22</v>
      </c>
      <c r="N56" s="940">
        <v>125</v>
      </c>
      <c r="O56" s="940">
        <v>2750</v>
      </c>
      <c r="P56" s="931">
        <v>1.2019230769230769</v>
      </c>
      <c r="Q56" s="941">
        <v>22</v>
      </c>
    </row>
    <row r="57" spans="1:17" ht="14.4" customHeight="1" x14ac:dyDescent="0.3">
      <c r="A57" s="928" t="s">
        <v>4503</v>
      </c>
      <c r="B57" s="930" t="s">
        <v>4504</v>
      </c>
      <c r="C57" s="930" t="s">
        <v>3662</v>
      </c>
      <c r="D57" s="930" t="s">
        <v>4517</v>
      </c>
      <c r="E57" s="930" t="s">
        <v>4518</v>
      </c>
      <c r="F57" s="940"/>
      <c r="G57" s="940"/>
      <c r="H57" s="940"/>
      <c r="I57" s="940"/>
      <c r="J57" s="940">
        <v>3</v>
      </c>
      <c r="K57" s="940">
        <v>204</v>
      </c>
      <c r="L57" s="940"/>
      <c r="M57" s="940">
        <v>68</v>
      </c>
      <c r="N57" s="940"/>
      <c r="O57" s="940"/>
      <c r="P57" s="931"/>
      <c r="Q57" s="941"/>
    </row>
    <row r="58" spans="1:17" ht="14.4" customHeight="1" x14ac:dyDescent="0.3">
      <c r="A58" s="928" t="s">
        <v>4503</v>
      </c>
      <c r="B58" s="930" t="s">
        <v>4504</v>
      </c>
      <c r="C58" s="930" t="s">
        <v>3662</v>
      </c>
      <c r="D58" s="930" t="s">
        <v>4519</v>
      </c>
      <c r="E58" s="930" t="s">
        <v>4520</v>
      </c>
      <c r="F58" s="940"/>
      <c r="G58" s="940"/>
      <c r="H58" s="940"/>
      <c r="I58" s="940"/>
      <c r="J58" s="940">
        <v>4</v>
      </c>
      <c r="K58" s="940">
        <v>248</v>
      </c>
      <c r="L58" s="940"/>
      <c r="M58" s="940">
        <v>62</v>
      </c>
      <c r="N58" s="940">
        <v>1</v>
      </c>
      <c r="O58" s="940">
        <v>62</v>
      </c>
      <c r="P58" s="931"/>
      <c r="Q58" s="941">
        <v>62</v>
      </c>
    </row>
    <row r="59" spans="1:17" ht="14.4" customHeight="1" x14ac:dyDescent="0.3">
      <c r="A59" s="928" t="s">
        <v>4503</v>
      </c>
      <c r="B59" s="930" t="s">
        <v>4504</v>
      </c>
      <c r="C59" s="930" t="s">
        <v>3662</v>
      </c>
      <c r="D59" s="930" t="s">
        <v>4521</v>
      </c>
      <c r="E59" s="930" t="s">
        <v>4522</v>
      </c>
      <c r="F59" s="940">
        <v>4</v>
      </c>
      <c r="G59" s="940">
        <v>248</v>
      </c>
      <c r="H59" s="940">
        <v>1</v>
      </c>
      <c r="I59" s="940">
        <v>62</v>
      </c>
      <c r="J59" s="940">
        <v>13</v>
      </c>
      <c r="K59" s="940">
        <v>806</v>
      </c>
      <c r="L59" s="940">
        <v>3.25</v>
      </c>
      <c r="M59" s="940">
        <v>62</v>
      </c>
      <c r="N59" s="940">
        <v>12</v>
      </c>
      <c r="O59" s="940">
        <v>744</v>
      </c>
      <c r="P59" s="931">
        <v>3</v>
      </c>
      <c r="Q59" s="941">
        <v>62</v>
      </c>
    </row>
    <row r="60" spans="1:17" ht="14.4" customHeight="1" x14ac:dyDescent="0.3">
      <c r="A60" s="928" t="s">
        <v>4503</v>
      </c>
      <c r="B60" s="930" t="s">
        <v>4504</v>
      </c>
      <c r="C60" s="930" t="s">
        <v>3662</v>
      </c>
      <c r="D60" s="930" t="s">
        <v>4523</v>
      </c>
      <c r="E60" s="930" t="s">
        <v>4524</v>
      </c>
      <c r="F60" s="940"/>
      <c r="G60" s="940"/>
      <c r="H60" s="940"/>
      <c r="I60" s="940"/>
      <c r="J60" s="940">
        <v>1</v>
      </c>
      <c r="K60" s="940">
        <v>394</v>
      </c>
      <c r="L60" s="940"/>
      <c r="M60" s="940">
        <v>394</v>
      </c>
      <c r="N60" s="940"/>
      <c r="O60" s="940"/>
      <c r="P60" s="931"/>
      <c r="Q60" s="941"/>
    </row>
    <row r="61" spans="1:17" ht="14.4" customHeight="1" x14ac:dyDescent="0.3">
      <c r="A61" s="928" t="s">
        <v>4503</v>
      </c>
      <c r="B61" s="930" t="s">
        <v>4504</v>
      </c>
      <c r="C61" s="930" t="s">
        <v>3662</v>
      </c>
      <c r="D61" s="930" t="s">
        <v>4525</v>
      </c>
      <c r="E61" s="930" t="s">
        <v>4526</v>
      </c>
      <c r="F61" s="940">
        <v>9</v>
      </c>
      <c r="G61" s="940">
        <v>8883</v>
      </c>
      <c r="H61" s="940">
        <v>1</v>
      </c>
      <c r="I61" s="940">
        <v>987</v>
      </c>
      <c r="J61" s="940">
        <v>7</v>
      </c>
      <c r="K61" s="940">
        <v>6909</v>
      </c>
      <c r="L61" s="940">
        <v>0.77777777777777779</v>
      </c>
      <c r="M61" s="940">
        <v>987</v>
      </c>
      <c r="N61" s="940">
        <v>24</v>
      </c>
      <c r="O61" s="940">
        <v>23712</v>
      </c>
      <c r="P61" s="931">
        <v>2.6693684566024993</v>
      </c>
      <c r="Q61" s="941">
        <v>988</v>
      </c>
    </row>
    <row r="62" spans="1:17" ht="14.4" customHeight="1" x14ac:dyDescent="0.3">
      <c r="A62" s="928" t="s">
        <v>4503</v>
      </c>
      <c r="B62" s="930" t="s">
        <v>4504</v>
      </c>
      <c r="C62" s="930" t="s">
        <v>3662</v>
      </c>
      <c r="D62" s="930" t="s">
        <v>4527</v>
      </c>
      <c r="E62" s="930" t="s">
        <v>4528</v>
      </c>
      <c r="F62" s="940">
        <v>1</v>
      </c>
      <c r="G62" s="940">
        <v>63</v>
      </c>
      <c r="H62" s="940">
        <v>1</v>
      </c>
      <c r="I62" s="940">
        <v>63</v>
      </c>
      <c r="J62" s="940"/>
      <c r="K62" s="940"/>
      <c r="L62" s="940"/>
      <c r="M62" s="940"/>
      <c r="N62" s="940">
        <v>1</v>
      </c>
      <c r="O62" s="940">
        <v>63</v>
      </c>
      <c r="P62" s="931">
        <v>1</v>
      </c>
      <c r="Q62" s="941">
        <v>63</v>
      </c>
    </row>
    <row r="63" spans="1:17" ht="14.4" customHeight="1" x14ac:dyDescent="0.3">
      <c r="A63" s="928" t="s">
        <v>4503</v>
      </c>
      <c r="B63" s="930" t="s">
        <v>4504</v>
      </c>
      <c r="C63" s="930" t="s">
        <v>3662</v>
      </c>
      <c r="D63" s="930" t="s">
        <v>4529</v>
      </c>
      <c r="E63" s="930" t="s">
        <v>4530</v>
      </c>
      <c r="F63" s="940">
        <v>24</v>
      </c>
      <c r="G63" s="940">
        <v>408</v>
      </c>
      <c r="H63" s="940">
        <v>1</v>
      </c>
      <c r="I63" s="940">
        <v>17</v>
      </c>
      <c r="J63" s="940">
        <v>43</v>
      </c>
      <c r="K63" s="940">
        <v>731</v>
      </c>
      <c r="L63" s="940">
        <v>1.7916666666666667</v>
      </c>
      <c r="M63" s="940">
        <v>17</v>
      </c>
      <c r="N63" s="940">
        <v>39</v>
      </c>
      <c r="O63" s="940">
        <v>663</v>
      </c>
      <c r="P63" s="931">
        <v>1.625</v>
      </c>
      <c r="Q63" s="941">
        <v>17</v>
      </c>
    </row>
    <row r="64" spans="1:17" ht="14.4" customHeight="1" x14ac:dyDescent="0.3">
      <c r="A64" s="928" t="s">
        <v>4503</v>
      </c>
      <c r="B64" s="930" t="s">
        <v>4504</v>
      </c>
      <c r="C64" s="930" t="s">
        <v>3662</v>
      </c>
      <c r="D64" s="930" t="s">
        <v>4531</v>
      </c>
      <c r="E64" s="930" t="s">
        <v>4532</v>
      </c>
      <c r="F64" s="940">
        <v>1</v>
      </c>
      <c r="G64" s="940">
        <v>47</v>
      </c>
      <c r="H64" s="940">
        <v>1</v>
      </c>
      <c r="I64" s="940">
        <v>47</v>
      </c>
      <c r="J64" s="940">
        <v>4</v>
      </c>
      <c r="K64" s="940">
        <v>188</v>
      </c>
      <c r="L64" s="940">
        <v>4</v>
      </c>
      <c r="M64" s="940">
        <v>47</v>
      </c>
      <c r="N64" s="940">
        <v>1</v>
      </c>
      <c r="O64" s="940">
        <v>47</v>
      </c>
      <c r="P64" s="931">
        <v>1</v>
      </c>
      <c r="Q64" s="941">
        <v>47</v>
      </c>
    </row>
    <row r="65" spans="1:17" ht="14.4" customHeight="1" x14ac:dyDescent="0.3">
      <c r="A65" s="928" t="s">
        <v>4503</v>
      </c>
      <c r="B65" s="930" t="s">
        <v>4504</v>
      </c>
      <c r="C65" s="930" t="s">
        <v>3662</v>
      </c>
      <c r="D65" s="930" t="s">
        <v>4533</v>
      </c>
      <c r="E65" s="930" t="s">
        <v>4534</v>
      </c>
      <c r="F65" s="940"/>
      <c r="G65" s="940"/>
      <c r="H65" s="940"/>
      <c r="I65" s="940"/>
      <c r="J65" s="940"/>
      <c r="K65" s="940"/>
      <c r="L65" s="940"/>
      <c r="M65" s="940"/>
      <c r="N65" s="940">
        <v>1</v>
      </c>
      <c r="O65" s="940">
        <v>60</v>
      </c>
      <c r="P65" s="931"/>
      <c r="Q65" s="941">
        <v>60</v>
      </c>
    </row>
    <row r="66" spans="1:17" ht="14.4" customHeight="1" x14ac:dyDescent="0.3">
      <c r="A66" s="928" t="s">
        <v>4503</v>
      </c>
      <c r="B66" s="930" t="s">
        <v>4504</v>
      </c>
      <c r="C66" s="930" t="s">
        <v>3662</v>
      </c>
      <c r="D66" s="930" t="s">
        <v>4535</v>
      </c>
      <c r="E66" s="930" t="s">
        <v>4536</v>
      </c>
      <c r="F66" s="940"/>
      <c r="G66" s="940"/>
      <c r="H66" s="940"/>
      <c r="I66" s="940"/>
      <c r="J66" s="940">
        <v>1</v>
      </c>
      <c r="K66" s="940">
        <v>19</v>
      </c>
      <c r="L66" s="940"/>
      <c r="M66" s="940">
        <v>19</v>
      </c>
      <c r="N66" s="940">
        <v>1</v>
      </c>
      <c r="O66" s="940">
        <v>19</v>
      </c>
      <c r="P66" s="931"/>
      <c r="Q66" s="941">
        <v>19</v>
      </c>
    </row>
    <row r="67" spans="1:17" ht="14.4" customHeight="1" x14ac:dyDescent="0.3">
      <c r="A67" s="928" t="s">
        <v>4503</v>
      </c>
      <c r="B67" s="930" t="s">
        <v>4504</v>
      </c>
      <c r="C67" s="930" t="s">
        <v>3662</v>
      </c>
      <c r="D67" s="930" t="s">
        <v>4537</v>
      </c>
      <c r="E67" s="930" t="s">
        <v>4538</v>
      </c>
      <c r="F67" s="940"/>
      <c r="G67" s="940"/>
      <c r="H67" s="940"/>
      <c r="I67" s="940"/>
      <c r="J67" s="940"/>
      <c r="K67" s="940"/>
      <c r="L67" s="940"/>
      <c r="M67" s="940"/>
      <c r="N67" s="940">
        <v>1</v>
      </c>
      <c r="O67" s="940">
        <v>313</v>
      </c>
      <c r="P67" s="931"/>
      <c r="Q67" s="941">
        <v>313</v>
      </c>
    </row>
    <row r="68" spans="1:17" ht="14.4" customHeight="1" x14ac:dyDescent="0.3">
      <c r="A68" s="928" t="s">
        <v>4503</v>
      </c>
      <c r="B68" s="930" t="s">
        <v>4504</v>
      </c>
      <c r="C68" s="930" t="s">
        <v>3662</v>
      </c>
      <c r="D68" s="930" t="s">
        <v>4539</v>
      </c>
      <c r="E68" s="930" t="s">
        <v>4540</v>
      </c>
      <c r="F68" s="940">
        <v>3</v>
      </c>
      <c r="G68" s="940">
        <v>2555</v>
      </c>
      <c r="H68" s="940">
        <v>1</v>
      </c>
      <c r="I68" s="940">
        <v>851.66666666666663</v>
      </c>
      <c r="J68" s="940">
        <v>5</v>
      </c>
      <c r="K68" s="940">
        <v>4260</v>
      </c>
      <c r="L68" s="940">
        <v>1.6673189823874754</v>
      </c>
      <c r="M68" s="940">
        <v>852</v>
      </c>
      <c r="N68" s="940">
        <v>8</v>
      </c>
      <c r="O68" s="940">
        <v>6824</v>
      </c>
      <c r="P68" s="931">
        <v>2.6708414872798434</v>
      </c>
      <c r="Q68" s="941">
        <v>853</v>
      </c>
    </row>
    <row r="69" spans="1:17" ht="14.4" customHeight="1" x14ac:dyDescent="0.3">
      <c r="A69" s="928" t="s">
        <v>4503</v>
      </c>
      <c r="B69" s="930" t="s">
        <v>4504</v>
      </c>
      <c r="C69" s="930" t="s">
        <v>3662</v>
      </c>
      <c r="D69" s="930" t="s">
        <v>4541</v>
      </c>
      <c r="E69" s="930" t="s">
        <v>4542</v>
      </c>
      <c r="F69" s="940"/>
      <c r="G69" s="940"/>
      <c r="H69" s="940"/>
      <c r="I69" s="940"/>
      <c r="J69" s="940"/>
      <c r="K69" s="940"/>
      <c r="L69" s="940"/>
      <c r="M69" s="940"/>
      <c r="N69" s="940">
        <v>2</v>
      </c>
      <c r="O69" s="940">
        <v>374</v>
      </c>
      <c r="P69" s="931"/>
      <c r="Q69" s="941">
        <v>187</v>
      </c>
    </row>
    <row r="70" spans="1:17" ht="14.4" customHeight="1" x14ac:dyDescent="0.3">
      <c r="A70" s="928" t="s">
        <v>4503</v>
      </c>
      <c r="B70" s="930" t="s">
        <v>4504</v>
      </c>
      <c r="C70" s="930" t="s">
        <v>3662</v>
      </c>
      <c r="D70" s="930" t="s">
        <v>4543</v>
      </c>
      <c r="E70" s="930" t="s">
        <v>4544</v>
      </c>
      <c r="F70" s="940"/>
      <c r="G70" s="940"/>
      <c r="H70" s="940"/>
      <c r="I70" s="940"/>
      <c r="J70" s="940">
        <v>1</v>
      </c>
      <c r="K70" s="940">
        <v>167</v>
      </c>
      <c r="L70" s="940"/>
      <c r="M70" s="940">
        <v>167</v>
      </c>
      <c r="N70" s="940"/>
      <c r="O70" s="940"/>
      <c r="P70" s="931"/>
      <c r="Q70" s="941"/>
    </row>
    <row r="71" spans="1:17" ht="14.4" customHeight="1" x14ac:dyDescent="0.3">
      <c r="A71" s="928" t="s">
        <v>4503</v>
      </c>
      <c r="B71" s="930" t="s">
        <v>4504</v>
      </c>
      <c r="C71" s="930" t="s">
        <v>3662</v>
      </c>
      <c r="D71" s="930" t="s">
        <v>4545</v>
      </c>
      <c r="E71" s="930" t="s">
        <v>4546</v>
      </c>
      <c r="F71" s="940"/>
      <c r="G71" s="940"/>
      <c r="H71" s="940"/>
      <c r="I71" s="940"/>
      <c r="J71" s="940">
        <v>1</v>
      </c>
      <c r="K71" s="940">
        <v>166</v>
      </c>
      <c r="L71" s="940"/>
      <c r="M71" s="940">
        <v>166</v>
      </c>
      <c r="N71" s="940"/>
      <c r="O71" s="940"/>
      <c r="P71" s="931"/>
      <c r="Q71" s="941"/>
    </row>
    <row r="72" spans="1:17" ht="14.4" customHeight="1" x14ac:dyDescent="0.3">
      <c r="A72" s="928" t="s">
        <v>4503</v>
      </c>
      <c r="B72" s="930" t="s">
        <v>4504</v>
      </c>
      <c r="C72" s="930" t="s">
        <v>3662</v>
      </c>
      <c r="D72" s="930" t="s">
        <v>4547</v>
      </c>
      <c r="E72" s="930" t="s">
        <v>4548</v>
      </c>
      <c r="F72" s="940">
        <v>1</v>
      </c>
      <c r="G72" s="940">
        <v>309</v>
      </c>
      <c r="H72" s="940">
        <v>1</v>
      </c>
      <c r="I72" s="940">
        <v>309</v>
      </c>
      <c r="J72" s="940"/>
      <c r="K72" s="940"/>
      <c r="L72" s="940"/>
      <c r="M72" s="940"/>
      <c r="N72" s="940"/>
      <c r="O72" s="940"/>
      <c r="P72" s="931"/>
      <c r="Q72" s="941"/>
    </row>
    <row r="73" spans="1:17" ht="14.4" customHeight="1" x14ac:dyDescent="0.3">
      <c r="A73" s="928" t="s">
        <v>4503</v>
      </c>
      <c r="B73" s="930" t="s">
        <v>4504</v>
      </c>
      <c r="C73" s="930" t="s">
        <v>3662</v>
      </c>
      <c r="D73" s="930" t="s">
        <v>4549</v>
      </c>
      <c r="E73" s="930" t="s">
        <v>4550</v>
      </c>
      <c r="F73" s="940">
        <v>1</v>
      </c>
      <c r="G73" s="940">
        <v>783</v>
      </c>
      <c r="H73" s="940">
        <v>1</v>
      </c>
      <c r="I73" s="940">
        <v>783</v>
      </c>
      <c r="J73" s="940"/>
      <c r="K73" s="940"/>
      <c r="L73" s="940"/>
      <c r="M73" s="940"/>
      <c r="N73" s="940">
        <v>4</v>
      </c>
      <c r="O73" s="940">
        <v>3148</v>
      </c>
      <c r="P73" s="931">
        <v>4.0204342273307789</v>
      </c>
      <c r="Q73" s="941">
        <v>787</v>
      </c>
    </row>
    <row r="74" spans="1:17" ht="14.4" customHeight="1" x14ac:dyDescent="0.3">
      <c r="A74" s="928" t="s">
        <v>4503</v>
      </c>
      <c r="B74" s="930" t="s">
        <v>4504</v>
      </c>
      <c r="C74" s="930" t="s">
        <v>3662</v>
      </c>
      <c r="D74" s="930" t="s">
        <v>4551</v>
      </c>
      <c r="E74" s="930" t="s">
        <v>4552</v>
      </c>
      <c r="F74" s="940"/>
      <c r="G74" s="940"/>
      <c r="H74" s="940"/>
      <c r="I74" s="940"/>
      <c r="J74" s="940">
        <v>1</v>
      </c>
      <c r="K74" s="940">
        <v>363</v>
      </c>
      <c r="L74" s="940"/>
      <c r="M74" s="940">
        <v>363</v>
      </c>
      <c r="N74" s="940"/>
      <c r="O74" s="940"/>
      <c r="P74" s="931"/>
      <c r="Q74" s="941"/>
    </row>
    <row r="75" spans="1:17" ht="14.4" customHeight="1" x14ac:dyDescent="0.3">
      <c r="A75" s="928" t="s">
        <v>4503</v>
      </c>
      <c r="B75" s="930" t="s">
        <v>4504</v>
      </c>
      <c r="C75" s="930" t="s">
        <v>3662</v>
      </c>
      <c r="D75" s="930" t="s">
        <v>4553</v>
      </c>
      <c r="E75" s="930" t="s">
        <v>4554</v>
      </c>
      <c r="F75" s="940"/>
      <c r="G75" s="940"/>
      <c r="H75" s="940"/>
      <c r="I75" s="940"/>
      <c r="J75" s="940"/>
      <c r="K75" s="940"/>
      <c r="L75" s="940"/>
      <c r="M75" s="940"/>
      <c r="N75" s="940">
        <v>1</v>
      </c>
      <c r="O75" s="940">
        <v>229</v>
      </c>
      <c r="P75" s="931"/>
      <c r="Q75" s="941">
        <v>229</v>
      </c>
    </row>
    <row r="76" spans="1:17" ht="14.4" customHeight="1" x14ac:dyDescent="0.3">
      <c r="A76" s="928" t="s">
        <v>4503</v>
      </c>
      <c r="B76" s="930" t="s">
        <v>4504</v>
      </c>
      <c r="C76" s="930" t="s">
        <v>3662</v>
      </c>
      <c r="D76" s="930" t="s">
        <v>4555</v>
      </c>
      <c r="E76" s="930" t="s">
        <v>4556</v>
      </c>
      <c r="F76" s="940"/>
      <c r="G76" s="940"/>
      <c r="H76" s="940"/>
      <c r="I76" s="940"/>
      <c r="J76" s="940">
        <v>1</v>
      </c>
      <c r="K76" s="940">
        <v>561</v>
      </c>
      <c r="L76" s="940"/>
      <c r="M76" s="940">
        <v>561</v>
      </c>
      <c r="N76" s="940"/>
      <c r="O76" s="940"/>
      <c r="P76" s="931"/>
      <c r="Q76" s="941"/>
    </row>
    <row r="77" spans="1:17" ht="14.4" customHeight="1" x14ac:dyDescent="0.3">
      <c r="A77" s="928" t="s">
        <v>4503</v>
      </c>
      <c r="B77" s="930" t="s">
        <v>4504</v>
      </c>
      <c r="C77" s="930" t="s">
        <v>3662</v>
      </c>
      <c r="D77" s="930" t="s">
        <v>4557</v>
      </c>
      <c r="E77" s="930" t="s">
        <v>4558</v>
      </c>
      <c r="F77" s="940">
        <v>1</v>
      </c>
      <c r="G77" s="940">
        <v>132</v>
      </c>
      <c r="H77" s="940">
        <v>1</v>
      </c>
      <c r="I77" s="940">
        <v>132</v>
      </c>
      <c r="J77" s="940">
        <v>1</v>
      </c>
      <c r="K77" s="940">
        <v>132</v>
      </c>
      <c r="L77" s="940">
        <v>1</v>
      </c>
      <c r="M77" s="940">
        <v>132</v>
      </c>
      <c r="N77" s="940"/>
      <c r="O77" s="940"/>
      <c r="P77" s="931"/>
      <c r="Q77" s="941"/>
    </row>
    <row r="78" spans="1:17" ht="14.4" customHeight="1" x14ac:dyDescent="0.3">
      <c r="A78" s="928" t="s">
        <v>4503</v>
      </c>
      <c r="B78" s="930" t="s">
        <v>4504</v>
      </c>
      <c r="C78" s="930" t="s">
        <v>3662</v>
      </c>
      <c r="D78" s="930" t="s">
        <v>4559</v>
      </c>
      <c r="E78" s="930" t="s">
        <v>4560</v>
      </c>
      <c r="F78" s="940">
        <v>1</v>
      </c>
      <c r="G78" s="940">
        <v>940</v>
      </c>
      <c r="H78" s="940">
        <v>1</v>
      </c>
      <c r="I78" s="940">
        <v>940</v>
      </c>
      <c r="J78" s="940"/>
      <c r="K78" s="940"/>
      <c r="L78" s="940"/>
      <c r="M78" s="940"/>
      <c r="N78" s="940">
        <v>1</v>
      </c>
      <c r="O78" s="940">
        <v>941</v>
      </c>
      <c r="P78" s="931">
        <v>1.0010638297872341</v>
      </c>
      <c r="Q78" s="941">
        <v>941</v>
      </c>
    </row>
    <row r="79" spans="1:17" ht="14.4" customHeight="1" x14ac:dyDescent="0.3">
      <c r="A79" s="928" t="s">
        <v>4503</v>
      </c>
      <c r="B79" s="930" t="s">
        <v>4504</v>
      </c>
      <c r="C79" s="930" t="s">
        <v>3662</v>
      </c>
      <c r="D79" s="930" t="s">
        <v>4561</v>
      </c>
      <c r="E79" s="930" t="s">
        <v>4562</v>
      </c>
      <c r="F79" s="940"/>
      <c r="G79" s="940"/>
      <c r="H79" s="940"/>
      <c r="I79" s="940"/>
      <c r="J79" s="940">
        <v>1</v>
      </c>
      <c r="K79" s="940">
        <v>574</v>
      </c>
      <c r="L79" s="940"/>
      <c r="M79" s="940">
        <v>574</v>
      </c>
      <c r="N79" s="940"/>
      <c r="O79" s="940"/>
      <c r="P79" s="931"/>
      <c r="Q79" s="941"/>
    </row>
    <row r="80" spans="1:17" ht="14.4" customHeight="1" x14ac:dyDescent="0.3">
      <c r="A80" s="928" t="s">
        <v>4503</v>
      </c>
      <c r="B80" s="930" t="s">
        <v>4504</v>
      </c>
      <c r="C80" s="930" t="s">
        <v>3662</v>
      </c>
      <c r="D80" s="930" t="s">
        <v>4563</v>
      </c>
      <c r="E80" s="930" t="s">
        <v>4564</v>
      </c>
      <c r="F80" s="940">
        <v>104</v>
      </c>
      <c r="G80" s="940">
        <v>3099</v>
      </c>
      <c r="H80" s="940">
        <v>1</v>
      </c>
      <c r="I80" s="940">
        <v>29.798076923076923</v>
      </c>
      <c r="J80" s="940">
        <v>106</v>
      </c>
      <c r="K80" s="940">
        <v>3180</v>
      </c>
      <c r="L80" s="940">
        <v>1.026137463697967</v>
      </c>
      <c r="M80" s="940">
        <v>30</v>
      </c>
      <c r="N80" s="940">
        <v>130</v>
      </c>
      <c r="O80" s="940">
        <v>3900</v>
      </c>
      <c r="P80" s="931">
        <v>1.2584704743465633</v>
      </c>
      <c r="Q80" s="941">
        <v>30</v>
      </c>
    </row>
    <row r="81" spans="1:17" ht="14.4" customHeight="1" x14ac:dyDescent="0.3">
      <c r="A81" s="928" t="s">
        <v>4503</v>
      </c>
      <c r="B81" s="930" t="s">
        <v>4504</v>
      </c>
      <c r="C81" s="930" t="s">
        <v>3662</v>
      </c>
      <c r="D81" s="930" t="s">
        <v>4565</v>
      </c>
      <c r="E81" s="930" t="s">
        <v>4566</v>
      </c>
      <c r="F81" s="940"/>
      <c r="G81" s="940"/>
      <c r="H81" s="940"/>
      <c r="I81" s="940"/>
      <c r="J81" s="940"/>
      <c r="K81" s="940"/>
      <c r="L81" s="940"/>
      <c r="M81" s="940"/>
      <c r="N81" s="940">
        <v>1</v>
      </c>
      <c r="O81" s="940">
        <v>50</v>
      </c>
      <c r="P81" s="931"/>
      <c r="Q81" s="941">
        <v>50</v>
      </c>
    </row>
    <row r="82" spans="1:17" ht="14.4" customHeight="1" x14ac:dyDescent="0.3">
      <c r="A82" s="928" t="s">
        <v>4503</v>
      </c>
      <c r="B82" s="930" t="s">
        <v>4504</v>
      </c>
      <c r="C82" s="930" t="s">
        <v>3662</v>
      </c>
      <c r="D82" s="930" t="s">
        <v>4567</v>
      </c>
      <c r="E82" s="930" t="s">
        <v>4568</v>
      </c>
      <c r="F82" s="940">
        <v>4</v>
      </c>
      <c r="G82" s="940">
        <v>48</v>
      </c>
      <c r="H82" s="940">
        <v>1</v>
      </c>
      <c r="I82" s="940">
        <v>12</v>
      </c>
      <c r="J82" s="940">
        <v>10</v>
      </c>
      <c r="K82" s="940">
        <v>120</v>
      </c>
      <c r="L82" s="940">
        <v>2.5</v>
      </c>
      <c r="M82" s="940">
        <v>12</v>
      </c>
      <c r="N82" s="940">
        <v>12</v>
      </c>
      <c r="O82" s="940">
        <v>144</v>
      </c>
      <c r="P82" s="931">
        <v>3</v>
      </c>
      <c r="Q82" s="941">
        <v>12</v>
      </c>
    </row>
    <row r="83" spans="1:17" ht="14.4" customHeight="1" x14ac:dyDescent="0.3">
      <c r="A83" s="928" t="s">
        <v>4503</v>
      </c>
      <c r="B83" s="930" t="s">
        <v>4504</v>
      </c>
      <c r="C83" s="930" t="s">
        <v>3662</v>
      </c>
      <c r="D83" s="930" t="s">
        <v>4569</v>
      </c>
      <c r="E83" s="930" t="s">
        <v>4570</v>
      </c>
      <c r="F83" s="940">
        <v>2</v>
      </c>
      <c r="G83" s="940">
        <v>364</v>
      </c>
      <c r="H83" s="940">
        <v>1</v>
      </c>
      <c r="I83" s="940">
        <v>182</v>
      </c>
      <c r="J83" s="940">
        <v>1</v>
      </c>
      <c r="K83" s="940">
        <v>182</v>
      </c>
      <c r="L83" s="940">
        <v>0.5</v>
      </c>
      <c r="M83" s="940">
        <v>182</v>
      </c>
      <c r="N83" s="940">
        <v>1</v>
      </c>
      <c r="O83" s="940">
        <v>183</v>
      </c>
      <c r="P83" s="931">
        <v>0.50274725274725274</v>
      </c>
      <c r="Q83" s="941">
        <v>183</v>
      </c>
    </row>
    <row r="84" spans="1:17" ht="14.4" customHeight="1" x14ac:dyDescent="0.3">
      <c r="A84" s="928" t="s">
        <v>4503</v>
      </c>
      <c r="B84" s="930" t="s">
        <v>4504</v>
      </c>
      <c r="C84" s="930" t="s">
        <v>3662</v>
      </c>
      <c r="D84" s="930" t="s">
        <v>4571</v>
      </c>
      <c r="E84" s="930" t="s">
        <v>4572</v>
      </c>
      <c r="F84" s="940"/>
      <c r="G84" s="940"/>
      <c r="H84" s="940"/>
      <c r="I84" s="940"/>
      <c r="J84" s="940">
        <v>3</v>
      </c>
      <c r="K84" s="940">
        <v>216</v>
      </c>
      <c r="L84" s="940"/>
      <c r="M84" s="940">
        <v>72</v>
      </c>
      <c r="N84" s="940">
        <v>2</v>
      </c>
      <c r="O84" s="940">
        <v>146</v>
      </c>
      <c r="P84" s="931"/>
      <c r="Q84" s="941">
        <v>73</v>
      </c>
    </row>
    <row r="85" spans="1:17" ht="14.4" customHeight="1" x14ac:dyDescent="0.3">
      <c r="A85" s="928" t="s">
        <v>4503</v>
      </c>
      <c r="B85" s="930" t="s">
        <v>4504</v>
      </c>
      <c r="C85" s="930" t="s">
        <v>3662</v>
      </c>
      <c r="D85" s="930" t="s">
        <v>4573</v>
      </c>
      <c r="E85" s="930" t="s">
        <v>4574</v>
      </c>
      <c r="F85" s="940"/>
      <c r="G85" s="940"/>
      <c r="H85" s="940"/>
      <c r="I85" s="940"/>
      <c r="J85" s="940">
        <v>1</v>
      </c>
      <c r="K85" s="940">
        <v>183</v>
      </c>
      <c r="L85" s="940"/>
      <c r="M85" s="940">
        <v>183</v>
      </c>
      <c r="N85" s="940"/>
      <c r="O85" s="940"/>
      <c r="P85" s="931"/>
      <c r="Q85" s="941"/>
    </row>
    <row r="86" spans="1:17" ht="14.4" customHeight="1" x14ac:dyDescent="0.3">
      <c r="A86" s="928" t="s">
        <v>4503</v>
      </c>
      <c r="B86" s="930" t="s">
        <v>4504</v>
      </c>
      <c r="C86" s="930" t="s">
        <v>3662</v>
      </c>
      <c r="D86" s="930" t="s">
        <v>4460</v>
      </c>
      <c r="E86" s="930" t="s">
        <v>4461</v>
      </c>
      <c r="F86" s="940">
        <v>1</v>
      </c>
      <c r="G86" s="940">
        <v>1245</v>
      </c>
      <c r="H86" s="940">
        <v>1</v>
      </c>
      <c r="I86" s="940">
        <v>1245</v>
      </c>
      <c r="J86" s="940"/>
      <c r="K86" s="940"/>
      <c r="L86" s="940"/>
      <c r="M86" s="940"/>
      <c r="N86" s="940"/>
      <c r="O86" s="940"/>
      <c r="P86" s="931"/>
      <c r="Q86" s="941"/>
    </row>
    <row r="87" spans="1:17" ht="14.4" customHeight="1" x14ac:dyDescent="0.3">
      <c r="A87" s="928" t="s">
        <v>4503</v>
      </c>
      <c r="B87" s="930" t="s">
        <v>4504</v>
      </c>
      <c r="C87" s="930" t="s">
        <v>3662</v>
      </c>
      <c r="D87" s="930" t="s">
        <v>4575</v>
      </c>
      <c r="E87" s="930" t="s">
        <v>4576</v>
      </c>
      <c r="F87" s="940">
        <v>98</v>
      </c>
      <c r="G87" s="940">
        <v>14488</v>
      </c>
      <c r="H87" s="940">
        <v>1</v>
      </c>
      <c r="I87" s="940">
        <v>147.83673469387756</v>
      </c>
      <c r="J87" s="940">
        <v>126</v>
      </c>
      <c r="K87" s="940">
        <v>18648</v>
      </c>
      <c r="L87" s="940">
        <v>1.2871341800110436</v>
      </c>
      <c r="M87" s="940">
        <v>148</v>
      </c>
      <c r="N87" s="940">
        <v>254</v>
      </c>
      <c r="O87" s="940">
        <v>37846</v>
      </c>
      <c r="P87" s="931">
        <v>2.6122308117062398</v>
      </c>
      <c r="Q87" s="941">
        <v>149</v>
      </c>
    </row>
    <row r="88" spans="1:17" ht="14.4" customHeight="1" x14ac:dyDescent="0.3">
      <c r="A88" s="928" t="s">
        <v>4503</v>
      </c>
      <c r="B88" s="930" t="s">
        <v>4504</v>
      </c>
      <c r="C88" s="930" t="s">
        <v>3662</v>
      </c>
      <c r="D88" s="930" t="s">
        <v>4577</v>
      </c>
      <c r="E88" s="930" t="s">
        <v>4578</v>
      </c>
      <c r="F88" s="940">
        <v>111</v>
      </c>
      <c r="G88" s="940">
        <v>3306</v>
      </c>
      <c r="H88" s="940">
        <v>1</v>
      </c>
      <c r="I88" s="940">
        <v>29.783783783783782</v>
      </c>
      <c r="J88" s="940">
        <v>114</v>
      </c>
      <c r="K88" s="940">
        <v>3420</v>
      </c>
      <c r="L88" s="940">
        <v>1.0344827586206897</v>
      </c>
      <c r="M88" s="940">
        <v>30</v>
      </c>
      <c r="N88" s="940">
        <v>158</v>
      </c>
      <c r="O88" s="940">
        <v>4740</v>
      </c>
      <c r="P88" s="931">
        <v>1.4337568058076224</v>
      </c>
      <c r="Q88" s="941">
        <v>30</v>
      </c>
    </row>
    <row r="89" spans="1:17" ht="14.4" customHeight="1" x14ac:dyDescent="0.3">
      <c r="A89" s="928" t="s">
        <v>4503</v>
      </c>
      <c r="B89" s="930" t="s">
        <v>4504</v>
      </c>
      <c r="C89" s="930" t="s">
        <v>3662</v>
      </c>
      <c r="D89" s="930" t="s">
        <v>4579</v>
      </c>
      <c r="E89" s="930" t="s">
        <v>4580</v>
      </c>
      <c r="F89" s="940">
        <v>84</v>
      </c>
      <c r="G89" s="940">
        <v>2604</v>
      </c>
      <c r="H89" s="940">
        <v>1</v>
      </c>
      <c r="I89" s="940">
        <v>31</v>
      </c>
      <c r="J89" s="940">
        <v>29</v>
      </c>
      <c r="K89" s="940">
        <v>899</v>
      </c>
      <c r="L89" s="940">
        <v>0.34523809523809523</v>
      </c>
      <c r="M89" s="940">
        <v>31</v>
      </c>
      <c r="N89" s="940">
        <v>24</v>
      </c>
      <c r="O89" s="940">
        <v>744</v>
      </c>
      <c r="P89" s="931">
        <v>0.2857142857142857</v>
      </c>
      <c r="Q89" s="941">
        <v>31</v>
      </c>
    </row>
    <row r="90" spans="1:17" ht="14.4" customHeight="1" x14ac:dyDescent="0.3">
      <c r="A90" s="928" t="s">
        <v>4503</v>
      </c>
      <c r="B90" s="930" t="s">
        <v>4504</v>
      </c>
      <c r="C90" s="930" t="s">
        <v>3662</v>
      </c>
      <c r="D90" s="930" t="s">
        <v>4581</v>
      </c>
      <c r="E90" s="930" t="s">
        <v>4582</v>
      </c>
      <c r="F90" s="940">
        <v>89</v>
      </c>
      <c r="G90" s="940">
        <v>2403</v>
      </c>
      <c r="H90" s="940">
        <v>1</v>
      </c>
      <c r="I90" s="940">
        <v>27</v>
      </c>
      <c r="J90" s="940">
        <v>88</v>
      </c>
      <c r="K90" s="940">
        <v>2376</v>
      </c>
      <c r="L90" s="940">
        <v>0.9887640449438202</v>
      </c>
      <c r="M90" s="940">
        <v>27</v>
      </c>
      <c r="N90" s="940">
        <v>96</v>
      </c>
      <c r="O90" s="940">
        <v>2592</v>
      </c>
      <c r="P90" s="931">
        <v>1.0786516853932584</v>
      </c>
      <c r="Q90" s="941">
        <v>27</v>
      </c>
    </row>
    <row r="91" spans="1:17" ht="14.4" customHeight="1" x14ac:dyDescent="0.3">
      <c r="A91" s="928" t="s">
        <v>4503</v>
      </c>
      <c r="B91" s="930" t="s">
        <v>4504</v>
      </c>
      <c r="C91" s="930" t="s">
        <v>3662</v>
      </c>
      <c r="D91" s="930" t="s">
        <v>4583</v>
      </c>
      <c r="E91" s="930" t="s">
        <v>4584</v>
      </c>
      <c r="F91" s="940"/>
      <c r="G91" s="940"/>
      <c r="H91" s="940"/>
      <c r="I91" s="940"/>
      <c r="J91" s="940">
        <v>1</v>
      </c>
      <c r="K91" s="940">
        <v>255</v>
      </c>
      <c r="L91" s="940"/>
      <c r="M91" s="940">
        <v>255</v>
      </c>
      <c r="N91" s="940"/>
      <c r="O91" s="940"/>
      <c r="P91" s="931"/>
      <c r="Q91" s="941"/>
    </row>
    <row r="92" spans="1:17" ht="14.4" customHeight="1" x14ac:dyDescent="0.3">
      <c r="A92" s="928" t="s">
        <v>4503</v>
      </c>
      <c r="B92" s="930" t="s">
        <v>4504</v>
      </c>
      <c r="C92" s="930" t="s">
        <v>3662</v>
      </c>
      <c r="D92" s="930" t="s">
        <v>4585</v>
      </c>
      <c r="E92" s="930" t="s">
        <v>4586</v>
      </c>
      <c r="F92" s="940">
        <v>2</v>
      </c>
      <c r="G92" s="940">
        <v>44</v>
      </c>
      <c r="H92" s="940">
        <v>1</v>
      </c>
      <c r="I92" s="940">
        <v>22</v>
      </c>
      <c r="J92" s="940">
        <v>2</v>
      </c>
      <c r="K92" s="940">
        <v>44</v>
      </c>
      <c r="L92" s="940">
        <v>1</v>
      </c>
      <c r="M92" s="940">
        <v>22</v>
      </c>
      <c r="N92" s="940">
        <v>5</v>
      </c>
      <c r="O92" s="940">
        <v>110</v>
      </c>
      <c r="P92" s="931">
        <v>2.5</v>
      </c>
      <c r="Q92" s="941">
        <v>22</v>
      </c>
    </row>
    <row r="93" spans="1:17" ht="14.4" customHeight="1" x14ac:dyDescent="0.3">
      <c r="A93" s="928" t="s">
        <v>4503</v>
      </c>
      <c r="B93" s="930" t="s">
        <v>4504</v>
      </c>
      <c r="C93" s="930" t="s">
        <v>3662</v>
      </c>
      <c r="D93" s="930" t="s">
        <v>4587</v>
      </c>
      <c r="E93" s="930" t="s">
        <v>4588</v>
      </c>
      <c r="F93" s="940">
        <v>103</v>
      </c>
      <c r="G93" s="940">
        <v>2575</v>
      </c>
      <c r="H93" s="940">
        <v>1</v>
      </c>
      <c r="I93" s="940">
        <v>25</v>
      </c>
      <c r="J93" s="940">
        <v>98</v>
      </c>
      <c r="K93" s="940">
        <v>2450</v>
      </c>
      <c r="L93" s="940">
        <v>0.95145631067961167</v>
      </c>
      <c r="M93" s="940">
        <v>25</v>
      </c>
      <c r="N93" s="940">
        <v>119</v>
      </c>
      <c r="O93" s="940">
        <v>2975</v>
      </c>
      <c r="P93" s="931">
        <v>1.1553398058252426</v>
      </c>
      <c r="Q93" s="941">
        <v>25</v>
      </c>
    </row>
    <row r="94" spans="1:17" ht="14.4" customHeight="1" x14ac:dyDescent="0.3">
      <c r="A94" s="928" t="s">
        <v>4503</v>
      </c>
      <c r="B94" s="930" t="s">
        <v>4504</v>
      </c>
      <c r="C94" s="930" t="s">
        <v>3662</v>
      </c>
      <c r="D94" s="930" t="s">
        <v>4589</v>
      </c>
      <c r="E94" s="930" t="s">
        <v>4590</v>
      </c>
      <c r="F94" s="940">
        <v>2</v>
      </c>
      <c r="G94" s="940">
        <v>66</v>
      </c>
      <c r="H94" s="940">
        <v>1</v>
      </c>
      <c r="I94" s="940">
        <v>33</v>
      </c>
      <c r="J94" s="940">
        <v>1</v>
      </c>
      <c r="K94" s="940">
        <v>33</v>
      </c>
      <c r="L94" s="940">
        <v>0.5</v>
      </c>
      <c r="M94" s="940">
        <v>33</v>
      </c>
      <c r="N94" s="940">
        <v>4</v>
      </c>
      <c r="O94" s="940">
        <v>132</v>
      </c>
      <c r="P94" s="931">
        <v>2</v>
      </c>
      <c r="Q94" s="941">
        <v>33</v>
      </c>
    </row>
    <row r="95" spans="1:17" ht="14.4" customHeight="1" x14ac:dyDescent="0.3">
      <c r="A95" s="928" t="s">
        <v>4503</v>
      </c>
      <c r="B95" s="930" t="s">
        <v>4504</v>
      </c>
      <c r="C95" s="930" t="s">
        <v>3662</v>
      </c>
      <c r="D95" s="930" t="s">
        <v>4591</v>
      </c>
      <c r="E95" s="930" t="s">
        <v>4592</v>
      </c>
      <c r="F95" s="940">
        <v>1</v>
      </c>
      <c r="G95" s="940">
        <v>30</v>
      </c>
      <c r="H95" s="940">
        <v>1</v>
      </c>
      <c r="I95" s="940">
        <v>30</v>
      </c>
      <c r="J95" s="940">
        <v>1</v>
      </c>
      <c r="K95" s="940">
        <v>30</v>
      </c>
      <c r="L95" s="940">
        <v>1</v>
      </c>
      <c r="M95" s="940">
        <v>30</v>
      </c>
      <c r="N95" s="940"/>
      <c r="O95" s="940"/>
      <c r="P95" s="931"/>
      <c r="Q95" s="941"/>
    </row>
    <row r="96" spans="1:17" ht="14.4" customHeight="1" x14ac:dyDescent="0.3">
      <c r="A96" s="928" t="s">
        <v>4503</v>
      </c>
      <c r="B96" s="930" t="s">
        <v>4504</v>
      </c>
      <c r="C96" s="930" t="s">
        <v>3662</v>
      </c>
      <c r="D96" s="930" t="s">
        <v>4593</v>
      </c>
      <c r="E96" s="930" t="s">
        <v>4594</v>
      </c>
      <c r="F96" s="940">
        <v>10</v>
      </c>
      <c r="G96" s="940">
        <v>260</v>
      </c>
      <c r="H96" s="940">
        <v>1</v>
      </c>
      <c r="I96" s="940">
        <v>26</v>
      </c>
      <c r="J96" s="940">
        <v>1</v>
      </c>
      <c r="K96" s="940">
        <v>26</v>
      </c>
      <c r="L96" s="940">
        <v>0.1</v>
      </c>
      <c r="M96" s="940">
        <v>26</v>
      </c>
      <c r="N96" s="940">
        <v>9</v>
      </c>
      <c r="O96" s="940">
        <v>234</v>
      </c>
      <c r="P96" s="931">
        <v>0.9</v>
      </c>
      <c r="Q96" s="941">
        <v>26</v>
      </c>
    </row>
    <row r="97" spans="1:17" ht="14.4" customHeight="1" x14ac:dyDescent="0.3">
      <c r="A97" s="928" t="s">
        <v>4503</v>
      </c>
      <c r="B97" s="930" t="s">
        <v>4504</v>
      </c>
      <c r="C97" s="930" t="s">
        <v>3662</v>
      </c>
      <c r="D97" s="930" t="s">
        <v>4595</v>
      </c>
      <c r="E97" s="930" t="s">
        <v>4596</v>
      </c>
      <c r="F97" s="940">
        <v>1</v>
      </c>
      <c r="G97" s="940">
        <v>84</v>
      </c>
      <c r="H97" s="940">
        <v>1</v>
      </c>
      <c r="I97" s="940">
        <v>84</v>
      </c>
      <c r="J97" s="940">
        <v>5</v>
      </c>
      <c r="K97" s="940">
        <v>420</v>
      </c>
      <c r="L97" s="940">
        <v>5</v>
      </c>
      <c r="M97" s="940">
        <v>84</v>
      </c>
      <c r="N97" s="940">
        <v>5</v>
      </c>
      <c r="O97" s="940">
        <v>420</v>
      </c>
      <c r="P97" s="931">
        <v>5</v>
      </c>
      <c r="Q97" s="941">
        <v>84</v>
      </c>
    </row>
    <row r="98" spans="1:17" ht="14.4" customHeight="1" x14ac:dyDescent="0.3">
      <c r="A98" s="928" t="s">
        <v>4503</v>
      </c>
      <c r="B98" s="930" t="s">
        <v>4504</v>
      </c>
      <c r="C98" s="930" t="s">
        <v>3662</v>
      </c>
      <c r="D98" s="930" t="s">
        <v>4597</v>
      </c>
      <c r="E98" s="930" t="s">
        <v>4598</v>
      </c>
      <c r="F98" s="940">
        <v>6</v>
      </c>
      <c r="G98" s="940">
        <v>1050</v>
      </c>
      <c r="H98" s="940">
        <v>1</v>
      </c>
      <c r="I98" s="940">
        <v>175</v>
      </c>
      <c r="J98" s="940">
        <v>3</v>
      </c>
      <c r="K98" s="940">
        <v>525</v>
      </c>
      <c r="L98" s="940">
        <v>0.5</v>
      </c>
      <c r="M98" s="940">
        <v>175</v>
      </c>
      <c r="N98" s="940">
        <v>2</v>
      </c>
      <c r="O98" s="940">
        <v>352</v>
      </c>
      <c r="P98" s="931">
        <v>0.33523809523809522</v>
      </c>
      <c r="Q98" s="941">
        <v>176</v>
      </c>
    </row>
    <row r="99" spans="1:17" ht="14.4" customHeight="1" x14ac:dyDescent="0.3">
      <c r="A99" s="928" t="s">
        <v>4503</v>
      </c>
      <c r="B99" s="930" t="s">
        <v>4504</v>
      </c>
      <c r="C99" s="930" t="s">
        <v>3662</v>
      </c>
      <c r="D99" s="930" t="s">
        <v>4599</v>
      </c>
      <c r="E99" s="930" t="s">
        <v>4600</v>
      </c>
      <c r="F99" s="940"/>
      <c r="G99" s="940"/>
      <c r="H99" s="940"/>
      <c r="I99" s="940"/>
      <c r="J99" s="940"/>
      <c r="K99" s="940"/>
      <c r="L99" s="940"/>
      <c r="M99" s="940"/>
      <c r="N99" s="940">
        <v>2</v>
      </c>
      <c r="O99" s="940">
        <v>506</v>
      </c>
      <c r="P99" s="931"/>
      <c r="Q99" s="941">
        <v>253</v>
      </c>
    </row>
    <row r="100" spans="1:17" ht="14.4" customHeight="1" x14ac:dyDescent="0.3">
      <c r="A100" s="928" t="s">
        <v>4503</v>
      </c>
      <c r="B100" s="930" t="s">
        <v>4504</v>
      </c>
      <c r="C100" s="930" t="s">
        <v>3662</v>
      </c>
      <c r="D100" s="930" t="s">
        <v>4601</v>
      </c>
      <c r="E100" s="930" t="s">
        <v>4602</v>
      </c>
      <c r="F100" s="940">
        <v>27</v>
      </c>
      <c r="G100" s="940">
        <v>405</v>
      </c>
      <c r="H100" s="940">
        <v>1</v>
      </c>
      <c r="I100" s="940">
        <v>15</v>
      </c>
      <c r="J100" s="940">
        <v>46</v>
      </c>
      <c r="K100" s="940">
        <v>690</v>
      </c>
      <c r="L100" s="940">
        <v>1.7037037037037037</v>
      </c>
      <c r="M100" s="940">
        <v>15</v>
      </c>
      <c r="N100" s="940">
        <v>40</v>
      </c>
      <c r="O100" s="940">
        <v>600</v>
      </c>
      <c r="P100" s="931">
        <v>1.4814814814814814</v>
      </c>
      <c r="Q100" s="941">
        <v>15</v>
      </c>
    </row>
    <row r="101" spans="1:17" ht="14.4" customHeight="1" x14ac:dyDescent="0.3">
      <c r="A101" s="928" t="s">
        <v>4503</v>
      </c>
      <c r="B101" s="930" t="s">
        <v>4504</v>
      </c>
      <c r="C101" s="930" t="s">
        <v>3662</v>
      </c>
      <c r="D101" s="930" t="s">
        <v>4603</v>
      </c>
      <c r="E101" s="930" t="s">
        <v>4604</v>
      </c>
      <c r="F101" s="940">
        <v>5</v>
      </c>
      <c r="G101" s="940">
        <v>115</v>
      </c>
      <c r="H101" s="940">
        <v>1</v>
      </c>
      <c r="I101" s="940">
        <v>23</v>
      </c>
      <c r="J101" s="940">
        <v>2</v>
      </c>
      <c r="K101" s="940">
        <v>46</v>
      </c>
      <c r="L101" s="940">
        <v>0.4</v>
      </c>
      <c r="M101" s="940">
        <v>23</v>
      </c>
      <c r="N101" s="940">
        <v>9</v>
      </c>
      <c r="O101" s="940">
        <v>207</v>
      </c>
      <c r="P101" s="931">
        <v>1.8</v>
      </c>
      <c r="Q101" s="941">
        <v>23</v>
      </c>
    </row>
    <row r="102" spans="1:17" ht="14.4" customHeight="1" x14ac:dyDescent="0.3">
      <c r="A102" s="928" t="s">
        <v>4503</v>
      </c>
      <c r="B102" s="930" t="s">
        <v>4504</v>
      </c>
      <c r="C102" s="930" t="s">
        <v>3662</v>
      </c>
      <c r="D102" s="930" t="s">
        <v>4605</v>
      </c>
      <c r="E102" s="930" t="s">
        <v>4606</v>
      </c>
      <c r="F102" s="940"/>
      <c r="G102" s="940"/>
      <c r="H102" s="940"/>
      <c r="I102" s="940"/>
      <c r="J102" s="940"/>
      <c r="K102" s="940"/>
      <c r="L102" s="940"/>
      <c r="M102" s="940"/>
      <c r="N102" s="940">
        <v>2</v>
      </c>
      <c r="O102" s="940">
        <v>504</v>
      </c>
      <c r="P102" s="931"/>
      <c r="Q102" s="941">
        <v>252</v>
      </c>
    </row>
    <row r="103" spans="1:17" ht="14.4" customHeight="1" x14ac:dyDescent="0.3">
      <c r="A103" s="928" t="s">
        <v>4503</v>
      </c>
      <c r="B103" s="930" t="s">
        <v>4504</v>
      </c>
      <c r="C103" s="930" t="s">
        <v>3662</v>
      </c>
      <c r="D103" s="930" t="s">
        <v>4607</v>
      </c>
      <c r="E103" s="930" t="s">
        <v>4608</v>
      </c>
      <c r="F103" s="940">
        <v>2</v>
      </c>
      <c r="G103" s="940">
        <v>74</v>
      </c>
      <c r="H103" s="940">
        <v>1</v>
      </c>
      <c r="I103" s="940">
        <v>37</v>
      </c>
      <c r="J103" s="940">
        <v>5</v>
      </c>
      <c r="K103" s="940">
        <v>185</v>
      </c>
      <c r="L103" s="940">
        <v>2.5</v>
      </c>
      <c r="M103" s="940">
        <v>37</v>
      </c>
      <c r="N103" s="940">
        <v>3</v>
      </c>
      <c r="O103" s="940">
        <v>111</v>
      </c>
      <c r="P103" s="931">
        <v>1.5</v>
      </c>
      <c r="Q103" s="941">
        <v>37</v>
      </c>
    </row>
    <row r="104" spans="1:17" ht="14.4" customHeight="1" x14ac:dyDescent="0.3">
      <c r="A104" s="928" t="s">
        <v>4503</v>
      </c>
      <c r="B104" s="930" t="s">
        <v>4504</v>
      </c>
      <c r="C104" s="930" t="s">
        <v>3662</v>
      </c>
      <c r="D104" s="930" t="s">
        <v>4609</v>
      </c>
      <c r="E104" s="930" t="s">
        <v>4610</v>
      </c>
      <c r="F104" s="940">
        <v>94</v>
      </c>
      <c r="G104" s="940">
        <v>2162</v>
      </c>
      <c r="H104" s="940">
        <v>1</v>
      </c>
      <c r="I104" s="940">
        <v>23</v>
      </c>
      <c r="J104" s="940">
        <v>97</v>
      </c>
      <c r="K104" s="940">
        <v>2231</v>
      </c>
      <c r="L104" s="940">
        <v>1.0319148936170213</v>
      </c>
      <c r="M104" s="940">
        <v>23</v>
      </c>
      <c r="N104" s="940">
        <v>113</v>
      </c>
      <c r="O104" s="940">
        <v>2599</v>
      </c>
      <c r="P104" s="931">
        <v>1.2021276595744681</v>
      </c>
      <c r="Q104" s="941">
        <v>23</v>
      </c>
    </row>
    <row r="105" spans="1:17" ht="14.4" customHeight="1" x14ac:dyDescent="0.3">
      <c r="A105" s="928" t="s">
        <v>4503</v>
      </c>
      <c r="B105" s="930" t="s">
        <v>4504</v>
      </c>
      <c r="C105" s="930" t="s">
        <v>3662</v>
      </c>
      <c r="D105" s="930" t="s">
        <v>4611</v>
      </c>
      <c r="E105" s="930" t="s">
        <v>4612</v>
      </c>
      <c r="F105" s="940"/>
      <c r="G105" s="940"/>
      <c r="H105" s="940"/>
      <c r="I105" s="940"/>
      <c r="J105" s="940">
        <v>1</v>
      </c>
      <c r="K105" s="940">
        <v>170</v>
      </c>
      <c r="L105" s="940"/>
      <c r="M105" s="940">
        <v>170</v>
      </c>
      <c r="N105" s="940"/>
      <c r="O105" s="940"/>
      <c r="P105" s="931"/>
      <c r="Q105" s="941"/>
    </row>
    <row r="106" spans="1:17" ht="14.4" customHeight="1" x14ac:dyDescent="0.3">
      <c r="A106" s="928" t="s">
        <v>4503</v>
      </c>
      <c r="B106" s="930" t="s">
        <v>4504</v>
      </c>
      <c r="C106" s="930" t="s">
        <v>3662</v>
      </c>
      <c r="D106" s="930" t="s">
        <v>4613</v>
      </c>
      <c r="E106" s="930" t="s">
        <v>4614</v>
      </c>
      <c r="F106" s="940"/>
      <c r="G106" s="940"/>
      <c r="H106" s="940"/>
      <c r="I106" s="940"/>
      <c r="J106" s="940"/>
      <c r="K106" s="940"/>
      <c r="L106" s="940"/>
      <c r="M106" s="940"/>
      <c r="N106" s="940">
        <v>2</v>
      </c>
      <c r="O106" s="940">
        <v>662</v>
      </c>
      <c r="P106" s="931"/>
      <c r="Q106" s="941">
        <v>331</v>
      </c>
    </row>
    <row r="107" spans="1:17" ht="14.4" customHeight="1" x14ac:dyDescent="0.3">
      <c r="A107" s="928" t="s">
        <v>4503</v>
      </c>
      <c r="B107" s="930" t="s">
        <v>4504</v>
      </c>
      <c r="C107" s="930" t="s">
        <v>3662</v>
      </c>
      <c r="D107" s="930" t="s">
        <v>4615</v>
      </c>
      <c r="E107" s="930" t="s">
        <v>4616</v>
      </c>
      <c r="F107" s="940">
        <v>15</v>
      </c>
      <c r="G107" s="940">
        <v>435</v>
      </c>
      <c r="H107" s="940">
        <v>1</v>
      </c>
      <c r="I107" s="940">
        <v>29</v>
      </c>
      <c r="J107" s="940">
        <v>3</v>
      </c>
      <c r="K107" s="940">
        <v>87</v>
      </c>
      <c r="L107" s="940">
        <v>0.2</v>
      </c>
      <c r="M107" s="940">
        <v>29</v>
      </c>
      <c r="N107" s="940">
        <v>13</v>
      </c>
      <c r="O107" s="940">
        <v>377</v>
      </c>
      <c r="P107" s="931">
        <v>0.8666666666666667</v>
      </c>
      <c r="Q107" s="941">
        <v>29</v>
      </c>
    </row>
    <row r="108" spans="1:17" ht="14.4" customHeight="1" x14ac:dyDescent="0.3">
      <c r="A108" s="928" t="s">
        <v>4503</v>
      </c>
      <c r="B108" s="930" t="s">
        <v>4504</v>
      </c>
      <c r="C108" s="930" t="s">
        <v>3662</v>
      </c>
      <c r="D108" s="930" t="s">
        <v>4617</v>
      </c>
      <c r="E108" s="930" t="s">
        <v>4618</v>
      </c>
      <c r="F108" s="940"/>
      <c r="G108" s="940"/>
      <c r="H108" s="940"/>
      <c r="I108" s="940"/>
      <c r="J108" s="940">
        <v>4</v>
      </c>
      <c r="K108" s="940">
        <v>708</v>
      </c>
      <c r="L108" s="940"/>
      <c r="M108" s="940">
        <v>177</v>
      </c>
      <c r="N108" s="940">
        <v>6</v>
      </c>
      <c r="O108" s="940">
        <v>1068</v>
      </c>
      <c r="P108" s="931"/>
      <c r="Q108" s="941">
        <v>178</v>
      </c>
    </row>
    <row r="109" spans="1:17" ht="14.4" customHeight="1" x14ac:dyDescent="0.3">
      <c r="A109" s="928" t="s">
        <v>4503</v>
      </c>
      <c r="B109" s="930" t="s">
        <v>4504</v>
      </c>
      <c r="C109" s="930" t="s">
        <v>3662</v>
      </c>
      <c r="D109" s="930" t="s">
        <v>4619</v>
      </c>
      <c r="E109" s="930" t="s">
        <v>4620</v>
      </c>
      <c r="F109" s="940">
        <v>1</v>
      </c>
      <c r="G109" s="940">
        <v>15</v>
      </c>
      <c r="H109" s="940">
        <v>1</v>
      </c>
      <c r="I109" s="940">
        <v>15</v>
      </c>
      <c r="J109" s="940">
        <v>2</v>
      </c>
      <c r="K109" s="940">
        <v>30</v>
      </c>
      <c r="L109" s="940">
        <v>2</v>
      </c>
      <c r="M109" s="940">
        <v>15</v>
      </c>
      <c r="N109" s="940"/>
      <c r="O109" s="940"/>
      <c r="P109" s="931"/>
      <c r="Q109" s="941"/>
    </row>
    <row r="110" spans="1:17" ht="14.4" customHeight="1" x14ac:dyDescent="0.3">
      <c r="A110" s="928" t="s">
        <v>4503</v>
      </c>
      <c r="B110" s="930" t="s">
        <v>4504</v>
      </c>
      <c r="C110" s="930" t="s">
        <v>3662</v>
      </c>
      <c r="D110" s="930" t="s">
        <v>4621</v>
      </c>
      <c r="E110" s="930" t="s">
        <v>4622</v>
      </c>
      <c r="F110" s="940">
        <v>24</v>
      </c>
      <c r="G110" s="940">
        <v>456</v>
      </c>
      <c r="H110" s="940">
        <v>1</v>
      </c>
      <c r="I110" s="940">
        <v>19</v>
      </c>
      <c r="J110" s="940">
        <v>41</v>
      </c>
      <c r="K110" s="940">
        <v>779</v>
      </c>
      <c r="L110" s="940">
        <v>1.7083333333333333</v>
      </c>
      <c r="M110" s="940">
        <v>19</v>
      </c>
      <c r="N110" s="940">
        <v>43</v>
      </c>
      <c r="O110" s="940">
        <v>817</v>
      </c>
      <c r="P110" s="931">
        <v>1.7916666666666667</v>
      </c>
      <c r="Q110" s="941">
        <v>19</v>
      </c>
    </row>
    <row r="111" spans="1:17" ht="14.4" customHeight="1" x14ac:dyDescent="0.3">
      <c r="A111" s="928" t="s">
        <v>4503</v>
      </c>
      <c r="B111" s="930" t="s">
        <v>4504</v>
      </c>
      <c r="C111" s="930" t="s">
        <v>3662</v>
      </c>
      <c r="D111" s="930" t="s">
        <v>4623</v>
      </c>
      <c r="E111" s="930" t="s">
        <v>4624</v>
      </c>
      <c r="F111" s="940">
        <v>13</v>
      </c>
      <c r="G111" s="940">
        <v>260</v>
      </c>
      <c r="H111" s="940">
        <v>1</v>
      </c>
      <c r="I111" s="940">
        <v>20</v>
      </c>
      <c r="J111" s="940">
        <v>2</v>
      </c>
      <c r="K111" s="940">
        <v>40</v>
      </c>
      <c r="L111" s="940">
        <v>0.15384615384615385</v>
      </c>
      <c r="M111" s="940">
        <v>20</v>
      </c>
      <c r="N111" s="940">
        <v>33</v>
      </c>
      <c r="O111" s="940">
        <v>660</v>
      </c>
      <c r="P111" s="931">
        <v>2.5384615384615383</v>
      </c>
      <c r="Q111" s="941">
        <v>20</v>
      </c>
    </row>
    <row r="112" spans="1:17" ht="14.4" customHeight="1" x14ac:dyDescent="0.3">
      <c r="A112" s="928" t="s">
        <v>4503</v>
      </c>
      <c r="B112" s="930" t="s">
        <v>4504</v>
      </c>
      <c r="C112" s="930" t="s">
        <v>3662</v>
      </c>
      <c r="D112" s="930" t="s">
        <v>4625</v>
      </c>
      <c r="E112" s="930" t="s">
        <v>4626</v>
      </c>
      <c r="F112" s="940"/>
      <c r="G112" s="940"/>
      <c r="H112" s="940"/>
      <c r="I112" s="940"/>
      <c r="J112" s="940">
        <v>1</v>
      </c>
      <c r="K112" s="940">
        <v>173</v>
      </c>
      <c r="L112" s="940"/>
      <c r="M112" s="940">
        <v>173</v>
      </c>
      <c r="N112" s="940"/>
      <c r="O112" s="940"/>
      <c r="P112" s="931"/>
      <c r="Q112" s="941"/>
    </row>
    <row r="113" spans="1:17" ht="14.4" customHeight="1" x14ac:dyDescent="0.3">
      <c r="A113" s="928" t="s">
        <v>4503</v>
      </c>
      <c r="B113" s="930" t="s">
        <v>4504</v>
      </c>
      <c r="C113" s="930" t="s">
        <v>3662</v>
      </c>
      <c r="D113" s="930" t="s">
        <v>4627</v>
      </c>
      <c r="E113" s="930" t="s">
        <v>4628</v>
      </c>
      <c r="F113" s="940">
        <v>1</v>
      </c>
      <c r="G113" s="940">
        <v>84</v>
      </c>
      <c r="H113" s="940">
        <v>1</v>
      </c>
      <c r="I113" s="940">
        <v>84</v>
      </c>
      <c r="J113" s="940">
        <v>4</v>
      </c>
      <c r="K113" s="940">
        <v>336</v>
      </c>
      <c r="L113" s="940">
        <v>4</v>
      </c>
      <c r="M113" s="940">
        <v>84</v>
      </c>
      <c r="N113" s="940">
        <v>1</v>
      </c>
      <c r="O113" s="940">
        <v>84</v>
      </c>
      <c r="P113" s="931">
        <v>1</v>
      </c>
      <c r="Q113" s="941">
        <v>84</v>
      </c>
    </row>
    <row r="114" spans="1:17" ht="14.4" customHeight="1" x14ac:dyDescent="0.3">
      <c r="A114" s="928" t="s">
        <v>4503</v>
      </c>
      <c r="B114" s="930" t="s">
        <v>4504</v>
      </c>
      <c r="C114" s="930" t="s">
        <v>3662</v>
      </c>
      <c r="D114" s="930" t="s">
        <v>4629</v>
      </c>
      <c r="E114" s="930" t="s">
        <v>4630</v>
      </c>
      <c r="F114" s="940"/>
      <c r="G114" s="940"/>
      <c r="H114" s="940"/>
      <c r="I114" s="940"/>
      <c r="J114" s="940"/>
      <c r="K114" s="940"/>
      <c r="L114" s="940"/>
      <c r="M114" s="940"/>
      <c r="N114" s="940">
        <v>2</v>
      </c>
      <c r="O114" s="940">
        <v>42</v>
      </c>
      <c r="P114" s="931"/>
      <c r="Q114" s="941">
        <v>21</v>
      </c>
    </row>
    <row r="115" spans="1:17" ht="14.4" customHeight="1" x14ac:dyDescent="0.3">
      <c r="A115" s="928" t="s">
        <v>4503</v>
      </c>
      <c r="B115" s="930" t="s">
        <v>4504</v>
      </c>
      <c r="C115" s="930" t="s">
        <v>3662</v>
      </c>
      <c r="D115" s="930" t="s">
        <v>4631</v>
      </c>
      <c r="E115" s="930" t="s">
        <v>4632</v>
      </c>
      <c r="F115" s="940">
        <v>5</v>
      </c>
      <c r="G115" s="940">
        <v>110</v>
      </c>
      <c r="H115" s="940">
        <v>1</v>
      </c>
      <c r="I115" s="940">
        <v>22</v>
      </c>
      <c r="J115" s="940">
        <v>2</v>
      </c>
      <c r="K115" s="940">
        <v>44</v>
      </c>
      <c r="L115" s="940">
        <v>0.4</v>
      </c>
      <c r="M115" s="940">
        <v>22</v>
      </c>
      <c r="N115" s="940">
        <v>9</v>
      </c>
      <c r="O115" s="940">
        <v>198</v>
      </c>
      <c r="P115" s="931">
        <v>1.8</v>
      </c>
      <c r="Q115" s="941">
        <v>22</v>
      </c>
    </row>
    <row r="116" spans="1:17" ht="14.4" customHeight="1" x14ac:dyDescent="0.3">
      <c r="A116" s="928" t="s">
        <v>4503</v>
      </c>
      <c r="B116" s="930" t="s">
        <v>4504</v>
      </c>
      <c r="C116" s="930" t="s">
        <v>3662</v>
      </c>
      <c r="D116" s="930" t="s">
        <v>4633</v>
      </c>
      <c r="E116" s="930" t="s">
        <v>4634</v>
      </c>
      <c r="F116" s="940"/>
      <c r="G116" s="940"/>
      <c r="H116" s="940"/>
      <c r="I116" s="940"/>
      <c r="J116" s="940"/>
      <c r="K116" s="940"/>
      <c r="L116" s="940"/>
      <c r="M116" s="940"/>
      <c r="N116" s="940">
        <v>1</v>
      </c>
      <c r="O116" s="940">
        <v>495</v>
      </c>
      <c r="P116" s="931"/>
      <c r="Q116" s="941">
        <v>495</v>
      </c>
    </row>
    <row r="117" spans="1:17" ht="14.4" customHeight="1" x14ac:dyDescent="0.3">
      <c r="A117" s="928" t="s">
        <v>4503</v>
      </c>
      <c r="B117" s="930" t="s">
        <v>4504</v>
      </c>
      <c r="C117" s="930" t="s">
        <v>3662</v>
      </c>
      <c r="D117" s="930" t="s">
        <v>4635</v>
      </c>
      <c r="E117" s="930" t="s">
        <v>4636</v>
      </c>
      <c r="F117" s="940">
        <v>1</v>
      </c>
      <c r="G117" s="940">
        <v>564</v>
      </c>
      <c r="H117" s="940">
        <v>1</v>
      </c>
      <c r="I117" s="940">
        <v>564</v>
      </c>
      <c r="J117" s="940"/>
      <c r="K117" s="940"/>
      <c r="L117" s="940"/>
      <c r="M117" s="940"/>
      <c r="N117" s="940"/>
      <c r="O117" s="940"/>
      <c r="P117" s="931"/>
      <c r="Q117" s="941"/>
    </row>
    <row r="118" spans="1:17" ht="14.4" customHeight="1" x14ac:dyDescent="0.3">
      <c r="A118" s="928" t="s">
        <v>4503</v>
      </c>
      <c r="B118" s="930" t="s">
        <v>4504</v>
      </c>
      <c r="C118" s="930" t="s">
        <v>3662</v>
      </c>
      <c r="D118" s="930" t="s">
        <v>4637</v>
      </c>
      <c r="E118" s="930" t="s">
        <v>4638</v>
      </c>
      <c r="F118" s="940">
        <v>1</v>
      </c>
      <c r="G118" s="940">
        <v>1002</v>
      </c>
      <c r="H118" s="940">
        <v>1</v>
      </c>
      <c r="I118" s="940">
        <v>1002</v>
      </c>
      <c r="J118" s="940"/>
      <c r="K118" s="940"/>
      <c r="L118" s="940"/>
      <c r="M118" s="940"/>
      <c r="N118" s="940"/>
      <c r="O118" s="940"/>
      <c r="P118" s="931"/>
      <c r="Q118" s="941"/>
    </row>
    <row r="119" spans="1:17" ht="14.4" customHeight="1" x14ac:dyDescent="0.3">
      <c r="A119" s="928" t="s">
        <v>4503</v>
      </c>
      <c r="B119" s="930" t="s">
        <v>4504</v>
      </c>
      <c r="C119" s="930" t="s">
        <v>3662</v>
      </c>
      <c r="D119" s="930" t="s">
        <v>4639</v>
      </c>
      <c r="E119" s="930" t="s">
        <v>4640</v>
      </c>
      <c r="F119" s="940">
        <v>2</v>
      </c>
      <c r="G119" s="940">
        <v>334</v>
      </c>
      <c r="H119" s="940">
        <v>1</v>
      </c>
      <c r="I119" s="940">
        <v>167</v>
      </c>
      <c r="J119" s="940"/>
      <c r="K119" s="940"/>
      <c r="L119" s="940"/>
      <c r="M119" s="940"/>
      <c r="N119" s="940"/>
      <c r="O119" s="940"/>
      <c r="P119" s="931"/>
      <c r="Q119" s="941"/>
    </row>
    <row r="120" spans="1:17" ht="14.4" customHeight="1" x14ac:dyDescent="0.3">
      <c r="A120" s="928" t="s">
        <v>4503</v>
      </c>
      <c r="B120" s="930" t="s">
        <v>4504</v>
      </c>
      <c r="C120" s="930" t="s">
        <v>3662</v>
      </c>
      <c r="D120" s="930" t="s">
        <v>4641</v>
      </c>
      <c r="E120" s="930" t="s">
        <v>4642</v>
      </c>
      <c r="F120" s="940"/>
      <c r="G120" s="940"/>
      <c r="H120" s="940"/>
      <c r="I120" s="940"/>
      <c r="J120" s="940"/>
      <c r="K120" s="940"/>
      <c r="L120" s="940"/>
      <c r="M120" s="940"/>
      <c r="N120" s="940">
        <v>1</v>
      </c>
      <c r="O120" s="940">
        <v>127</v>
      </c>
      <c r="P120" s="931"/>
      <c r="Q120" s="941">
        <v>127</v>
      </c>
    </row>
    <row r="121" spans="1:17" ht="14.4" customHeight="1" x14ac:dyDescent="0.3">
      <c r="A121" s="928" t="s">
        <v>4503</v>
      </c>
      <c r="B121" s="930" t="s">
        <v>4504</v>
      </c>
      <c r="C121" s="930" t="s">
        <v>3662</v>
      </c>
      <c r="D121" s="930" t="s">
        <v>4643</v>
      </c>
      <c r="E121" s="930" t="s">
        <v>4644</v>
      </c>
      <c r="F121" s="940"/>
      <c r="G121" s="940"/>
      <c r="H121" s="940"/>
      <c r="I121" s="940"/>
      <c r="J121" s="940"/>
      <c r="K121" s="940"/>
      <c r="L121" s="940"/>
      <c r="M121" s="940"/>
      <c r="N121" s="940">
        <v>1</v>
      </c>
      <c r="O121" s="940">
        <v>310</v>
      </c>
      <c r="P121" s="931"/>
      <c r="Q121" s="941">
        <v>310</v>
      </c>
    </row>
    <row r="122" spans="1:17" ht="14.4" customHeight="1" x14ac:dyDescent="0.3">
      <c r="A122" s="928" t="s">
        <v>4503</v>
      </c>
      <c r="B122" s="930" t="s">
        <v>4504</v>
      </c>
      <c r="C122" s="930" t="s">
        <v>3662</v>
      </c>
      <c r="D122" s="930" t="s">
        <v>4645</v>
      </c>
      <c r="E122" s="930" t="s">
        <v>4646</v>
      </c>
      <c r="F122" s="940"/>
      <c r="G122" s="940"/>
      <c r="H122" s="940"/>
      <c r="I122" s="940"/>
      <c r="J122" s="940"/>
      <c r="K122" s="940"/>
      <c r="L122" s="940"/>
      <c r="M122" s="940"/>
      <c r="N122" s="940">
        <v>1</v>
      </c>
      <c r="O122" s="940">
        <v>23</v>
      </c>
      <c r="P122" s="931"/>
      <c r="Q122" s="941">
        <v>23</v>
      </c>
    </row>
    <row r="123" spans="1:17" ht="14.4" customHeight="1" x14ac:dyDescent="0.3">
      <c r="A123" s="928" t="s">
        <v>4503</v>
      </c>
      <c r="B123" s="930" t="s">
        <v>4504</v>
      </c>
      <c r="C123" s="930" t="s">
        <v>3662</v>
      </c>
      <c r="D123" s="930" t="s">
        <v>4647</v>
      </c>
      <c r="E123" s="930" t="s">
        <v>4648</v>
      </c>
      <c r="F123" s="940"/>
      <c r="G123" s="940"/>
      <c r="H123" s="940"/>
      <c r="I123" s="940"/>
      <c r="J123" s="940">
        <v>1</v>
      </c>
      <c r="K123" s="940">
        <v>132</v>
      </c>
      <c r="L123" s="940"/>
      <c r="M123" s="940">
        <v>132</v>
      </c>
      <c r="N123" s="940"/>
      <c r="O123" s="940"/>
      <c r="P123" s="931"/>
      <c r="Q123" s="941"/>
    </row>
    <row r="124" spans="1:17" ht="14.4" customHeight="1" x14ac:dyDescent="0.3">
      <c r="A124" s="928" t="s">
        <v>4503</v>
      </c>
      <c r="B124" s="930" t="s">
        <v>4504</v>
      </c>
      <c r="C124" s="930" t="s">
        <v>3662</v>
      </c>
      <c r="D124" s="930" t="s">
        <v>4649</v>
      </c>
      <c r="E124" s="930" t="s">
        <v>4650</v>
      </c>
      <c r="F124" s="940">
        <v>1</v>
      </c>
      <c r="G124" s="940">
        <v>650</v>
      </c>
      <c r="H124" s="940">
        <v>1</v>
      </c>
      <c r="I124" s="940">
        <v>650</v>
      </c>
      <c r="J124" s="940"/>
      <c r="K124" s="940"/>
      <c r="L124" s="940"/>
      <c r="M124" s="940"/>
      <c r="N124" s="940">
        <v>1</v>
      </c>
      <c r="O124" s="940">
        <v>651</v>
      </c>
      <c r="P124" s="931">
        <v>1.0015384615384615</v>
      </c>
      <c r="Q124" s="941">
        <v>651</v>
      </c>
    </row>
    <row r="125" spans="1:17" ht="14.4" customHeight="1" x14ac:dyDescent="0.3">
      <c r="A125" s="928" t="s">
        <v>4503</v>
      </c>
      <c r="B125" s="930" t="s">
        <v>4504</v>
      </c>
      <c r="C125" s="930" t="s">
        <v>3662</v>
      </c>
      <c r="D125" s="930" t="s">
        <v>4651</v>
      </c>
      <c r="E125" s="930" t="s">
        <v>4652</v>
      </c>
      <c r="F125" s="940">
        <v>1</v>
      </c>
      <c r="G125" s="940">
        <v>292</v>
      </c>
      <c r="H125" s="940">
        <v>1</v>
      </c>
      <c r="I125" s="940">
        <v>292</v>
      </c>
      <c r="J125" s="940">
        <v>1</v>
      </c>
      <c r="K125" s="940">
        <v>293</v>
      </c>
      <c r="L125" s="940">
        <v>1.0034246575342465</v>
      </c>
      <c r="M125" s="940">
        <v>293</v>
      </c>
      <c r="N125" s="940"/>
      <c r="O125" s="940"/>
      <c r="P125" s="931"/>
      <c r="Q125" s="941"/>
    </row>
    <row r="126" spans="1:17" ht="14.4" customHeight="1" x14ac:dyDescent="0.3">
      <c r="A126" s="928" t="s">
        <v>4503</v>
      </c>
      <c r="B126" s="930" t="s">
        <v>4504</v>
      </c>
      <c r="C126" s="930" t="s">
        <v>3662</v>
      </c>
      <c r="D126" s="930" t="s">
        <v>4653</v>
      </c>
      <c r="E126" s="930" t="s">
        <v>4654</v>
      </c>
      <c r="F126" s="940"/>
      <c r="G126" s="940"/>
      <c r="H126" s="940"/>
      <c r="I126" s="940"/>
      <c r="J126" s="940"/>
      <c r="K126" s="940"/>
      <c r="L126" s="940"/>
      <c r="M126" s="940"/>
      <c r="N126" s="940">
        <v>2</v>
      </c>
      <c r="O126" s="940">
        <v>90</v>
      </c>
      <c r="P126" s="931"/>
      <c r="Q126" s="941">
        <v>45</v>
      </c>
    </row>
    <row r="127" spans="1:17" ht="14.4" customHeight="1" x14ac:dyDescent="0.3">
      <c r="A127" s="928" t="s">
        <v>4503</v>
      </c>
      <c r="B127" s="930" t="s">
        <v>4504</v>
      </c>
      <c r="C127" s="930" t="s">
        <v>3662</v>
      </c>
      <c r="D127" s="930" t="s">
        <v>4655</v>
      </c>
      <c r="E127" s="930" t="s">
        <v>4656</v>
      </c>
      <c r="F127" s="940">
        <v>1</v>
      </c>
      <c r="G127" s="940">
        <v>309</v>
      </c>
      <c r="H127" s="940">
        <v>1</v>
      </c>
      <c r="I127" s="940">
        <v>309</v>
      </c>
      <c r="J127" s="940"/>
      <c r="K127" s="940"/>
      <c r="L127" s="940"/>
      <c r="M127" s="940"/>
      <c r="N127" s="940"/>
      <c r="O127" s="940"/>
      <c r="P127" s="931"/>
      <c r="Q127" s="941"/>
    </row>
    <row r="128" spans="1:17" ht="14.4" customHeight="1" x14ac:dyDescent="0.3">
      <c r="A128" s="928" t="s">
        <v>4503</v>
      </c>
      <c r="B128" s="930" t="s">
        <v>4504</v>
      </c>
      <c r="C128" s="930" t="s">
        <v>3662</v>
      </c>
      <c r="D128" s="930" t="s">
        <v>4657</v>
      </c>
      <c r="E128" s="930" t="s">
        <v>4658</v>
      </c>
      <c r="F128" s="940"/>
      <c r="G128" s="940"/>
      <c r="H128" s="940"/>
      <c r="I128" s="940"/>
      <c r="J128" s="940"/>
      <c r="K128" s="940"/>
      <c r="L128" s="940"/>
      <c r="M128" s="940"/>
      <c r="N128" s="940">
        <v>4</v>
      </c>
      <c r="O128" s="940">
        <v>532</v>
      </c>
      <c r="P128" s="931"/>
      <c r="Q128" s="941">
        <v>133</v>
      </c>
    </row>
    <row r="129" spans="1:17" ht="14.4" customHeight="1" x14ac:dyDescent="0.3">
      <c r="A129" s="928" t="s">
        <v>4503</v>
      </c>
      <c r="B129" s="930" t="s">
        <v>4504</v>
      </c>
      <c r="C129" s="930" t="s">
        <v>3662</v>
      </c>
      <c r="D129" s="930" t="s">
        <v>4659</v>
      </c>
      <c r="E129" s="930" t="s">
        <v>4660</v>
      </c>
      <c r="F129" s="940"/>
      <c r="G129" s="940"/>
      <c r="H129" s="940"/>
      <c r="I129" s="940"/>
      <c r="J129" s="940"/>
      <c r="K129" s="940"/>
      <c r="L129" s="940"/>
      <c r="M129" s="940"/>
      <c r="N129" s="940">
        <v>160</v>
      </c>
      <c r="O129" s="940">
        <v>5920</v>
      </c>
      <c r="P129" s="931"/>
      <c r="Q129" s="941">
        <v>37</v>
      </c>
    </row>
    <row r="130" spans="1:17" ht="14.4" customHeight="1" x14ac:dyDescent="0.3">
      <c r="A130" s="928" t="s">
        <v>4661</v>
      </c>
      <c r="B130" s="930" t="s">
        <v>4662</v>
      </c>
      <c r="C130" s="930" t="s">
        <v>3792</v>
      </c>
      <c r="D130" s="930" t="s">
        <v>4663</v>
      </c>
      <c r="E130" s="930" t="s">
        <v>4664</v>
      </c>
      <c r="F130" s="940"/>
      <c r="G130" s="940"/>
      <c r="H130" s="940"/>
      <c r="I130" s="940"/>
      <c r="J130" s="940">
        <v>1.37</v>
      </c>
      <c r="K130" s="940">
        <v>3603.09</v>
      </c>
      <c r="L130" s="940"/>
      <c r="M130" s="940">
        <v>2629.992700729927</v>
      </c>
      <c r="N130" s="940">
        <v>0.67</v>
      </c>
      <c r="O130" s="940">
        <v>1814.38</v>
      </c>
      <c r="P130" s="931"/>
      <c r="Q130" s="941">
        <v>2708.0298507462685</v>
      </c>
    </row>
    <row r="131" spans="1:17" ht="14.4" customHeight="1" x14ac:dyDescent="0.3">
      <c r="A131" s="928" t="s">
        <v>4661</v>
      </c>
      <c r="B131" s="930" t="s">
        <v>4662</v>
      </c>
      <c r="C131" s="930" t="s">
        <v>3792</v>
      </c>
      <c r="D131" s="930" t="s">
        <v>4665</v>
      </c>
      <c r="E131" s="930" t="s">
        <v>4430</v>
      </c>
      <c r="F131" s="940">
        <v>2.5</v>
      </c>
      <c r="G131" s="940">
        <v>2472.56</v>
      </c>
      <c r="H131" s="940">
        <v>1</v>
      </c>
      <c r="I131" s="940">
        <v>989.024</v>
      </c>
      <c r="J131" s="940">
        <v>3.9</v>
      </c>
      <c r="K131" s="940">
        <v>3710.2</v>
      </c>
      <c r="L131" s="940">
        <v>1.5005500372083993</v>
      </c>
      <c r="M131" s="940">
        <v>951.33333333333326</v>
      </c>
      <c r="N131" s="940">
        <v>2.8000000000000003</v>
      </c>
      <c r="O131" s="940">
        <v>2813.5</v>
      </c>
      <c r="P131" s="931">
        <v>1.1378894748762416</v>
      </c>
      <c r="Q131" s="941">
        <v>1004.8214285714284</v>
      </c>
    </row>
    <row r="132" spans="1:17" ht="14.4" customHeight="1" x14ac:dyDescent="0.3">
      <c r="A132" s="928" t="s">
        <v>4661</v>
      </c>
      <c r="B132" s="930" t="s">
        <v>4662</v>
      </c>
      <c r="C132" s="930" t="s">
        <v>3792</v>
      </c>
      <c r="D132" s="930" t="s">
        <v>4666</v>
      </c>
      <c r="E132" s="930" t="s">
        <v>4667</v>
      </c>
      <c r="F132" s="940">
        <v>0.14000000000000001</v>
      </c>
      <c r="G132" s="940">
        <v>1447.23</v>
      </c>
      <c r="H132" s="940">
        <v>1</v>
      </c>
      <c r="I132" s="940">
        <v>10337.357142857141</v>
      </c>
      <c r="J132" s="940">
        <v>0.15</v>
      </c>
      <c r="K132" s="940">
        <v>1483.18</v>
      </c>
      <c r="L132" s="940">
        <v>1.0248405574787698</v>
      </c>
      <c r="M132" s="940">
        <v>9887.8666666666668</v>
      </c>
      <c r="N132" s="940"/>
      <c r="O132" s="940"/>
      <c r="P132" s="931"/>
      <c r="Q132" s="941"/>
    </row>
    <row r="133" spans="1:17" ht="14.4" customHeight="1" x14ac:dyDescent="0.3">
      <c r="A133" s="928" t="s">
        <v>4661</v>
      </c>
      <c r="B133" s="930" t="s">
        <v>4662</v>
      </c>
      <c r="C133" s="930" t="s">
        <v>3792</v>
      </c>
      <c r="D133" s="930" t="s">
        <v>4668</v>
      </c>
      <c r="E133" s="930" t="s">
        <v>4669</v>
      </c>
      <c r="F133" s="940">
        <v>1</v>
      </c>
      <c r="G133" s="940">
        <v>975.22</v>
      </c>
      <c r="H133" s="940">
        <v>1</v>
      </c>
      <c r="I133" s="940">
        <v>975.22</v>
      </c>
      <c r="J133" s="940"/>
      <c r="K133" s="940"/>
      <c r="L133" s="940"/>
      <c r="M133" s="940"/>
      <c r="N133" s="940">
        <v>1</v>
      </c>
      <c r="O133" s="940">
        <v>843.46</v>
      </c>
      <c r="P133" s="931">
        <v>0.86489202436373336</v>
      </c>
      <c r="Q133" s="941">
        <v>843.46</v>
      </c>
    </row>
    <row r="134" spans="1:17" ht="14.4" customHeight="1" x14ac:dyDescent="0.3">
      <c r="A134" s="928" t="s">
        <v>4661</v>
      </c>
      <c r="B134" s="930" t="s">
        <v>4662</v>
      </c>
      <c r="C134" s="930" t="s">
        <v>3792</v>
      </c>
      <c r="D134" s="930" t="s">
        <v>4431</v>
      </c>
      <c r="E134" s="930" t="s">
        <v>4432</v>
      </c>
      <c r="F134" s="940">
        <v>0.61</v>
      </c>
      <c r="G134" s="940">
        <v>6662.12</v>
      </c>
      <c r="H134" s="940">
        <v>1</v>
      </c>
      <c r="I134" s="940">
        <v>10921.508196721312</v>
      </c>
      <c r="J134" s="940">
        <v>0.06</v>
      </c>
      <c r="K134" s="940">
        <v>531.24</v>
      </c>
      <c r="L134" s="940">
        <v>7.974038294116588E-2</v>
      </c>
      <c r="M134" s="940">
        <v>8854</v>
      </c>
      <c r="N134" s="940">
        <v>0.16</v>
      </c>
      <c r="O134" s="940">
        <v>1455.23</v>
      </c>
      <c r="P134" s="931">
        <v>0.21843347162765006</v>
      </c>
      <c r="Q134" s="941">
        <v>9095.1875</v>
      </c>
    </row>
    <row r="135" spans="1:17" ht="14.4" customHeight="1" x14ac:dyDescent="0.3">
      <c r="A135" s="928" t="s">
        <v>4661</v>
      </c>
      <c r="B135" s="930" t="s">
        <v>4662</v>
      </c>
      <c r="C135" s="930" t="s">
        <v>3792</v>
      </c>
      <c r="D135" s="930" t="s">
        <v>4433</v>
      </c>
      <c r="E135" s="930" t="s">
        <v>4432</v>
      </c>
      <c r="F135" s="940">
        <v>1.65</v>
      </c>
      <c r="G135" s="940">
        <v>3604.1</v>
      </c>
      <c r="H135" s="940">
        <v>1</v>
      </c>
      <c r="I135" s="940">
        <v>2184.3030303030305</v>
      </c>
      <c r="J135" s="940">
        <v>3.25</v>
      </c>
      <c r="K135" s="940">
        <v>5755.1</v>
      </c>
      <c r="L135" s="940">
        <v>1.5968202880053275</v>
      </c>
      <c r="M135" s="940">
        <v>1770.8000000000002</v>
      </c>
      <c r="N135" s="940">
        <v>3.9</v>
      </c>
      <c r="O135" s="940">
        <v>6985.7099999999991</v>
      </c>
      <c r="P135" s="931">
        <v>1.9382675286479285</v>
      </c>
      <c r="Q135" s="941">
        <v>1791.207692307692</v>
      </c>
    </row>
    <row r="136" spans="1:17" ht="14.4" customHeight="1" x14ac:dyDescent="0.3">
      <c r="A136" s="928" t="s">
        <v>4661</v>
      </c>
      <c r="B136" s="930" t="s">
        <v>4662</v>
      </c>
      <c r="C136" s="930" t="s">
        <v>3792</v>
      </c>
      <c r="D136" s="930" t="s">
        <v>4670</v>
      </c>
      <c r="E136" s="930" t="s">
        <v>4671</v>
      </c>
      <c r="F136" s="940">
        <v>0.05</v>
      </c>
      <c r="G136" s="940">
        <v>18.96</v>
      </c>
      <c r="H136" s="940">
        <v>1</v>
      </c>
      <c r="I136" s="940">
        <v>379.2</v>
      </c>
      <c r="J136" s="940"/>
      <c r="K136" s="940"/>
      <c r="L136" s="940"/>
      <c r="M136" s="940"/>
      <c r="N136" s="940"/>
      <c r="O136" s="940"/>
      <c r="P136" s="931"/>
      <c r="Q136" s="941"/>
    </row>
    <row r="137" spans="1:17" ht="14.4" customHeight="1" x14ac:dyDescent="0.3">
      <c r="A137" s="928" t="s">
        <v>4661</v>
      </c>
      <c r="B137" s="930" t="s">
        <v>4662</v>
      </c>
      <c r="C137" s="930" t="s">
        <v>3792</v>
      </c>
      <c r="D137" s="930" t="s">
        <v>4672</v>
      </c>
      <c r="E137" s="930" t="s">
        <v>4432</v>
      </c>
      <c r="F137" s="940">
        <v>0.03</v>
      </c>
      <c r="G137" s="940">
        <v>1310.5899999999999</v>
      </c>
      <c r="H137" s="940">
        <v>1</v>
      </c>
      <c r="I137" s="940">
        <v>43686.333333333336</v>
      </c>
      <c r="J137" s="940">
        <v>0.27</v>
      </c>
      <c r="K137" s="940">
        <v>7366.5300000000007</v>
      </c>
      <c r="L137" s="940">
        <v>5.6207738499454454</v>
      </c>
      <c r="M137" s="940">
        <v>27283.444444444445</v>
      </c>
      <c r="N137" s="940">
        <v>0.19</v>
      </c>
      <c r="O137" s="940">
        <v>5527.38</v>
      </c>
      <c r="P137" s="931">
        <v>4.2174745725207732</v>
      </c>
      <c r="Q137" s="941">
        <v>29091.473684210527</v>
      </c>
    </row>
    <row r="138" spans="1:17" ht="14.4" customHeight="1" x14ac:dyDescent="0.3">
      <c r="A138" s="928" t="s">
        <v>4661</v>
      </c>
      <c r="B138" s="930" t="s">
        <v>4662</v>
      </c>
      <c r="C138" s="930" t="s">
        <v>3949</v>
      </c>
      <c r="D138" s="930" t="s">
        <v>4673</v>
      </c>
      <c r="E138" s="930" t="s">
        <v>4674</v>
      </c>
      <c r="F138" s="940">
        <v>1</v>
      </c>
      <c r="G138" s="940">
        <v>1707.31</v>
      </c>
      <c r="H138" s="940">
        <v>1</v>
      </c>
      <c r="I138" s="940">
        <v>1707.31</v>
      </c>
      <c r="J138" s="940"/>
      <c r="K138" s="940"/>
      <c r="L138" s="940"/>
      <c r="M138" s="940"/>
      <c r="N138" s="940"/>
      <c r="O138" s="940"/>
      <c r="P138" s="931"/>
      <c r="Q138" s="941"/>
    </row>
    <row r="139" spans="1:17" ht="14.4" customHeight="1" x14ac:dyDescent="0.3">
      <c r="A139" s="928" t="s">
        <v>4661</v>
      </c>
      <c r="B139" s="930" t="s">
        <v>4662</v>
      </c>
      <c r="C139" s="930" t="s">
        <v>3949</v>
      </c>
      <c r="D139" s="930" t="s">
        <v>4675</v>
      </c>
      <c r="E139" s="930" t="s">
        <v>4676</v>
      </c>
      <c r="F139" s="940">
        <v>1</v>
      </c>
      <c r="G139" s="940">
        <v>1027.76</v>
      </c>
      <c r="H139" s="940">
        <v>1</v>
      </c>
      <c r="I139" s="940">
        <v>1027.76</v>
      </c>
      <c r="J139" s="940"/>
      <c r="K139" s="940"/>
      <c r="L139" s="940"/>
      <c r="M139" s="940"/>
      <c r="N139" s="940"/>
      <c r="O139" s="940"/>
      <c r="P139" s="931"/>
      <c r="Q139" s="941"/>
    </row>
    <row r="140" spans="1:17" ht="14.4" customHeight="1" x14ac:dyDescent="0.3">
      <c r="A140" s="928" t="s">
        <v>4661</v>
      </c>
      <c r="B140" s="930" t="s">
        <v>4662</v>
      </c>
      <c r="C140" s="930" t="s">
        <v>3949</v>
      </c>
      <c r="D140" s="930" t="s">
        <v>4677</v>
      </c>
      <c r="E140" s="930" t="s">
        <v>4678</v>
      </c>
      <c r="F140" s="940">
        <v>1</v>
      </c>
      <c r="G140" s="940">
        <v>6890.78</v>
      </c>
      <c r="H140" s="940">
        <v>1</v>
      </c>
      <c r="I140" s="940">
        <v>6890.78</v>
      </c>
      <c r="J140" s="940"/>
      <c r="K140" s="940"/>
      <c r="L140" s="940"/>
      <c r="M140" s="940"/>
      <c r="N140" s="940"/>
      <c r="O140" s="940"/>
      <c r="P140" s="931"/>
      <c r="Q140" s="941"/>
    </row>
    <row r="141" spans="1:17" ht="14.4" customHeight="1" x14ac:dyDescent="0.3">
      <c r="A141" s="928" t="s">
        <v>4661</v>
      </c>
      <c r="B141" s="930" t="s">
        <v>4662</v>
      </c>
      <c r="C141" s="930" t="s">
        <v>3949</v>
      </c>
      <c r="D141" s="930" t="s">
        <v>4679</v>
      </c>
      <c r="E141" s="930" t="s">
        <v>4680</v>
      </c>
      <c r="F141" s="940">
        <v>1</v>
      </c>
      <c r="G141" s="940">
        <v>1305.82</v>
      </c>
      <c r="H141" s="940">
        <v>1</v>
      </c>
      <c r="I141" s="940">
        <v>1305.82</v>
      </c>
      <c r="J141" s="940"/>
      <c r="K141" s="940"/>
      <c r="L141" s="940"/>
      <c r="M141" s="940"/>
      <c r="N141" s="940"/>
      <c r="O141" s="940"/>
      <c r="P141" s="931"/>
      <c r="Q141" s="941"/>
    </row>
    <row r="142" spans="1:17" ht="14.4" customHeight="1" x14ac:dyDescent="0.3">
      <c r="A142" s="928" t="s">
        <v>4661</v>
      </c>
      <c r="B142" s="930" t="s">
        <v>4662</v>
      </c>
      <c r="C142" s="930" t="s">
        <v>3949</v>
      </c>
      <c r="D142" s="930" t="s">
        <v>4681</v>
      </c>
      <c r="E142" s="930" t="s">
        <v>4682</v>
      </c>
      <c r="F142" s="940">
        <v>1</v>
      </c>
      <c r="G142" s="940">
        <v>6587.13</v>
      </c>
      <c r="H142" s="940">
        <v>1</v>
      </c>
      <c r="I142" s="940">
        <v>6587.13</v>
      </c>
      <c r="J142" s="940"/>
      <c r="K142" s="940"/>
      <c r="L142" s="940"/>
      <c r="M142" s="940"/>
      <c r="N142" s="940"/>
      <c r="O142" s="940"/>
      <c r="P142" s="931"/>
      <c r="Q142" s="941"/>
    </row>
    <row r="143" spans="1:17" ht="14.4" customHeight="1" x14ac:dyDescent="0.3">
      <c r="A143" s="928" t="s">
        <v>4661</v>
      </c>
      <c r="B143" s="930" t="s">
        <v>4662</v>
      </c>
      <c r="C143" s="930" t="s">
        <v>3949</v>
      </c>
      <c r="D143" s="930" t="s">
        <v>4683</v>
      </c>
      <c r="E143" s="930" t="s">
        <v>4684</v>
      </c>
      <c r="F143" s="940"/>
      <c r="G143" s="940"/>
      <c r="H143" s="940"/>
      <c r="I143" s="940"/>
      <c r="J143" s="940"/>
      <c r="K143" s="940"/>
      <c r="L143" s="940"/>
      <c r="M143" s="940"/>
      <c r="N143" s="940">
        <v>1</v>
      </c>
      <c r="O143" s="940">
        <v>1841.62</v>
      </c>
      <c r="P143" s="931"/>
      <c r="Q143" s="941">
        <v>1841.62</v>
      </c>
    </row>
    <row r="144" spans="1:17" ht="14.4" customHeight="1" x14ac:dyDescent="0.3">
      <c r="A144" s="928" t="s">
        <v>4661</v>
      </c>
      <c r="B144" s="930" t="s">
        <v>4662</v>
      </c>
      <c r="C144" s="930" t="s">
        <v>3662</v>
      </c>
      <c r="D144" s="930" t="s">
        <v>4685</v>
      </c>
      <c r="E144" s="930" t="s">
        <v>4686</v>
      </c>
      <c r="F144" s="940">
        <v>65</v>
      </c>
      <c r="G144" s="940">
        <v>13380</v>
      </c>
      <c r="H144" s="940">
        <v>1</v>
      </c>
      <c r="I144" s="940">
        <v>205.84615384615384</v>
      </c>
      <c r="J144" s="940">
        <v>65</v>
      </c>
      <c r="K144" s="940">
        <v>13455</v>
      </c>
      <c r="L144" s="940">
        <v>1.0056053811659194</v>
      </c>
      <c r="M144" s="940">
        <v>207</v>
      </c>
      <c r="N144" s="940">
        <v>47</v>
      </c>
      <c r="O144" s="940">
        <v>10011</v>
      </c>
      <c r="P144" s="931">
        <v>0.74820627802690587</v>
      </c>
      <c r="Q144" s="941">
        <v>213</v>
      </c>
    </row>
    <row r="145" spans="1:17" ht="14.4" customHeight="1" x14ac:dyDescent="0.3">
      <c r="A145" s="928" t="s">
        <v>4661</v>
      </c>
      <c r="B145" s="930" t="s">
        <v>4662</v>
      </c>
      <c r="C145" s="930" t="s">
        <v>3662</v>
      </c>
      <c r="D145" s="930" t="s">
        <v>4687</v>
      </c>
      <c r="E145" s="930" t="s">
        <v>4688</v>
      </c>
      <c r="F145" s="940">
        <v>4</v>
      </c>
      <c r="G145" s="940">
        <v>603</v>
      </c>
      <c r="H145" s="940">
        <v>1</v>
      </c>
      <c r="I145" s="940">
        <v>150.75</v>
      </c>
      <c r="J145" s="940">
        <v>3</v>
      </c>
      <c r="K145" s="940">
        <v>453</v>
      </c>
      <c r="L145" s="940">
        <v>0.75124378109452739</v>
      </c>
      <c r="M145" s="940">
        <v>151</v>
      </c>
      <c r="N145" s="940">
        <v>4</v>
      </c>
      <c r="O145" s="940">
        <v>620</v>
      </c>
      <c r="P145" s="931">
        <v>1.0281923714759535</v>
      </c>
      <c r="Q145" s="941">
        <v>155</v>
      </c>
    </row>
    <row r="146" spans="1:17" ht="14.4" customHeight="1" x14ac:dyDescent="0.3">
      <c r="A146" s="928" t="s">
        <v>4661</v>
      </c>
      <c r="B146" s="930" t="s">
        <v>4662</v>
      </c>
      <c r="C146" s="930" t="s">
        <v>3662</v>
      </c>
      <c r="D146" s="930" t="s">
        <v>4689</v>
      </c>
      <c r="E146" s="930" t="s">
        <v>4690</v>
      </c>
      <c r="F146" s="940">
        <v>3</v>
      </c>
      <c r="G146" s="940">
        <v>548</v>
      </c>
      <c r="H146" s="940">
        <v>1</v>
      </c>
      <c r="I146" s="940">
        <v>182.66666666666666</v>
      </c>
      <c r="J146" s="940">
        <v>2</v>
      </c>
      <c r="K146" s="940">
        <v>366</v>
      </c>
      <c r="L146" s="940">
        <v>0.66788321167883213</v>
      </c>
      <c r="M146" s="940">
        <v>183</v>
      </c>
      <c r="N146" s="940">
        <v>2</v>
      </c>
      <c r="O146" s="940">
        <v>374</v>
      </c>
      <c r="P146" s="931">
        <v>0.68248175182481752</v>
      </c>
      <c r="Q146" s="941">
        <v>187</v>
      </c>
    </row>
    <row r="147" spans="1:17" ht="14.4" customHeight="1" x14ac:dyDescent="0.3">
      <c r="A147" s="928" t="s">
        <v>4661</v>
      </c>
      <c r="B147" s="930" t="s">
        <v>4662</v>
      </c>
      <c r="C147" s="930" t="s">
        <v>3662</v>
      </c>
      <c r="D147" s="930" t="s">
        <v>4691</v>
      </c>
      <c r="E147" s="930" t="s">
        <v>4692</v>
      </c>
      <c r="F147" s="940">
        <v>6</v>
      </c>
      <c r="G147" s="940">
        <v>744</v>
      </c>
      <c r="H147" s="940">
        <v>1</v>
      </c>
      <c r="I147" s="940">
        <v>124</v>
      </c>
      <c r="J147" s="940">
        <v>1</v>
      </c>
      <c r="K147" s="940">
        <v>125</v>
      </c>
      <c r="L147" s="940">
        <v>0.16801075268817203</v>
      </c>
      <c r="M147" s="940">
        <v>125</v>
      </c>
      <c r="N147" s="940">
        <v>1</v>
      </c>
      <c r="O147" s="940">
        <v>128</v>
      </c>
      <c r="P147" s="931">
        <v>0.17204301075268819</v>
      </c>
      <c r="Q147" s="941">
        <v>128</v>
      </c>
    </row>
    <row r="148" spans="1:17" ht="14.4" customHeight="1" x14ac:dyDescent="0.3">
      <c r="A148" s="928" t="s">
        <v>4661</v>
      </c>
      <c r="B148" s="930" t="s">
        <v>4662</v>
      </c>
      <c r="C148" s="930" t="s">
        <v>3662</v>
      </c>
      <c r="D148" s="930" t="s">
        <v>4693</v>
      </c>
      <c r="E148" s="930" t="s">
        <v>4694</v>
      </c>
      <c r="F148" s="940">
        <v>5</v>
      </c>
      <c r="G148" s="940">
        <v>1090</v>
      </c>
      <c r="H148" s="940">
        <v>1</v>
      </c>
      <c r="I148" s="940">
        <v>218</v>
      </c>
      <c r="J148" s="940">
        <v>10</v>
      </c>
      <c r="K148" s="940">
        <v>2190</v>
      </c>
      <c r="L148" s="940">
        <v>2.0091743119266057</v>
      </c>
      <c r="M148" s="940">
        <v>219</v>
      </c>
      <c r="N148" s="940">
        <v>17</v>
      </c>
      <c r="O148" s="940">
        <v>3791</v>
      </c>
      <c r="P148" s="931">
        <v>3.477981651376147</v>
      </c>
      <c r="Q148" s="941">
        <v>223</v>
      </c>
    </row>
    <row r="149" spans="1:17" ht="14.4" customHeight="1" x14ac:dyDescent="0.3">
      <c r="A149" s="928" t="s">
        <v>4661</v>
      </c>
      <c r="B149" s="930" t="s">
        <v>4662</v>
      </c>
      <c r="C149" s="930" t="s">
        <v>3662</v>
      </c>
      <c r="D149" s="930" t="s">
        <v>4695</v>
      </c>
      <c r="E149" s="930" t="s">
        <v>4696</v>
      </c>
      <c r="F149" s="940">
        <v>5</v>
      </c>
      <c r="G149" s="940">
        <v>1089</v>
      </c>
      <c r="H149" s="940">
        <v>1</v>
      </c>
      <c r="I149" s="940">
        <v>217.8</v>
      </c>
      <c r="J149" s="940">
        <v>2</v>
      </c>
      <c r="K149" s="940">
        <v>438</v>
      </c>
      <c r="L149" s="940">
        <v>0.40220385674931131</v>
      </c>
      <c r="M149" s="940">
        <v>219</v>
      </c>
      <c r="N149" s="940">
        <v>3</v>
      </c>
      <c r="O149" s="940">
        <v>669</v>
      </c>
      <c r="P149" s="931">
        <v>0.61432506887052341</v>
      </c>
      <c r="Q149" s="941">
        <v>223</v>
      </c>
    </row>
    <row r="150" spans="1:17" ht="14.4" customHeight="1" x14ac:dyDescent="0.3">
      <c r="A150" s="928" t="s">
        <v>4661</v>
      </c>
      <c r="B150" s="930" t="s">
        <v>4662</v>
      </c>
      <c r="C150" s="930" t="s">
        <v>3662</v>
      </c>
      <c r="D150" s="930" t="s">
        <v>4697</v>
      </c>
      <c r="E150" s="930" t="s">
        <v>4698</v>
      </c>
      <c r="F150" s="940">
        <v>1</v>
      </c>
      <c r="G150" s="940">
        <v>220</v>
      </c>
      <c r="H150" s="940">
        <v>1</v>
      </c>
      <c r="I150" s="940">
        <v>220</v>
      </c>
      <c r="J150" s="940">
        <v>4</v>
      </c>
      <c r="K150" s="940">
        <v>884</v>
      </c>
      <c r="L150" s="940">
        <v>4.0181818181818185</v>
      </c>
      <c r="M150" s="940">
        <v>221</v>
      </c>
      <c r="N150" s="940"/>
      <c r="O150" s="940"/>
      <c r="P150" s="931"/>
      <c r="Q150" s="941"/>
    </row>
    <row r="151" spans="1:17" ht="14.4" customHeight="1" x14ac:dyDescent="0.3">
      <c r="A151" s="928" t="s">
        <v>4661</v>
      </c>
      <c r="B151" s="930" t="s">
        <v>4662</v>
      </c>
      <c r="C151" s="930" t="s">
        <v>3662</v>
      </c>
      <c r="D151" s="930" t="s">
        <v>4699</v>
      </c>
      <c r="E151" s="930" t="s">
        <v>4700</v>
      </c>
      <c r="F151" s="940"/>
      <c r="G151" s="940"/>
      <c r="H151" s="940"/>
      <c r="I151" s="940"/>
      <c r="J151" s="940"/>
      <c r="K151" s="940"/>
      <c r="L151" s="940"/>
      <c r="M151" s="940"/>
      <c r="N151" s="940">
        <v>1</v>
      </c>
      <c r="O151" s="940">
        <v>265</v>
      </c>
      <c r="P151" s="931"/>
      <c r="Q151" s="941">
        <v>265</v>
      </c>
    </row>
    <row r="152" spans="1:17" ht="14.4" customHeight="1" x14ac:dyDescent="0.3">
      <c r="A152" s="928" t="s">
        <v>4661</v>
      </c>
      <c r="B152" s="930" t="s">
        <v>4662</v>
      </c>
      <c r="C152" s="930" t="s">
        <v>3662</v>
      </c>
      <c r="D152" s="930" t="s">
        <v>4701</v>
      </c>
      <c r="E152" s="930" t="s">
        <v>4702</v>
      </c>
      <c r="F152" s="940"/>
      <c r="G152" s="940"/>
      <c r="H152" s="940"/>
      <c r="I152" s="940"/>
      <c r="J152" s="940">
        <v>2</v>
      </c>
      <c r="K152" s="940">
        <v>660</v>
      </c>
      <c r="L152" s="940"/>
      <c r="M152" s="940">
        <v>330</v>
      </c>
      <c r="N152" s="940">
        <v>3</v>
      </c>
      <c r="O152" s="940">
        <v>1047</v>
      </c>
      <c r="P152" s="931"/>
      <c r="Q152" s="941">
        <v>349</v>
      </c>
    </row>
    <row r="153" spans="1:17" ht="14.4" customHeight="1" x14ac:dyDescent="0.3">
      <c r="A153" s="928" t="s">
        <v>4661</v>
      </c>
      <c r="B153" s="930" t="s">
        <v>4662</v>
      </c>
      <c r="C153" s="930" t="s">
        <v>3662</v>
      </c>
      <c r="D153" s="930" t="s">
        <v>4703</v>
      </c>
      <c r="E153" s="930" t="s">
        <v>4704</v>
      </c>
      <c r="F153" s="940">
        <v>1</v>
      </c>
      <c r="G153" s="940">
        <v>4135</v>
      </c>
      <c r="H153" s="940">
        <v>1</v>
      </c>
      <c r="I153" s="940">
        <v>4135</v>
      </c>
      <c r="J153" s="940"/>
      <c r="K153" s="940"/>
      <c r="L153" s="940"/>
      <c r="M153" s="940"/>
      <c r="N153" s="940"/>
      <c r="O153" s="940"/>
      <c r="P153" s="931"/>
      <c r="Q153" s="941"/>
    </row>
    <row r="154" spans="1:17" ht="14.4" customHeight="1" x14ac:dyDescent="0.3">
      <c r="A154" s="928" t="s">
        <v>4661</v>
      </c>
      <c r="B154" s="930" t="s">
        <v>4662</v>
      </c>
      <c r="C154" s="930" t="s">
        <v>3662</v>
      </c>
      <c r="D154" s="930" t="s">
        <v>4705</v>
      </c>
      <c r="E154" s="930" t="s">
        <v>4706</v>
      </c>
      <c r="F154" s="940"/>
      <c r="G154" s="940"/>
      <c r="H154" s="940"/>
      <c r="I154" s="940"/>
      <c r="J154" s="940">
        <v>1</v>
      </c>
      <c r="K154" s="940">
        <v>279</v>
      </c>
      <c r="L154" s="940"/>
      <c r="M154" s="940">
        <v>279</v>
      </c>
      <c r="N154" s="940"/>
      <c r="O154" s="940"/>
      <c r="P154" s="931"/>
      <c r="Q154" s="941"/>
    </row>
    <row r="155" spans="1:17" ht="14.4" customHeight="1" x14ac:dyDescent="0.3">
      <c r="A155" s="928" t="s">
        <v>4661</v>
      </c>
      <c r="B155" s="930" t="s">
        <v>4662</v>
      </c>
      <c r="C155" s="930" t="s">
        <v>3662</v>
      </c>
      <c r="D155" s="930" t="s">
        <v>4707</v>
      </c>
      <c r="E155" s="930" t="s">
        <v>4708</v>
      </c>
      <c r="F155" s="940">
        <v>1</v>
      </c>
      <c r="G155" s="940">
        <v>3821</v>
      </c>
      <c r="H155" s="940">
        <v>1</v>
      </c>
      <c r="I155" s="940">
        <v>3821</v>
      </c>
      <c r="J155" s="940"/>
      <c r="K155" s="940"/>
      <c r="L155" s="940"/>
      <c r="M155" s="940"/>
      <c r="N155" s="940"/>
      <c r="O155" s="940"/>
      <c r="P155" s="931"/>
      <c r="Q155" s="941"/>
    </row>
    <row r="156" spans="1:17" ht="14.4" customHeight="1" x14ac:dyDescent="0.3">
      <c r="A156" s="928" t="s">
        <v>4661</v>
      </c>
      <c r="B156" s="930" t="s">
        <v>4662</v>
      </c>
      <c r="C156" s="930" t="s">
        <v>3662</v>
      </c>
      <c r="D156" s="930" t="s">
        <v>4709</v>
      </c>
      <c r="E156" s="930" t="s">
        <v>4710</v>
      </c>
      <c r="F156" s="940"/>
      <c r="G156" s="940"/>
      <c r="H156" s="940"/>
      <c r="I156" s="940"/>
      <c r="J156" s="940">
        <v>1</v>
      </c>
      <c r="K156" s="940">
        <v>1046</v>
      </c>
      <c r="L156" s="940"/>
      <c r="M156" s="940">
        <v>1046</v>
      </c>
      <c r="N156" s="940"/>
      <c r="O156" s="940"/>
      <c r="P156" s="931"/>
      <c r="Q156" s="941"/>
    </row>
    <row r="157" spans="1:17" ht="14.4" customHeight="1" x14ac:dyDescent="0.3">
      <c r="A157" s="928" t="s">
        <v>4661</v>
      </c>
      <c r="B157" s="930" t="s">
        <v>4662</v>
      </c>
      <c r="C157" s="930" t="s">
        <v>3662</v>
      </c>
      <c r="D157" s="930" t="s">
        <v>4711</v>
      </c>
      <c r="E157" s="930" t="s">
        <v>4712</v>
      </c>
      <c r="F157" s="940"/>
      <c r="G157" s="940"/>
      <c r="H157" s="940"/>
      <c r="I157" s="940"/>
      <c r="J157" s="940">
        <v>1</v>
      </c>
      <c r="K157" s="940">
        <v>1281</v>
      </c>
      <c r="L157" s="940"/>
      <c r="M157" s="940">
        <v>1281</v>
      </c>
      <c r="N157" s="940"/>
      <c r="O157" s="940"/>
      <c r="P157" s="931"/>
      <c r="Q157" s="941"/>
    </row>
    <row r="158" spans="1:17" ht="14.4" customHeight="1" x14ac:dyDescent="0.3">
      <c r="A158" s="928" t="s">
        <v>4661</v>
      </c>
      <c r="B158" s="930" t="s">
        <v>4662</v>
      </c>
      <c r="C158" s="930" t="s">
        <v>3662</v>
      </c>
      <c r="D158" s="930" t="s">
        <v>4713</v>
      </c>
      <c r="E158" s="930" t="s">
        <v>4714</v>
      </c>
      <c r="F158" s="940">
        <v>8</v>
      </c>
      <c r="G158" s="940">
        <v>40592</v>
      </c>
      <c r="H158" s="940">
        <v>1</v>
      </c>
      <c r="I158" s="940">
        <v>5074</v>
      </c>
      <c r="J158" s="940">
        <v>8</v>
      </c>
      <c r="K158" s="940">
        <v>40608</v>
      </c>
      <c r="L158" s="940">
        <v>1.0003941663381948</v>
      </c>
      <c r="M158" s="940">
        <v>5076</v>
      </c>
      <c r="N158" s="940">
        <v>5</v>
      </c>
      <c r="O158" s="940">
        <v>25785</v>
      </c>
      <c r="P158" s="931">
        <v>0.63522368939692553</v>
      </c>
      <c r="Q158" s="941">
        <v>5157</v>
      </c>
    </row>
    <row r="159" spans="1:17" ht="14.4" customHeight="1" x14ac:dyDescent="0.3">
      <c r="A159" s="928" t="s">
        <v>4661</v>
      </c>
      <c r="B159" s="930" t="s">
        <v>4662</v>
      </c>
      <c r="C159" s="930" t="s">
        <v>3662</v>
      </c>
      <c r="D159" s="930" t="s">
        <v>4715</v>
      </c>
      <c r="E159" s="930" t="s">
        <v>4716</v>
      </c>
      <c r="F159" s="940"/>
      <c r="G159" s="940"/>
      <c r="H159" s="940"/>
      <c r="I159" s="940"/>
      <c r="J159" s="940">
        <v>1</v>
      </c>
      <c r="K159" s="940">
        <v>5516</v>
      </c>
      <c r="L159" s="940"/>
      <c r="M159" s="940">
        <v>5516</v>
      </c>
      <c r="N159" s="940"/>
      <c r="O159" s="940"/>
      <c r="P159" s="931"/>
      <c r="Q159" s="941"/>
    </row>
    <row r="160" spans="1:17" ht="14.4" customHeight="1" x14ac:dyDescent="0.3">
      <c r="A160" s="928" t="s">
        <v>4661</v>
      </c>
      <c r="B160" s="930" t="s">
        <v>4662</v>
      </c>
      <c r="C160" s="930" t="s">
        <v>3662</v>
      </c>
      <c r="D160" s="930" t="s">
        <v>4717</v>
      </c>
      <c r="E160" s="930" t="s">
        <v>4718</v>
      </c>
      <c r="F160" s="940"/>
      <c r="G160" s="940"/>
      <c r="H160" s="940"/>
      <c r="I160" s="940"/>
      <c r="J160" s="940">
        <v>1</v>
      </c>
      <c r="K160" s="940">
        <v>752</v>
      </c>
      <c r="L160" s="940"/>
      <c r="M160" s="940">
        <v>752</v>
      </c>
      <c r="N160" s="940"/>
      <c r="O160" s="940"/>
      <c r="P160" s="931"/>
      <c r="Q160" s="941"/>
    </row>
    <row r="161" spans="1:17" ht="14.4" customHeight="1" x14ac:dyDescent="0.3">
      <c r="A161" s="928" t="s">
        <v>4661</v>
      </c>
      <c r="B161" s="930" t="s">
        <v>4662</v>
      </c>
      <c r="C161" s="930" t="s">
        <v>3662</v>
      </c>
      <c r="D161" s="930" t="s">
        <v>4719</v>
      </c>
      <c r="E161" s="930" t="s">
        <v>4720</v>
      </c>
      <c r="F161" s="940">
        <v>52</v>
      </c>
      <c r="G161" s="940">
        <v>9037</v>
      </c>
      <c r="H161" s="940">
        <v>1</v>
      </c>
      <c r="I161" s="940">
        <v>173.78846153846155</v>
      </c>
      <c r="J161" s="940">
        <v>68</v>
      </c>
      <c r="K161" s="940">
        <v>11900</v>
      </c>
      <c r="L161" s="940">
        <v>1.3168086754453912</v>
      </c>
      <c r="M161" s="940">
        <v>175</v>
      </c>
      <c r="N161" s="940">
        <v>60</v>
      </c>
      <c r="O161" s="940">
        <v>10620</v>
      </c>
      <c r="P161" s="931">
        <v>1.1751687506916011</v>
      </c>
      <c r="Q161" s="941">
        <v>177</v>
      </c>
    </row>
    <row r="162" spans="1:17" ht="14.4" customHeight="1" x14ac:dyDescent="0.3">
      <c r="A162" s="928" t="s">
        <v>4661</v>
      </c>
      <c r="B162" s="930" t="s">
        <v>4662</v>
      </c>
      <c r="C162" s="930" t="s">
        <v>3662</v>
      </c>
      <c r="D162" s="930" t="s">
        <v>4721</v>
      </c>
      <c r="E162" s="930" t="s">
        <v>4722</v>
      </c>
      <c r="F162" s="940">
        <v>21</v>
      </c>
      <c r="G162" s="940">
        <v>41964</v>
      </c>
      <c r="H162" s="940">
        <v>1</v>
      </c>
      <c r="I162" s="940">
        <v>1998.2857142857142</v>
      </c>
      <c r="J162" s="940">
        <v>32</v>
      </c>
      <c r="K162" s="940">
        <v>64032</v>
      </c>
      <c r="L162" s="940">
        <v>1.5258793251358307</v>
      </c>
      <c r="M162" s="940">
        <v>2001</v>
      </c>
      <c r="N162" s="940">
        <v>25</v>
      </c>
      <c r="O162" s="940">
        <v>51200</v>
      </c>
      <c r="P162" s="931">
        <v>1.2200934134019636</v>
      </c>
      <c r="Q162" s="941">
        <v>2048</v>
      </c>
    </row>
    <row r="163" spans="1:17" ht="14.4" customHeight="1" x14ac:dyDescent="0.3">
      <c r="A163" s="928" t="s">
        <v>4661</v>
      </c>
      <c r="B163" s="930" t="s">
        <v>4662</v>
      </c>
      <c r="C163" s="930" t="s">
        <v>3662</v>
      </c>
      <c r="D163" s="930" t="s">
        <v>4723</v>
      </c>
      <c r="E163" s="930" t="s">
        <v>4724</v>
      </c>
      <c r="F163" s="940">
        <v>2</v>
      </c>
      <c r="G163" s="940">
        <v>5390</v>
      </c>
      <c r="H163" s="940">
        <v>1</v>
      </c>
      <c r="I163" s="940">
        <v>2695</v>
      </c>
      <c r="J163" s="940">
        <v>4</v>
      </c>
      <c r="K163" s="940">
        <v>10784</v>
      </c>
      <c r="L163" s="940">
        <v>2.0007421150278293</v>
      </c>
      <c r="M163" s="940">
        <v>2696</v>
      </c>
      <c r="N163" s="940">
        <v>2</v>
      </c>
      <c r="O163" s="940">
        <v>5472</v>
      </c>
      <c r="P163" s="931">
        <v>1.0152133580705009</v>
      </c>
      <c r="Q163" s="941">
        <v>2736</v>
      </c>
    </row>
    <row r="164" spans="1:17" ht="14.4" customHeight="1" x14ac:dyDescent="0.3">
      <c r="A164" s="928" t="s">
        <v>4661</v>
      </c>
      <c r="B164" s="930" t="s">
        <v>4662</v>
      </c>
      <c r="C164" s="930" t="s">
        <v>3662</v>
      </c>
      <c r="D164" s="930" t="s">
        <v>4725</v>
      </c>
      <c r="E164" s="930" t="s">
        <v>4726</v>
      </c>
      <c r="F164" s="940">
        <v>1</v>
      </c>
      <c r="G164" s="940">
        <v>5186</v>
      </c>
      <c r="H164" s="940">
        <v>1</v>
      </c>
      <c r="I164" s="940">
        <v>5186</v>
      </c>
      <c r="J164" s="940"/>
      <c r="K164" s="940"/>
      <c r="L164" s="940"/>
      <c r="M164" s="940"/>
      <c r="N164" s="940"/>
      <c r="O164" s="940"/>
      <c r="P164" s="931"/>
      <c r="Q164" s="941"/>
    </row>
    <row r="165" spans="1:17" ht="14.4" customHeight="1" x14ac:dyDescent="0.3">
      <c r="A165" s="928" t="s">
        <v>4661</v>
      </c>
      <c r="B165" s="930" t="s">
        <v>4662</v>
      </c>
      <c r="C165" s="930" t="s">
        <v>3662</v>
      </c>
      <c r="D165" s="930" t="s">
        <v>4727</v>
      </c>
      <c r="E165" s="930" t="s">
        <v>4728</v>
      </c>
      <c r="F165" s="940">
        <v>7</v>
      </c>
      <c r="G165" s="940">
        <v>1057</v>
      </c>
      <c r="H165" s="940">
        <v>1</v>
      </c>
      <c r="I165" s="940">
        <v>151</v>
      </c>
      <c r="J165" s="940">
        <v>5</v>
      </c>
      <c r="K165" s="940">
        <v>755</v>
      </c>
      <c r="L165" s="940">
        <v>0.7142857142857143</v>
      </c>
      <c r="M165" s="940">
        <v>151</v>
      </c>
      <c r="N165" s="940">
        <v>5</v>
      </c>
      <c r="O165" s="940">
        <v>775</v>
      </c>
      <c r="P165" s="931">
        <v>0.73320719016083258</v>
      </c>
      <c r="Q165" s="941">
        <v>155</v>
      </c>
    </row>
    <row r="166" spans="1:17" ht="14.4" customHeight="1" x14ac:dyDescent="0.3">
      <c r="A166" s="928" t="s">
        <v>4661</v>
      </c>
      <c r="B166" s="930" t="s">
        <v>4662</v>
      </c>
      <c r="C166" s="930" t="s">
        <v>3662</v>
      </c>
      <c r="D166" s="930" t="s">
        <v>4729</v>
      </c>
      <c r="E166" s="930" t="s">
        <v>4730</v>
      </c>
      <c r="F166" s="940"/>
      <c r="G166" s="940"/>
      <c r="H166" s="940"/>
      <c r="I166" s="940"/>
      <c r="J166" s="940">
        <v>4</v>
      </c>
      <c r="K166" s="940">
        <v>780</v>
      </c>
      <c r="L166" s="940"/>
      <c r="M166" s="940">
        <v>195</v>
      </c>
      <c r="N166" s="940">
        <v>1</v>
      </c>
      <c r="O166" s="940">
        <v>199</v>
      </c>
      <c r="P166" s="931"/>
      <c r="Q166" s="941">
        <v>199</v>
      </c>
    </row>
    <row r="167" spans="1:17" ht="14.4" customHeight="1" x14ac:dyDescent="0.3">
      <c r="A167" s="928" t="s">
        <v>4661</v>
      </c>
      <c r="B167" s="930" t="s">
        <v>4662</v>
      </c>
      <c r="C167" s="930" t="s">
        <v>3662</v>
      </c>
      <c r="D167" s="930" t="s">
        <v>4731</v>
      </c>
      <c r="E167" s="930" t="s">
        <v>4732</v>
      </c>
      <c r="F167" s="940"/>
      <c r="G167" s="940"/>
      <c r="H167" s="940"/>
      <c r="I167" s="940"/>
      <c r="J167" s="940">
        <v>3</v>
      </c>
      <c r="K167" s="940">
        <v>600</v>
      </c>
      <c r="L167" s="940"/>
      <c r="M167" s="940">
        <v>200</v>
      </c>
      <c r="N167" s="940"/>
      <c r="O167" s="940"/>
      <c r="P167" s="931"/>
      <c r="Q167" s="941"/>
    </row>
    <row r="168" spans="1:17" ht="14.4" customHeight="1" x14ac:dyDescent="0.3">
      <c r="A168" s="928" t="s">
        <v>4661</v>
      </c>
      <c r="B168" s="930" t="s">
        <v>4662</v>
      </c>
      <c r="C168" s="930" t="s">
        <v>3662</v>
      </c>
      <c r="D168" s="930" t="s">
        <v>4733</v>
      </c>
      <c r="E168" s="930" t="s">
        <v>4734</v>
      </c>
      <c r="F168" s="940">
        <v>1</v>
      </c>
      <c r="G168" s="940">
        <v>415</v>
      </c>
      <c r="H168" s="940">
        <v>1</v>
      </c>
      <c r="I168" s="940">
        <v>415</v>
      </c>
      <c r="J168" s="940"/>
      <c r="K168" s="940"/>
      <c r="L168" s="940"/>
      <c r="M168" s="940"/>
      <c r="N168" s="940">
        <v>1</v>
      </c>
      <c r="O168" s="940">
        <v>426</v>
      </c>
      <c r="P168" s="931">
        <v>1.0265060240963855</v>
      </c>
      <c r="Q168" s="941">
        <v>426</v>
      </c>
    </row>
    <row r="169" spans="1:17" ht="14.4" customHeight="1" x14ac:dyDescent="0.3">
      <c r="A169" s="928" t="s">
        <v>4661</v>
      </c>
      <c r="B169" s="930" t="s">
        <v>4662</v>
      </c>
      <c r="C169" s="930" t="s">
        <v>3662</v>
      </c>
      <c r="D169" s="930" t="s">
        <v>4735</v>
      </c>
      <c r="E169" s="930" t="s">
        <v>4736</v>
      </c>
      <c r="F169" s="940">
        <v>40</v>
      </c>
      <c r="G169" s="940">
        <v>6349</v>
      </c>
      <c r="H169" s="940">
        <v>1</v>
      </c>
      <c r="I169" s="940">
        <v>158.72499999999999</v>
      </c>
      <c r="J169" s="940">
        <v>32</v>
      </c>
      <c r="K169" s="940">
        <v>5088</v>
      </c>
      <c r="L169" s="940">
        <v>0.80138604504646405</v>
      </c>
      <c r="M169" s="940">
        <v>159</v>
      </c>
      <c r="N169" s="940">
        <v>27</v>
      </c>
      <c r="O169" s="940">
        <v>4401</v>
      </c>
      <c r="P169" s="931">
        <v>0.69318002835092141</v>
      </c>
      <c r="Q169" s="941">
        <v>163</v>
      </c>
    </row>
    <row r="170" spans="1:17" ht="14.4" customHeight="1" x14ac:dyDescent="0.3">
      <c r="A170" s="928" t="s">
        <v>4661</v>
      </c>
      <c r="B170" s="930" t="s">
        <v>4662</v>
      </c>
      <c r="C170" s="930" t="s">
        <v>3662</v>
      </c>
      <c r="D170" s="930" t="s">
        <v>4737</v>
      </c>
      <c r="E170" s="930" t="s">
        <v>4738</v>
      </c>
      <c r="F170" s="940">
        <v>23</v>
      </c>
      <c r="G170" s="940">
        <v>48768</v>
      </c>
      <c r="H170" s="940">
        <v>1</v>
      </c>
      <c r="I170" s="940">
        <v>2120.3478260869565</v>
      </c>
      <c r="J170" s="940">
        <v>36</v>
      </c>
      <c r="K170" s="940">
        <v>76428</v>
      </c>
      <c r="L170" s="940">
        <v>1.5671751968503937</v>
      </c>
      <c r="M170" s="940">
        <v>2123</v>
      </c>
      <c r="N170" s="940">
        <v>32</v>
      </c>
      <c r="O170" s="940">
        <v>68928</v>
      </c>
      <c r="P170" s="931">
        <v>1.4133858267716535</v>
      </c>
      <c r="Q170" s="941">
        <v>2154</v>
      </c>
    </row>
    <row r="171" spans="1:17" ht="14.4" customHeight="1" x14ac:dyDescent="0.3">
      <c r="A171" s="928" t="s">
        <v>4661</v>
      </c>
      <c r="B171" s="930" t="s">
        <v>4662</v>
      </c>
      <c r="C171" s="930" t="s">
        <v>3662</v>
      </c>
      <c r="D171" s="930" t="s">
        <v>4739</v>
      </c>
      <c r="E171" s="930" t="s">
        <v>4708</v>
      </c>
      <c r="F171" s="940">
        <v>2</v>
      </c>
      <c r="G171" s="940">
        <v>3734</v>
      </c>
      <c r="H171" s="940">
        <v>1</v>
      </c>
      <c r="I171" s="940">
        <v>1867</v>
      </c>
      <c r="J171" s="940">
        <v>2</v>
      </c>
      <c r="K171" s="940">
        <v>3738</v>
      </c>
      <c r="L171" s="940">
        <v>1.0010712372790573</v>
      </c>
      <c r="M171" s="940">
        <v>1869</v>
      </c>
      <c r="N171" s="940"/>
      <c r="O171" s="940"/>
      <c r="P171" s="931"/>
      <c r="Q171" s="941"/>
    </row>
    <row r="172" spans="1:17" ht="14.4" customHeight="1" x14ac:dyDescent="0.3">
      <c r="A172" s="928" t="s">
        <v>4661</v>
      </c>
      <c r="B172" s="930" t="s">
        <v>4662</v>
      </c>
      <c r="C172" s="930" t="s">
        <v>3662</v>
      </c>
      <c r="D172" s="930" t="s">
        <v>4740</v>
      </c>
      <c r="E172" s="930" t="s">
        <v>4741</v>
      </c>
      <c r="F172" s="940">
        <v>1</v>
      </c>
      <c r="G172" s="940">
        <v>8395</v>
      </c>
      <c r="H172" s="940">
        <v>1</v>
      </c>
      <c r="I172" s="940">
        <v>8395</v>
      </c>
      <c r="J172" s="940">
        <v>1</v>
      </c>
      <c r="K172" s="940">
        <v>8399</v>
      </c>
      <c r="L172" s="940">
        <v>1.0004764740917214</v>
      </c>
      <c r="M172" s="940">
        <v>8399</v>
      </c>
      <c r="N172" s="940"/>
      <c r="O172" s="940"/>
      <c r="P172" s="931"/>
      <c r="Q172" s="941"/>
    </row>
    <row r="173" spans="1:17" ht="14.4" customHeight="1" x14ac:dyDescent="0.3">
      <c r="A173" s="928" t="s">
        <v>4661</v>
      </c>
      <c r="B173" s="930" t="s">
        <v>4662</v>
      </c>
      <c r="C173" s="930" t="s">
        <v>3662</v>
      </c>
      <c r="D173" s="930" t="s">
        <v>4742</v>
      </c>
      <c r="E173" s="930" t="s">
        <v>4743</v>
      </c>
      <c r="F173" s="940"/>
      <c r="G173" s="940"/>
      <c r="H173" s="940"/>
      <c r="I173" s="940"/>
      <c r="J173" s="940"/>
      <c r="K173" s="940"/>
      <c r="L173" s="940"/>
      <c r="M173" s="940"/>
      <c r="N173" s="940">
        <v>1</v>
      </c>
      <c r="O173" s="940">
        <v>2053</v>
      </c>
      <c r="P173" s="931"/>
      <c r="Q173" s="941">
        <v>2053</v>
      </c>
    </row>
    <row r="174" spans="1:17" ht="14.4" customHeight="1" x14ac:dyDescent="0.3">
      <c r="A174" s="928" t="s">
        <v>4744</v>
      </c>
      <c r="B174" s="930" t="s">
        <v>4745</v>
      </c>
      <c r="C174" s="930" t="s">
        <v>3662</v>
      </c>
      <c r="D174" s="930" t="s">
        <v>4746</v>
      </c>
      <c r="E174" s="930" t="s">
        <v>4747</v>
      </c>
      <c r="F174" s="940">
        <v>19</v>
      </c>
      <c r="G174" s="940">
        <v>3891</v>
      </c>
      <c r="H174" s="940">
        <v>1</v>
      </c>
      <c r="I174" s="940">
        <v>204.78947368421052</v>
      </c>
      <c r="J174" s="940">
        <v>28</v>
      </c>
      <c r="K174" s="940">
        <v>5768</v>
      </c>
      <c r="L174" s="940">
        <v>1.4823952711385249</v>
      </c>
      <c r="M174" s="940">
        <v>206</v>
      </c>
      <c r="N174" s="940">
        <v>48</v>
      </c>
      <c r="O174" s="940">
        <v>10128</v>
      </c>
      <c r="P174" s="931">
        <v>2.6029298380878951</v>
      </c>
      <c r="Q174" s="941">
        <v>211</v>
      </c>
    </row>
    <row r="175" spans="1:17" ht="14.4" customHeight="1" x14ac:dyDescent="0.3">
      <c r="A175" s="928" t="s">
        <v>4744</v>
      </c>
      <c r="B175" s="930" t="s">
        <v>4745</v>
      </c>
      <c r="C175" s="930" t="s">
        <v>3662</v>
      </c>
      <c r="D175" s="930" t="s">
        <v>4748</v>
      </c>
      <c r="E175" s="930" t="s">
        <v>4749</v>
      </c>
      <c r="F175" s="940">
        <v>12</v>
      </c>
      <c r="G175" s="940">
        <v>3504</v>
      </c>
      <c r="H175" s="940">
        <v>1</v>
      </c>
      <c r="I175" s="940">
        <v>292</v>
      </c>
      <c r="J175" s="940"/>
      <c r="K175" s="940"/>
      <c r="L175" s="940"/>
      <c r="M175" s="940"/>
      <c r="N175" s="940"/>
      <c r="O175" s="940"/>
      <c r="P175" s="931"/>
      <c r="Q175" s="941"/>
    </row>
    <row r="176" spans="1:17" ht="14.4" customHeight="1" x14ac:dyDescent="0.3">
      <c r="A176" s="928" t="s">
        <v>4744</v>
      </c>
      <c r="B176" s="930" t="s">
        <v>4745</v>
      </c>
      <c r="C176" s="930" t="s">
        <v>3662</v>
      </c>
      <c r="D176" s="930" t="s">
        <v>4750</v>
      </c>
      <c r="E176" s="930" t="s">
        <v>4751</v>
      </c>
      <c r="F176" s="940">
        <v>33</v>
      </c>
      <c r="G176" s="940">
        <v>4447</v>
      </c>
      <c r="H176" s="940">
        <v>1</v>
      </c>
      <c r="I176" s="940">
        <v>134.75757575757575</v>
      </c>
      <c r="J176" s="940">
        <v>36</v>
      </c>
      <c r="K176" s="940">
        <v>4860</v>
      </c>
      <c r="L176" s="940">
        <v>1.0928715988306723</v>
      </c>
      <c r="M176" s="940">
        <v>135</v>
      </c>
      <c r="N176" s="940">
        <v>30</v>
      </c>
      <c r="O176" s="940">
        <v>4110</v>
      </c>
      <c r="P176" s="931">
        <v>0.92421857431976617</v>
      </c>
      <c r="Q176" s="941">
        <v>137</v>
      </c>
    </row>
    <row r="177" spans="1:17" ht="14.4" customHeight="1" x14ac:dyDescent="0.3">
      <c r="A177" s="928" t="s">
        <v>4744</v>
      </c>
      <c r="B177" s="930" t="s">
        <v>4745</v>
      </c>
      <c r="C177" s="930" t="s">
        <v>3662</v>
      </c>
      <c r="D177" s="930" t="s">
        <v>4752</v>
      </c>
      <c r="E177" s="930" t="s">
        <v>4753</v>
      </c>
      <c r="F177" s="940">
        <v>1</v>
      </c>
      <c r="G177" s="940">
        <v>159</v>
      </c>
      <c r="H177" s="940">
        <v>1</v>
      </c>
      <c r="I177" s="940">
        <v>159</v>
      </c>
      <c r="J177" s="940"/>
      <c r="K177" s="940"/>
      <c r="L177" s="940"/>
      <c r="M177" s="940"/>
      <c r="N177" s="940"/>
      <c r="O177" s="940"/>
      <c r="P177" s="931"/>
      <c r="Q177" s="941"/>
    </row>
    <row r="178" spans="1:17" ht="14.4" customHeight="1" x14ac:dyDescent="0.3">
      <c r="A178" s="928" t="s">
        <v>4744</v>
      </c>
      <c r="B178" s="930" t="s">
        <v>4745</v>
      </c>
      <c r="C178" s="930" t="s">
        <v>3662</v>
      </c>
      <c r="D178" s="930" t="s">
        <v>4754</v>
      </c>
      <c r="E178" s="930" t="s">
        <v>4755</v>
      </c>
      <c r="F178" s="940">
        <v>7</v>
      </c>
      <c r="G178" s="940">
        <v>1852</v>
      </c>
      <c r="H178" s="940">
        <v>1</v>
      </c>
      <c r="I178" s="940">
        <v>264.57142857142856</v>
      </c>
      <c r="J178" s="940">
        <v>5</v>
      </c>
      <c r="K178" s="940">
        <v>1330</v>
      </c>
      <c r="L178" s="940">
        <v>0.71814254859611226</v>
      </c>
      <c r="M178" s="940">
        <v>266</v>
      </c>
      <c r="N178" s="940">
        <v>6</v>
      </c>
      <c r="O178" s="940">
        <v>1638</v>
      </c>
      <c r="P178" s="931">
        <v>0.8844492440604752</v>
      </c>
      <c r="Q178" s="941">
        <v>273</v>
      </c>
    </row>
    <row r="179" spans="1:17" ht="14.4" customHeight="1" x14ac:dyDescent="0.3">
      <c r="A179" s="928" t="s">
        <v>4744</v>
      </c>
      <c r="B179" s="930" t="s">
        <v>4745</v>
      </c>
      <c r="C179" s="930" t="s">
        <v>3662</v>
      </c>
      <c r="D179" s="930" t="s">
        <v>4756</v>
      </c>
      <c r="E179" s="930" t="s">
        <v>4757</v>
      </c>
      <c r="F179" s="940">
        <v>8</v>
      </c>
      <c r="G179" s="940">
        <v>1128</v>
      </c>
      <c r="H179" s="940">
        <v>1</v>
      </c>
      <c r="I179" s="940">
        <v>141</v>
      </c>
      <c r="J179" s="940">
        <v>7</v>
      </c>
      <c r="K179" s="940">
        <v>987</v>
      </c>
      <c r="L179" s="940">
        <v>0.875</v>
      </c>
      <c r="M179" s="940">
        <v>141</v>
      </c>
      <c r="N179" s="940">
        <v>6</v>
      </c>
      <c r="O179" s="940">
        <v>852</v>
      </c>
      <c r="P179" s="931">
        <v>0.75531914893617025</v>
      </c>
      <c r="Q179" s="941">
        <v>142</v>
      </c>
    </row>
    <row r="180" spans="1:17" ht="14.4" customHeight="1" x14ac:dyDescent="0.3">
      <c r="A180" s="928" t="s">
        <v>4744</v>
      </c>
      <c r="B180" s="930" t="s">
        <v>4745</v>
      </c>
      <c r="C180" s="930" t="s">
        <v>3662</v>
      </c>
      <c r="D180" s="930" t="s">
        <v>4758</v>
      </c>
      <c r="E180" s="930" t="s">
        <v>4757</v>
      </c>
      <c r="F180" s="940">
        <v>33</v>
      </c>
      <c r="G180" s="940">
        <v>2574</v>
      </c>
      <c r="H180" s="940">
        <v>1</v>
      </c>
      <c r="I180" s="940">
        <v>78</v>
      </c>
      <c r="J180" s="940">
        <v>36</v>
      </c>
      <c r="K180" s="940">
        <v>2808</v>
      </c>
      <c r="L180" s="940">
        <v>1.0909090909090908</v>
      </c>
      <c r="M180" s="940">
        <v>78</v>
      </c>
      <c r="N180" s="940">
        <v>30</v>
      </c>
      <c r="O180" s="940">
        <v>2340</v>
      </c>
      <c r="P180" s="931">
        <v>0.90909090909090906</v>
      </c>
      <c r="Q180" s="941">
        <v>78</v>
      </c>
    </row>
    <row r="181" spans="1:17" ht="14.4" customHeight="1" x14ac:dyDescent="0.3">
      <c r="A181" s="928" t="s">
        <v>4744</v>
      </c>
      <c r="B181" s="930" t="s">
        <v>4745</v>
      </c>
      <c r="C181" s="930" t="s">
        <v>3662</v>
      </c>
      <c r="D181" s="930" t="s">
        <v>4759</v>
      </c>
      <c r="E181" s="930" t="s">
        <v>4760</v>
      </c>
      <c r="F181" s="940">
        <v>8</v>
      </c>
      <c r="G181" s="940">
        <v>2448</v>
      </c>
      <c r="H181" s="940">
        <v>1</v>
      </c>
      <c r="I181" s="940">
        <v>306</v>
      </c>
      <c r="J181" s="940">
        <v>7</v>
      </c>
      <c r="K181" s="940">
        <v>2149</v>
      </c>
      <c r="L181" s="940">
        <v>0.877859477124183</v>
      </c>
      <c r="M181" s="940">
        <v>307</v>
      </c>
      <c r="N181" s="940">
        <v>6</v>
      </c>
      <c r="O181" s="940">
        <v>1878</v>
      </c>
      <c r="P181" s="931">
        <v>0.76715686274509809</v>
      </c>
      <c r="Q181" s="941">
        <v>313</v>
      </c>
    </row>
    <row r="182" spans="1:17" ht="14.4" customHeight="1" x14ac:dyDescent="0.3">
      <c r="A182" s="928" t="s">
        <v>4744</v>
      </c>
      <c r="B182" s="930" t="s">
        <v>4745</v>
      </c>
      <c r="C182" s="930" t="s">
        <v>3662</v>
      </c>
      <c r="D182" s="930" t="s">
        <v>4761</v>
      </c>
      <c r="E182" s="930" t="s">
        <v>4762</v>
      </c>
      <c r="F182" s="940">
        <v>33</v>
      </c>
      <c r="G182" s="940">
        <v>5306</v>
      </c>
      <c r="H182" s="940">
        <v>1</v>
      </c>
      <c r="I182" s="940">
        <v>160.78787878787878</v>
      </c>
      <c r="J182" s="940">
        <v>33</v>
      </c>
      <c r="K182" s="940">
        <v>5313</v>
      </c>
      <c r="L182" s="940">
        <v>1.0013192612137203</v>
      </c>
      <c r="M182" s="940">
        <v>161</v>
      </c>
      <c r="N182" s="940">
        <v>30</v>
      </c>
      <c r="O182" s="940">
        <v>4890</v>
      </c>
      <c r="P182" s="931">
        <v>0.92159819072747828</v>
      </c>
      <c r="Q182" s="941">
        <v>163</v>
      </c>
    </row>
    <row r="183" spans="1:17" ht="14.4" customHeight="1" x14ac:dyDescent="0.3">
      <c r="A183" s="928" t="s">
        <v>4744</v>
      </c>
      <c r="B183" s="930" t="s">
        <v>4745</v>
      </c>
      <c r="C183" s="930" t="s">
        <v>3662</v>
      </c>
      <c r="D183" s="930" t="s">
        <v>4763</v>
      </c>
      <c r="E183" s="930" t="s">
        <v>4747</v>
      </c>
      <c r="F183" s="940">
        <v>70</v>
      </c>
      <c r="G183" s="940">
        <v>4953</v>
      </c>
      <c r="H183" s="940">
        <v>1</v>
      </c>
      <c r="I183" s="940">
        <v>70.757142857142853</v>
      </c>
      <c r="J183" s="940">
        <v>70</v>
      </c>
      <c r="K183" s="940">
        <v>4970</v>
      </c>
      <c r="L183" s="940">
        <v>1.003432263274783</v>
      </c>
      <c r="M183" s="940">
        <v>71</v>
      </c>
      <c r="N183" s="940">
        <v>61</v>
      </c>
      <c r="O183" s="940">
        <v>4392</v>
      </c>
      <c r="P183" s="931">
        <v>0.88673531193216237</v>
      </c>
      <c r="Q183" s="941">
        <v>72</v>
      </c>
    </row>
    <row r="184" spans="1:17" ht="14.4" customHeight="1" x14ac:dyDescent="0.3">
      <c r="A184" s="928" t="s">
        <v>4744</v>
      </c>
      <c r="B184" s="930" t="s">
        <v>4745</v>
      </c>
      <c r="C184" s="930" t="s">
        <v>3662</v>
      </c>
      <c r="D184" s="930" t="s">
        <v>4764</v>
      </c>
      <c r="E184" s="930" t="s">
        <v>4765</v>
      </c>
      <c r="F184" s="940">
        <v>2</v>
      </c>
      <c r="G184" s="940">
        <v>2378</v>
      </c>
      <c r="H184" s="940">
        <v>1</v>
      </c>
      <c r="I184" s="940">
        <v>1189</v>
      </c>
      <c r="J184" s="940"/>
      <c r="K184" s="940"/>
      <c r="L184" s="940"/>
      <c r="M184" s="940"/>
      <c r="N184" s="940"/>
      <c r="O184" s="940"/>
      <c r="P184" s="931"/>
      <c r="Q184" s="941"/>
    </row>
    <row r="185" spans="1:17" ht="14.4" customHeight="1" x14ac:dyDescent="0.3">
      <c r="A185" s="928" t="s">
        <v>4744</v>
      </c>
      <c r="B185" s="930" t="s">
        <v>4745</v>
      </c>
      <c r="C185" s="930" t="s">
        <v>3662</v>
      </c>
      <c r="D185" s="930" t="s">
        <v>4766</v>
      </c>
      <c r="E185" s="930" t="s">
        <v>4767</v>
      </c>
      <c r="F185" s="940">
        <v>1</v>
      </c>
      <c r="G185" s="940">
        <v>108</v>
      </c>
      <c r="H185" s="940">
        <v>1</v>
      </c>
      <c r="I185" s="940">
        <v>108</v>
      </c>
      <c r="J185" s="940"/>
      <c r="K185" s="940"/>
      <c r="L185" s="940"/>
      <c r="M185" s="940"/>
      <c r="N185" s="940"/>
      <c r="O185" s="940"/>
      <c r="P185" s="931"/>
      <c r="Q185" s="941"/>
    </row>
    <row r="186" spans="1:17" ht="14.4" customHeight="1" x14ac:dyDescent="0.3">
      <c r="A186" s="928" t="s">
        <v>4768</v>
      </c>
      <c r="B186" s="930" t="s">
        <v>4769</v>
      </c>
      <c r="C186" s="930" t="s">
        <v>3662</v>
      </c>
      <c r="D186" s="930" t="s">
        <v>4770</v>
      </c>
      <c r="E186" s="930" t="s">
        <v>4771</v>
      </c>
      <c r="F186" s="940">
        <v>446</v>
      </c>
      <c r="G186" s="940">
        <v>23946</v>
      </c>
      <c r="H186" s="940">
        <v>1</v>
      </c>
      <c r="I186" s="940">
        <v>53.690582959641254</v>
      </c>
      <c r="J186" s="940">
        <v>484</v>
      </c>
      <c r="K186" s="940">
        <v>26136</v>
      </c>
      <c r="L186" s="940">
        <v>1.0914557754948635</v>
      </c>
      <c r="M186" s="940">
        <v>54</v>
      </c>
      <c r="N186" s="940">
        <v>546</v>
      </c>
      <c r="O186" s="940">
        <v>31668</v>
      </c>
      <c r="P186" s="931">
        <v>1.3224755700325732</v>
      </c>
      <c r="Q186" s="941">
        <v>58</v>
      </c>
    </row>
    <row r="187" spans="1:17" ht="14.4" customHeight="1" x14ac:dyDescent="0.3">
      <c r="A187" s="928" t="s">
        <v>4768</v>
      </c>
      <c r="B187" s="930" t="s">
        <v>4769</v>
      </c>
      <c r="C187" s="930" t="s">
        <v>3662</v>
      </c>
      <c r="D187" s="930" t="s">
        <v>4772</v>
      </c>
      <c r="E187" s="930" t="s">
        <v>4773</v>
      </c>
      <c r="F187" s="940">
        <v>42</v>
      </c>
      <c r="G187" s="940">
        <v>5104</v>
      </c>
      <c r="H187" s="940">
        <v>1</v>
      </c>
      <c r="I187" s="940">
        <v>121.52380952380952</v>
      </c>
      <c r="J187" s="940">
        <v>82</v>
      </c>
      <c r="K187" s="940">
        <v>10086</v>
      </c>
      <c r="L187" s="940">
        <v>1.9760971786833856</v>
      </c>
      <c r="M187" s="940">
        <v>123</v>
      </c>
      <c r="N187" s="940">
        <v>114</v>
      </c>
      <c r="O187" s="940">
        <v>14934</v>
      </c>
      <c r="P187" s="931">
        <v>2.9259404388714731</v>
      </c>
      <c r="Q187" s="941">
        <v>131</v>
      </c>
    </row>
    <row r="188" spans="1:17" ht="14.4" customHeight="1" x14ac:dyDescent="0.3">
      <c r="A188" s="928" t="s">
        <v>4768</v>
      </c>
      <c r="B188" s="930" t="s">
        <v>4769</v>
      </c>
      <c r="C188" s="930" t="s">
        <v>3662</v>
      </c>
      <c r="D188" s="930" t="s">
        <v>4774</v>
      </c>
      <c r="E188" s="930" t="s">
        <v>4775</v>
      </c>
      <c r="F188" s="940">
        <v>7</v>
      </c>
      <c r="G188" s="940">
        <v>2681</v>
      </c>
      <c r="H188" s="940">
        <v>1</v>
      </c>
      <c r="I188" s="940">
        <v>383</v>
      </c>
      <c r="J188" s="940">
        <v>12</v>
      </c>
      <c r="K188" s="940">
        <v>4608</v>
      </c>
      <c r="L188" s="940">
        <v>1.7187616560984706</v>
      </c>
      <c r="M188" s="940">
        <v>384</v>
      </c>
      <c r="N188" s="940">
        <v>35</v>
      </c>
      <c r="O188" s="940">
        <v>14245</v>
      </c>
      <c r="P188" s="931">
        <v>5.3133159268929502</v>
      </c>
      <c r="Q188" s="941">
        <v>407</v>
      </c>
    </row>
    <row r="189" spans="1:17" ht="14.4" customHeight="1" x14ac:dyDescent="0.3">
      <c r="A189" s="928" t="s">
        <v>4768</v>
      </c>
      <c r="B189" s="930" t="s">
        <v>4769</v>
      </c>
      <c r="C189" s="930" t="s">
        <v>3662</v>
      </c>
      <c r="D189" s="930" t="s">
        <v>4776</v>
      </c>
      <c r="E189" s="930" t="s">
        <v>4777</v>
      </c>
      <c r="F189" s="940">
        <v>54</v>
      </c>
      <c r="G189" s="940">
        <v>9177</v>
      </c>
      <c r="H189" s="940">
        <v>1</v>
      </c>
      <c r="I189" s="940">
        <v>169.94444444444446</v>
      </c>
      <c r="J189" s="940">
        <v>45</v>
      </c>
      <c r="K189" s="940">
        <v>7740</v>
      </c>
      <c r="L189" s="940">
        <v>0.84341288002615233</v>
      </c>
      <c r="M189" s="940">
        <v>172</v>
      </c>
      <c r="N189" s="940">
        <v>32</v>
      </c>
      <c r="O189" s="940">
        <v>5728</v>
      </c>
      <c r="P189" s="931">
        <v>0.6241691184482947</v>
      </c>
      <c r="Q189" s="941">
        <v>179</v>
      </c>
    </row>
    <row r="190" spans="1:17" ht="14.4" customHeight="1" x14ac:dyDescent="0.3">
      <c r="A190" s="928" t="s">
        <v>4768</v>
      </c>
      <c r="B190" s="930" t="s">
        <v>4769</v>
      </c>
      <c r="C190" s="930" t="s">
        <v>3662</v>
      </c>
      <c r="D190" s="930" t="s">
        <v>4778</v>
      </c>
      <c r="E190" s="930" t="s">
        <v>4779</v>
      </c>
      <c r="F190" s="940">
        <v>22</v>
      </c>
      <c r="G190" s="940">
        <v>7016</v>
      </c>
      <c r="H190" s="940">
        <v>1</v>
      </c>
      <c r="I190" s="940">
        <v>318.90909090909093</v>
      </c>
      <c r="J190" s="940">
        <v>42</v>
      </c>
      <c r="K190" s="940">
        <v>13524</v>
      </c>
      <c r="L190" s="940">
        <v>1.927594070695553</v>
      </c>
      <c r="M190" s="940">
        <v>322</v>
      </c>
      <c r="N190" s="940">
        <v>42</v>
      </c>
      <c r="O190" s="940">
        <v>14070</v>
      </c>
      <c r="P190" s="931">
        <v>2.0054161915621438</v>
      </c>
      <c r="Q190" s="941">
        <v>335</v>
      </c>
    </row>
    <row r="191" spans="1:17" ht="14.4" customHeight="1" x14ac:dyDescent="0.3">
      <c r="A191" s="928" t="s">
        <v>4768</v>
      </c>
      <c r="B191" s="930" t="s">
        <v>4769</v>
      </c>
      <c r="C191" s="930" t="s">
        <v>3662</v>
      </c>
      <c r="D191" s="930" t="s">
        <v>4780</v>
      </c>
      <c r="E191" s="930" t="s">
        <v>4781</v>
      </c>
      <c r="F191" s="940">
        <v>1</v>
      </c>
      <c r="G191" s="940">
        <v>435</v>
      </c>
      <c r="H191" s="940">
        <v>1</v>
      </c>
      <c r="I191" s="940">
        <v>435</v>
      </c>
      <c r="J191" s="940">
        <v>1</v>
      </c>
      <c r="K191" s="940">
        <v>439</v>
      </c>
      <c r="L191" s="940">
        <v>1.0091954022988505</v>
      </c>
      <c r="M191" s="940">
        <v>439</v>
      </c>
      <c r="N191" s="940"/>
      <c r="O191" s="940"/>
      <c r="P191" s="931"/>
      <c r="Q191" s="941"/>
    </row>
    <row r="192" spans="1:17" ht="14.4" customHeight="1" x14ac:dyDescent="0.3">
      <c r="A192" s="928" t="s">
        <v>4768</v>
      </c>
      <c r="B192" s="930" t="s">
        <v>4769</v>
      </c>
      <c r="C192" s="930" t="s">
        <v>3662</v>
      </c>
      <c r="D192" s="930" t="s">
        <v>4782</v>
      </c>
      <c r="E192" s="930" t="s">
        <v>4783</v>
      </c>
      <c r="F192" s="940">
        <v>112</v>
      </c>
      <c r="G192" s="940">
        <v>38010</v>
      </c>
      <c r="H192" s="940">
        <v>1</v>
      </c>
      <c r="I192" s="940">
        <v>339.375</v>
      </c>
      <c r="J192" s="940">
        <v>113</v>
      </c>
      <c r="K192" s="940">
        <v>38533</v>
      </c>
      <c r="L192" s="940">
        <v>1.0137595369639569</v>
      </c>
      <c r="M192" s="940">
        <v>341</v>
      </c>
      <c r="N192" s="940">
        <v>134</v>
      </c>
      <c r="O192" s="940">
        <v>46766</v>
      </c>
      <c r="P192" s="931">
        <v>1.2303604314654037</v>
      </c>
      <c r="Q192" s="941">
        <v>349</v>
      </c>
    </row>
    <row r="193" spans="1:17" ht="14.4" customHeight="1" x14ac:dyDescent="0.3">
      <c r="A193" s="928" t="s">
        <v>4768</v>
      </c>
      <c r="B193" s="930" t="s">
        <v>4769</v>
      </c>
      <c r="C193" s="930" t="s">
        <v>3662</v>
      </c>
      <c r="D193" s="930" t="s">
        <v>4784</v>
      </c>
      <c r="E193" s="930" t="s">
        <v>4785</v>
      </c>
      <c r="F193" s="940"/>
      <c r="G193" s="940"/>
      <c r="H193" s="940"/>
      <c r="I193" s="940"/>
      <c r="J193" s="940"/>
      <c r="K193" s="940"/>
      <c r="L193" s="940"/>
      <c r="M193" s="940"/>
      <c r="N193" s="940">
        <v>1</v>
      </c>
      <c r="O193" s="940">
        <v>6226</v>
      </c>
      <c r="P193" s="931"/>
      <c r="Q193" s="941">
        <v>6226</v>
      </c>
    </row>
    <row r="194" spans="1:17" ht="14.4" customHeight="1" x14ac:dyDescent="0.3">
      <c r="A194" s="928" t="s">
        <v>4768</v>
      </c>
      <c r="B194" s="930" t="s">
        <v>4769</v>
      </c>
      <c r="C194" s="930" t="s">
        <v>3662</v>
      </c>
      <c r="D194" s="930" t="s">
        <v>4786</v>
      </c>
      <c r="E194" s="930" t="s">
        <v>4787</v>
      </c>
      <c r="F194" s="940">
        <v>8</v>
      </c>
      <c r="G194" s="940">
        <v>872</v>
      </c>
      <c r="H194" s="940">
        <v>1</v>
      </c>
      <c r="I194" s="940">
        <v>109</v>
      </c>
      <c r="J194" s="940">
        <v>5</v>
      </c>
      <c r="K194" s="940">
        <v>545</v>
      </c>
      <c r="L194" s="940">
        <v>0.625</v>
      </c>
      <c r="M194" s="940">
        <v>109</v>
      </c>
      <c r="N194" s="940">
        <v>20</v>
      </c>
      <c r="O194" s="940">
        <v>2340</v>
      </c>
      <c r="P194" s="931">
        <v>2.6834862385321099</v>
      </c>
      <c r="Q194" s="941">
        <v>117</v>
      </c>
    </row>
    <row r="195" spans="1:17" ht="14.4" customHeight="1" x14ac:dyDescent="0.3">
      <c r="A195" s="928" t="s">
        <v>4768</v>
      </c>
      <c r="B195" s="930" t="s">
        <v>4769</v>
      </c>
      <c r="C195" s="930" t="s">
        <v>3662</v>
      </c>
      <c r="D195" s="930" t="s">
        <v>4788</v>
      </c>
      <c r="E195" s="930" t="s">
        <v>4789</v>
      </c>
      <c r="F195" s="940"/>
      <c r="G195" s="940"/>
      <c r="H195" s="940"/>
      <c r="I195" s="940"/>
      <c r="J195" s="940"/>
      <c r="K195" s="940"/>
      <c r="L195" s="940"/>
      <c r="M195" s="940"/>
      <c r="N195" s="940">
        <v>2</v>
      </c>
      <c r="O195" s="940">
        <v>98</v>
      </c>
      <c r="P195" s="931"/>
      <c r="Q195" s="941">
        <v>49</v>
      </c>
    </row>
    <row r="196" spans="1:17" ht="14.4" customHeight="1" x14ac:dyDescent="0.3">
      <c r="A196" s="928" t="s">
        <v>4768</v>
      </c>
      <c r="B196" s="930" t="s">
        <v>4769</v>
      </c>
      <c r="C196" s="930" t="s">
        <v>3662</v>
      </c>
      <c r="D196" s="930" t="s">
        <v>4790</v>
      </c>
      <c r="E196" s="930" t="s">
        <v>4791</v>
      </c>
      <c r="F196" s="940"/>
      <c r="G196" s="940"/>
      <c r="H196" s="940"/>
      <c r="I196" s="940"/>
      <c r="J196" s="940">
        <v>1</v>
      </c>
      <c r="K196" s="940">
        <v>376</v>
      </c>
      <c r="L196" s="940"/>
      <c r="M196" s="940">
        <v>376</v>
      </c>
      <c r="N196" s="940"/>
      <c r="O196" s="940"/>
      <c r="P196" s="931"/>
      <c r="Q196" s="941"/>
    </row>
    <row r="197" spans="1:17" ht="14.4" customHeight="1" x14ac:dyDescent="0.3">
      <c r="A197" s="928" t="s">
        <v>4768</v>
      </c>
      <c r="B197" s="930" t="s">
        <v>4769</v>
      </c>
      <c r="C197" s="930" t="s">
        <v>3662</v>
      </c>
      <c r="D197" s="930" t="s">
        <v>4792</v>
      </c>
      <c r="E197" s="930" t="s">
        <v>4793</v>
      </c>
      <c r="F197" s="940">
        <v>8</v>
      </c>
      <c r="G197" s="940">
        <v>296</v>
      </c>
      <c r="H197" s="940">
        <v>1</v>
      </c>
      <c r="I197" s="940">
        <v>37</v>
      </c>
      <c r="J197" s="940">
        <v>6</v>
      </c>
      <c r="K197" s="940">
        <v>222</v>
      </c>
      <c r="L197" s="940">
        <v>0.75</v>
      </c>
      <c r="M197" s="940">
        <v>37</v>
      </c>
      <c r="N197" s="940">
        <v>16</v>
      </c>
      <c r="O197" s="940">
        <v>608</v>
      </c>
      <c r="P197" s="931">
        <v>2.0540540540540539</v>
      </c>
      <c r="Q197" s="941">
        <v>38</v>
      </c>
    </row>
    <row r="198" spans="1:17" ht="14.4" customHeight="1" x14ac:dyDescent="0.3">
      <c r="A198" s="928" t="s">
        <v>4768</v>
      </c>
      <c r="B198" s="930" t="s">
        <v>4769</v>
      </c>
      <c r="C198" s="930" t="s">
        <v>3662</v>
      </c>
      <c r="D198" s="930" t="s">
        <v>4794</v>
      </c>
      <c r="E198" s="930" t="s">
        <v>4795</v>
      </c>
      <c r="F198" s="940"/>
      <c r="G198" s="940"/>
      <c r="H198" s="940"/>
      <c r="I198" s="940"/>
      <c r="J198" s="940">
        <v>1</v>
      </c>
      <c r="K198" s="940">
        <v>255</v>
      </c>
      <c r="L198" s="940"/>
      <c r="M198" s="940">
        <v>255</v>
      </c>
      <c r="N198" s="940"/>
      <c r="O198" s="940"/>
      <c r="P198" s="931"/>
      <c r="Q198" s="941"/>
    </row>
    <row r="199" spans="1:17" ht="14.4" customHeight="1" x14ac:dyDescent="0.3">
      <c r="A199" s="928" t="s">
        <v>4768</v>
      </c>
      <c r="B199" s="930" t="s">
        <v>4769</v>
      </c>
      <c r="C199" s="930" t="s">
        <v>3662</v>
      </c>
      <c r="D199" s="930" t="s">
        <v>4416</v>
      </c>
      <c r="E199" s="930" t="s">
        <v>4417</v>
      </c>
      <c r="F199" s="940">
        <v>5</v>
      </c>
      <c r="G199" s="940">
        <v>3352</v>
      </c>
      <c r="H199" s="940">
        <v>1</v>
      </c>
      <c r="I199" s="940">
        <v>670.4</v>
      </c>
      <c r="J199" s="940"/>
      <c r="K199" s="940"/>
      <c r="L199" s="940"/>
      <c r="M199" s="940"/>
      <c r="N199" s="940">
        <v>1</v>
      </c>
      <c r="O199" s="940">
        <v>704</v>
      </c>
      <c r="P199" s="931">
        <v>0.21002386634844869</v>
      </c>
      <c r="Q199" s="941">
        <v>704</v>
      </c>
    </row>
    <row r="200" spans="1:17" ht="14.4" customHeight="1" x14ac:dyDescent="0.3">
      <c r="A200" s="928" t="s">
        <v>4768</v>
      </c>
      <c r="B200" s="930" t="s">
        <v>4769</v>
      </c>
      <c r="C200" s="930" t="s">
        <v>3662</v>
      </c>
      <c r="D200" s="930" t="s">
        <v>4796</v>
      </c>
      <c r="E200" s="930" t="s">
        <v>4797</v>
      </c>
      <c r="F200" s="940">
        <v>186</v>
      </c>
      <c r="G200" s="940">
        <v>52647</v>
      </c>
      <c r="H200" s="940">
        <v>1</v>
      </c>
      <c r="I200" s="940">
        <v>283.04838709677421</v>
      </c>
      <c r="J200" s="940">
        <v>216</v>
      </c>
      <c r="K200" s="940">
        <v>61560</v>
      </c>
      <c r="L200" s="940">
        <v>1.1692973958630122</v>
      </c>
      <c r="M200" s="940">
        <v>285</v>
      </c>
      <c r="N200" s="940">
        <v>233</v>
      </c>
      <c r="O200" s="940">
        <v>70832</v>
      </c>
      <c r="P200" s="931">
        <v>1.3454137937584287</v>
      </c>
      <c r="Q200" s="941">
        <v>304</v>
      </c>
    </row>
    <row r="201" spans="1:17" ht="14.4" customHeight="1" x14ac:dyDescent="0.3">
      <c r="A201" s="928" t="s">
        <v>4768</v>
      </c>
      <c r="B201" s="930" t="s">
        <v>4769</v>
      </c>
      <c r="C201" s="930" t="s">
        <v>3662</v>
      </c>
      <c r="D201" s="930" t="s">
        <v>4798</v>
      </c>
      <c r="E201" s="930" t="s">
        <v>4799</v>
      </c>
      <c r="F201" s="940">
        <v>52</v>
      </c>
      <c r="G201" s="940">
        <v>23852</v>
      </c>
      <c r="H201" s="940">
        <v>1</v>
      </c>
      <c r="I201" s="940">
        <v>458.69230769230768</v>
      </c>
      <c r="J201" s="940">
        <v>72</v>
      </c>
      <c r="K201" s="940">
        <v>33264</v>
      </c>
      <c r="L201" s="940">
        <v>1.3946000335401643</v>
      </c>
      <c r="M201" s="940">
        <v>462</v>
      </c>
      <c r="N201" s="940">
        <v>101</v>
      </c>
      <c r="O201" s="940">
        <v>49894</v>
      </c>
      <c r="P201" s="931">
        <v>2.0918161998993794</v>
      </c>
      <c r="Q201" s="941">
        <v>494</v>
      </c>
    </row>
    <row r="202" spans="1:17" ht="14.4" customHeight="1" x14ac:dyDescent="0.3">
      <c r="A202" s="928" t="s">
        <v>4768</v>
      </c>
      <c r="B202" s="930" t="s">
        <v>4769</v>
      </c>
      <c r="C202" s="930" t="s">
        <v>3662</v>
      </c>
      <c r="D202" s="930" t="s">
        <v>4800</v>
      </c>
      <c r="E202" s="930" t="s">
        <v>4801</v>
      </c>
      <c r="F202" s="940">
        <v>241</v>
      </c>
      <c r="G202" s="940">
        <v>84882</v>
      </c>
      <c r="H202" s="940">
        <v>1</v>
      </c>
      <c r="I202" s="940">
        <v>352.20746887966806</v>
      </c>
      <c r="J202" s="940">
        <v>266</v>
      </c>
      <c r="K202" s="940">
        <v>94696</v>
      </c>
      <c r="L202" s="940">
        <v>1.1156193303645061</v>
      </c>
      <c r="M202" s="940">
        <v>356</v>
      </c>
      <c r="N202" s="940">
        <v>305</v>
      </c>
      <c r="O202" s="940">
        <v>112850</v>
      </c>
      <c r="P202" s="931">
        <v>1.3294927075233853</v>
      </c>
      <c r="Q202" s="941">
        <v>370</v>
      </c>
    </row>
    <row r="203" spans="1:17" ht="14.4" customHeight="1" x14ac:dyDescent="0.3">
      <c r="A203" s="928" t="s">
        <v>4768</v>
      </c>
      <c r="B203" s="930" t="s">
        <v>4769</v>
      </c>
      <c r="C203" s="930" t="s">
        <v>3662</v>
      </c>
      <c r="D203" s="930" t="s">
        <v>4802</v>
      </c>
      <c r="E203" s="930" t="s">
        <v>4803</v>
      </c>
      <c r="F203" s="940">
        <v>9</v>
      </c>
      <c r="G203" s="940">
        <v>935</v>
      </c>
      <c r="H203" s="940">
        <v>1</v>
      </c>
      <c r="I203" s="940">
        <v>103.88888888888889</v>
      </c>
      <c r="J203" s="940">
        <v>11</v>
      </c>
      <c r="K203" s="940">
        <v>1155</v>
      </c>
      <c r="L203" s="940">
        <v>1.2352941176470589</v>
      </c>
      <c r="M203" s="940">
        <v>105</v>
      </c>
      <c r="N203" s="940">
        <v>1</v>
      </c>
      <c r="O203" s="940">
        <v>111</v>
      </c>
      <c r="P203" s="931">
        <v>0.11871657754010695</v>
      </c>
      <c r="Q203" s="941">
        <v>111</v>
      </c>
    </row>
    <row r="204" spans="1:17" ht="14.4" customHeight="1" x14ac:dyDescent="0.3">
      <c r="A204" s="928" t="s">
        <v>4768</v>
      </c>
      <c r="B204" s="930" t="s">
        <v>4769</v>
      </c>
      <c r="C204" s="930" t="s">
        <v>3662</v>
      </c>
      <c r="D204" s="930" t="s">
        <v>4804</v>
      </c>
      <c r="E204" s="930" t="s">
        <v>4805</v>
      </c>
      <c r="F204" s="940">
        <v>10</v>
      </c>
      <c r="G204" s="940">
        <v>1158</v>
      </c>
      <c r="H204" s="940">
        <v>1</v>
      </c>
      <c r="I204" s="940">
        <v>115.8</v>
      </c>
      <c r="J204" s="940">
        <v>6</v>
      </c>
      <c r="K204" s="940">
        <v>702</v>
      </c>
      <c r="L204" s="940">
        <v>0.60621761658031093</v>
      </c>
      <c r="M204" s="940">
        <v>117</v>
      </c>
      <c r="N204" s="940">
        <v>4</v>
      </c>
      <c r="O204" s="940">
        <v>500</v>
      </c>
      <c r="P204" s="931">
        <v>0.43177892918825561</v>
      </c>
      <c r="Q204" s="941">
        <v>125</v>
      </c>
    </row>
    <row r="205" spans="1:17" ht="14.4" customHeight="1" x14ac:dyDescent="0.3">
      <c r="A205" s="928" t="s">
        <v>4768</v>
      </c>
      <c r="B205" s="930" t="s">
        <v>4769</v>
      </c>
      <c r="C205" s="930" t="s">
        <v>3662</v>
      </c>
      <c r="D205" s="930" t="s">
        <v>4806</v>
      </c>
      <c r="E205" s="930" t="s">
        <v>4807</v>
      </c>
      <c r="F205" s="940">
        <v>10</v>
      </c>
      <c r="G205" s="940">
        <v>4606</v>
      </c>
      <c r="H205" s="940">
        <v>1</v>
      </c>
      <c r="I205" s="940">
        <v>460.6</v>
      </c>
      <c r="J205" s="940">
        <v>20</v>
      </c>
      <c r="K205" s="940">
        <v>9260</v>
      </c>
      <c r="L205" s="940">
        <v>2.0104211897524968</v>
      </c>
      <c r="M205" s="940">
        <v>463</v>
      </c>
      <c r="N205" s="940">
        <v>36</v>
      </c>
      <c r="O205" s="940">
        <v>17820</v>
      </c>
      <c r="P205" s="931">
        <v>3.868866695614416</v>
      </c>
      <c r="Q205" s="941">
        <v>495</v>
      </c>
    </row>
    <row r="206" spans="1:17" ht="14.4" customHeight="1" x14ac:dyDescent="0.3">
      <c r="A206" s="928" t="s">
        <v>4768</v>
      </c>
      <c r="B206" s="930" t="s">
        <v>4769</v>
      </c>
      <c r="C206" s="930" t="s">
        <v>3662</v>
      </c>
      <c r="D206" s="930" t="s">
        <v>4460</v>
      </c>
      <c r="E206" s="930" t="s">
        <v>4461</v>
      </c>
      <c r="F206" s="940">
        <v>3</v>
      </c>
      <c r="G206" s="940">
        <v>3767</v>
      </c>
      <c r="H206" s="940">
        <v>1</v>
      </c>
      <c r="I206" s="940">
        <v>1255.6666666666667</v>
      </c>
      <c r="J206" s="940">
        <v>2</v>
      </c>
      <c r="K206" s="940">
        <v>2536</v>
      </c>
      <c r="L206" s="940">
        <v>0.67321475975577383</v>
      </c>
      <c r="M206" s="940">
        <v>1268</v>
      </c>
      <c r="N206" s="940"/>
      <c r="O206" s="940"/>
      <c r="P206" s="931"/>
      <c r="Q206" s="941"/>
    </row>
    <row r="207" spans="1:17" ht="14.4" customHeight="1" x14ac:dyDescent="0.3">
      <c r="A207" s="928" t="s">
        <v>4768</v>
      </c>
      <c r="B207" s="930" t="s">
        <v>4769</v>
      </c>
      <c r="C207" s="930" t="s">
        <v>3662</v>
      </c>
      <c r="D207" s="930" t="s">
        <v>2570</v>
      </c>
      <c r="E207" s="930" t="s">
        <v>4808</v>
      </c>
      <c r="F207" s="940">
        <v>13</v>
      </c>
      <c r="G207" s="940">
        <v>5627</v>
      </c>
      <c r="H207" s="940">
        <v>1</v>
      </c>
      <c r="I207" s="940">
        <v>432.84615384615387</v>
      </c>
      <c r="J207" s="940">
        <v>42</v>
      </c>
      <c r="K207" s="940">
        <v>18354</v>
      </c>
      <c r="L207" s="940">
        <v>3.2617735916118713</v>
      </c>
      <c r="M207" s="940">
        <v>437</v>
      </c>
      <c r="N207" s="940">
        <v>13</v>
      </c>
      <c r="O207" s="940">
        <v>5928</v>
      </c>
      <c r="P207" s="931">
        <v>1.0534920917007287</v>
      </c>
      <c r="Q207" s="941">
        <v>456</v>
      </c>
    </row>
    <row r="208" spans="1:17" ht="14.4" customHeight="1" x14ac:dyDescent="0.3">
      <c r="A208" s="928" t="s">
        <v>4768</v>
      </c>
      <c r="B208" s="930" t="s">
        <v>4769</v>
      </c>
      <c r="C208" s="930" t="s">
        <v>3662</v>
      </c>
      <c r="D208" s="930" t="s">
        <v>4809</v>
      </c>
      <c r="E208" s="930" t="s">
        <v>4810</v>
      </c>
      <c r="F208" s="940">
        <v>114</v>
      </c>
      <c r="G208" s="940">
        <v>6124</v>
      </c>
      <c r="H208" s="940">
        <v>1</v>
      </c>
      <c r="I208" s="940">
        <v>53.719298245614034</v>
      </c>
      <c r="J208" s="940">
        <v>124</v>
      </c>
      <c r="K208" s="940">
        <v>6696</v>
      </c>
      <c r="L208" s="940">
        <v>1.093403004572175</v>
      </c>
      <c r="M208" s="940">
        <v>54</v>
      </c>
      <c r="N208" s="940">
        <v>96</v>
      </c>
      <c r="O208" s="940">
        <v>5568</v>
      </c>
      <c r="P208" s="931">
        <v>0.90920966688438931</v>
      </c>
      <c r="Q208" s="941">
        <v>58</v>
      </c>
    </row>
    <row r="209" spans="1:17" ht="14.4" customHeight="1" x14ac:dyDescent="0.3">
      <c r="A209" s="928" t="s">
        <v>4768</v>
      </c>
      <c r="B209" s="930" t="s">
        <v>4769</v>
      </c>
      <c r="C209" s="930" t="s">
        <v>3662</v>
      </c>
      <c r="D209" s="930" t="s">
        <v>4811</v>
      </c>
      <c r="E209" s="930" t="s">
        <v>4812</v>
      </c>
      <c r="F209" s="940">
        <v>383</v>
      </c>
      <c r="G209" s="940">
        <v>64062</v>
      </c>
      <c r="H209" s="940">
        <v>1</v>
      </c>
      <c r="I209" s="940">
        <v>167.26370757180158</v>
      </c>
      <c r="J209" s="940">
        <v>588</v>
      </c>
      <c r="K209" s="940">
        <v>99372</v>
      </c>
      <c r="L209" s="940">
        <v>1.5511847897349442</v>
      </c>
      <c r="M209" s="940">
        <v>169</v>
      </c>
      <c r="N209" s="940">
        <v>613</v>
      </c>
      <c r="O209" s="940">
        <v>107275</v>
      </c>
      <c r="P209" s="931">
        <v>1.6745496550216978</v>
      </c>
      <c r="Q209" s="941">
        <v>175</v>
      </c>
    </row>
    <row r="210" spans="1:17" ht="14.4" customHeight="1" x14ac:dyDescent="0.3">
      <c r="A210" s="928" t="s">
        <v>4768</v>
      </c>
      <c r="B210" s="930" t="s">
        <v>4769</v>
      </c>
      <c r="C210" s="930" t="s">
        <v>3662</v>
      </c>
      <c r="D210" s="930" t="s">
        <v>4420</v>
      </c>
      <c r="E210" s="930" t="s">
        <v>4421</v>
      </c>
      <c r="F210" s="940">
        <v>1</v>
      </c>
      <c r="G210" s="940">
        <v>79</v>
      </c>
      <c r="H210" s="940">
        <v>1</v>
      </c>
      <c r="I210" s="940">
        <v>79</v>
      </c>
      <c r="J210" s="940">
        <v>7</v>
      </c>
      <c r="K210" s="940">
        <v>567</v>
      </c>
      <c r="L210" s="940">
        <v>7.1772151898734178</v>
      </c>
      <c r="M210" s="940">
        <v>81</v>
      </c>
      <c r="N210" s="940">
        <v>12</v>
      </c>
      <c r="O210" s="940">
        <v>1020</v>
      </c>
      <c r="P210" s="931">
        <v>12.911392405063291</v>
      </c>
      <c r="Q210" s="941">
        <v>85</v>
      </c>
    </row>
    <row r="211" spans="1:17" ht="14.4" customHeight="1" x14ac:dyDescent="0.3">
      <c r="A211" s="928" t="s">
        <v>4768</v>
      </c>
      <c r="B211" s="930" t="s">
        <v>4769</v>
      </c>
      <c r="C211" s="930" t="s">
        <v>3662</v>
      </c>
      <c r="D211" s="930" t="s">
        <v>4422</v>
      </c>
      <c r="E211" s="930" t="s">
        <v>4423</v>
      </c>
      <c r="F211" s="940"/>
      <c r="G211" s="940"/>
      <c r="H211" s="940"/>
      <c r="I211" s="940"/>
      <c r="J211" s="940">
        <v>6</v>
      </c>
      <c r="K211" s="940">
        <v>996</v>
      </c>
      <c r="L211" s="940"/>
      <c r="M211" s="940">
        <v>166</v>
      </c>
      <c r="N211" s="940">
        <v>7</v>
      </c>
      <c r="O211" s="940">
        <v>1246</v>
      </c>
      <c r="P211" s="931"/>
      <c r="Q211" s="941">
        <v>178</v>
      </c>
    </row>
    <row r="212" spans="1:17" ht="14.4" customHeight="1" x14ac:dyDescent="0.3">
      <c r="A212" s="928" t="s">
        <v>4768</v>
      </c>
      <c r="B212" s="930" t="s">
        <v>4769</v>
      </c>
      <c r="C212" s="930" t="s">
        <v>3662</v>
      </c>
      <c r="D212" s="930" t="s">
        <v>4813</v>
      </c>
      <c r="E212" s="930" t="s">
        <v>4814</v>
      </c>
      <c r="F212" s="940">
        <v>38</v>
      </c>
      <c r="G212" s="940">
        <v>6100</v>
      </c>
      <c r="H212" s="940">
        <v>1</v>
      </c>
      <c r="I212" s="940">
        <v>160.52631578947367</v>
      </c>
      <c r="J212" s="940">
        <v>20</v>
      </c>
      <c r="K212" s="940">
        <v>3260</v>
      </c>
      <c r="L212" s="940">
        <v>0.53442622950819674</v>
      </c>
      <c r="M212" s="940">
        <v>163</v>
      </c>
      <c r="N212" s="940">
        <v>19</v>
      </c>
      <c r="O212" s="940">
        <v>3211</v>
      </c>
      <c r="P212" s="931">
        <v>0.52639344262295085</v>
      </c>
      <c r="Q212" s="941">
        <v>169</v>
      </c>
    </row>
    <row r="213" spans="1:17" ht="14.4" customHeight="1" x14ac:dyDescent="0.3">
      <c r="A213" s="928" t="s">
        <v>4768</v>
      </c>
      <c r="B213" s="930" t="s">
        <v>4769</v>
      </c>
      <c r="C213" s="930" t="s">
        <v>3662</v>
      </c>
      <c r="D213" s="930" t="s">
        <v>4637</v>
      </c>
      <c r="E213" s="930" t="s">
        <v>4638</v>
      </c>
      <c r="F213" s="940">
        <v>12</v>
      </c>
      <c r="G213" s="940">
        <v>12056</v>
      </c>
      <c r="H213" s="940">
        <v>1</v>
      </c>
      <c r="I213" s="940">
        <v>1004.6666666666666</v>
      </c>
      <c r="J213" s="940">
        <v>8</v>
      </c>
      <c r="K213" s="940">
        <v>8064</v>
      </c>
      <c r="L213" s="940">
        <v>0.66887856668878565</v>
      </c>
      <c r="M213" s="940">
        <v>1008</v>
      </c>
      <c r="N213" s="940"/>
      <c r="O213" s="940"/>
      <c r="P213" s="931"/>
      <c r="Q213" s="941"/>
    </row>
    <row r="214" spans="1:17" ht="14.4" customHeight="1" x14ac:dyDescent="0.3">
      <c r="A214" s="928" t="s">
        <v>4768</v>
      </c>
      <c r="B214" s="930" t="s">
        <v>4769</v>
      </c>
      <c r="C214" s="930" t="s">
        <v>3662</v>
      </c>
      <c r="D214" s="930" t="s">
        <v>4424</v>
      </c>
      <c r="E214" s="930" t="s">
        <v>4425</v>
      </c>
      <c r="F214" s="940">
        <v>1</v>
      </c>
      <c r="G214" s="940">
        <v>169</v>
      </c>
      <c r="H214" s="940">
        <v>1</v>
      </c>
      <c r="I214" s="940">
        <v>169</v>
      </c>
      <c r="J214" s="940">
        <v>4</v>
      </c>
      <c r="K214" s="940">
        <v>680</v>
      </c>
      <c r="L214" s="940">
        <v>4.0236686390532546</v>
      </c>
      <c r="M214" s="940">
        <v>170</v>
      </c>
      <c r="N214" s="940">
        <v>5</v>
      </c>
      <c r="O214" s="940">
        <v>880</v>
      </c>
      <c r="P214" s="931">
        <v>5.2071005917159763</v>
      </c>
      <c r="Q214" s="941">
        <v>176</v>
      </c>
    </row>
    <row r="215" spans="1:17" ht="14.4" customHeight="1" x14ac:dyDescent="0.3">
      <c r="A215" s="928" t="s">
        <v>4768</v>
      </c>
      <c r="B215" s="930" t="s">
        <v>4769</v>
      </c>
      <c r="C215" s="930" t="s">
        <v>3662</v>
      </c>
      <c r="D215" s="930" t="s">
        <v>4815</v>
      </c>
      <c r="E215" s="930" t="s">
        <v>4816</v>
      </c>
      <c r="F215" s="940">
        <v>12</v>
      </c>
      <c r="G215" s="940">
        <v>26964</v>
      </c>
      <c r="H215" s="940">
        <v>1</v>
      </c>
      <c r="I215" s="940">
        <v>2247</v>
      </c>
      <c r="J215" s="940">
        <v>8</v>
      </c>
      <c r="K215" s="940">
        <v>18112</v>
      </c>
      <c r="L215" s="940">
        <v>0.67171042871977449</v>
      </c>
      <c r="M215" s="940">
        <v>2264</v>
      </c>
      <c r="N215" s="940"/>
      <c r="O215" s="940"/>
      <c r="P215" s="931"/>
      <c r="Q215" s="941"/>
    </row>
    <row r="216" spans="1:17" ht="14.4" customHeight="1" x14ac:dyDescent="0.3">
      <c r="A216" s="928" t="s">
        <v>4768</v>
      </c>
      <c r="B216" s="930" t="s">
        <v>4769</v>
      </c>
      <c r="C216" s="930" t="s">
        <v>3662</v>
      </c>
      <c r="D216" s="930" t="s">
        <v>4426</v>
      </c>
      <c r="E216" s="930" t="s">
        <v>4427</v>
      </c>
      <c r="F216" s="940"/>
      <c r="G216" s="940"/>
      <c r="H216" s="940"/>
      <c r="I216" s="940"/>
      <c r="J216" s="940">
        <v>2</v>
      </c>
      <c r="K216" s="940">
        <v>494</v>
      </c>
      <c r="L216" s="940"/>
      <c r="M216" s="940">
        <v>247</v>
      </c>
      <c r="N216" s="940">
        <v>3</v>
      </c>
      <c r="O216" s="940">
        <v>789</v>
      </c>
      <c r="P216" s="931"/>
      <c r="Q216" s="941">
        <v>263</v>
      </c>
    </row>
    <row r="217" spans="1:17" ht="14.4" customHeight="1" x14ac:dyDescent="0.3">
      <c r="A217" s="928" t="s">
        <v>4768</v>
      </c>
      <c r="B217" s="930" t="s">
        <v>4769</v>
      </c>
      <c r="C217" s="930" t="s">
        <v>3662</v>
      </c>
      <c r="D217" s="930" t="s">
        <v>4817</v>
      </c>
      <c r="E217" s="930" t="s">
        <v>4818</v>
      </c>
      <c r="F217" s="940"/>
      <c r="G217" s="940"/>
      <c r="H217" s="940"/>
      <c r="I217" s="940"/>
      <c r="J217" s="940">
        <v>6</v>
      </c>
      <c r="K217" s="940">
        <v>12072</v>
      </c>
      <c r="L217" s="940"/>
      <c r="M217" s="940">
        <v>2012</v>
      </c>
      <c r="N217" s="940">
        <v>3</v>
      </c>
      <c r="O217" s="940">
        <v>6390</v>
      </c>
      <c r="P217" s="931"/>
      <c r="Q217" s="941">
        <v>2130</v>
      </c>
    </row>
    <row r="218" spans="1:17" ht="14.4" customHeight="1" x14ac:dyDescent="0.3">
      <c r="A218" s="928" t="s">
        <v>4768</v>
      </c>
      <c r="B218" s="930" t="s">
        <v>4769</v>
      </c>
      <c r="C218" s="930" t="s">
        <v>3662</v>
      </c>
      <c r="D218" s="930" t="s">
        <v>4819</v>
      </c>
      <c r="E218" s="930" t="s">
        <v>4820</v>
      </c>
      <c r="F218" s="940">
        <v>11</v>
      </c>
      <c r="G218" s="940">
        <v>2475</v>
      </c>
      <c r="H218" s="940">
        <v>1</v>
      </c>
      <c r="I218" s="940">
        <v>225</v>
      </c>
      <c r="J218" s="940">
        <v>21</v>
      </c>
      <c r="K218" s="940">
        <v>4746</v>
      </c>
      <c r="L218" s="940">
        <v>1.9175757575757575</v>
      </c>
      <c r="M218" s="940">
        <v>226</v>
      </c>
      <c r="N218" s="940">
        <v>43</v>
      </c>
      <c r="O218" s="940">
        <v>10406</v>
      </c>
      <c r="P218" s="931">
        <v>4.2044444444444444</v>
      </c>
      <c r="Q218" s="941">
        <v>242</v>
      </c>
    </row>
    <row r="219" spans="1:17" ht="14.4" customHeight="1" x14ac:dyDescent="0.3">
      <c r="A219" s="928" t="s">
        <v>4768</v>
      </c>
      <c r="B219" s="930" t="s">
        <v>4769</v>
      </c>
      <c r="C219" s="930" t="s">
        <v>3662</v>
      </c>
      <c r="D219" s="930" t="s">
        <v>4821</v>
      </c>
      <c r="E219" s="930" t="s">
        <v>4822</v>
      </c>
      <c r="F219" s="940"/>
      <c r="G219" s="940"/>
      <c r="H219" s="940"/>
      <c r="I219" s="940"/>
      <c r="J219" s="940"/>
      <c r="K219" s="940"/>
      <c r="L219" s="940"/>
      <c r="M219" s="940"/>
      <c r="N219" s="940">
        <v>2</v>
      </c>
      <c r="O219" s="940">
        <v>10432</v>
      </c>
      <c r="P219" s="931"/>
      <c r="Q219" s="941">
        <v>5216</v>
      </c>
    </row>
    <row r="220" spans="1:17" ht="14.4" customHeight="1" x14ac:dyDescent="0.3">
      <c r="A220" s="928" t="s">
        <v>4768</v>
      </c>
      <c r="B220" s="930" t="s">
        <v>4769</v>
      </c>
      <c r="C220" s="930" t="s">
        <v>3662</v>
      </c>
      <c r="D220" s="930" t="s">
        <v>4823</v>
      </c>
      <c r="E220" s="930" t="s">
        <v>4824</v>
      </c>
      <c r="F220" s="940"/>
      <c r="G220" s="940"/>
      <c r="H220" s="940"/>
      <c r="I220" s="940"/>
      <c r="J220" s="940">
        <v>2</v>
      </c>
      <c r="K220" s="940">
        <v>2090</v>
      </c>
      <c r="L220" s="940"/>
      <c r="M220" s="940">
        <v>1045</v>
      </c>
      <c r="N220" s="940"/>
      <c r="O220" s="940"/>
      <c r="P220" s="931"/>
      <c r="Q220" s="941"/>
    </row>
    <row r="221" spans="1:17" ht="14.4" customHeight="1" x14ac:dyDescent="0.3">
      <c r="A221" s="928" t="s">
        <v>4825</v>
      </c>
      <c r="B221" s="930" t="s">
        <v>4826</v>
      </c>
      <c r="C221" s="930" t="s">
        <v>3662</v>
      </c>
      <c r="D221" s="930" t="s">
        <v>4827</v>
      </c>
      <c r="E221" s="930" t="s">
        <v>4828</v>
      </c>
      <c r="F221" s="940">
        <v>262</v>
      </c>
      <c r="G221" s="940">
        <v>41875</v>
      </c>
      <c r="H221" s="940">
        <v>1</v>
      </c>
      <c r="I221" s="940">
        <v>159.82824427480915</v>
      </c>
      <c r="J221" s="940">
        <v>305</v>
      </c>
      <c r="K221" s="940">
        <v>49105</v>
      </c>
      <c r="L221" s="940">
        <v>1.1726567164179105</v>
      </c>
      <c r="M221" s="940">
        <v>161</v>
      </c>
      <c r="N221" s="940">
        <v>341</v>
      </c>
      <c r="O221" s="940">
        <v>58993</v>
      </c>
      <c r="P221" s="931">
        <v>1.4087880597014926</v>
      </c>
      <c r="Q221" s="941">
        <v>173</v>
      </c>
    </row>
    <row r="222" spans="1:17" ht="14.4" customHeight="1" x14ac:dyDescent="0.3">
      <c r="A222" s="928" t="s">
        <v>4825</v>
      </c>
      <c r="B222" s="930" t="s">
        <v>4826</v>
      </c>
      <c r="C222" s="930" t="s">
        <v>3662</v>
      </c>
      <c r="D222" s="930" t="s">
        <v>4829</v>
      </c>
      <c r="E222" s="930" t="s">
        <v>4830</v>
      </c>
      <c r="F222" s="940">
        <v>1</v>
      </c>
      <c r="G222" s="940">
        <v>1165</v>
      </c>
      <c r="H222" s="940">
        <v>1</v>
      </c>
      <c r="I222" s="940">
        <v>1165</v>
      </c>
      <c r="J222" s="940">
        <v>2</v>
      </c>
      <c r="K222" s="940">
        <v>2338</v>
      </c>
      <c r="L222" s="940">
        <v>2.0068669527896996</v>
      </c>
      <c r="M222" s="940">
        <v>1169</v>
      </c>
      <c r="N222" s="940"/>
      <c r="O222" s="940"/>
      <c r="P222" s="931"/>
      <c r="Q222" s="941"/>
    </row>
    <row r="223" spans="1:17" ht="14.4" customHeight="1" x14ac:dyDescent="0.3">
      <c r="A223" s="928" t="s">
        <v>4825</v>
      </c>
      <c r="B223" s="930" t="s">
        <v>4826</v>
      </c>
      <c r="C223" s="930" t="s">
        <v>3662</v>
      </c>
      <c r="D223" s="930" t="s">
        <v>4831</v>
      </c>
      <c r="E223" s="930" t="s">
        <v>4832</v>
      </c>
      <c r="F223" s="940">
        <v>80</v>
      </c>
      <c r="G223" s="940">
        <v>3186</v>
      </c>
      <c r="H223" s="940">
        <v>1</v>
      </c>
      <c r="I223" s="940">
        <v>39.825000000000003</v>
      </c>
      <c r="J223" s="940">
        <v>36</v>
      </c>
      <c r="K223" s="940">
        <v>1440</v>
      </c>
      <c r="L223" s="940">
        <v>0.4519774011299435</v>
      </c>
      <c r="M223" s="940">
        <v>40</v>
      </c>
      <c r="N223" s="940">
        <v>16</v>
      </c>
      <c r="O223" s="940">
        <v>656</v>
      </c>
      <c r="P223" s="931">
        <v>0.20590081607030761</v>
      </c>
      <c r="Q223" s="941">
        <v>41</v>
      </c>
    </row>
    <row r="224" spans="1:17" ht="14.4" customHeight="1" x14ac:dyDescent="0.3">
      <c r="A224" s="928" t="s">
        <v>4825</v>
      </c>
      <c r="B224" s="930" t="s">
        <v>4826</v>
      </c>
      <c r="C224" s="930" t="s">
        <v>3662</v>
      </c>
      <c r="D224" s="930" t="s">
        <v>4833</v>
      </c>
      <c r="E224" s="930" t="s">
        <v>4834</v>
      </c>
      <c r="F224" s="940">
        <v>1</v>
      </c>
      <c r="G224" s="940">
        <v>383</v>
      </c>
      <c r="H224" s="940">
        <v>1</v>
      </c>
      <c r="I224" s="940">
        <v>383</v>
      </c>
      <c r="J224" s="940">
        <v>1</v>
      </c>
      <c r="K224" s="940">
        <v>383</v>
      </c>
      <c r="L224" s="940">
        <v>1</v>
      </c>
      <c r="M224" s="940">
        <v>383</v>
      </c>
      <c r="N224" s="940">
        <v>2</v>
      </c>
      <c r="O224" s="940">
        <v>768</v>
      </c>
      <c r="P224" s="931">
        <v>2.0052219321148823</v>
      </c>
      <c r="Q224" s="941">
        <v>384</v>
      </c>
    </row>
    <row r="225" spans="1:17" ht="14.4" customHeight="1" x14ac:dyDescent="0.3">
      <c r="A225" s="928" t="s">
        <v>4825</v>
      </c>
      <c r="B225" s="930" t="s">
        <v>4826</v>
      </c>
      <c r="C225" s="930" t="s">
        <v>3662</v>
      </c>
      <c r="D225" s="930" t="s">
        <v>4835</v>
      </c>
      <c r="E225" s="930" t="s">
        <v>4836</v>
      </c>
      <c r="F225" s="940">
        <v>6</v>
      </c>
      <c r="G225" s="940">
        <v>2667</v>
      </c>
      <c r="H225" s="940">
        <v>1</v>
      </c>
      <c r="I225" s="940">
        <v>444.5</v>
      </c>
      <c r="J225" s="940">
        <v>3</v>
      </c>
      <c r="K225" s="940">
        <v>1335</v>
      </c>
      <c r="L225" s="940">
        <v>0.50056242969628795</v>
      </c>
      <c r="M225" s="940">
        <v>445</v>
      </c>
      <c r="N225" s="940"/>
      <c r="O225" s="940"/>
      <c r="P225" s="931"/>
      <c r="Q225" s="941"/>
    </row>
    <row r="226" spans="1:17" ht="14.4" customHeight="1" x14ac:dyDescent="0.3">
      <c r="A226" s="928" t="s">
        <v>4825</v>
      </c>
      <c r="B226" s="930" t="s">
        <v>4826</v>
      </c>
      <c r="C226" s="930" t="s">
        <v>3662</v>
      </c>
      <c r="D226" s="930" t="s">
        <v>4837</v>
      </c>
      <c r="E226" s="930" t="s">
        <v>4838</v>
      </c>
      <c r="F226" s="940">
        <v>1</v>
      </c>
      <c r="G226" s="940">
        <v>491</v>
      </c>
      <c r="H226" s="940">
        <v>1</v>
      </c>
      <c r="I226" s="940">
        <v>491</v>
      </c>
      <c r="J226" s="940">
        <v>1</v>
      </c>
      <c r="K226" s="940">
        <v>491</v>
      </c>
      <c r="L226" s="940">
        <v>1</v>
      </c>
      <c r="M226" s="940">
        <v>491</v>
      </c>
      <c r="N226" s="940">
        <v>1</v>
      </c>
      <c r="O226" s="940">
        <v>492</v>
      </c>
      <c r="P226" s="931">
        <v>1.0020366598778003</v>
      </c>
      <c r="Q226" s="941">
        <v>492</v>
      </c>
    </row>
    <row r="227" spans="1:17" ht="14.4" customHeight="1" x14ac:dyDescent="0.3">
      <c r="A227" s="928" t="s">
        <v>4825</v>
      </c>
      <c r="B227" s="930" t="s">
        <v>4826</v>
      </c>
      <c r="C227" s="930" t="s">
        <v>3662</v>
      </c>
      <c r="D227" s="930" t="s">
        <v>4839</v>
      </c>
      <c r="E227" s="930" t="s">
        <v>4840</v>
      </c>
      <c r="F227" s="940">
        <v>9</v>
      </c>
      <c r="G227" s="940">
        <v>279</v>
      </c>
      <c r="H227" s="940">
        <v>1</v>
      </c>
      <c r="I227" s="940">
        <v>31</v>
      </c>
      <c r="J227" s="940">
        <v>11</v>
      </c>
      <c r="K227" s="940">
        <v>341</v>
      </c>
      <c r="L227" s="940">
        <v>1.2222222222222223</v>
      </c>
      <c r="M227" s="940">
        <v>31</v>
      </c>
      <c r="N227" s="940">
        <v>9</v>
      </c>
      <c r="O227" s="940">
        <v>279</v>
      </c>
      <c r="P227" s="931">
        <v>1</v>
      </c>
      <c r="Q227" s="941">
        <v>31</v>
      </c>
    </row>
    <row r="228" spans="1:17" ht="14.4" customHeight="1" x14ac:dyDescent="0.3">
      <c r="A228" s="928" t="s">
        <v>4825</v>
      </c>
      <c r="B228" s="930" t="s">
        <v>4826</v>
      </c>
      <c r="C228" s="930" t="s">
        <v>3662</v>
      </c>
      <c r="D228" s="930" t="s">
        <v>4841</v>
      </c>
      <c r="E228" s="930" t="s">
        <v>4842</v>
      </c>
      <c r="F228" s="940"/>
      <c r="G228" s="940"/>
      <c r="H228" s="940"/>
      <c r="I228" s="940"/>
      <c r="J228" s="940">
        <v>4</v>
      </c>
      <c r="K228" s="940">
        <v>828</v>
      </c>
      <c r="L228" s="940"/>
      <c r="M228" s="940">
        <v>207</v>
      </c>
      <c r="N228" s="940"/>
      <c r="O228" s="940"/>
      <c r="P228" s="931"/>
      <c r="Q228" s="941"/>
    </row>
    <row r="229" spans="1:17" ht="14.4" customHeight="1" x14ac:dyDescent="0.3">
      <c r="A229" s="928" t="s">
        <v>4825</v>
      </c>
      <c r="B229" s="930" t="s">
        <v>4826</v>
      </c>
      <c r="C229" s="930" t="s">
        <v>3662</v>
      </c>
      <c r="D229" s="930" t="s">
        <v>4843</v>
      </c>
      <c r="E229" s="930" t="s">
        <v>4844</v>
      </c>
      <c r="F229" s="940"/>
      <c r="G229" s="940"/>
      <c r="H229" s="940"/>
      <c r="I229" s="940"/>
      <c r="J229" s="940">
        <v>4</v>
      </c>
      <c r="K229" s="940">
        <v>1520</v>
      </c>
      <c r="L229" s="940"/>
      <c r="M229" s="940">
        <v>380</v>
      </c>
      <c r="N229" s="940"/>
      <c r="O229" s="940"/>
      <c r="P229" s="931"/>
      <c r="Q229" s="941"/>
    </row>
    <row r="230" spans="1:17" ht="14.4" customHeight="1" x14ac:dyDescent="0.3">
      <c r="A230" s="928" t="s">
        <v>4825</v>
      </c>
      <c r="B230" s="930" t="s">
        <v>4826</v>
      </c>
      <c r="C230" s="930" t="s">
        <v>3662</v>
      </c>
      <c r="D230" s="930" t="s">
        <v>4845</v>
      </c>
      <c r="E230" s="930" t="s">
        <v>4846</v>
      </c>
      <c r="F230" s="940">
        <v>133</v>
      </c>
      <c r="G230" s="940">
        <v>15259</v>
      </c>
      <c r="H230" s="940">
        <v>1</v>
      </c>
      <c r="I230" s="940">
        <v>114.72932330827068</v>
      </c>
      <c r="J230" s="940">
        <v>148</v>
      </c>
      <c r="K230" s="940">
        <v>17168</v>
      </c>
      <c r="L230" s="940">
        <v>1.1251064945278197</v>
      </c>
      <c r="M230" s="940">
        <v>116</v>
      </c>
      <c r="N230" s="940">
        <v>221</v>
      </c>
      <c r="O230" s="940">
        <v>25857</v>
      </c>
      <c r="P230" s="931">
        <v>1.6945409266662297</v>
      </c>
      <c r="Q230" s="941">
        <v>117</v>
      </c>
    </row>
    <row r="231" spans="1:17" ht="14.4" customHeight="1" x14ac:dyDescent="0.3">
      <c r="A231" s="928" t="s">
        <v>4825</v>
      </c>
      <c r="B231" s="930" t="s">
        <v>4826</v>
      </c>
      <c r="C231" s="930" t="s">
        <v>3662</v>
      </c>
      <c r="D231" s="930" t="s">
        <v>4847</v>
      </c>
      <c r="E231" s="930" t="s">
        <v>4848</v>
      </c>
      <c r="F231" s="940">
        <v>50</v>
      </c>
      <c r="G231" s="940">
        <v>4246</v>
      </c>
      <c r="H231" s="940">
        <v>1</v>
      </c>
      <c r="I231" s="940">
        <v>84.92</v>
      </c>
      <c r="J231" s="940">
        <v>68</v>
      </c>
      <c r="K231" s="940">
        <v>5780</v>
      </c>
      <c r="L231" s="940">
        <v>1.3612812058407913</v>
      </c>
      <c r="M231" s="940">
        <v>85</v>
      </c>
      <c r="N231" s="940">
        <v>88</v>
      </c>
      <c r="O231" s="940">
        <v>8008</v>
      </c>
      <c r="P231" s="931">
        <v>1.8860103626943006</v>
      </c>
      <c r="Q231" s="941">
        <v>91</v>
      </c>
    </row>
    <row r="232" spans="1:17" ht="14.4" customHeight="1" x14ac:dyDescent="0.3">
      <c r="A232" s="928" t="s">
        <v>4825</v>
      </c>
      <c r="B232" s="930" t="s">
        <v>4826</v>
      </c>
      <c r="C232" s="930" t="s">
        <v>3662</v>
      </c>
      <c r="D232" s="930" t="s">
        <v>4849</v>
      </c>
      <c r="E232" s="930" t="s">
        <v>4850</v>
      </c>
      <c r="F232" s="940">
        <v>7</v>
      </c>
      <c r="G232" s="940">
        <v>147</v>
      </c>
      <c r="H232" s="940">
        <v>1</v>
      </c>
      <c r="I232" s="940">
        <v>21</v>
      </c>
      <c r="J232" s="940">
        <v>29</v>
      </c>
      <c r="K232" s="940">
        <v>609</v>
      </c>
      <c r="L232" s="940">
        <v>4.1428571428571432</v>
      </c>
      <c r="M232" s="940">
        <v>21</v>
      </c>
      <c r="N232" s="940">
        <v>27</v>
      </c>
      <c r="O232" s="940">
        <v>567</v>
      </c>
      <c r="P232" s="931">
        <v>3.8571428571428572</v>
      </c>
      <c r="Q232" s="941">
        <v>21</v>
      </c>
    </row>
    <row r="233" spans="1:17" ht="14.4" customHeight="1" x14ac:dyDescent="0.3">
      <c r="A233" s="928" t="s">
        <v>4825</v>
      </c>
      <c r="B233" s="930" t="s">
        <v>4826</v>
      </c>
      <c r="C233" s="930" t="s">
        <v>3662</v>
      </c>
      <c r="D233" s="930" t="s">
        <v>4851</v>
      </c>
      <c r="E233" s="930" t="s">
        <v>4852</v>
      </c>
      <c r="F233" s="940">
        <v>22</v>
      </c>
      <c r="G233" s="940">
        <v>10703</v>
      </c>
      <c r="H233" s="940">
        <v>1</v>
      </c>
      <c r="I233" s="940">
        <v>486.5</v>
      </c>
      <c r="J233" s="940">
        <v>15</v>
      </c>
      <c r="K233" s="940">
        <v>7305</v>
      </c>
      <c r="L233" s="940">
        <v>0.68251891992899183</v>
      </c>
      <c r="M233" s="940">
        <v>487</v>
      </c>
      <c r="N233" s="940">
        <v>4</v>
      </c>
      <c r="O233" s="940">
        <v>1952</v>
      </c>
      <c r="P233" s="931">
        <v>0.18237877230682986</v>
      </c>
      <c r="Q233" s="941">
        <v>488</v>
      </c>
    </row>
    <row r="234" spans="1:17" ht="14.4" customHeight="1" x14ac:dyDescent="0.3">
      <c r="A234" s="928" t="s">
        <v>4825</v>
      </c>
      <c r="B234" s="930" t="s">
        <v>4826</v>
      </c>
      <c r="C234" s="930" t="s">
        <v>3662</v>
      </c>
      <c r="D234" s="930" t="s">
        <v>4853</v>
      </c>
      <c r="E234" s="930" t="s">
        <v>4854</v>
      </c>
      <c r="F234" s="940">
        <v>27</v>
      </c>
      <c r="G234" s="940">
        <v>1103</v>
      </c>
      <c r="H234" s="940">
        <v>1</v>
      </c>
      <c r="I234" s="940">
        <v>40.851851851851855</v>
      </c>
      <c r="J234" s="940">
        <v>74</v>
      </c>
      <c r="K234" s="940">
        <v>3034</v>
      </c>
      <c r="L234" s="940">
        <v>2.7506799637352675</v>
      </c>
      <c r="M234" s="940">
        <v>41</v>
      </c>
      <c r="N234" s="940">
        <v>74</v>
      </c>
      <c r="O234" s="940">
        <v>3034</v>
      </c>
      <c r="P234" s="931">
        <v>2.7506799637352675</v>
      </c>
      <c r="Q234" s="941">
        <v>41</v>
      </c>
    </row>
    <row r="235" spans="1:17" ht="14.4" customHeight="1" x14ac:dyDescent="0.3">
      <c r="A235" s="928" t="s">
        <v>4825</v>
      </c>
      <c r="B235" s="930" t="s">
        <v>4826</v>
      </c>
      <c r="C235" s="930" t="s">
        <v>3662</v>
      </c>
      <c r="D235" s="930" t="s">
        <v>4855</v>
      </c>
      <c r="E235" s="930" t="s">
        <v>4856</v>
      </c>
      <c r="F235" s="940">
        <v>1</v>
      </c>
      <c r="G235" s="940">
        <v>2059</v>
      </c>
      <c r="H235" s="940">
        <v>1</v>
      </c>
      <c r="I235" s="940">
        <v>2059</v>
      </c>
      <c r="J235" s="940">
        <v>1</v>
      </c>
      <c r="K235" s="940">
        <v>2072</v>
      </c>
      <c r="L235" s="940">
        <v>1.0063137445361827</v>
      </c>
      <c r="M235" s="940">
        <v>2072</v>
      </c>
      <c r="N235" s="940"/>
      <c r="O235" s="940"/>
      <c r="P235" s="931"/>
      <c r="Q235" s="941"/>
    </row>
    <row r="236" spans="1:17" ht="14.4" customHeight="1" x14ac:dyDescent="0.3">
      <c r="A236" s="928" t="s">
        <v>4825</v>
      </c>
      <c r="B236" s="930" t="s">
        <v>4826</v>
      </c>
      <c r="C236" s="930" t="s">
        <v>3662</v>
      </c>
      <c r="D236" s="930" t="s">
        <v>4857</v>
      </c>
      <c r="E236" s="930" t="s">
        <v>4858</v>
      </c>
      <c r="F236" s="940"/>
      <c r="G236" s="940"/>
      <c r="H236" s="940"/>
      <c r="I236" s="940"/>
      <c r="J236" s="940">
        <v>1</v>
      </c>
      <c r="K236" s="940">
        <v>608</v>
      </c>
      <c r="L236" s="940"/>
      <c r="M236" s="940">
        <v>608</v>
      </c>
      <c r="N236" s="940"/>
      <c r="O236" s="940"/>
      <c r="P236" s="931"/>
      <c r="Q236" s="941"/>
    </row>
    <row r="237" spans="1:17" ht="14.4" customHeight="1" x14ac:dyDescent="0.3">
      <c r="A237" s="928" t="s">
        <v>4825</v>
      </c>
      <c r="B237" s="930" t="s">
        <v>4826</v>
      </c>
      <c r="C237" s="930" t="s">
        <v>3662</v>
      </c>
      <c r="D237" s="930" t="s">
        <v>4859</v>
      </c>
      <c r="E237" s="930" t="s">
        <v>4860</v>
      </c>
      <c r="F237" s="940">
        <v>1</v>
      </c>
      <c r="G237" s="940">
        <v>1731</v>
      </c>
      <c r="H237" s="940">
        <v>1</v>
      </c>
      <c r="I237" s="940">
        <v>1731</v>
      </c>
      <c r="J237" s="940"/>
      <c r="K237" s="940"/>
      <c r="L237" s="940"/>
      <c r="M237" s="940"/>
      <c r="N237" s="940"/>
      <c r="O237" s="940"/>
      <c r="P237" s="931"/>
      <c r="Q237" s="941"/>
    </row>
    <row r="238" spans="1:17" ht="14.4" customHeight="1" x14ac:dyDescent="0.3">
      <c r="A238" s="928" t="s">
        <v>4825</v>
      </c>
      <c r="B238" s="930" t="s">
        <v>4826</v>
      </c>
      <c r="C238" s="930" t="s">
        <v>3662</v>
      </c>
      <c r="D238" s="930" t="s">
        <v>4861</v>
      </c>
      <c r="E238" s="930" t="s">
        <v>4862</v>
      </c>
      <c r="F238" s="940">
        <v>1</v>
      </c>
      <c r="G238" s="940">
        <v>29</v>
      </c>
      <c r="H238" s="940">
        <v>1</v>
      </c>
      <c r="I238" s="940">
        <v>29</v>
      </c>
      <c r="J238" s="940"/>
      <c r="K238" s="940"/>
      <c r="L238" s="940"/>
      <c r="M238" s="940"/>
      <c r="N238" s="940">
        <v>1</v>
      </c>
      <c r="O238" s="940">
        <v>30</v>
      </c>
      <c r="P238" s="931">
        <v>1.0344827586206897</v>
      </c>
      <c r="Q238" s="941">
        <v>30</v>
      </c>
    </row>
    <row r="239" spans="1:17" ht="14.4" customHeight="1" x14ac:dyDescent="0.3">
      <c r="A239" s="928" t="s">
        <v>4863</v>
      </c>
      <c r="B239" s="930" t="s">
        <v>4864</v>
      </c>
      <c r="C239" s="930" t="s">
        <v>3662</v>
      </c>
      <c r="D239" s="930" t="s">
        <v>4865</v>
      </c>
      <c r="E239" s="930" t="s">
        <v>4866</v>
      </c>
      <c r="F239" s="940">
        <v>2</v>
      </c>
      <c r="G239" s="940">
        <v>7752</v>
      </c>
      <c r="H239" s="940">
        <v>1</v>
      </c>
      <c r="I239" s="940">
        <v>3876</v>
      </c>
      <c r="J239" s="940"/>
      <c r="K239" s="940"/>
      <c r="L239" s="940"/>
      <c r="M239" s="940"/>
      <c r="N239" s="940"/>
      <c r="O239" s="940"/>
      <c r="P239" s="931"/>
      <c r="Q239" s="941"/>
    </row>
    <row r="240" spans="1:17" ht="14.4" customHeight="1" x14ac:dyDescent="0.3">
      <c r="A240" s="928" t="s">
        <v>4863</v>
      </c>
      <c r="B240" s="930" t="s">
        <v>4864</v>
      </c>
      <c r="C240" s="930" t="s">
        <v>3662</v>
      </c>
      <c r="D240" s="930" t="s">
        <v>4867</v>
      </c>
      <c r="E240" s="930" t="s">
        <v>4868</v>
      </c>
      <c r="F240" s="940">
        <v>2</v>
      </c>
      <c r="G240" s="940">
        <v>2014</v>
      </c>
      <c r="H240" s="940">
        <v>1</v>
      </c>
      <c r="I240" s="940">
        <v>1007</v>
      </c>
      <c r="J240" s="940"/>
      <c r="K240" s="940"/>
      <c r="L240" s="940"/>
      <c r="M240" s="940"/>
      <c r="N240" s="940"/>
      <c r="O240" s="940"/>
      <c r="P240" s="931"/>
      <c r="Q240" s="941"/>
    </row>
    <row r="241" spans="1:17" ht="14.4" customHeight="1" x14ac:dyDescent="0.3">
      <c r="A241" s="928" t="s">
        <v>4863</v>
      </c>
      <c r="B241" s="930" t="s">
        <v>4864</v>
      </c>
      <c r="C241" s="930" t="s">
        <v>3662</v>
      </c>
      <c r="D241" s="930" t="s">
        <v>4543</v>
      </c>
      <c r="E241" s="930" t="s">
        <v>4544</v>
      </c>
      <c r="F241" s="940"/>
      <c r="G241" s="940"/>
      <c r="H241" s="940"/>
      <c r="I241" s="940"/>
      <c r="J241" s="940">
        <v>3</v>
      </c>
      <c r="K241" s="940">
        <v>501</v>
      </c>
      <c r="L241" s="940"/>
      <c r="M241" s="940">
        <v>167</v>
      </c>
      <c r="N241" s="940">
        <v>2</v>
      </c>
      <c r="O241" s="940">
        <v>336</v>
      </c>
      <c r="P241" s="931"/>
      <c r="Q241" s="941">
        <v>168</v>
      </c>
    </row>
    <row r="242" spans="1:17" ht="14.4" customHeight="1" x14ac:dyDescent="0.3">
      <c r="A242" s="928" t="s">
        <v>4863</v>
      </c>
      <c r="B242" s="930" t="s">
        <v>4864</v>
      </c>
      <c r="C242" s="930" t="s">
        <v>3662</v>
      </c>
      <c r="D242" s="930" t="s">
        <v>4869</v>
      </c>
      <c r="E242" s="930" t="s">
        <v>4870</v>
      </c>
      <c r="F242" s="940"/>
      <c r="G242" s="940"/>
      <c r="H242" s="940"/>
      <c r="I242" s="940"/>
      <c r="J242" s="940">
        <v>3</v>
      </c>
      <c r="K242" s="940">
        <v>519</v>
      </c>
      <c r="L242" s="940"/>
      <c r="M242" s="940">
        <v>173</v>
      </c>
      <c r="N242" s="940">
        <v>2</v>
      </c>
      <c r="O242" s="940">
        <v>348</v>
      </c>
      <c r="P242" s="931"/>
      <c r="Q242" s="941">
        <v>174</v>
      </c>
    </row>
    <row r="243" spans="1:17" ht="14.4" customHeight="1" x14ac:dyDescent="0.3">
      <c r="A243" s="928" t="s">
        <v>4863</v>
      </c>
      <c r="B243" s="930" t="s">
        <v>4864</v>
      </c>
      <c r="C243" s="930" t="s">
        <v>3662</v>
      </c>
      <c r="D243" s="930" t="s">
        <v>4871</v>
      </c>
      <c r="E243" s="930" t="s">
        <v>4872</v>
      </c>
      <c r="F243" s="940"/>
      <c r="G243" s="940"/>
      <c r="H243" s="940"/>
      <c r="I243" s="940"/>
      <c r="J243" s="940">
        <v>1</v>
      </c>
      <c r="K243" s="940">
        <v>676</v>
      </c>
      <c r="L243" s="940"/>
      <c r="M243" s="940">
        <v>676</v>
      </c>
      <c r="N243" s="940"/>
      <c r="O243" s="940"/>
      <c r="P243" s="931"/>
      <c r="Q243" s="941"/>
    </row>
    <row r="244" spans="1:17" ht="14.4" customHeight="1" x14ac:dyDescent="0.3">
      <c r="A244" s="928" t="s">
        <v>4863</v>
      </c>
      <c r="B244" s="930" t="s">
        <v>4864</v>
      </c>
      <c r="C244" s="930" t="s">
        <v>3662</v>
      </c>
      <c r="D244" s="930" t="s">
        <v>4873</v>
      </c>
      <c r="E244" s="930" t="s">
        <v>4874</v>
      </c>
      <c r="F244" s="940">
        <v>2</v>
      </c>
      <c r="G244" s="940">
        <v>436</v>
      </c>
      <c r="H244" s="940">
        <v>1</v>
      </c>
      <c r="I244" s="940">
        <v>218</v>
      </c>
      <c r="J244" s="940"/>
      <c r="K244" s="940"/>
      <c r="L244" s="940"/>
      <c r="M244" s="940"/>
      <c r="N244" s="940"/>
      <c r="O244" s="940"/>
      <c r="P244" s="931"/>
      <c r="Q244" s="941"/>
    </row>
    <row r="245" spans="1:17" ht="14.4" customHeight="1" x14ac:dyDescent="0.3">
      <c r="A245" s="928" t="s">
        <v>4863</v>
      </c>
      <c r="B245" s="930" t="s">
        <v>4864</v>
      </c>
      <c r="C245" s="930" t="s">
        <v>3662</v>
      </c>
      <c r="D245" s="930" t="s">
        <v>4875</v>
      </c>
      <c r="E245" s="930" t="s">
        <v>4876</v>
      </c>
      <c r="F245" s="940">
        <v>2</v>
      </c>
      <c r="G245" s="940">
        <v>46</v>
      </c>
      <c r="H245" s="940">
        <v>1</v>
      </c>
      <c r="I245" s="940">
        <v>23</v>
      </c>
      <c r="J245" s="940"/>
      <c r="K245" s="940"/>
      <c r="L245" s="940"/>
      <c r="M245" s="940"/>
      <c r="N245" s="940"/>
      <c r="O245" s="940"/>
      <c r="P245" s="931"/>
      <c r="Q245" s="941"/>
    </row>
    <row r="246" spans="1:17" ht="14.4" customHeight="1" x14ac:dyDescent="0.3">
      <c r="A246" s="928" t="s">
        <v>4863</v>
      </c>
      <c r="B246" s="930" t="s">
        <v>4864</v>
      </c>
      <c r="C246" s="930" t="s">
        <v>3662</v>
      </c>
      <c r="D246" s="930" t="s">
        <v>4483</v>
      </c>
      <c r="E246" s="930" t="s">
        <v>4484</v>
      </c>
      <c r="F246" s="940"/>
      <c r="G246" s="940"/>
      <c r="H246" s="940"/>
      <c r="I246" s="940"/>
      <c r="J246" s="940">
        <v>10</v>
      </c>
      <c r="K246" s="940">
        <v>3490</v>
      </c>
      <c r="L246" s="940"/>
      <c r="M246" s="940">
        <v>349</v>
      </c>
      <c r="N246" s="940">
        <v>6</v>
      </c>
      <c r="O246" s="940">
        <v>2100</v>
      </c>
      <c r="P246" s="931"/>
      <c r="Q246" s="941">
        <v>350</v>
      </c>
    </row>
    <row r="247" spans="1:17" ht="14.4" customHeight="1" x14ac:dyDescent="0.3">
      <c r="A247" s="928" t="s">
        <v>4863</v>
      </c>
      <c r="B247" s="930" t="s">
        <v>4864</v>
      </c>
      <c r="C247" s="930" t="s">
        <v>3662</v>
      </c>
      <c r="D247" s="930" t="s">
        <v>4460</v>
      </c>
      <c r="E247" s="930" t="s">
        <v>4461</v>
      </c>
      <c r="F247" s="940">
        <v>2</v>
      </c>
      <c r="G247" s="940">
        <v>2522</v>
      </c>
      <c r="H247" s="940">
        <v>1</v>
      </c>
      <c r="I247" s="940">
        <v>1261</v>
      </c>
      <c r="J247" s="940"/>
      <c r="K247" s="940"/>
      <c r="L247" s="940"/>
      <c r="M247" s="940"/>
      <c r="N247" s="940"/>
      <c r="O247" s="940"/>
      <c r="P247" s="931"/>
      <c r="Q247" s="941"/>
    </row>
    <row r="248" spans="1:17" ht="14.4" customHeight="1" x14ac:dyDescent="0.3">
      <c r="A248" s="928" t="s">
        <v>4863</v>
      </c>
      <c r="B248" s="930" t="s">
        <v>4864</v>
      </c>
      <c r="C248" s="930" t="s">
        <v>3662</v>
      </c>
      <c r="D248" s="930" t="s">
        <v>4877</v>
      </c>
      <c r="E248" s="930" t="s">
        <v>4878</v>
      </c>
      <c r="F248" s="940"/>
      <c r="G248" s="940"/>
      <c r="H248" s="940"/>
      <c r="I248" s="940"/>
      <c r="J248" s="940">
        <v>2</v>
      </c>
      <c r="K248" s="940">
        <v>414</v>
      </c>
      <c r="L248" s="940"/>
      <c r="M248" s="940">
        <v>207</v>
      </c>
      <c r="N248" s="940"/>
      <c r="O248" s="940"/>
      <c r="P248" s="931"/>
      <c r="Q248" s="941"/>
    </row>
    <row r="249" spans="1:17" ht="14.4" customHeight="1" x14ac:dyDescent="0.3">
      <c r="A249" s="928" t="s">
        <v>4863</v>
      </c>
      <c r="B249" s="930" t="s">
        <v>4864</v>
      </c>
      <c r="C249" s="930" t="s">
        <v>3662</v>
      </c>
      <c r="D249" s="930" t="s">
        <v>4879</v>
      </c>
      <c r="E249" s="930" t="s">
        <v>4880</v>
      </c>
      <c r="F249" s="940"/>
      <c r="G249" s="940"/>
      <c r="H249" s="940"/>
      <c r="I249" s="940"/>
      <c r="J249" s="940">
        <v>1</v>
      </c>
      <c r="K249" s="940">
        <v>39</v>
      </c>
      <c r="L249" s="940"/>
      <c r="M249" s="940">
        <v>39</v>
      </c>
      <c r="N249" s="940">
        <v>1</v>
      </c>
      <c r="O249" s="940">
        <v>40</v>
      </c>
      <c r="P249" s="931"/>
      <c r="Q249" s="941">
        <v>40</v>
      </c>
    </row>
    <row r="250" spans="1:17" ht="14.4" customHeight="1" x14ac:dyDescent="0.3">
      <c r="A250" s="928" t="s">
        <v>4863</v>
      </c>
      <c r="B250" s="930" t="s">
        <v>4864</v>
      </c>
      <c r="C250" s="930" t="s">
        <v>3662</v>
      </c>
      <c r="D250" s="930" t="s">
        <v>4881</v>
      </c>
      <c r="E250" s="930" t="s">
        <v>4882</v>
      </c>
      <c r="F250" s="940"/>
      <c r="G250" s="940"/>
      <c r="H250" s="940"/>
      <c r="I250" s="940"/>
      <c r="J250" s="940">
        <v>1</v>
      </c>
      <c r="K250" s="940">
        <v>5003</v>
      </c>
      <c r="L250" s="940"/>
      <c r="M250" s="940">
        <v>5003</v>
      </c>
      <c r="N250" s="940"/>
      <c r="O250" s="940"/>
      <c r="P250" s="931"/>
      <c r="Q250" s="941"/>
    </row>
    <row r="251" spans="1:17" ht="14.4" customHeight="1" x14ac:dyDescent="0.3">
      <c r="A251" s="928" t="s">
        <v>4863</v>
      </c>
      <c r="B251" s="930" t="s">
        <v>4864</v>
      </c>
      <c r="C251" s="930" t="s">
        <v>3662</v>
      </c>
      <c r="D251" s="930" t="s">
        <v>4611</v>
      </c>
      <c r="E251" s="930" t="s">
        <v>4612</v>
      </c>
      <c r="F251" s="940"/>
      <c r="G251" s="940"/>
      <c r="H251" s="940"/>
      <c r="I251" s="940"/>
      <c r="J251" s="940">
        <v>3</v>
      </c>
      <c r="K251" s="940">
        <v>510</v>
      </c>
      <c r="L251" s="940"/>
      <c r="M251" s="940">
        <v>170</v>
      </c>
      <c r="N251" s="940">
        <v>2</v>
      </c>
      <c r="O251" s="940">
        <v>342</v>
      </c>
      <c r="P251" s="931"/>
      <c r="Q251" s="941">
        <v>171</v>
      </c>
    </row>
    <row r="252" spans="1:17" ht="14.4" customHeight="1" x14ac:dyDescent="0.3">
      <c r="A252" s="928" t="s">
        <v>4863</v>
      </c>
      <c r="B252" s="930" t="s">
        <v>4864</v>
      </c>
      <c r="C252" s="930" t="s">
        <v>3662</v>
      </c>
      <c r="D252" s="930" t="s">
        <v>4883</v>
      </c>
      <c r="E252" s="930" t="s">
        <v>4884</v>
      </c>
      <c r="F252" s="940"/>
      <c r="G252" s="940"/>
      <c r="H252" s="940"/>
      <c r="I252" s="940"/>
      <c r="J252" s="940">
        <v>3</v>
      </c>
      <c r="K252" s="940">
        <v>1044</v>
      </c>
      <c r="L252" s="940"/>
      <c r="M252" s="940">
        <v>348</v>
      </c>
      <c r="N252" s="940">
        <v>1</v>
      </c>
      <c r="O252" s="940">
        <v>350</v>
      </c>
      <c r="P252" s="931"/>
      <c r="Q252" s="941">
        <v>350</v>
      </c>
    </row>
    <row r="253" spans="1:17" ht="14.4" customHeight="1" x14ac:dyDescent="0.3">
      <c r="A253" s="928" t="s">
        <v>4863</v>
      </c>
      <c r="B253" s="930" t="s">
        <v>4864</v>
      </c>
      <c r="C253" s="930" t="s">
        <v>3662</v>
      </c>
      <c r="D253" s="930" t="s">
        <v>4625</v>
      </c>
      <c r="E253" s="930" t="s">
        <v>4626</v>
      </c>
      <c r="F253" s="940"/>
      <c r="G253" s="940"/>
      <c r="H253" s="940"/>
      <c r="I253" s="940"/>
      <c r="J253" s="940">
        <v>3</v>
      </c>
      <c r="K253" s="940">
        <v>519</v>
      </c>
      <c r="L253" s="940"/>
      <c r="M253" s="940">
        <v>173</v>
      </c>
      <c r="N253" s="940">
        <v>2</v>
      </c>
      <c r="O253" s="940">
        <v>348</v>
      </c>
      <c r="P253" s="931"/>
      <c r="Q253" s="941">
        <v>174</v>
      </c>
    </row>
    <row r="254" spans="1:17" ht="14.4" customHeight="1" x14ac:dyDescent="0.3">
      <c r="A254" s="928" t="s">
        <v>4863</v>
      </c>
      <c r="B254" s="930" t="s">
        <v>4864</v>
      </c>
      <c r="C254" s="930" t="s">
        <v>3662</v>
      </c>
      <c r="D254" s="930" t="s">
        <v>4885</v>
      </c>
      <c r="E254" s="930" t="s">
        <v>4886</v>
      </c>
      <c r="F254" s="940">
        <v>6</v>
      </c>
      <c r="G254" s="940">
        <v>2580</v>
      </c>
      <c r="H254" s="940">
        <v>1</v>
      </c>
      <c r="I254" s="940">
        <v>430</v>
      </c>
      <c r="J254" s="940"/>
      <c r="K254" s="940"/>
      <c r="L254" s="940"/>
      <c r="M254" s="940"/>
      <c r="N254" s="940"/>
      <c r="O254" s="940"/>
      <c r="P254" s="931"/>
      <c r="Q254" s="941"/>
    </row>
    <row r="255" spans="1:17" ht="14.4" customHeight="1" x14ac:dyDescent="0.3">
      <c r="A255" s="928" t="s">
        <v>4863</v>
      </c>
      <c r="B255" s="930" t="s">
        <v>4864</v>
      </c>
      <c r="C255" s="930" t="s">
        <v>3662</v>
      </c>
      <c r="D255" s="930" t="s">
        <v>4887</v>
      </c>
      <c r="E255" s="930" t="s">
        <v>4888</v>
      </c>
      <c r="F255" s="940"/>
      <c r="G255" s="940"/>
      <c r="H255" s="940"/>
      <c r="I255" s="940"/>
      <c r="J255" s="940">
        <v>1</v>
      </c>
      <c r="K255" s="940">
        <v>676</v>
      </c>
      <c r="L255" s="940"/>
      <c r="M255" s="940">
        <v>676</v>
      </c>
      <c r="N255" s="940"/>
      <c r="O255" s="940"/>
      <c r="P255" s="931"/>
      <c r="Q255" s="941"/>
    </row>
    <row r="256" spans="1:17" ht="14.4" customHeight="1" x14ac:dyDescent="0.3">
      <c r="A256" s="928" t="s">
        <v>4863</v>
      </c>
      <c r="B256" s="930" t="s">
        <v>4864</v>
      </c>
      <c r="C256" s="930" t="s">
        <v>3662</v>
      </c>
      <c r="D256" s="930" t="s">
        <v>4637</v>
      </c>
      <c r="E256" s="930" t="s">
        <v>4638</v>
      </c>
      <c r="F256" s="940">
        <v>6</v>
      </c>
      <c r="G256" s="940">
        <v>6036</v>
      </c>
      <c r="H256" s="940">
        <v>1</v>
      </c>
      <c r="I256" s="940">
        <v>1006</v>
      </c>
      <c r="J256" s="940"/>
      <c r="K256" s="940"/>
      <c r="L256" s="940"/>
      <c r="M256" s="940"/>
      <c r="N256" s="940"/>
      <c r="O256" s="940"/>
      <c r="P256" s="931"/>
      <c r="Q256" s="941"/>
    </row>
    <row r="257" spans="1:17" ht="14.4" customHeight="1" thickBot="1" x14ac:dyDescent="0.35">
      <c r="A257" s="933" t="s">
        <v>4863</v>
      </c>
      <c r="B257" s="935" t="s">
        <v>4864</v>
      </c>
      <c r="C257" s="935" t="s">
        <v>3662</v>
      </c>
      <c r="D257" s="935" t="s">
        <v>4889</v>
      </c>
      <c r="E257" s="935" t="s">
        <v>4890</v>
      </c>
      <c r="F257" s="942"/>
      <c r="G257" s="942"/>
      <c r="H257" s="942"/>
      <c r="I257" s="942"/>
      <c r="J257" s="942">
        <v>3</v>
      </c>
      <c r="K257" s="942">
        <v>501</v>
      </c>
      <c r="L257" s="942"/>
      <c r="M257" s="942">
        <v>167</v>
      </c>
      <c r="N257" s="942">
        <v>2</v>
      </c>
      <c r="O257" s="942">
        <v>336</v>
      </c>
      <c r="P257" s="936"/>
      <c r="Q257" s="943">
        <v>168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3286</v>
      </c>
      <c r="D3" s="197">
        <f>SUBTOTAL(9,D6:D1048576)</f>
        <v>3458</v>
      </c>
      <c r="E3" s="197">
        <f>SUBTOTAL(9,E6:E1048576)</f>
        <v>3015</v>
      </c>
      <c r="F3" s="198">
        <f>IF(OR(E3=0,C3=0),"",E3/C3)</f>
        <v>0.91752891052951913</v>
      </c>
      <c r="G3" s="453">
        <f>SUBTOTAL(9,G6:G1048576)</f>
        <v>3152.6001000000006</v>
      </c>
      <c r="H3" s="454">
        <f>SUBTOTAL(9,H6:H1048576)</f>
        <v>3201.175099999999</v>
      </c>
      <c r="I3" s="454">
        <f>SUBTOTAL(9,I6:I1048576)</f>
        <v>2824.8925000000013</v>
      </c>
      <c r="J3" s="198">
        <f>IF(OR(I3=0,G3=0),"",I3/G3)</f>
        <v>0.89605164321348618</v>
      </c>
      <c r="K3" s="453">
        <f>SUBTOTAL(9,K6:K1048576)</f>
        <v>115.01</v>
      </c>
      <c r="L3" s="454">
        <f>SUBTOTAL(9,L6:L1048576)</f>
        <v>121.03</v>
      </c>
      <c r="M3" s="454">
        <f>SUBTOTAL(9,M6:M1048576)</f>
        <v>105.52500000000001</v>
      </c>
      <c r="N3" s="199">
        <f>IF(OR(M3=0,E3=0),"",M3/E3)</f>
        <v>3.5000000000000003E-2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44"/>
      <c r="B5" s="945"/>
      <c r="C5" s="948">
        <v>2014</v>
      </c>
      <c r="D5" s="948">
        <v>2015</v>
      </c>
      <c r="E5" s="948">
        <v>2016</v>
      </c>
      <c r="F5" s="949" t="s">
        <v>2</v>
      </c>
      <c r="G5" s="953">
        <v>2014</v>
      </c>
      <c r="H5" s="948">
        <v>2015</v>
      </c>
      <c r="I5" s="948">
        <v>2016</v>
      </c>
      <c r="J5" s="949" t="s">
        <v>2</v>
      </c>
      <c r="K5" s="953">
        <v>2014</v>
      </c>
      <c r="L5" s="948">
        <v>2015</v>
      </c>
      <c r="M5" s="948">
        <v>2016</v>
      </c>
      <c r="N5" s="954" t="s">
        <v>93</v>
      </c>
    </row>
    <row r="6" spans="1:14" ht="14.4" customHeight="1" thickBot="1" x14ac:dyDescent="0.35">
      <c r="A6" s="946" t="s">
        <v>4136</v>
      </c>
      <c r="B6" s="947" t="s">
        <v>4892</v>
      </c>
      <c r="C6" s="950">
        <v>3286</v>
      </c>
      <c r="D6" s="951">
        <v>3458</v>
      </c>
      <c r="E6" s="951">
        <v>3015</v>
      </c>
      <c r="F6" s="952">
        <v>0.91752891052951913</v>
      </c>
      <c r="G6" s="950">
        <v>3152.6001000000006</v>
      </c>
      <c r="H6" s="951">
        <v>3201.175099999999</v>
      </c>
      <c r="I6" s="951">
        <v>2824.8925000000013</v>
      </c>
      <c r="J6" s="952">
        <v>0.89605164321348618</v>
      </c>
      <c r="K6" s="950">
        <v>115.01</v>
      </c>
      <c r="L6" s="951">
        <v>121.03</v>
      </c>
      <c r="M6" s="951">
        <v>105.52500000000001</v>
      </c>
      <c r="N6" s="955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1.1987325249973768</v>
      </c>
      <c r="C4" s="330">
        <f t="shared" ref="C4:M4" si="0">(C10+C8)/C6</f>
        <v>1.5026010524804059</v>
      </c>
      <c r="D4" s="330">
        <f t="shared" si="0"/>
        <v>1.5483355757701709</v>
      </c>
      <c r="E4" s="330">
        <f t="shared" si="0"/>
        <v>1.5808690809056585</v>
      </c>
      <c r="F4" s="330">
        <f t="shared" si="0"/>
        <v>1.635814657328938</v>
      </c>
      <c r="G4" s="330">
        <f t="shared" si="0"/>
        <v>1.607879275436193</v>
      </c>
      <c r="H4" s="330">
        <f t="shared" si="0"/>
        <v>1.5210346832906376</v>
      </c>
      <c r="I4" s="330">
        <f t="shared" si="0"/>
        <v>1.5002955654604049</v>
      </c>
      <c r="J4" s="330">
        <f t="shared" si="0"/>
        <v>1.498568455996016</v>
      </c>
      <c r="K4" s="330">
        <f t="shared" si="0"/>
        <v>1.503629777947449</v>
      </c>
      <c r="L4" s="330">
        <f t="shared" si="0"/>
        <v>1.4339995274895596</v>
      </c>
      <c r="M4" s="330">
        <f t="shared" si="0"/>
        <v>0.56307874473986208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3188.5709299999999</v>
      </c>
      <c r="F5" s="330">
        <f>IF(ISERROR(VLOOKUP($A5,'Man Tab'!$A:$Q,COLUMN()+2,0)),0,VLOOKUP($A5,'Man Tab'!$A:$Q,COLUMN()+2,0))</f>
        <v>3156.9258300000001</v>
      </c>
      <c r="G5" s="330">
        <f>IF(ISERROR(VLOOKUP($A5,'Man Tab'!$A:$Q,COLUMN()+2,0)),0,VLOOKUP($A5,'Man Tab'!$A:$Q,COLUMN()+2,0))</f>
        <v>3436.7626300000102</v>
      </c>
      <c r="H5" s="330">
        <f>IF(ISERROR(VLOOKUP($A5,'Man Tab'!$A:$Q,COLUMN()+2,0)),0,VLOOKUP($A5,'Man Tab'!$A:$Q,COLUMN()+2,0))</f>
        <v>4041.55996</v>
      </c>
      <c r="I5" s="330">
        <f>IF(ISERROR(VLOOKUP($A5,'Man Tab'!$A:$Q,COLUMN()+2,0)),0,VLOOKUP($A5,'Man Tab'!$A:$Q,COLUMN()+2,0))</f>
        <v>3248.6767799999998</v>
      </c>
      <c r="J5" s="330">
        <f>IF(ISERROR(VLOOKUP($A5,'Man Tab'!$A:$Q,COLUMN()+2,0)),0,VLOOKUP($A5,'Man Tab'!$A:$Q,COLUMN()+2,0))</f>
        <v>3304.3178200000002</v>
      </c>
      <c r="K5" s="330">
        <f>IF(ISERROR(VLOOKUP($A5,'Man Tab'!$A:$Q,COLUMN()+2,0)),0,VLOOKUP($A5,'Man Tab'!$A:$Q,COLUMN()+2,0))</f>
        <v>3611.64518</v>
      </c>
      <c r="L5" s="330">
        <f>IF(ISERROR(VLOOKUP($A5,'Man Tab'!$A:$Q,COLUMN()+2,0)),0,VLOOKUP($A5,'Man Tab'!$A:$Q,COLUMN()+2,0))</f>
        <v>4688.0398799999903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13284.76017</v>
      </c>
      <c r="F6" s="332">
        <f t="shared" si="1"/>
        <v>16441.686000000002</v>
      </c>
      <c r="G6" s="332">
        <f t="shared" si="1"/>
        <v>19878.448630000014</v>
      </c>
      <c r="H6" s="332">
        <f t="shared" si="1"/>
        <v>23920.008590000012</v>
      </c>
      <c r="I6" s="332">
        <f t="shared" si="1"/>
        <v>27168.685370000014</v>
      </c>
      <c r="J6" s="332">
        <f t="shared" si="1"/>
        <v>30473.003190000014</v>
      </c>
      <c r="K6" s="332">
        <f t="shared" si="1"/>
        <v>34084.648370000017</v>
      </c>
      <c r="L6" s="332">
        <f t="shared" si="1"/>
        <v>38772.688250000007</v>
      </c>
      <c r="M6" s="332">
        <f t="shared" si="1"/>
        <v>38772.688250000007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>
        <v>433.16500000000002</v>
      </c>
      <c r="F7" s="331">
        <v>559.995</v>
      </c>
      <c r="G7" s="331">
        <v>661.38199999999995</v>
      </c>
      <c r="H7" s="331">
        <v>747.80799999999999</v>
      </c>
      <c r="I7" s="331">
        <v>833.26</v>
      </c>
      <c r="J7" s="331">
        <v>928.21799999999996</v>
      </c>
      <c r="K7" s="331">
        <v>1045.174</v>
      </c>
      <c r="L7" s="331">
        <v>1125.598</v>
      </c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12994.95</v>
      </c>
      <c r="F8" s="332">
        <f t="shared" si="2"/>
        <v>16799.849999999999</v>
      </c>
      <c r="G8" s="332">
        <f t="shared" si="2"/>
        <v>19841.46</v>
      </c>
      <c r="H8" s="332">
        <f t="shared" si="2"/>
        <v>22434.239999999998</v>
      </c>
      <c r="I8" s="332">
        <f t="shared" si="2"/>
        <v>24997.8</v>
      </c>
      <c r="J8" s="332">
        <f t="shared" si="2"/>
        <v>27846.539999999997</v>
      </c>
      <c r="K8" s="332">
        <f t="shared" si="2"/>
        <v>31355.22</v>
      </c>
      <c r="L8" s="332">
        <f t="shared" si="2"/>
        <v>33767.94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2020933.2300000002</v>
      </c>
      <c r="C9" s="331">
        <v>1875437.7800000007</v>
      </c>
      <c r="D9" s="331">
        <v>2019307.9700000011</v>
      </c>
      <c r="E9" s="331">
        <v>2090837.6199999989</v>
      </c>
      <c r="F9" s="331">
        <v>2089184.3500000015</v>
      </c>
      <c r="G9" s="331">
        <v>2024984.6300000001</v>
      </c>
      <c r="H9" s="331">
        <v>1828237.1099999989</v>
      </c>
      <c r="I9" s="331">
        <v>1814335.4900000002</v>
      </c>
      <c r="J9" s="331">
        <v>2056083.1600000001</v>
      </c>
      <c r="K9" s="331">
        <v>2076130.920000002</v>
      </c>
      <c r="L9" s="331">
        <v>1936604.3700000015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2020.9332300000003</v>
      </c>
      <c r="C10" s="332">
        <f t="shared" ref="C10:M10" si="3">C9/1000+B10</f>
        <v>3896.3710100000008</v>
      </c>
      <c r="D10" s="332">
        <f t="shared" si="3"/>
        <v>5915.6789800000024</v>
      </c>
      <c r="E10" s="332">
        <f t="shared" si="3"/>
        <v>8006.5166000000008</v>
      </c>
      <c r="F10" s="332">
        <f t="shared" si="3"/>
        <v>10095.700950000002</v>
      </c>
      <c r="G10" s="332">
        <f t="shared" si="3"/>
        <v>12120.685580000003</v>
      </c>
      <c r="H10" s="332">
        <f t="shared" si="3"/>
        <v>13948.922690000001</v>
      </c>
      <c r="I10" s="332">
        <f t="shared" si="3"/>
        <v>15763.258180000001</v>
      </c>
      <c r="J10" s="332">
        <f t="shared" si="3"/>
        <v>17819.341339999999</v>
      </c>
      <c r="K10" s="332">
        <f t="shared" si="3"/>
        <v>19895.472260000002</v>
      </c>
      <c r="L10" s="332">
        <f t="shared" si="3"/>
        <v>21832.076630000003</v>
      </c>
      <c r="M10" s="332">
        <f t="shared" si="3"/>
        <v>21832.076630000003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11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1.5250868803404454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1.5250868803404454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1770.85000976011</v>
      </c>
      <c r="C7" s="56">
        <v>147.57083414667599</v>
      </c>
      <c r="D7" s="56">
        <v>193.12138999999999</v>
      </c>
      <c r="E7" s="56">
        <v>208.86995999999999</v>
      </c>
      <c r="F7" s="56">
        <v>120.19729</v>
      </c>
      <c r="G7" s="56">
        <v>103.62871</v>
      </c>
      <c r="H7" s="56">
        <v>93.797120000000007</v>
      </c>
      <c r="I7" s="56">
        <v>237.24252999999999</v>
      </c>
      <c r="J7" s="56">
        <v>64.329409999999996</v>
      </c>
      <c r="K7" s="56">
        <v>121.97313</v>
      </c>
      <c r="L7" s="56">
        <v>86.376239999999996</v>
      </c>
      <c r="M7" s="56">
        <v>95.803880000000007</v>
      </c>
      <c r="N7" s="56">
        <v>96.994329999998996</v>
      </c>
      <c r="O7" s="56">
        <v>0</v>
      </c>
      <c r="P7" s="57">
        <v>1422.3339900000001</v>
      </c>
      <c r="Q7" s="189">
        <v>0.87621033483800004</v>
      </c>
    </row>
    <row r="8" spans="1:17" ht="14.4" customHeight="1" x14ac:dyDescent="0.3">
      <c r="A8" s="19" t="s">
        <v>36</v>
      </c>
      <c r="B8" s="55">
        <v>66.488741247793001</v>
      </c>
      <c r="C8" s="56">
        <v>5.540728437316</v>
      </c>
      <c r="D8" s="56">
        <v>22.17</v>
      </c>
      <c r="E8" s="56">
        <v>19.224</v>
      </c>
      <c r="F8" s="56">
        <v>9.0500000000000007</v>
      </c>
      <c r="G8" s="56">
        <v>11.254</v>
      </c>
      <c r="H8" s="56">
        <v>0</v>
      </c>
      <c r="I8" s="56">
        <v>0</v>
      </c>
      <c r="J8" s="56">
        <v>0</v>
      </c>
      <c r="K8" s="56">
        <v>9.0500000000000007</v>
      </c>
      <c r="L8" s="56">
        <v>10.1</v>
      </c>
      <c r="M8" s="56">
        <v>18.934999999999999</v>
      </c>
      <c r="N8" s="56">
        <v>9.2949999999989998</v>
      </c>
      <c r="O8" s="56">
        <v>0</v>
      </c>
      <c r="P8" s="57">
        <v>109.078</v>
      </c>
      <c r="Q8" s="189">
        <v>1.7896891952680001</v>
      </c>
    </row>
    <row r="9" spans="1:17" ht="14.4" customHeight="1" x14ac:dyDescent="0.3">
      <c r="A9" s="19" t="s">
        <v>37</v>
      </c>
      <c r="B9" s="55">
        <v>2990.93695304629</v>
      </c>
      <c r="C9" s="56">
        <v>249.244746087191</v>
      </c>
      <c r="D9" s="56">
        <v>229.54443000000001</v>
      </c>
      <c r="E9" s="56">
        <v>136.88404</v>
      </c>
      <c r="F9" s="56">
        <v>185.3219</v>
      </c>
      <c r="G9" s="56">
        <v>143.48698999999999</v>
      </c>
      <c r="H9" s="56">
        <v>185.36946</v>
      </c>
      <c r="I9" s="56">
        <v>169.43287000000001</v>
      </c>
      <c r="J9" s="56">
        <v>173.57580999999999</v>
      </c>
      <c r="K9" s="56">
        <v>196.78122999999999</v>
      </c>
      <c r="L9" s="56">
        <v>260.32611000000003</v>
      </c>
      <c r="M9" s="56">
        <v>314.76931000000002</v>
      </c>
      <c r="N9" s="56">
        <v>322.84579000000002</v>
      </c>
      <c r="O9" s="56">
        <v>0</v>
      </c>
      <c r="P9" s="57">
        <v>2318.3379399999999</v>
      </c>
      <c r="Q9" s="189">
        <v>0.84558650825699999</v>
      </c>
    </row>
    <row r="10" spans="1:17" ht="14.4" customHeight="1" x14ac:dyDescent="0.3">
      <c r="A10" s="19" t="s">
        <v>38</v>
      </c>
      <c r="B10" s="55">
        <v>326.77348134095502</v>
      </c>
      <c r="C10" s="56">
        <v>27.231123445079</v>
      </c>
      <c r="D10" s="56">
        <v>27.576090000000001</v>
      </c>
      <c r="E10" s="56">
        <v>28.24492</v>
      </c>
      <c r="F10" s="56">
        <v>30.784279999999999</v>
      </c>
      <c r="G10" s="56">
        <v>30.82694</v>
      </c>
      <c r="H10" s="56">
        <v>27.638349999999999</v>
      </c>
      <c r="I10" s="56">
        <v>26.320509999999999</v>
      </c>
      <c r="J10" s="56">
        <v>21.032440000000001</v>
      </c>
      <c r="K10" s="56">
        <v>23.328700000000001</v>
      </c>
      <c r="L10" s="56">
        <v>26.122820000000001</v>
      </c>
      <c r="M10" s="56">
        <v>23.719380000000001</v>
      </c>
      <c r="N10" s="56">
        <v>26.050599999999999</v>
      </c>
      <c r="O10" s="56">
        <v>0</v>
      </c>
      <c r="P10" s="57">
        <v>291.64503000000002</v>
      </c>
      <c r="Q10" s="189">
        <v>0.97363535510800003</v>
      </c>
    </row>
    <row r="11" spans="1:17" ht="14.4" customHeight="1" x14ac:dyDescent="0.3">
      <c r="A11" s="19" t="s">
        <v>39</v>
      </c>
      <c r="B11" s="55">
        <v>683.61015708110597</v>
      </c>
      <c r="C11" s="56">
        <v>56.967513090091998</v>
      </c>
      <c r="D11" s="56">
        <v>41.871090000000002</v>
      </c>
      <c r="E11" s="56">
        <v>35.106749999999998</v>
      </c>
      <c r="F11" s="56">
        <v>50.491140000000001</v>
      </c>
      <c r="G11" s="56">
        <v>49.194519999999997</v>
      </c>
      <c r="H11" s="56">
        <v>42.996859999999998</v>
      </c>
      <c r="I11" s="56">
        <v>61.928820000000002</v>
      </c>
      <c r="J11" s="56">
        <v>40.543869999999998</v>
      </c>
      <c r="K11" s="56">
        <v>40.558869999999999</v>
      </c>
      <c r="L11" s="56">
        <v>32.747660000000003</v>
      </c>
      <c r="M11" s="56">
        <v>55.219720000000002</v>
      </c>
      <c r="N11" s="56">
        <v>78.626379999999003</v>
      </c>
      <c r="O11" s="56">
        <v>0</v>
      </c>
      <c r="P11" s="57">
        <v>529.28567999999996</v>
      </c>
      <c r="Q11" s="189">
        <v>0.84463718688</v>
      </c>
    </row>
    <row r="12" spans="1:17" ht="14.4" customHeight="1" x14ac:dyDescent="0.3">
      <c r="A12" s="19" t="s">
        <v>40</v>
      </c>
      <c r="B12" s="55">
        <v>48.174723708842997</v>
      </c>
      <c r="C12" s="56">
        <v>4.0145603090700002</v>
      </c>
      <c r="D12" s="56">
        <v>0</v>
      </c>
      <c r="E12" s="56">
        <v>1.94398</v>
      </c>
      <c r="F12" s="56">
        <v>2.4262999999999999</v>
      </c>
      <c r="G12" s="56">
        <v>0.76049999999999995</v>
      </c>
      <c r="H12" s="56">
        <v>3.4106299999999998</v>
      </c>
      <c r="I12" s="56">
        <v>4.9050399999999996</v>
      </c>
      <c r="J12" s="56">
        <v>1.6944999999999999</v>
      </c>
      <c r="K12" s="56">
        <v>1.694</v>
      </c>
      <c r="L12" s="56">
        <v>0.34699000000000002</v>
      </c>
      <c r="M12" s="56">
        <v>8.6825899999999994</v>
      </c>
      <c r="N12" s="56">
        <v>3.60568</v>
      </c>
      <c r="O12" s="56">
        <v>0</v>
      </c>
      <c r="P12" s="57">
        <v>29.470210000000002</v>
      </c>
      <c r="Q12" s="189">
        <v>0.66734830062100003</v>
      </c>
    </row>
    <row r="13" spans="1:17" ht="14.4" customHeight="1" x14ac:dyDescent="0.3">
      <c r="A13" s="19" t="s">
        <v>41</v>
      </c>
      <c r="B13" s="55">
        <v>842.43757017008704</v>
      </c>
      <c r="C13" s="56">
        <v>70.203130847506998</v>
      </c>
      <c r="D13" s="56">
        <v>30.84524</v>
      </c>
      <c r="E13" s="56">
        <v>99.981849999999994</v>
      </c>
      <c r="F13" s="56">
        <v>66.581130000000002</v>
      </c>
      <c r="G13" s="56">
        <v>68.705590000000001</v>
      </c>
      <c r="H13" s="56">
        <v>62.080930000000002</v>
      </c>
      <c r="I13" s="56">
        <v>80.04674</v>
      </c>
      <c r="J13" s="56">
        <v>70.123159999999999</v>
      </c>
      <c r="K13" s="56">
        <v>68.976789999999994</v>
      </c>
      <c r="L13" s="56">
        <v>16.088380000000001</v>
      </c>
      <c r="M13" s="56">
        <v>146.98003</v>
      </c>
      <c r="N13" s="56">
        <v>78.943639999998993</v>
      </c>
      <c r="O13" s="56">
        <v>0</v>
      </c>
      <c r="P13" s="57">
        <v>789.35347999999999</v>
      </c>
      <c r="Q13" s="189">
        <v>1.0221681911680001</v>
      </c>
    </row>
    <row r="14" spans="1:17" ht="14.4" customHeight="1" x14ac:dyDescent="0.3">
      <c r="A14" s="19" t="s">
        <v>42</v>
      </c>
      <c r="B14" s="55">
        <v>2286.1289875439702</v>
      </c>
      <c r="C14" s="56">
        <v>190.51074896199799</v>
      </c>
      <c r="D14" s="56">
        <v>305.26</v>
      </c>
      <c r="E14" s="56">
        <v>233.06700000000001</v>
      </c>
      <c r="F14" s="56">
        <v>246.50899999999999</v>
      </c>
      <c r="G14" s="56">
        <v>187.524</v>
      </c>
      <c r="H14" s="56">
        <v>140.97499999999999</v>
      </c>
      <c r="I14" s="56">
        <v>119.797</v>
      </c>
      <c r="J14" s="56">
        <v>111.17400000000001</v>
      </c>
      <c r="K14" s="56">
        <v>114.973</v>
      </c>
      <c r="L14" s="56">
        <v>121.104</v>
      </c>
      <c r="M14" s="56">
        <v>198.99799999999999</v>
      </c>
      <c r="N14" s="56">
        <v>228.9</v>
      </c>
      <c r="O14" s="56">
        <v>0</v>
      </c>
      <c r="P14" s="57">
        <v>2008.2809999999999</v>
      </c>
      <c r="Q14" s="189">
        <v>0.95832387933300001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428.10556379703002</v>
      </c>
      <c r="C17" s="56">
        <v>35.675463649751997</v>
      </c>
      <c r="D17" s="56">
        <v>30.75883</v>
      </c>
      <c r="E17" s="56">
        <v>64.405720000000002</v>
      </c>
      <c r="F17" s="56">
        <v>36.68544</v>
      </c>
      <c r="G17" s="56">
        <v>30.416779999999999</v>
      </c>
      <c r="H17" s="56">
        <v>36.461120000000001</v>
      </c>
      <c r="I17" s="56">
        <v>40.418930000000003</v>
      </c>
      <c r="J17" s="56">
        <v>17.474340000000002</v>
      </c>
      <c r="K17" s="56">
        <v>64.971580000000003</v>
      </c>
      <c r="L17" s="56">
        <v>18.187830000000002</v>
      </c>
      <c r="M17" s="56">
        <v>50.914960000000001</v>
      </c>
      <c r="N17" s="56">
        <v>492.03880999999899</v>
      </c>
      <c r="O17" s="56">
        <v>0</v>
      </c>
      <c r="P17" s="57">
        <v>882.73433999999997</v>
      </c>
      <c r="Q17" s="189">
        <v>2.2494052817779999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137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137.32400000000001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1785.12765289975</v>
      </c>
      <c r="C19" s="56">
        <v>148.76063774164601</v>
      </c>
      <c r="D19" s="56">
        <v>143.59734</v>
      </c>
      <c r="E19" s="56">
        <v>132.01300000000001</v>
      </c>
      <c r="F19" s="56">
        <v>169.83018999999999</v>
      </c>
      <c r="G19" s="56">
        <v>169.99968999999999</v>
      </c>
      <c r="H19" s="56">
        <v>135.11142000000001</v>
      </c>
      <c r="I19" s="56">
        <v>116.17712</v>
      </c>
      <c r="J19" s="56">
        <v>139.29477</v>
      </c>
      <c r="K19" s="56">
        <v>151.94388000000001</v>
      </c>
      <c r="L19" s="56">
        <v>113.24641</v>
      </c>
      <c r="M19" s="56">
        <v>151.57043999999999</v>
      </c>
      <c r="N19" s="56">
        <v>136.66453000000001</v>
      </c>
      <c r="O19" s="56">
        <v>0</v>
      </c>
      <c r="P19" s="57">
        <v>1559.4487899999999</v>
      </c>
      <c r="Q19" s="189">
        <v>0.95299451501599997</v>
      </c>
    </row>
    <row r="20" spans="1:17" ht="14.4" customHeight="1" x14ac:dyDescent="0.3">
      <c r="A20" s="19" t="s">
        <v>48</v>
      </c>
      <c r="B20" s="55">
        <v>25534.002286328199</v>
      </c>
      <c r="C20" s="56">
        <v>2127.8335238606801</v>
      </c>
      <c r="D20" s="56">
        <v>2218.2494700000002</v>
      </c>
      <c r="E20" s="56">
        <v>2144.5573399999998</v>
      </c>
      <c r="F20" s="56">
        <v>2269.3238099999999</v>
      </c>
      <c r="G20" s="56">
        <v>2261.8265999999999</v>
      </c>
      <c r="H20" s="56">
        <v>2286.9965099999999</v>
      </c>
      <c r="I20" s="56">
        <v>2313.8051500000001</v>
      </c>
      <c r="J20" s="56">
        <v>2996.6728499999999</v>
      </c>
      <c r="K20" s="56">
        <v>2324.3518899999999</v>
      </c>
      <c r="L20" s="56">
        <v>2377.5980199999999</v>
      </c>
      <c r="M20" s="56">
        <v>2393.8589900000002</v>
      </c>
      <c r="N20" s="56">
        <v>2842.1290199999999</v>
      </c>
      <c r="O20" s="56">
        <v>0</v>
      </c>
      <c r="P20" s="57">
        <v>26429.369650000001</v>
      </c>
      <c r="Q20" s="189">
        <v>1.129162568988</v>
      </c>
    </row>
    <row r="21" spans="1:17" ht="14.4" customHeight="1" x14ac:dyDescent="0.3">
      <c r="A21" s="20" t="s">
        <v>49</v>
      </c>
      <c r="B21" s="55">
        <v>1568.0036209191401</v>
      </c>
      <c r="C21" s="56">
        <v>130.66696840992799</v>
      </c>
      <c r="D21" s="56">
        <v>135.18600000000001</v>
      </c>
      <c r="E21" s="56">
        <v>210.19200000000001</v>
      </c>
      <c r="F21" s="56">
        <v>130.17400000000001</v>
      </c>
      <c r="G21" s="56">
        <v>130.173</v>
      </c>
      <c r="H21" s="56">
        <v>127.491</v>
      </c>
      <c r="I21" s="56">
        <v>126.973</v>
      </c>
      <c r="J21" s="56">
        <v>130.02799999999999</v>
      </c>
      <c r="K21" s="56">
        <v>130.02799999999999</v>
      </c>
      <c r="L21" s="56">
        <v>132.35</v>
      </c>
      <c r="M21" s="56">
        <v>132.35</v>
      </c>
      <c r="N21" s="56">
        <v>132.892</v>
      </c>
      <c r="O21" s="56">
        <v>0</v>
      </c>
      <c r="P21" s="57">
        <v>1517.837</v>
      </c>
      <c r="Q21" s="189">
        <v>1.056006605933</v>
      </c>
    </row>
    <row r="22" spans="1:17" ht="14.4" customHeight="1" x14ac:dyDescent="0.3">
      <c r="A22" s="19" t="s">
        <v>50</v>
      </c>
      <c r="B22" s="55">
        <v>7.9999985169899999</v>
      </c>
      <c r="C22" s="56">
        <v>0.66666654308200002</v>
      </c>
      <c r="D22" s="56">
        <v>0</v>
      </c>
      <c r="E22" s="56">
        <v>0</v>
      </c>
      <c r="F22" s="56">
        <v>0</v>
      </c>
      <c r="G22" s="56">
        <v>0</v>
      </c>
      <c r="H22" s="56">
        <v>14.52</v>
      </c>
      <c r="I22" s="56">
        <v>33.721800000000002</v>
      </c>
      <c r="J22" s="56">
        <v>138.61771999999999</v>
      </c>
      <c r="K22" s="56">
        <v>0</v>
      </c>
      <c r="L22" s="56">
        <v>108.71937</v>
      </c>
      <c r="M22" s="56">
        <v>19.75291</v>
      </c>
      <c r="N22" s="56">
        <v>236.72691</v>
      </c>
      <c r="O22" s="56">
        <v>0</v>
      </c>
      <c r="P22" s="57">
        <v>552.05871000000002</v>
      </c>
      <c r="Q22" s="189">
        <v>75.280747137071998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7.2759576141834308E-12</v>
      </c>
      <c r="C24" s="56">
        <v>9.0949470177292804E-13</v>
      </c>
      <c r="D24" s="56">
        <v>6.19999999E-4</v>
      </c>
      <c r="E24" s="56">
        <v>0.19938</v>
      </c>
      <c r="F24" s="56">
        <v>85.620320000000007</v>
      </c>
      <c r="G24" s="56">
        <v>0.77360999999900004</v>
      </c>
      <c r="H24" s="56">
        <v>7.7429999998999993E-2</v>
      </c>
      <c r="I24" s="56">
        <v>105.99312</v>
      </c>
      <c r="J24" s="56">
        <v>-9.1E-4</v>
      </c>
      <c r="K24" s="56">
        <v>4.5710000000000001E-2</v>
      </c>
      <c r="L24" s="56">
        <v>1.0039899999999999</v>
      </c>
      <c r="M24" s="56">
        <v>8.9969999999000003E-2</v>
      </c>
      <c r="N24" s="56">
        <v>2.3271899999989998</v>
      </c>
      <c r="O24" s="56">
        <v>0</v>
      </c>
      <c r="P24" s="57">
        <v>196.13042999999999</v>
      </c>
      <c r="Q24" s="189"/>
    </row>
    <row r="25" spans="1:17" ht="14.4" customHeight="1" x14ac:dyDescent="0.3">
      <c r="A25" s="21" t="s">
        <v>53</v>
      </c>
      <c r="B25" s="58">
        <v>38338.639746360197</v>
      </c>
      <c r="C25" s="59">
        <v>3194.8866455300199</v>
      </c>
      <c r="D25" s="59">
        <v>3378.5045</v>
      </c>
      <c r="E25" s="59">
        <v>3314.6899400000002</v>
      </c>
      <c r="F25" s="59">
        <v>3402.9947999999999</v>
      </c>
      <c r="G25" s="59">
        <v>3188.5709299999999</v>
      </c>
      <c r="H25" s="59">
        <v>3156.9258300000001</v>
      </c>
      <c r="I25" s="59">
        <v>3436.7626300000102</v>
      </c>
      <c r="J25" s="59">
        <v>4041.55996</v>
      </c>
      <c r="K25" s="59">
        <v>3248.6767799999998</v>
      </c>
      <c r="L25" s="59">
        <v>3304.3178200000002</v>
      </c>
      <c r="M25" s="59">
        <v>3611.64518</v>
      </c>
      <c r="N25" s="59">
        <v>4688.0398799999903</v>
      </c>
      <c r="O25" s="59">
        <v>0</v>
      </c>
      <c r="P25" s="60">
        <v>38772.688249999999</v>
      </c>
      <c r="Q25" s="190">
        <v>1.1032597497129999</v>
      </c>
    </row>
    <row r="26" spans="1:17" ht="14.4" customHeight="1" x14ac:dyDescent="0.3">
      <c r="A26" s="19" t="s">
        <v>54</v>
      </c>
      <c r="B26" s="55">
        <v>5268.41974994456</v>
      </c>
      <c r="C26" s="56">
        <v>439.03497916204702</v>
      </c>
      <c r="D26" s="56">
        <v>413.89172000000002</v>
      </c>
      <c r="E26" s="56">
        <v>387.67770000000002</v>
      </c>
      <c r="F26" s="56">
        <v>428.04151999999999</v>
      </c>
      <c r="G26" s="56">
        <v>437.47483</v>
      </c>
      <c r="H26" s="56">
        <v>406.88524999999998</v>
      </c>
      <c r="I26" s="56">
        <v>558.03611999999998</v>
      </c>
      <c r="J26" s="56">
        <v>450.10563999999999</v>
      </c>
      <c r="K26" s="56">
        <v>467.66275999999999</v>
      </c>
      <c r="L26" s="56">
        <v>455.14051999999998</v>
      </c>
      <c r="M26" s="56">
        <v>422.52165000000002</v>
      </c>
      <c r="N26" s="56">
        <v>532.23014000000001</v>
      </c>
      <c r="O26" s="56">
        <v>0</v>
      </c>
      <c r="P26" s="57">
        <v>4959.6678499999998</v>
      </c>
      <c r="Q26" s="189">
        <v>1.0269771586650001</v>
      </c>
    </row>
    <row r="27" spans="1:17" ht="14.4" customHeight="1" x14ac:dyDescent="0.3">
      <c r="A27" s="22" t="s">
        <v>55</v>
      </c>
      <c r="B27" s="58">
        <v>43607.059496304799</v>
      </c>
      <c r="C27" s="59">
        <v>3633.9216246920701</v>
      </c>
      <c r="D27" s="59">
        <v>3792.3962200000001</v>
      </c>
      <c r="E27" s="59">
        <v>3702.3676399999999</v>
      </c>
      <c r="F27" s="59">
        <v>3831.0363200000002</v>
      </c>
      <c r="G27" s="59">
        <v>3626.04576</v>
      </c>
      <c r="H27" s="59">
        <v>3563.8110799999999</v>
      </c>
      <c r="I27" s="59">
        <v>3994.7987500000099</v>
      </c>
      <c r="J27" s="59">
        <v>4491.6656000000003</v>
      </c>
      <c r="K27" s="59">
        <v>3716.3395399999999</v>
      </c>
      <c r="L27" s="59">
        <v>3759.4583400000001</v>
      </c>
      <c r="M27" s="59">
        <v>4034.1668300000001</v>
      </c>
      <c r="N27" s="59">
        <v>5220.2700199999899</v>
      </c>
      <c r="O27" s="59">
        <v>0</v>
      </c>
      <c r="P27" s="60">
        <v>43732.356099999997</v>
      </c>
      <c r="Q27" s="190">
        <v>1.0940436109980001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87.612650000000002</v>
      </c>
      <c r="H28" s="56">
        <v>106.99164</v>
      </c>
      <c r="I28" s="56">
        <v>150.15276</v>
      </c>
      <c r="J28" s="56">
        <v>22.967949999999998</v>
      </c>
      <c r="K28" s="56">
        <v>24.271360000000001</v>
      </c>
      <c r="L28" s="56">
        <v>109.00939</v>
      </c>
      <c r="M28" s="56">
        <v>79.040999999999997</v>
      </c>
      <c r="N28" s="56">
        <v>272.57763999999997</v>
      </c>
      <c r="O28" s="56">
        <v>0</v>
      </c>
      <c r="P28" s="57">
        <v>1185.41894</v>
      </c>
      <c r="Q28" s="189">
        <v>0.83419534477199997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38338.639746360197</v>
      </c>
      <c r="G6" s="620">
        <v>35143.753100830203</v>
      </c>
      <c r="H6" s="622">
        <v>4688.0398799999903</v>
      </c>
      <c r="I6" s="619">
        <v>38772.688249999999</v>
      </c>
      <c r="J6" s="620">
        <v>3628.9351491697698</v>
      </c>
      <c r="K6" s="623">
        <v>1.011321437236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9015.4006238991606</v>
      </c>
      <c r="G7" s="620">
        <v>8264.1172385742302</v>
      </c>
      <c r="H7" s="622">
        <v>845.26080999999897</v>
      </c>
      <c r="I7" s="619">
        <v>7497.7861000000003</v>
      </c>
      <c r="J7" s="620">
        <v>-766.33113857423098</v>
      </c>
      <c r="K7" s="623">
        <v>0.83166421690900005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6729.2716363551899</v>
      </c>
      <c r="G8" s="620">
        <v>6168.49899999225</v>
      </c>
      <c r="H8" s="622">
        <v>616.36080999999899</v>
      </c>
      <c r="I8" s="619">
        <v>5489.5051000000003</v>
      </c>
      <c r="J8" s="620">
        <v>-678.99389999225298</v>
      </c>
      <c r="K8" s="623">
        <v>0.81576512238599996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-6.0999999899999998E-4</v>
      </c>
      <c r="I9" s="624">
        <v>7.6999999999999996E-4</v>
      </c>
      <c r="J9" s="625">
        <v>7.6999999999999996E-4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-6.0999999899999998E-4</v>
      </c>
      <c r="I10" s="619">
        <v>7.6999999999999996E-4</v>
      </c>
      <c r="J10" s="620">
        <v>7.6999999999999996E-4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1770.85000976011</v>
      </c>
      <c r="G11" s="625">
        <v>1623.27917561344</v>
      </c>
      <c r="H11" s="627">
        <v>96.994329999998996</v>
      </c>
      <c r="I11" s="624">
        <v>1422.3339900000001</v>
      </c>
      <c r="J11" s="625">
        <v>-200.94518561343801</v>
      </c>
      <c r="K11" s="632">
        <v>0.80319280693399997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906.375951255166</v>
      </c>
      <c r="G12" s="620">
        <v>830.84462198390202</v>
      </c>
      <c r="H12" s="622">
        <v>64.596209999999004</v>
      </c>
      <c r="I12" s="619">
        <v>684.274</v>
      </c>
      <c r="J12" s="620">
        <v>-146.57062198390199</v>
      </c>
      <c r="K12" s="623">
        <v>0.75495604120100002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32.000001510665001</v>
      </c>
      <c r="G13" s="620">
        <v>29.333334718109999</v>
      </c>
      <c r="H13" s="622">
        <v>0</v>
      </c>
      <c r="I13" s="619">
        <v>16.860060000000001</v>
      </c>
      <c r="J13" s="620">
        <v>-12.473274718109</v>
      </c>
      <c r="K13" s="623">
        <v>0.52687685012700003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74.000006680680997</v>
      </c>
      <c r="G14" s="620">
        <v>67.833339457291004</v>
      </c>
      <c r="H14" s="622">
        <v>1.2944800000000001</v>
      </c>
      <c r="I14" s="619">
        <v>51.563299999999998</v>
      </c>
      <c r="J14" s="620">
        <v>-16.270039457290999</v>
      </c>
      <c r="K14" s="623">
        <v>0.69680128844400002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33.000002979222998</v>
      </c>
      <c r="G16" s="620">
        <v>30.250002730954002</v>
      </c>
      <c r="H16" s="622">
        <v>0</v>
      </c>
      <c r="I16" s="619">
        <v>0</v>
      </c>
      <c r="J16" s="620">
        <v>-30.250002730954002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113.000010201582</v>
      </c>
      <c r="G17" s="620">
        <v>103.58334268478301</v>
      </c>
      <c r="H17" s="622">
        <v>0</v>
      </c>
      <c r="I17" s="619">
        <v>333.40832</v>
      </c>
      <c r="J17" s="620">
        <v>229.82497731521701</v>
      </c>
      <c r="K17" s="623">
        <v>2.9505158398229998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282.48190405303001</v>
      </c>
      <c r="G18" s="620">
        <v>258.94174538194397</v>
      </c>
      <c r="H18" s="622">
        <v>24.420580000000001</v>
      </c>
      <c r="I18" s="619">
        <v>210.59609</v>
      </c>
      <c r="J18" s="620">
        <v>-48.345655381943999</v>
      </c>
      <c r="K18" s="623">
        <v>0.74552064035999999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239.992124954612</v>
      </c>
      <c r="G19" s="620">
        <v>219.992781208395</v>
      </c>
      <c r="H19" s="622">
        <v>0.50797999999900001</v>
      </c>
      <c r="I19" s="619">
        <v>29.98507</v>
      </c>
      <c r="J19" s="620">
        <v>-190.00771120839499</v>
      </c>
      <c r="K19" s="623">
        <v>0.12494189134600001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90.000008125153002</v>
      </c>
      <c r="G20" s="620">
        <v>82.500007448057005</v>
      </c>
      <c r="H20" s="622">
        <v>6.1750799999990003</v>
      </c>
      <c r="I20" s="619">
        <v>87.992289999999997</v>
      </c>
      <c r="J20" s="620">
        <v>5.492282551942</v>
      </c>
      <c r="K20" s="623">
        <v>0.97769202284500001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66.488741247793001</v>
      </c>
      <c r="G21" s="625">
        <v>60.948012810476001</v>
      </c>
      <c r="H21" s="627">
        <v>9.2949999999989998</v>
      </c>
      <c r="I21" s="624">
        <v>109.078</v>
      </c>
      <c r="J21" s="625">
        <v>48.129987189523</v>
      </c>
      <c r="K21" s="632">
        <v>1.640548428996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49.685715750402998</v>
      </c>
      <c r="G22" s="620">
        <v>45.545239437870002</v>
      </c>
      <c r="H22" s="622">
        <v>8.2449999999989991</v>
      </c>
      <c r="I22" s="619">
        <v>93.97</v>
      </c>
      <c r="J22" s="620">
        <v>48.424760562129002</v>
      </c>
      <c r="K22" s="623">
        <v>1.891288040853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16.803025497389001</v>
      </c>
      <c r="G23" s="620">
        <v>15.402773372605999</v>
      </c>
      <c r="H23" s="622">
        <v>1.05</v>
      </c>
      <c r="I23" s="619">
        <v>15.108000000000001</v>
      </c>
      <c r="J23" s="620">
        <v>-0.29477337260600001</v>
      </c>
      <c r="K23" s="623">
        <v>0.89912379186299995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2990.93695304629</v>
      </c>
      <c r="G24" s="625">
        <v>2741.6922069591001</v>
      </c>
      <c r="H24" s="627">
        <v>322.84579000000002</v>
      </c>
      <c r="I24" s="624">
        <v>2318.3379399999999</v>
      </c>
      <c r="J24" s="625">
        <v>-423.35426695909501</v>
      </c>
      <c r="K24" s="632">
        <v>0.77512096590199997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6.0000005416760001</v>
      </c>
      <c r="G25" s="620">
        <v>5.500000496537</v>
      </c>
      <c r="H25" s="622">
        <v>0.41169999999899998</v>
      </c>
      <c r="I25" s="619">
        <v>-21.253550000000001</v>
      </c>
      <c r="J25" s="620">
        <v>-26.753550496536999</v>
      </c>
      <c r="K25" s="623">
        <v>-3.5422580135400001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399.93485166017899</v>
      </c>
      <c r="G26" s="620">
        <v>366.60694735516398</v>
      </c>
      <c r="H26" s="622">
        <v>113.96153</v>
      </c>
      <c r="I26" s="619">
        <v>304.30088000000001</v>
      </c>
      <c r="J26" s="620">
        <v>-62.306067355163997</v>
      </c>
      <c r="K26" s="623">
        <v>0.76087612453999998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10.000000902794</v>
      </c>
      <c r="G27" s="620">
        <v>9.1666674942279993</v>
      </c>
      <c r="H27" s="622">
        <v>0</v>
      </c>
      <c r="I27" s="619">
        <v>5.8771000000000004</v>
      </c>
      <c r="J27" s="620">
        <v>-3.2895674942280002</v>
      </c>
      <c r="K27" s="623">
        <v>0.58770994694099998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2.0000001805580001</v>
      </c>
      <c r="G28" s="620">
        <v>1.8333334988450001</v>
      </c>
      <c r="H28" s="622">
        <v>0</v>
      </c>
      <c r="I28" s="619">
        <v>1.5552600000000001</v>
      </c>
      <c r="J28" s="620">
        <v>-0.27807349884499999</v>
      </c>
      <c r="K28" s="623">
        <v>0.77762992979500001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1.0000000902790001</v>
      </c>
      <c r="G29" s="620">
        <v>0.91666674942199999</v>
      </c>
      <c r="H29" s="622">
        <v>0</v>
      </c>
      <c r="I29" s="619">
        <v>1.1155200000000001</v>
      </c>
      <c r="J29" s="620">
        <v>0.19885325057700001</v>
      </c>
      <c r="K29" s="623">
        <v>1.115519899291</v>
      </c>
    </row>
    <row r="30" spans="1:11" ht="14.4" customHeight="1" thickBot="1" x14ac:dyDescent="0.35">
      <c r="A30" s="641" t="s">
        <v>337</v>
      </c>
      <c r="B30" s="619">
        <v>0</v>
      </c>
      <c r="C30" s="619">
        <v>0</v>
      </c>
      <c r="D30" s="620">
        <v>0</v>
      </c>
      <c r="E30" s="621">
        <v>1</v>
      </c>
      <c r="F30" s="619">
        <v>0</v>
      </c>
      <c r="G30" s="620">
        <v>0</v>
      </c>
      <c r="H30" s="622">
        <v>0</v>
      </c>
      <c r="I30" s="619">
        <v>0.22506000000000001</v>
      </c>
      <c r="J30" s="620">
        <v>0.22506000000000001</v>
      </c>
      <c r="K30" s="630" t="s">
        <v>322</v>
      </c>
    </row>
    <row r="31" spans="1:11" ht="14.4" customHeight="1" thickBot="1" x14ac:dyDescent="0.35">
      <c r="A31" s="641" t="s">
        <v>338</v>
      </c>
      <c r="B31" s="619">
        <v>261.69790501247797</v>
      </c>
      <c r="C31" s="619">
        <v>274.49335000000002</v>
      </c>
      <c r="D31" s="620">
        <v>12.795444987521</v>
      </c>
      <c r="E31" s="621">
        <v>1.048893952692</v>
      </c>
      <c r="F31" s="619">
        <v>411.89282955220898</v>
      </c>
      <c r="G31" s="620">
        <v>377.56842708952502</v>
      </c>
      <c r="H31" s="622">
        <v>37.108269999999997</v>
      </c>
      <c r="I31" s="619">
        <v>357.97599000000002</v>
      </c>
      <c r="J31" s="620">
        <v>-19.592437089524999</v>
      </c>
      <c r="K31" s="623">
        <v>0.86909983450999995</v>
      </c>
    </row>
    <row r="32" spans="1:11" ht="14.4" customHeight="1" thickBot="1" x14ac:dyDescent="0.35">
      <c r="A32" s="641" t="s">
        <v>339</v>
      </c>
      <c r="B32" s="619">
        <v>431.870224152204</v>
      </c>
      <c r="C32" s="619">
        <v>326.92448999999999</v>
      </c>
      <c r="D32" s="620">
        <v>-104.945734152204</v>
      </c>
      <c r="E32" s="621">
        <v>0.756997060035</v>
      </c>
      <c r="F32" s="619">
        <v>403.48581837092098</v>
      </c>
      <c r="G32" s="620">
        <v>369.86200017334397</v>
      </c>
      <c r="H32" s="622">
        <v>30.712350000000001</v>
      </c>
      <c r="I32" s="619">
        <v>344.80174</v>
      </c>
      <c r="J32" s="620">
        <v>-25.060260173343998</v>
      </c>
      <c r="K32" s="623">
        <v>0.85455727141000004</v>
      </c>
    </row>
    <row r="33" spans="1:11" ht="14.4" customHeight="1" thickBot="1" x14ac:dyDescent="0.35">
      <c r="A33" s="641" t="s">
        <v>340</v>
      </c>
      <c r="B33" s="619">
        <v>23.999999244057999</v>
      </c>
      <c r="C33" s="619">
        <v>45.202500000000001</v>
      </c>
      <c r="D33" s="620">
        <v>21.202500755940999</v>
      </c>
      <c r="E33" s="621">
        <v>1.8834375593229999</v>
      </c>
      <c r="F33" s="619">
        <v>35.000003159781997</v>
      </c>
      <c r="G33" s="620">
        <v>32.083336229799997</v>
      </c>
      <c r="H33" s="622">
        <v>1.6319999999999999</v>
      </c>
      <c r="I33" s="619">
        <v>32.172199999999997</v>
      </c>
      <c r="J33" s="620">
        <v>8.8863770199000006E-2</v>
      </c>
      <c r="K33" s="623">
        <v>0.91920563129999999</v>
      </c>
    </row>
    <row r="34" spans="1:11" ht="14.4" customHeight="1" thickBot="1" x14ac:dyDescent="0.35">
      <c r="A34" s="641" t="s">
        <v>341</v>
      </c>
      <c r="B34" s="619">
        <v>377.48772123496099</v>
      </c>
      <c r="C34" s="619">
        <v>359.00351000000001</v>
      </c>
      <c r="D34" s="620">
        <v>-18.484211234960998</v>
      </c>
      <c r="E34" s="621">
        <v>0.95103360931900005</v>
      </c>
      <c r="F34" s="619">
        <v>458.00002969588701</v>
      </c>
      <c r="G34" s="620">
        <v>419.833360554563</v>
      </c>
      <c r="H34" s="622">
        <v>45.710849999998999</v>
      </c>
      <c r="I34" s="619">
        <v>402.56781000000001</v>
      </c>
      <c r="J34" s="620">
        <v>-17.265550554562001</v>
      </c>
      <c r="K34" s="623">
        <v>0.87896896047600004</v>
      </c>
    </row>
    <row r="35" spans="1:11" ht="14.4" customHeight="1" thickBot="1" x14ac:dyDescent="0.35">
      <c r="A35" s="641" t="s">
        <v>342</v>
      </c>
      <c r="B35" s="619">
        <v>6.9999997795160001</v>
      </c>
      <c r="C35" s="619">
        <v>12.433</v>
      </c>
      <c r="D35" s="620">
        <v>5.4330002204829997</v>
      </c>
      <c r="E35" s="621">
        <v>1.7761429130869999</v>
      </c>
      <c r="F35" s="619">
        <v>18.805950799274999</v>
      </c>
      <c r="G35" s="620">
        <v>17.238788232668</v>
      </c>
      <c r="H35" s="622">
        <v>2.286</v>
      </c>
      <c r="I35" s="619">
        <v>15.458</v>
      </c>
      <c r="J35" s="620">
        <v>-1.780788232668</v>
      </c>
      <c r="K35" s="623">
        <v>0.82197386162399999</v>
      </c>
    </row>
    <row r="36" spans="1:11" ht="14.4" customHeight="1" thickBot="1" x14ac:dyDescent="0.35">
      <c r="A36" s="641" t="s">
        <v>343</v>
      </c>
      <c r="B36" s="619">
        <v>155.60057640700899</v>
      </c>
      <c r="C36" s="619">
        <v>153.17527000000001</v>
      </c>
      <c r="D36" s="620">
        <v>-2.4253064070089998</v>
      </c>
      <c r="E36" s="621">
        <v>0.98441325563799997</v>
      </c>
      <c r="F36" s="619">
        <v>190.357481314344</v>
      </c>
      <c r="G36" s="620">
        <v>174.49435787148201</v>
      </c>
      <c r="H36" s="622">
        <v>20.434000000000001</v>
      </c>
      <c r="I36" s="619">
        <v>154.47949</v>
      </c>
      <c r="J36" s="620">
        <v>-20.014867871482</v>
      </c>
      <c r="K36" s="623">
        <v>0.81152308243000004</v>
      </c>
    </row>
    <row r="37" spans="1:11" ht="14.4" customHeight="1" thickBot="1" x14ac:dyDescent="0.35">
      <c r="A37" s="641" t="s">
        <v>344</v>
      </c>
      <c r="B37" s="619">
        <v>0.69468296249700001</v>
      </c>
      <c r="C37" s="619">
        <v>3.2134200000000002</v>
      </c>
      <c r="D37" s="620">
        <v>2.518737037502</v>
      </c>
      <c r="E37" s="621">
        <v>4.6257360169709996</v>
      </c>
      <c r="F37" s="619">
        <v>1.0000000902790001</v>
      </c>
      <c r="G37" s="620">
        <v>0.91666674942199999</v>
      </c>
      <c r="H37" s="622">
        <v>4.6916699999990001</v>
      </c>
      <c r="I37" s="619">
        <v>9.3833399999990004</v>
      </c>
      <c r="J37" s="620">
        <v>8.4666732505769993</v>
      </c>
      <c r="K37" s="623">
        <v>9.3833391528759993</v>
      </c>
    </row>
    <row r="38" spans="1:11" ht="14.4" customHeight="1" thickBot="1" x14ac:dyDescent="0.35">
      <c r="A38" s="641" t="s">
        <v>345</v>
      </c>
      <c r="B38" s="619">
        <v>0</v>
      </c>
      <c r="C38" s="619">
        <v>0.2782</v>
      </c>
      <c r="D38" s="620">
        <v>0.2782</v>
      </c>
      <c r="E38" s="629" t="s">
        <v>322</v>
      </c>
      <c r="F38" s="619">
        <v>0.27820002511500003</v>
      </c>
      <c r="G38" s="620">
        <v>0.25501668968899999</v>
      </c>
      <c r="H38" s="622">
        <v>0</v>
      </c>
      <c r="I38" s="619">
        <v>0.68969999999999998</v>
      </c>
      <c r="J38" s="620">
        <v>0.43468331031000002</v>
      </c>
      <c r="K38" s="623">
        <v>2.4791514656150002</v>
      </c>
    </row>
    <row r="39" spans="1:11" ht="14.4" customHeight="1" thickBot="1" x14ac:dyDescent="0.35">
      <c r="A39" s="641" t="s">
        <v>346</v>
      </c>
      <c r="B39" s="619">
        <v>969.79980357500904</v>
      </c>
      <c r="C39" s="619">
        <v>676.55888000000004</v>
      </c>
      <c r="D39" s="620">
        <v>-293.24092357500899</v>
      </c>
      <c r="E39" s="621">
        <v>0.69762736340599996</v>
      </c>
      <c r="F39" s="619">
        <v>1053.1817866629799</v>
      </c>
      <c r="G39" s="620">
        <v>965.41663777440101</v>
      </c>
      <c r="H39" s="622">
        <v>65.897419999999997</v>
      </c>
      <c r="I39" s="619">
        <v>708.98940000000005</v>
      </c>
      <c r="J39" s="620">
        <v>-256.42723777440102</v>
      </c>
      <c r="K39" s="623">
        <v>0.67318805640000001</v>
      </c>
    </row>
    <row r="40" spans="1:11" ht="14.4" customHeight="1" thickBot="1" x14ac:dyDescent="0.35">
      <c r="A40" s="640" t="s">
        <v>347</v>
      </c>
      <c r="B40" s="624">
        <v>243.999992314591</v>
      </c>
      <c r="C40" s="624">
        <v>330.47904999999997</v>
      </c>
      <c r="D40" s="625">
        <v>86.479057685407994</v>
      </c>
      <c r="E40" s="631">
        <v>1.3544223787259999</v>
      </c>
      <c r="F40" s="624">
        <v>326.77348134095502</v>
      </c>
      <c r="G40" s="625">
        <v>299.54235789587602</v>
      </c>
      <c r="H40" s="627">
        <v>26.050599999999999</v>
      </c>
      <c r="I40" s="624">
        <v>291.64503000000002</v>
      </c>
      <c r="J40" s="625">
        <v>-7.8973278958749997</v>
      </c>
      <c r="K40" s="632">
        <v>0.89249907551600005</v>
      </c>
    </row>
    <row r="41" spans="1:11" ht="14.4" customHeight="1" thickBot="1" x14ac:dyDescent="0.35">
      <c r="A41" s="641" t="s">
        <v>348</v>
      </c>
      <c r="B41" s="619">
        <v>208.99999341700601</v>
      </c>
      <c r="C41" s="619">
        <v>237.43842000000001</v>
      </c>
      <c r="D41" s="620">
        <v>28.438426582992999</v>
      </c>
      <c r="E41" s="621">
        <v>1.1360690309979999</v>
      </c>
      <c r="F41" s="619">
        <v>261.89115158064601</v>
      </c>
      <c r="G41" s="620">
        <v>240.06688894892599</v>
      </c>
      <c r="H41" s="622">
        <v>19.977039999999999</v>
      </c>
      <c r="I41" s="619">
        <v>211.89815999999999</v>
      </c>
      <c r="J41" s="620">
        <v>-28.168728948925001</v>
      </c>
      <c r="K41" s="623">
        <v>0.80910774847099998</v>
      </c>
    </row>
    <row r="42" spans="1:11" ht="14.4" customHeight="1" thickBot="1" x14ac:dyDescent="0.35">
      <c r="A42" s="641" t="s">
        <v>349</v>
      </c>
      <c r="B42" s="619">
        <v>34.999998897584</v>
      </c>
      <c r="C42" s="619">
        <v>93.040629999999993</v>
      </c>
      <c r="D42" s="620">
        <v>58.040631102414999</v>
      </c>
      <c r="E42" s="621">
        <v>2.6583037980149999</v>
      </c>
      <c r="F42" s="619">
        <v>64.882329760307996</v>
      </c>
      <c r="G42" s="620">
        <v>59.475468946949</v>
      </c>
      <c r="H42" s="622">
        <v>6.0735599999990004</v>
      </c>
      <c r="I42" s="619">
        <v>79.746870000000001</v>
      </c>
      <c r="J42" s="620">
        <v>20.271401053049999</v>
      </c>
      <c r="K42" s="623">
        <v>1.229099976751</v>
      </c>
    </row>
    <row r="43" spans="1:11" ht="14.4" customHeight="1" thickBot="1" x14ac:dyDescent="0.35">
      <c r="A43" s="640" t="s">
        <v>350</v>
      </c>
      <c r="B43" s="624">
        <v>547.06601210904705</v>
      </c>
      <c r="C43" s="624">
        <v>572.48231999999996</v>
      </c>
      <c r="D43" s="625">
        <v>25.416307890952002</v>
      </c>
      <c r="E43" s="631">
        <v>1.0464593071549999</v>
      </c>
      <c r="F43" s="624">
        <v>683.61015708110597</v>
      </c>
      <c r="G43" s="625">
        <v>626.64264399101398</v>
      </c>
      <c r="H43" s="627">
        <v>78.626379999999003</v>
      </c>
      <c r="I43" s="624">
        <v>529.28567999999996</v>
      </c>
      <c r="J43" s="625">
        <v>-97.356963991013004</v>
      </c>
      <c r="K43" s="632">
        <v>0.77425075464000004</v>
      </c>
    </row>
    <row r="44" spans="1:11" ht="14.4" customHeight="1" thickBot="1" x14ac:dyDescent="0.35">
      <c r="A44" s="641" t="s">
        <v>351</v>
      </c>
      <c r="B44" s="619">
        <v>1.8616666083560001</v>
      </c>
      <c r="C44" s="619">
        <v>19</v>
      </c>
      <c r="D44" s="620">
        <v>17.138333391642998</v>
      </c>
      <c r="E44" s="621">
        <v>10.205909003637</v>
      </c>
      <c r="F44" s="619">
        <v>14.878652595365001</v>
      </c>
      <c r="G44" s="620">
        <v>13.638764879085</v>
      </c>
      <c r="H44" s="622">
        <v>1.0529999999999999</v>
      </c>
      <c r="I44" s="619">
        <v>5.6333000000000002</v>
      </c>
      <c r="J44" s="620">
        <v>-8.0054648790840002</v>
      </c>
      <c r="K44" s="623">
        <v>0.37861627347499999</v>
      </c>
    </row>
    <row r="45" spans="1:11" ht="14.4" customHeight="1" thickBot="1" x14ac:dyDescent="0.35">
      <c r="A45" s="641" t="s">
        <v>352</v>
      </c>
      <c r="B45" s="619">
        <v>12.999999590531001</v>
      </c>
      <c r="C45" s="619">
        <v>11.82287</v>
      </c>
      <c r="D45" s="620">
        <v>-1.177129590531</v>
      </c>
      <c r="E45" s="621">
        <v>0.90945156710700004</v>
      </c>
      <c r="F45" s="619">
        <v>21.293868097891</v>
      </c>
      <c r="G45" s="620">
        <v>19.519379089733999</v>
      </c>
      <c r="H45" s="622">
        <v>8.9062099999989996</v>
      </c>
      <c r="I45" s="619">
        <v>19.770409999999998</v>
      </c>
      <c r="J45" s="620">
        <v>0.25103091026500002</v>
      </c>
      <c r="K45" s="623">
        <v>0.92845554922700002</v>
      </c>
    </row>
    <row r="46" spans="1:11" ht="14.4" customHeight="1" thickBot="1" x14ac:dyDescent="0.35">
      <c r="A46" s="641" t="s">
        <v>353</v>
      </c>
      <c r="B46" s="619">
        <v>246.461104653956</v>
      </c>
      <c r="C46" s="619">
        <v>243.70624000000001</v>
      </c>
      <c r="D46" s="620">
        <v>-2.7548646539549999</v>
      </c>
      <c r="E46" s="621">
        <v>0.98882231475000004</v>
      </c>
      <c r="F46" s="619">
        <v>259.94289502396998</v>
      </c>
      <c r="G46" s="620">
        <v>238.280987105306</v>
      </c>
      <c r="H46" s="622">
        <v>21.42258</v>
      </c>
      <c r="I46" s="619">
        <v>195.20910000000001</v>
      </c>
      <c r="J46" s="620">
        <v>-43.071887105305002</v>
      </c>
      <c r="K46" s="623">
        <v>0.75096916952399995</v>
      </c>
    </row>
    <row r="47" spans="1:11" ht="14.4" customHeight="1" thickBot="1" x14ac:dyDescent="0.35">
      <c r="A47" s="641" t="s">
        <v>354</v>
      </c>
      <c r="B47" s="619">
        <v>27.999999118066999</v>
      </c>
      <c r="C47" s="619">
        <v>49.086449999999999</v>
      </c>
      <c r="D47" s="620">
        <v>21.086450881931999</v>
      </c>
      <c r="E47" s="621">
        <v>1.7530875552180001</v>
      </c>
      <c r="F47" s="619">
        <v>69.200319912308004</v>
      </c>
      <c r="G47" s="620">
        <v>63.433626586282003</v>
      </c>
      <c r="H47" s="622">
        <v>4.270479999999</v>
      </c>
      <c r="I47" s="619">
        <v>43.696660000000001</v>
      </c>
      <c r="J47" s="620">
        <v>-19.736966586282001</v>
      </c>
      <c r="K47" s="623">
        <v>0.63145170506899995</v>
      </c>
    </row>
    <row r="48" spans="1:11" ht="14.4" customHeight="1" thickBot="1" x14ac:dyDescent="0.35">
      <c r="A48" s="641" t="s">
        <v>355</v>
      </c>
      <c r="B48" s="619">
        <v>15.999999496038001</v>
      </c>
      <c r="C48" s="619">
        <v>23.969629999999999</v>
      </c>
      <c r="D48" s="620">
        <v>7.9696305039609996</v>
      </c>
      <c r="E48" s="621">
        <v>1.4981019221859999</v>
      </c>
      <c r="F48" s="619">
        <v>24.199630854129001</v>
      </c>
      <c r="G48" s="620">
        <v>22.182994949617999</v>
      </c>
      <c r="H48" s="622">
        <v>2.6752699999999998</v>
      </c>
      <c r="I48" s="619">
        <v>15.19237</v>
      </c>
      <c r="J48" s="620">
        <v>-6.9906249496179997</v>
      </c>
      <c r="K48" s="623">
        <v>0.62779346063399999</v>
      </c>
    </row>
    <row r="49" spans="1:11" ht="14.4" customHeight="1" thickBot="1" x14ac:dyDescent="0.35">
      <c r="A49" s="641" t="s">
        <v>356</v>
      </c>
      <c r="B49" s="619">
        <v>0.77591953313200002</v>
      </c>
      <c r="C49" s="619">
        <v>1.02468</v>
      </c>
      <c r="D49" s="620">
        <v>0.24876046686700001</v>
      </c>
      <c r="E49" s="621">
        <v>1.32060085646</v>
      </c>
      <c r="F49" s="619">
        <v>0</v>
      </c>
      <c r="G49" s="620">
        <v>0</v>
      </c>
      <c r="H49" s="622">
        <v>0</v>
      </c>
      <c r="I49" s="619">
        <v>0.32008999999999999</v>
      </c>
      <c r="J49" s="620">
        <v>0.32008999999999999</v>
      </c>
      <c r="K49" s="630" t="s">
        <v>310</v>
      </c>
    </row>
    <row r="50" spans="1:11" ht="14.4" customHeight="1" thickBot="1" x14ac:dyDescent="0.35">
      <c r="A50" s="641" t="s">
        <v>357</v>
      </c>
      <c r="B50" s="619">
        <v>2.002549371432</v>
      </c>
      <c r="C50" s="619">
        <v>3.08982</v>
      </c>
      <c r="D50" s="620">
        <v>1.087270628567</v>
      </c>
      <c r="E50" s="621">
        <v>1.5429432323000001</v>
      </c>
      <c r="F50" s="619">
        <v>2.9569016724989998</v>
      </c>
      <c r="G50" s="620">
        <v>2.7104931997909998</v>
      </c>
      <c r="H50" s="622">
        <v>5.9899999999000003E-2</v>
      </c>
      <c r="I50" s="619">
        <v>0.59402999999999995</v>
      </c>
      <c r="J50" s="620">
        <v>-2.1164631997910002</v>
      </c>
      <c r="K50" s="623">
        <v>0.20089609523499999</v>
      </c>
    </row>
    <row r="51" spans="1:11" ht="14.4" customHeight="1" thickBot="1" x14ac:dyDescent="0.35">
      <c r="A51" s="641" t="s">
        <v>358</v>
      </c>
      <c r="B51" s="619">
        <v>127.99999596831</v>
      </c>
      <c r="C51" s="619">
        <v>124.41258000000001</v>
      </c>
      <c r="D51" s="620">
        <v>-3.5874159683100002</v>
      </c>
      <c r="E51" s="621">
        <v>0.97197331186400004</v>
      </c>
      <c r="F51" s="619">
        <v>186.46050273156499</v>
      </c>
      <c r="G51" s="620">
        <v>170.922127503935</v>
      </c>
      <c r="H51" s="622">
        <v>24.268229999999999</v>
      </c>
      <c r="I51" s="619">
        <v>139.47229999999999</v>
      </c>
      <c r="J51" s="620">
        <v>-31.449827503933999</v>
      </c>
      <c r="K51" s="623">
        <v>0.74799916312900006</v>
      </c>
    </row>
    <row r="52" spans="1:11" ht="14.4" customHeight="1" thickBot="1" x14ac:dyDescent="0.35">
      <c r="A52" s="641" t="s">
        <v>359</v>
      </c>
      <c r="B52" s="619">
        <v>17.964780635499</v>
      </c>
      <c r="C52" s="619">
        <v>19.58267</v>
      </c>
      <c r="D52" s="620">
        <v>1.6178893645000001</v>
      </c>
      <c r="E52" s="621">
        <v>1.0900589546470001</v>
      </c>
      <c r="F52" s="619">
        <v>18.569228516035999</v>
      </c>
      <c r="G52" s="620">
        <v>17.021792806366999</v>
      </c>
      <c r="H52" s="622">
        <v>0.56143999999899996</v>
      </c>
      <c r="I52" s="619">
        <v>19.90606</v>
      </c>
      <c r="J52" s="620">
        <v>2.8842671936320001</v>
      </c>
      <c r="K52" s="623">
        <v>1.071991762221</v>
      </c>
    </row>
    <row r="53" spans="1:11" ht="14.4" customHeight="1" thickBot="1" x14ac:dyDescent="0.35">
      <c r="A53" s="641" t="s">
        <v>360</v>
      </c>
      <c r="B53" s="619">
        <v>0</v>
      </c>
      <c r="C53" s="619">
        <v>1.258</v>
      </c>
      <c r="D53" s="620">
        <v>1.258</v>
      </c>
      <c r="E53" s="629" t="s">
        <v>322</v>
      </c>
      <c r="F53" s="619">
        <v>0</v>
      </c>
      <c r="G53" s="620">
        <v>0</v>
      </c>
      <c r="H53" s="622">
        <v>4.310949999999</v>
      </c>
      <c r="I53" s="619">
        <v>14.13813</v>
      </c>
      <c r="J53" s="620">
        <v>14.13813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0</v>
      </c>
      <c r="C54" s="619">
        <v>0.89</v>
      </c>
      <c r="D54" s="620">
        <v>0.89</v>
      </c>
      <c r="E54" s="629" t="s">
        <v>322</v>
      </c>
      <c r="F54" s="619">
        <v>0</v>
      </c>
      <c r="G54" s="620">
        <v>0</v>
      </c>
      <c r="H54" s="622">
        <v>0</v>
      </c>
      <c r="I54" s="619">
        <v>0</v>
      </c>
      <c r="J54" s="620">
        <v>0</v>
      </c>
      <c r="K54" s="630" t="s">
        <v>310</v>
      </c>
    </row>
    <row r="55" spans="1:11" ht="14.4" customHeight="1" thickBot="1" x14ac:dyDescent="0.35">
      <c r="A55" s="641" t="s">
        <v>362</v>
      </c>
      <c r="B55" s="619">
        <v>0</v>
      </c>
      <c r="C55" s="619">
        <v>0</v>
      </c>
      <c r="D55" s="620">
        <v>0</v>
      </c>
      <c r="E55" s="621">
        <v>1</v>
      </c>
      <c r="F55" s="619">
        <v>0</v>
      </c>
      <c r="G55" s="620">
        <v>0</v>
      </c>
      <c r="H55" s="622">
        <v>0</v>
      </c>
      <c r="I55" s="619">
        <v>2.70682</v>
      </c>
      <c r="J55" s="620">
        <v>2.70682</v>
      </c>
      <c r="K55" s="630" t="s">
        <v>322</v>
      </c>
    </row>
    <row r="56" spans="1:11" ht="14.4" customHeight="1" thickBot="1" x14ac:dyDescent="0.35">
      <c r="A56" s="641" t="s">
        <v>363</v>
      </c>
      <c r="B56" s="619">
        <v>92.999997133720001</v>
      </c>
      <c r="C56" s="619">
        <v>74.639380000000003</v>
      </c>
      <c r="D56" s="620">
        <v>-18.360617133720002</v>
      </c>
      <c r="E56" s="621">
        <v>0.80257400323000005</v>
      </c>
      <c r="F56" s="619">
        <v>86.108157677338994</v>
      </c>
      <c r="G56" s="620">
        <v>78.932477870894004</v>
      </c>
      <c r="H56" s="622">
        <v>11.098319999999999</v>
      </c>
      <c r="I56" s="619">
        <v>72.646410000000003</v>
      </c>
      <c r="J56" s="620">
        <v>-6.2860678708939997</v>
      </c>
      <c r="K56" s="623">
        <v>0.84366466499199999</v>
      </c>
    </row>
    <row r="57" spans="1:11" ht="14.4" customHeight="1" thickBot="1" x14ac:dyDescent="0.35">
      <c r="A57" s="640" t="s">
        <v>364</v>
      </c>
      <c r="B57" s="624">
        <v>23.207227646271999</v>
      </c>
      <c r="C57" s="624">
        <v>48.80838</v>
      </c>
      <c r="D57" s="625">
        <v>25.601152353726999</v>
      </c>
      <c r="E57" s="631">
        <v>2.1031542734849999</v>
      </c>
      <c r="F57" s="624">
        <v>48.174723708842997</v>
      </c>
      <c r="G57" s="625">
        <v>44.160163399772998</v>
      </c>
      <c r="H57" s="627">
        <v>3.60568</v>
      </c>
      <c r="I57" s="624">
        <v>29.470210000000002</v>
      </c>
      <c r="J57" s="625">
        <v>-14.689953399773</v>
      </c>
      <c r="K57" s="632">
        <v>0.61173594223600003</v>
      </c>
    </row>
    <row r="58" spans="1:11" ht="14.4" customHeight="1" thickBot="1" x14ac:dyDescent="0.35">
      <c r="A58" s="641" t="s">
        <v>365</v>
      </c>
      <c r="B58" s="619">
        <v>0</v>
      </c>
      <c r="C58" s="619">
        <v>1.222E-2</v>
      </c>
      <c r="D58" s="620">
        <v>1.222E-2</v>
      </c>
      <c r="E58" s="629" t="s">
        <v>322</v>
      </c>
      <c r="F58" s="619">
        <v>0</v>
      </c>
      <c r="G58" s="620">
        <v>0</v>
      </c>
      <c r="H58" s="622">
        <v>0</v>
      </c>
      <c r="I58" s="619">
        <v>6.298</v>
      </c>
      <c r="J58" s="620">
        <v>6.298</v>
      </c>
      <c r="K58" s="630" t="s">
        <v>322</v>
      </c>
    </row>
    <row r="59" spans="1:11" ht="14.4" customHeight="1" thickBot="1" x14ac:dyDescent="0.35">
      <c r="A59" s="641" t="s">
        <v>366</v>
      </c>
      <c r="B59" s="619">
        <v>0</v>
      </c>
      <c r="C59" s="619">
        <v>8.4700000000000006</v>
      </c>
      <c r="D59" s="620">
        <v>8.4700000000000006</v>
      </c>
      <c r="E59" s="629" t="s">
        <v>310</v>
      </c>
      <c r="F59" s="619">
        <v>6.3128631047099999</v>
      </c>
      <c r="G59" s="620">
        <v>5.7867911793179996</v>
      </c>
      <c r="H59" s="622">
        <v>1.694</v>
      </c>
      <c r="I59" s="619">
        <v>8.4704999999999995</v>
      </c>
      <c r="J59" s="620">
        <v>2.6837088206809998</v>
      </c>
      <c r="K59" s="623">
        <v>1.3417842046470001</v>
      </c>
    </row>
    <row r="60" spans="1:11" ht="14.4" customHeight="1" thickBot="1" x14ac:dyDescent="0.35">
      <c r="A60" s="641" t="s">
        <v>367</v>
      </c>
      <c r="B60" s="619">
        <v>0</v>
      </c>
      <c r="C60" s="619">
        <v>4.452</v>
      </c>
      <c r="D60" s="620">
        <v>4.452</v>
      </c>
      <c r="E60" s="629" t="s">
        <v>322</v>
      </c>
      <c r="F60" s="619">
        <v>4.0083462533430003</v>
      </c>
      <c r="G60" s="620">
        <v>3.6743173988979998</v>
      </c>
      <c r="H60" s="622">
        <v>0</v>
      </c>
      <c r="I60" s="619">
        <v>4.2539999999999996</v>
      </c>
      <c r="J60" s="620">
        <v>0.57968260110100001</v>
      </c>
      <c r="K60" s="623">
        <v>1.06128556046</v>
      </c>
    </row>
    <row r="61" spans="1:11" ht="14.4" customHeight="1" thickBot="1" x14ac:dyDescent="0.35">
      <c r="A61" s="641" t="s">
        <v>368</v>
      </c>
      <c r="B61" s="619">
        <v>13.207227961248</v>
      </c>
      <c r="C61" s="619">
        <v>18.87895</v>
      </c>
      <c r="D61" s="620">
        <v>5.6717220387509997</v>
      </c>
      <c r="E61" s="621">
        <v>1.4294407619359999</v>
      </c>
      <c r="F61" s="619">
        <v>19.354890252941001</v>
      </c>
      <c r="G61" s="620">
        <v>17.741982731863001</v>
      </c>
      <c r="H61" s="622">
        <v>0</v>
      </c>
      <c r="I61" s="619">
        <v>4.4596499999999999</v>
      </c>
      <c r="J61" s="620">
        <v>-13.282332731863001</v>
      </c>
      <c r="K61" s="623">
        <v>0.23041463639000001</v>
      </c>
    </row>
    <row r="62" spans="1:11" ht="14.4" customHeight="1" thickBot="1" x14ac:dyDescent="0.35">
      <c r="A62" s="641" t="s">
        <v>369</v>
      </c>
      <c r="B62" s="619">
        <v>9.9999996850239992</v>
      </c>
      <c r="C62" s="619">
        <v>16.99521</v>
      </c>
      <c r="D62" s="620">
        <v>6.995210314975</v>
      </c>
      <c r="E62" s="621">
        <v>1.69952105353</v>
      </c>
      <c r="F62" s="619">
        <v>18.498624097846999</v>
      </c>
      <c r="G62" s="620">
        <v>16.957072089693</v>
      </c>
      <c r="H62" s="622">
        <v>1.91168</v>
      </c>
      <c r="I62" s="619">
        <v>5.9880599999999999</v>
      </c>
      <c r="J62" s="620">
        <v>-10.969012089693001</v>
      </c>
      <c r="K62" s="623">
        <v>0.32370299371</v>
      </c>
    </row>
    <row r="63" spans="1:11" ht="14.4" customHeight="1" thickBot="1" x14ac:dyDescent="0.35">
      <c r="A63" s="640" t="s">
        <v>370</v>
      </c>
      <c r="B63" s="624">
        <v>1128.9999644392401</v>
      </c>
      <c r="C63" s="624">
        <v>823.72081000000003</v>
      </c>
      <c r="D63" s="625">
        <v>-305.279154439237</v>
      </c>
      <c r="E63" s="631">
        <v>0.72960215761299996</v>
      </c>
      <c r="F63" s="624">
        <v>842.43757017008704</v>
      </c>
      <c r="G63" s="625">
        <v>772.23443932257999</v>
      </c>
      <c r="H63" s="627">
        <v>78.943639999998993</v>
      </c>
      <c r="I63" s="624">
        <v>789.35347999999999</v>
      </c>
      <c r="J63" s="625">
        <v>17.119040677419999</v>
      </c>
      <c r="K63" s="632">
        <v>0.93698750857000002</v>
      </c>
    </row>
    <row r="64" spans="1:11" ht="14.4" customHeight="1" thickBot="1" x14ac:dyDescent="0.35">
      <c r="A64" s="641" t="s">
        <v>371</v>
      </c>
      <c r="B64" s="619">
        <v>0</v>
      </c>
      <c r="C64" s="619">
        <v>0.59199999999999997</v>
      </c>
      <c r="D64" s="620">
        <v>0.59199999999999997</v>
      </c>
      <c r="E64" s="629" t="s">
        <v>322</v>
      </c>
      <c r="F64" s="619">
        <v>0</v>
      </c>
      <c r="G64" s="620">
        <v>0</v>
      </c>
      <c r="H64" s="622">
        <v>0</v>
      </c>
      <c r="I64" s="619">
        <v>0</v>
      </c>
      <c r="J64" s="620">
        <v>0</v>
      </c>
      <c r="K64" s="623">
        <v>0</v>
      </c>
    </row>
    <row r="65" spans="1:11" ht="14.4" customHeight="1" thickBot="1" x14ac:dyDescent="0.35">
      <c r="A65" s="641" t="s">
        <v>372</v>
      </c>
      <c r="B65" s="619">
        <v>17.999999433043001</v>
      </c>
      <c r="C65" s="619">
        <v>13.98643</v>
      </c>
      <c r="D65" s="620">
        <v>-4.0135694330430001</v>
      </c>
      <c r="E65" s="621">
        <v>0.77702391336300003</v>
      </c>
      <c r="F65" s="619">
        <v>0</v>
      </c>
      <c r="G65" s="620">
        <v>0</v>
      </c>
      <c r="H65" s="622">
        <v>0</v>
      </c>
      <c r="I65" s="619">
        <v>11.11228</v>
      </c>
      <c r="J65" s="620">
        <v>11.11228</v>
      </c>
      <c r="K65" s="630" t="s">
        <v>310</v>
      </c>
    </row>
    <row r="66" spans="1:11" ht="14.4" customHeight="1" thickBot="1" x14ac:dyDescent="0.35">
      <c r="A66" s="641" t="s">
        <v>373</v>
      </c>
      <c r="B66" s="619">
        <v>0.99999996850200001</v>
      </c>
      <c r="C66" s="619">
        <v>0.94835000000000003</v>
      </c>
      <c r="D66" s="620">
        <v>-5.1649968502000002E-2</v>
      </c>
      <c r="E66" s="621">
        <v>0.94835002987000006</v>
      </c>
      <c r="F66" s="619">
        <v>1.324255422517</v>
      </c>
      <c r="G66" s="620">
        <v>1.213900803974</v>
      </c>
      <c r="H66" s="622">
        <v>0</v>
      </c>
      <c r="I66" s="619">
        <v>0</v>
      </c>
      <c r="J66" s="620">
        <v>-1.213900803974</v>
      </c>
      <c r="K66" s="623">
        <v>0</v>
      </c>
    </row>
    <row r="67" spans="1:11" ht="14.4" customHeight="1" thickBot="1" x14ac:dyDescent="0.35">
      <c r="A67" s="641" t="s">
        <v>374</v>
      </c>
      <c r="B67" s="619">
        <v>0.99999996850200001</v>
      </c>
      <c r="C67" s="619">
        <v>2.7512300000000001</v>
      </c>
      <c r="D67" s="620">
        <v>1.751230031497</v>
      </c>
      <c r="E67" s="621">
        <v>2.7512300866569999</v>
      </c>
      <c r="F67" s="619">
        <v>0</v>
      </c>
      <c r="G67" s="620">
        <v>0</v>
      </c>
      <c r="H67" s="622">
        <v>1.5754699999999999</v>
      </c>
      <c r="I67" s="619">
        <v>4.3553899999999999</v>
      </c>
      <c r="J67" s="620">
        <v>4.3553899999999999</v>
      </c>
      <c r="K67" s="630" t="s">
        <v>310</v>
      </c>
    </row>
    <row r="68" spans="1:11" ht="14.4" customHeight="1" thickBot="1" x14ac:dyDescent="0.35">
      <c r="A68" s="641" t="s">
        <v>375</v>
      </c>
      <c r="B68" s="619">
        <v>151.99999521236799</v>
      </c>
      <c r="C68" s="619">
        <v>155.72674000000001</v>
      </c>
      <c r="D68" s="620">
        <v>3.726744787631</v>
      </c>
      <c r="E68" s="621">
        <v>1.024518058585</v>
      </c>
      <c r="F68" s="619">
        <v>170.183798900434</v>
      </c>
      <c r="G68" s="620">
        <v>156.001815658731</v>
      </c>
      <c r="H68" s="622">
        <v>13.980869999999999</v>
      </c>
      <c r="I68" s="619">
        <v>163.53577000000001</v>
      </c>
      <c r="J68" s="620">
        <v>7.5339543412680001</v>
      </c>
      <c r="K68" s="623">
        <v>0.96093618227199995</v>
      </c>
    </row>
    <row r="69" spans="1:11" ht="14.4" customHeight="1" thickBot="1" x14ac:dyDescent="0.35">
      <c r="A69" s="641" t="s">
        <v>376</v>
      </c>
      <c r="B69" s="619">
        <v>890.99997193566003</v>
      </c>
      <c r="C69" s="619">
        <v>606.09725000000003</v>
      </c>
      <c r="D69" s="620">
        <v>-284.90272193566</v>
      </c>
      <c r="E69" s="621">
        <v>0.68024384858599996</v>
      </c>
      <c r="F69" s="619">
        <v>623.92951334339602</v>
      </c>
      <c r="G69" s="620">
        <v>571.93538723144604</v>
      </c>
      <c r="H69" s="622">
        <v>57.936969999999</v>
      </c>
      <c r="I69" s="619">
        <v>572.90938000000006</v>
      </c>
      <c r="J69" s="620">
        <v>0.97399276855299999</v>
      </c>
      <c r="K69" s="623">
        <v>0.91822772885000004</v>
      </c>
    </row>
    <row r="70" spans="1:11" ht="14.4" customHeight="1" thickBot="1" x14ac:dyDescent="0.35">
      <c r="A70" s="641" t="s">
        <v>377</v>
      </c>
      <c r="B70" s="619">
        <v>65.999997921160002</v>
      </c>
      <c r="C70" s="619">
        <v>43.618810000000003</v>
      </c>
      <c r="D70" s="620">
        <v>-22.381187921159999</v>
      </c>
      <c r="E70" s="621">
        <v>0.66089108142200004</v>
      </c>
      <c r="F70" s="619">
        <v>47.000002503738997</v>
      </c>
      <c r="G70" s="620">
        <v>43.083335628428003</v>
      </c>
      <c r="H70" s="622">
        <v>5.450329999999</v>
      </c>
      <c r="I70" s="619">
        <v>37.440660000000001</v>
      </c>
      <c r="J70" s="620">
        <v>-5.642675628428</v>
      </c>
      <c r="K70" s="623">
        <v>0.79660974479699997</v>
      </c>
    </row>
    <row r="71" spans="1:11" ht="14.4" customHeight="1" thickBot="1" x14ac:dyDescent="0.35">
      <c r="A71" s="639" t="s">
        <v>42</v>
      </c>
      <c r="B71" s="619">
        <v>2538.56602307609</v>
      </c>
      <c r="C71" s="619">
        <v>2303.1329999999998</v>
      </c>
      <c r="D71" s="620">
        <v>-235.43302307608499</v>
      </c>
      <c r="E71" s="621">
        <v>0.907257474914</v>
      </c>
      <c r="F71" s="619">
        <v>2286.1289875439702</v>
      </c>
      <c r="G71" s="620">
        <v>2095.6182385819702</v>
      </c>
      <c r="H71" s="622">
        <v>228.9</v>
      </c>
      <c r="I71" s="619">
        <v>2008.2809999999999</v>
      </c>
      <c r="J71" s="620">
        <v>-87.337238581974006</v>
      </c>
      <c r="K71" s="623">
        <v>0.87846355605500004</v>
      </c>
    </row>
    <row r="72" spans="1:11" ht="14.4" customHeight="1" thickBot="1" x14ac:dyDescent="0.35">
      <c r="A72" s="640" t="s">
        <v>378</v>
      </c>
      <c r="B72" s="624">
        <v>2538.56602307609</v>
      </c>
      <c r="C72" s="624">
        <v>2303.1329999999998</v>
      </c>
      <c r="D72" s="625">
        <v>-235.43302307608499</v>
      </c>
      <c r="E72" s="631">
        <v>0.907257474914</v>
      </c>
      <c r="F72" s="624">
        <v>2286.1289875439702</v>
      </c>
      <c r="G72" s="625">
        <v>2095.6182385819702</v>
      </c>
      <c r="H72" s="627">
        <v>228.9</v>
      </c>
      <c r="I72" s="624">
        <v>2008.2809999999999</v>
      </c>
      <c r="J72" s="625">
        <v>-87.337238581974006</v>
      </c>
      <c r="K72" s="632">
        <v>0.87846355605500004</v>
      </c>
    </row>
    <row r="73" spans="1:11" ht="14.4" customHeight="1" thickBot="1" x14ac:dyDescent="0.35">
      <c r="A73" s="641" t="s">
        <v>379</v>
      </c>
      <c r="B73" s="619">
        <v>681.31564720098402</v>
      </c>
      <c r="C73" s="619">
        <v>681.74599999999998</v>
      </c>
      <c r="D73" s="620">
        <v>0.43035279901500001</v>
      </c>
      <c r="E73" s="621">
        <v>1.0006316496629999</v>
      </c>
      <c r="F73" s="619">
        <v>688.46400716196604</v>
      </c>
      <c r="G73" s="620">
        <v>631.09200656513497</v>
      </c>
      <c r="H73" s="622">
        <v>50.916999999999</v>
      </c>
      <c r="I73" s="619">
        <v>561.28700000000003</v>
      </c>
      <c r="J73" s="620">
        <v>-69.805006565135002</v>
      </c>
      <c r="K73" s="623">
        <v>0.81527428327499996</v>
      </c>
    </row>
    <row r="74" spans="1:11" ht="14.4" customHeight="1" thickBot="1" x14ac:dyDescent="0.35">
      <c r="A74" s="641" t="s">
        <v>380</v>
      </c>
      <c r="B74" s="619">
        <v>249.99999212560601</v>
      </c>
      <c r="C74" s="619">
        <v>223.215</v>
      </c>
      <c r="D74" s="620">
        <v>-26.784992125605001</v>
      </c>
      <c r="E74" s="621">
        <v>0.89286002812200005</v>
      </c>
      <c r="F74" s="619">
        <v>217.50216581338299</v>
      </c>
      <c r="G74" s="620">
        <v>199.37698532893401</v>
      </c>
      <c r="H74" s="622">
        <v>19.367000000000001</v>
      </c>
      <c r="I74" s="619">
        <v>215.41399999999999</v>
      </c>
      <c r="J74" s="620">
        <v>16.037014671064998</v>
      </c>
      <c r="K74" s="623">
        <v>0.99039933323999996</v>
      </c>
    </row>
    <row r="75" spans="1:11" ht="14.4" customHeight="1" thickBot="1" x14ac:dyDescent="0.35">
      <c r="A75" s="641" t="s">
        <v>381</v>
      </c>
      <c r="B75" s="619">
        <v>1605.9999494148999</v>
      </c>
      <c r="C75" s="619">
        <v>1395.8710000000001</v>
      </c>
      <c r="D75" s="620">
        <v>-210.12894941489901</v>
      </c>
      <c r="E75" s="621">
        <v>0.86916005228299997</v>
      </c>
      <c r="F75" s="619">
        <v>1377.56542564863</v>
      </c>
      <c r="G75" s="620">
        <v>1262.7683068445799</v>
      </c>
      <c r="H75" s="622">
        <v>158.51599999999999</v>
      </c>
      <c r="I75" s="619">
        <v>1230.48</v>
      </c>
      <c r="J75" s="620">
        <v>-32.288306844577001</v>
      </c>
      <c r="K75" s="623">
        <v>0.89322799272499998</v>
      </c>
    </row>
    <row r="76" spans="1:11" ht="14.4" customHeight="1" thickBot="1" x14ac:dyDescent="0.35">
      <c r="A76" s="641" t="s">
        <v>382</v>
      </c>
      <c r="B76" s="619">
        <v>1.2504343345960001</v>
      </c>
      <c r="C76" s="619">
        <v>2.3010000000000002</v>
      </c>
      <c r="D76" s="620">
        <v>1.050565665403</v>
      </c>
      <c r="E76" s="621">
        <v>1.840160603668</v>
      </c>
      <c r="F76" s="619">
        <v>2.5973889199940001</v>
      </c>
      <c r="G76" s="620">
        <v>2.380939843328</v>
      </c>
      <c r="H76" s="622">
        <v>9.9999999999E-2</v>
      </c>
      <c r="I76" s="619">
        <v>1.1000000000000001</v>
      </c>
      <c r="J76" s="620">
        <v>-1.2809398433279999</v>
      </c>
      <c r="K76" s="623">
        <v>0.42350223007799997</v>
      </c>
    </row>
    <row r="77" spans="1:11" ht="14.4" customHeight="1" thickBot="1" x14ac:dyDescent="0.35">
      <c r="A77" s="642" t="s">
        <v>383</v>
      </c>
      <c r="B77" s="624">
        <v>2716.15928217491</v>
      </c>
      <c r="C77" s="624">
        <v>2496.431</v>
      </c>
      <c r="D77" s="625">
        <v>-219.72828217490999</v>
      </c>
      <c r="E77" s="631">
        <v>0.91910331488399999</v>
      </c>
      <c r="F77" s="624">
        <v>2213.2332166967799</v>
      </c>
      <c r="G77" s="625">
        <v>2028.79711530538</v>
      </c>
      <c r="H77" s="627">
        <v>628.703339999999</v>
      </c>
      <c r="I77" s="624">
        <v>2579.50713</v>
      </c>
      <c r="J77" s="625">
        <v>550.71001469461703</v>
      </c>
      <c r="K77" s="632">
        <v>1.1654926875930001</v>
      </c>
    </row>
    <row r="78" spans="1:11" ht="14.4" customHeight="1" thickBot="1" x14ac:dyDescent="0.35">
      <c r="A78" s="639" t="s">
        <v>45</v>
      </c>
      <c r="B78" s="619">
        <v>998.070213794555</v>
      </c>
      <c r="C78" s="619">
        <v>549.09531000000004</v>
      </c>
      <c r="D78" s="620">
        <v>-448.97490379455502</v>
      </c>
      <c r="E78" s="621">
        <v>0.55015699537999996</v>
      </c>
      <c r="F78" s="619">
        <v>428.10556379703002</v>
      </c>
      <c r="G78" s="620">
        <v>392.43010014727702</v>
      </c>
      <c r="H78" s="622">
        <v>492.03880999999899</v>
      </c>
      <c r="I78" s="619">
        <v>882.73433999999997</v>
      </c>
      <c r="J78" s="620">
        <v>490.30423985272199</v>
      </c>
      <c r="K78" s="623">
        <v>2.0619548416289999</v>
      </c>
    </row>
    <row r="79" spans="1:11" ht="14.4" customHeight="1" thickBot="1" x14ac:dyDescent="0.35">
      <c r="A79" s="643" t="s">
        <v>384</v>
      </c>
      <c r="B79" s="619">
        <v>998.070213794555</v>
      </c>
      <c r="C79" s="619">
        <v>549.09531000000004</v>
      </c>
      <c r="D79" s="620">
        <v>-448.97490379455502</v>
      </c>
      <c r="E79" s="621">
        <v>0.55015699537999996</v>
      </c>
      <c r="F79" s="619">
        <v>428.10556379703002</v>
      </c>
      <c r="G79" s="620">
        <v>392.43010014727702</v>
      </c>
      <c r="H79" s="622">
        <v>492.03880999999899</v>
      </c>
      <c r="I79" s="619">
        <v>882.73433999999997</v>
      </c>
      <c r="J79" s="620">
        <v>490.30423985272199</v>
      </c>
      <c r="K79" s="623">
        <v>2.0619548416289999</v>
      </c>
    </row>
    <row r="80" spans="1:11" ht="14.4" customHeight="1" thickBot="1" x14ac:dyDescent="0.35">
      <c r="A80" s="641" t="s">
        <v>385</v>
      </c>
      <c r="B80" s="619">
        <v>311.842747544595</v>
      </c>
      <c r="C80" s="619">
        <v>195.06535</v>
      </c>
      <c r="D80" s="620">
        <v>-116.777397544595</v>
      </c>
      <c r="E80" s="621">
        <v>0.62552472852300001</v>
      </c>
      <c r="F80" s="619">
        <v>129.56286549686899</v>
      </c>
      <c r="G80" s="620">
        <v>118.765960038797</v>
      </c>
      <c r="H80" s="622">
        <v>36.234499999999997</v>
      </c>
      <c r="I80" s="619">
        <v>209.09801999999999</v>
      </c>
      <c r="J80" s="620">
        <v>90.332059961203001</v>
      </c>
      <c r="K80" s="623">
        <v>1.6138730738780001</v>
      </c>
    </row>
    <row r="81" spans="1:11" ht="14.4" customHeight="1" thickBot="1" x14ac:dyDescent="0.35">
      <c r="A81" s="641" t="s">
        <v>386</v>
      </c>
      <c r="B81" s="619">
        <v>16.851681854925001</v>
      </c>
      <c r="C81" s="619">
        <v>55.259210000000003</v>
      </c>
      <c r="D81" s="620">
        <v>38.407528145074998</v>
      </c>
      <c r="E81" s="621">
        <v>3.2791510352330002</v>
      </c>
      <c r="F81" s="619">
        <v>0</v>
      </c>
      <c r="G81" s="620">
        <v>0</v>
      </c>
      <c r="H81" s="622">
        <v>0</v>
      </c>
      <c r="I81" s="619">
        <v>17.369540000000001</v>
      </c>
      <c r="J81" s="620">
        <v>17.369540000000001</v>
      </c>
      <c r="K81" s="630" t="s">
        <v>310</v>
      </c>
    </row>
    <row r="82" spans="1:11" ht="14.4" customHeight="1" thickBot="1" x14ac:dyDescent="0.35">
      <c r="A82" s="641" t="s">
        <v>387</v>
      </c>
      <c r="B82" s="619">
        <v>519.999983621262</v>
      </c>
      <c r="C82" s="619">
        <v>125.29882000000001</v>
      </c>
      <c r="D82" s="620">
        <v>-394.70116362126203</v>
      </c>
      <c r="E82" s="621">
        <v>0.24095927682000001</v>
      </c>
      <c r="F82" s="619">
        <v>125.90483805541</v>
      </c>
      <c r="G82" s="620">
        <v>115.41276821746</v>
      </c>
      <c r="H82" s="622">
        <v>445.12630999999902</v>
      </c>
      <c r="I82" s="619">
        <v>533.16325999999901</v>
      </c>
      <c r="J82" s="620">
        <v>417.75049178254</v>
      </c>
      <c r="K82" s="623">
        <v>4.2346526808230003</v>
      </c>
    </row>
    <row r="83" spans="1:11" ht="14.4" customHeight="1" thickBot="1" x14ac:dyDescent="0.35">
      <c r="A83" s="641" t="s">
        <v>388</v>
      </c>
      <c r="B83" s="619">
        <v>149.37580077377299</v>
      </c>
      <c r="C83" s="619">
        <v>171.56003999999999</v>
      </c>
      <c r="D83" s="620">
        <v>22.184239226227</v>
      </c>
      <c r="E83" s="621">
        <v>1.148512939253</v>
      </c>
      <c r="F83" s="619">
        <v>170.374117185133</v>
      </c>
      <c r="G83" s="620">
        <v>156.17627408637199</v>
      </c>
      <c r="H83" s="622">
        <v>10.678000000000001</v>
      </c>
      <c r="I83" s="619">
        <v>123.10352</v>
      </c>
      <c r="J83" s="620">
        <v>-33.072754086372001</v>
      </c>
      <c r="K83" s="623">
        <v>0.72254824872300005</v>
      </c>
    </row>
    <row r="84" spans="1:11" ht="14.4" customHeight="1" thickBot="1" x14ac:dyDescent="0.35">
      <c r="A84" s="641" t="s">
        <v>389</v>
      </c>
      <c r="B84" s="619">
        <v>0</v>
      </c>
      <c r="C84" s="619">
        <v>1.9118900000000001</v>
      </c>
      <c r="D84" s="620">
        <v>1.9118900000000001</v>
      </c>
      <c r="E84" s="629" t="s">
        <v>322</v>
      </c>
      <c r="F84" s="619">
        <v>2.2637430596170001</v>
      </c>
      <c r="G84" s="620">
        <v>2.0750978046489998</v>
      </c>
      <c r="H84" s="622">
        <v>0</v>
      </c>
      <c r="I84" s="619">
        <v>0</v>
      </c>
      <c r="J84" s="620">
        <v>-2.0750978046489998</v>
      </c>
      <c r="K84" s="623">
        <v>0</v>
      </c>
    </row>
    <row r="85" spans="1:11" ht="14.4" customHeight="1" thickBot="1" x14ac:dyDescent="0.35">
      <c r="A85" s="644" t="s">
        <v>46</v>
      </c>
      <c r="B85" s="624">
        <v>0</v>
      </c>
      <c r="C85" s="624">
        <v>34.499000000000002</v>
      </c>
      <c r="D85" s="625">
        <v>34.499000000000002</v>
      </c>
      <c r="E85" s="626" t="s">
        <v>310</v>
      </c>
      <c r="F85" s="624">
        <v>0</v>
      </c>
      <c r="G85" s="625">
        <v>0</v>
      </c>
      <c r="H85" s="627">
        <v>0</v>
      </c>
      <c r="I85" s="624">
        <v>137.32400000000001</v>
      </c>
      <c r="J85" s="625">
        <v>137.32400000000001</v>
      </c>
      <c r="K85" s="628" t="s">
        <v>310</v>
      </c>
    </row>
    <row r="86" spans="1:11" ht="14.4" customHeight="1" thickBot="1" x14ac:dyDescent="0.35">
      <c r="A86" s="640" t="s">
        <v>390</v>
      </c>
      <c r="B86" s="624">
        <v>0</v>
      </c>
      <c r="C86" s="624">
        <v>6.9809999999999999</v>
      </c>
      <c r="D86" s="625">
        <v>6.9809999999999999</v>
      </c>
      <c r="E86" s="626" t="s">
        <v>310</v>
      </c>
      <c r="F86" s="624">
        <v>0</v>
      </c>
      <c r="G86" s="625">
        <v>0</v>
      </c>
      <c r="H86" s="627">
        <v>0</v>
      </c>
      <c r="I86" s="624">
        <v>0.32400000000000001</v>
      </c>
      <c r="J86" s="625">
        <v>0.32400000000000001</v>
      </c>
      <c r="K86" s="628" t="s">
        <v>310</v>
      </c>
    </row>
    <row r="87" spans="1:11" ht="14.4" customHeight="1" thickBot="1" x14ac:dyDescent="0.35">
      <c r="A87" s="641" t="s">
        <v>391</v>
      </c>
      <c r="B87" s="619">
        <v>0</v>
      </c>
      <c r="C87" s="619">
        <v>6.9809999999999999</v>
      </c>
      <c r="D87" s="620">
        <v>6.9809999999999999</v>
      </c>
      <c r="E87" s="629" t="s">
        <v>310</v>
      </c>
      <c r="F87" s="619">
        <v>0</v>
      </c>
      <c r="G87" s="620">
        <v>0</v>
      </c>
      <c r="H87" s="622">
        <v>0</v>
      </c>
      <c r="I87" s="619">
        <v>0.32400000000000001</v>
      </c>
      <c r="J87" s="620">
        <v>0.32400000000000001</v>
      </c>
      <c r="K87" s="630" t="s">
        <v>310</v>
      </c>
    </row>
    <row r="88" spans="1:11" ht="14.4" customHeight="1" thickBot="1" x14ac:dyDescent="0.35">
      <c r="A88" s="640" t="s">
        <v>392</v>
      </c>
      <c r="B88" s="624">
        <v>0</v>
      </c>
      <c r="C88" s="624">
        <v>27.518000000000001</v>
      </c>
      <c r="D88" s="625">
        <v>27.518000000000001</v>
      </c>
      <c r="E88" s="626" t="s">
        <v>322</v>
      </c>
      <c r="F88" s="624">
        <v>0</v>
      </c>
      <c r="G88" s="625">
        <v>0</v>
      </c>
      <c r="H88" s="627">
        <v>0</v>
      </c>
      <c r="I88" s="624">
        <v>137</v>
      </c>
      <c r="J88" s="625">
        <v>137</v>
      </c>
      <c r="K88" s="628" t="s">
        <v>310</v>
      </c>
    </row>
    <row r="89" spans="1:11" ht="14.4" customHeight="1" thickBot="1" x14ac:dyDescent="0.35">
      <c r="A89" s="641" t="s">
        <v>393</v>
      </c>
      <c r="B89" s="619">
        <v>0</v>
      </c>
      <c r="C89" s="619">
        <v>27.518000000000001</v>
      </c>
      <c r="D89" s="620">
        <v>27.518000000000001</v>
      </c>
      <c r="E89" s="629" t="s">
        <v>322</v>
      </c>
      <c r="F89" s="619">
        <v>0</v>
      </c>
      <c r="G89" s="620">
        <v>0</v>
      </c>
      <c r="H89" s="622">
        <v>0</v>
      </c>
      <c r="I89" s="619">
        <v>0</v>
      </c>
      <c r="J89" s="620">
        <v>0</v>
      </c>
      <c r="K89" s="630" t="s">
        <v>310</v>
      </c>
    </row>
    <row r="90" spans="1:11" ht="14.4" customHeight="1" thickBot="1" x14ac:dyDescent="0.35">
      <c r="A90" s="641" t="s">
        <v>394</v>
      </c>
      <c r="B90" s="619">
        <v>0</v>
      </c>
      <c r="C90" s="619">
        <v>0</v>
      </c>
      <c r="D90" s="620">
        <v>0</v>
      </c>
      <c r="E90" s="621">
        <v>1</v>
      </c>
      <c r="F90" s="619">
        <v>0</v>
      </c>
      <c r="G90" s="620">
        <v>0</v>
      </c>
      <c r="H90" s="622">
        <v>0</v>
      </c>
      <c r="I90" s="619">
        <v>137</v>
      </c>
      <c r="J90" s="620">
        <v>137</v>
      </c>
      <c r="K90" s="630" t="s">
        <v>322</v>
      </c>
    </row>
    <row r="91" spans="1:11" ht="14.4" customHeight="1" thickBot="1" x14ac:dyDescent="0.35">
      <c r="A91" s="639" t="s">
        <v>47</v>
      </c>
      <c r="B91" s="619">
        <v>1718.08906838036</v>
      </c>
      <c r="C91" s="619">
        <v>1912.8366900000001</v>
      </c>
      <c r="D91" s="620">
        <v>194.74762161964401</v>
      </c>
      <c r="E91" s="621">
        <v>1.1133512954610001</v>
      </c>
      <c r="F91" s="619">
        <v>1785.12765289975</v>
      </c>
      <c r="G91" s="620">
        <v>1636.3670151581</v>
      </c>
      <c r="H91" s="622">
        <v>136.66453000000001</v>
      </c>
      <c r="I91" s="619">
        <v>1559.4487899999999</v>
      </c>
      <c r="J91" s="620">
        <v>-76.918225158103994</v>
      </c>
      <c r="K91" s="623">
        <v>0.87357830543199999</v>
      </c>
    </row>
    <row r="92" spans="1:11" ht="14.4" customHeight="1" thickBot="1" x14ac:dyDescent="0.35">
      <c r="A92" s="640" t="s">
        <v>395</v>
      </c>
      <c r="B92" s="624">
        <v>0.72390066600799996</v>
      </c>
      <c r="C92" s="624">
        <v>1.7629999999999999</v>
      </c>
      <c r="D92" s="625">
        <v>1.039099333991</v>
      </c>
      <c r="E92" s="631">
        <v>2.4354170161509998</v>
      </c>
      <c r="F92" s="624">
        <v>1.622230864924</v>
      </c>
      <c r="G92" s="625">
        <v>1.4870449595140001</v>
      </c>
      <c r="H92" s="627">
        <v>0</v>
      </c>
      <c r="I92" s="624">
        <v>0.13700000000000001</v>
      </c>
      <c r="J92" s="625">
        <v>-1.3500449595140001</v>
      </c>
      <c r="K92" s="632">
        <v>8.4451604861999999E-2</v>
      </c>
    </row>
    <row r="93" spans="1:11" ht="14.4" customHeight="1" thickBot="1" x14ac:dyDescent="0.35">
      <c r="A93" s="641" t="s">
        <v>396</v>
      </c>
      <c r="B93" s="619">
        <v>0.72390066600799996</v>
      </c>
      <c r="C93" s="619">
        <v>1.7629999999999999</v>
      </c>
      <c r="D93" s="620">
        <v>1.039099333991</v>
      </c>
      <c r="E93" s="621">
        <v>2.4354170161509998</v>
      </c>
      <c r="F93" s="619">
        <v>1.622230864924</v>
      </c>
      <c r="G93" s="620">
        <v>1.4870449595140001</v>
      </c>
      <c r="H93" s="622">
        <v>0</v>
      </c>
      <c r="I93" s="619">
        <v>0.13700000000000001</v>
      </c>
      <c r="J93" s="620">
        <v>-1.3500449595140001</v>
      </c>
      <c r="K93" s="623">
        <v>8.4451604861999999E-2</v>
      </c>
    </row>
    <row r="94" spans="1:11" ht="14.4" customHeight="1" thickBot="1" x14ac:dyDescent="0.35">
      <c r="A94" s="640" t="s">
        <v>397</v>
      </c>
      <c r="B94" s="624">
        <v>8.357013766164</v>
      </c>
      <c r="C94" s="624">
        <v>8.2015899999999995</v>
      </c>
      <c r="D94" s="625">
        <v>-0.155423766164</v>
      </c>
      <c r="E94" s="631">
        <v>0.98140199711099996</v>
      </c>
      <c r="F94" s="624">
        <v>9.2297671964970007</v>
      </c>
      <c r="G94" s="625">
        <v>8.4606199301220002</v>
      </c>
      <c r="H94" s="627">
        <v>0.75404999999900002</v>
      </c>
      <c r="I94" s="624">
        <v>8.9179300000000001</v>
      </c>
      <c r="J94" s="625">
        <v>0.45731006987700001</v>
      </c>
      <c r="K94" s="632">
        <v>0.966213969447</v>
      </c>
    </row>
    <row r="95" spans="1:11" ht="14.4" customHeight="1" thickBot="1" x14ac:dyDescent="0.35">
      <c r="A95" s="641" t="s">
        <v>398</v>
      </c>
      <c r="B95" s="619">
        <v>1.1540140746730001</v>
      </c>
      <c r="C95" s="619">
        <v>1.2425999999999999</v>
      </c>
      <c r="D95" s="620">
        <v>8.8585925326000001E-2</v>
      </c>
      <c r="E95" s="621">
        <v>1.076763297147</v>
      </c>
      <c r="F95" s="619">
        <v>0.81237410342299998</v>
      </c>
      <c r="G95" s="620">
        <v>0.74467626147099997</v>
      </c>
      <c r="H95" s="622">
        <v>0.26629999999999998</v>
      </c>
      <c r="I95" s="619">
        <v>1.3772</v>
      </c>
      <c r="J95" s="620">
        <v>0.63252373852800003</v>
      </c>
      <c r="K95" s="623">
        <v>1.6952780673279999</v>
      </c>
    </row>
    <row r="96" spans="1:11" ht="14.4" customHeight="1" thickBot="1" x14ac:dyDescent="0.35">
      <c r="A96" s="641" t="s">
        <v>399</v>
      </c>
      <c r="B96" s="619">
        <v>0</v>
      </c>
      <c r="C96" s="619">
        <v>0.99999999999900002</v>
      </c>
      <c r="D96" s="620">
        <v>0.99999999999900002</v>
      </c>
      <c r="E96" s="629" t="s">
        <v>322</v>
      </c>
      <c r="F96" s="619">
        <v>1.8639646749509999</v>
      </c>
      <c r="G96" s="620">
        <v>1.7086342853709999</v>
      </c>
      <c r="H96" s="622">
        <v>0</v>
      </c>
      <c r="I96" s="619">
        <v>1</v>
      </c>
      <c r="J96" s="620">
        <v>-0.70863428537100004</v>
      </c>
      <c r="K96" s="623">
        <v>0.53649085384399997</v>
      </c>
    </row>
    <row r="97" spans="1:11" ht="14.4" customHeight="1" thickBot="1" x14ac:dyDescent="0.35">
      <c r="A97" s="641" t="s">
        <v>400</v>
      </c>
      <c r="B97" s="619">
        <v>7.2029996914899996</v>
      </c>
      <c r="C97" s="619">
        <v>5.95899</v>
      </c>
      <c r="D97" s="620">
        <v>-1.2440096914900001</v>
      </c>
      <c r="E97" s="621">
        <v>0.82729283010200005</v>
      </c>
      <c r="F97" s="619">
        <v>6.5534284181220004</v>
      </c>
      <c r="G97" s="620">
        <v>6.0073093832789999</v>
      </c>
      <c r="H97" s="622">
        <v>0.48774999999899998</v>
      </c>
      <c r="I97" s="619">
        <v>6.5407299999999999</v>
      </c>
      <c r="J97" s="620">
        <v>0.53342061671999996</v>
      </c>
      <c r="K97" s="623">
        <v>0.99806232443300003</v>
      </c>
    </row>
    <row r="98" spans="1:11" ht="14.4" customHeight="1" thickBot="1" x14ac:dyDescent="0.35">
      <c r="A98" s="640" t="s">
        <v>401</v>
      </c>
      <c r="B98" s="624">
        <v>73.999997669178001</v>
      </c>
      <c r="C98" s="624">
        <v>70.035910000000001</v>
      </c>
      <c r="D98" s="625">
        <v>-3.9640876691779998</v>
      </c>
      <c r="E98" s="631">
        <v>0.94643124602600004</v>
      </c>
      <c r="F98" s="624">
        <v>80.117728258870002</v>
      </c>
      <c r="G98" s="625">
        <v>73.441250903964004</v>
      </c>
      <c r="H98" s="627">
        <v>11.79546</v>
      </c>
      <c r="I98" s="624">
        <v>57.5428</v>
      </c>
      <c r="J98" s="625">
        <v>-15.898450903963999</v>
      </c>
      <c r="K98" s="632">
        <v>0.71822805327200001</v>
      </c>
    </row>
    <row r="99" spans="1:11" ht="14.4" customHeight="1" thickBot="1" x14ac:dyDescent="0.35">
      <c r="A99" s="641" t="s">
        <v>402</v>
      </c>
      <c r="B99" s="619">
        <v>24.999999212559999</v>
      </c>
      <c r="C99" s="619">
        <v>26.46</v>
      </c>
      <c r="D99" s="620">
        <v>1.460000787439</v>
      </c>
      <c r="E99" s="621">
        <v>1.0584000333370001</v>
      </c>
      <c r="F99" s="619">
        <v>29.999952253934001</v>
      </c>
      <c r="G99" s="620">
        <v>27.499956232772998</v>
      </c>
      <c r="H99" s="622">
        <v>7.0199999999990004</v>
      </c>
      <c r="I99" s="619">
        <v>28.89</v>
      </c>
      <c r="J99" s="620">
        <v>1.390043767226</v>
      </c>
      <c r="K99" s="623">
        <v>0.96300153265099997</v>
      </c>
    </row>
    <row r="100" spans="1:11" ht="14.4" customHeight="1" thickBot="1" x14ac:dyDescent="0.35">
      <c r="A100" s="641" t="s">
        <v>403</v>
      </c>
      <c r="B100" s="619">
        <v>48.999998456618002</v>
      </c>
      <c r="C100" s="619">
        <v>43.57591</v>
      </c>
      <c r="D100" s="620">
        <v>-5.4240884566179997</v>
      </c>
      <c r="E100" s="621">
        <v>0.88930431372499996</v>
      </c>
      <c r="F100" s="619">
        <v>50.117776004935003</v>
      </c>
      <c r="G100" s="620">
        <v>45.941294671190001</v>
      </c>
      <c r="H100" s="622">
        <v>4.7754599999989997</v>
      </c>
      <c r="I100" s="619">
        <v>28.652799999999999</v>
      </c>
      <c r="J100" s="620">
        <v>-17.288494671190001</v>
      </c>
      <c r="K100" s="623">
        <v>0.57170932718900003</v>
      </c>
    </row>
    <row r="101" spans="1:11" ht="14.4" customHeight="1" thickBot="1" x14ac:dyDescent="0.35">
      <c r="A101" s="640" t="s">
        <v>404</v>
      </c>
      <c r="B101" s="624">
        <v>0</v>
      </c>
      <c r="C101" s="624">
        <v>86.8</v>
      </c>
      <c r="D101" s="625">
        <v>86.8</v>
      </c>
      <c r="E101" s="626" t="s">
        <v>310</v>
      </c>
      <c r="F101" s="624">
        <v>41.415506913594001</v>
      </c>
      <c r="G101" s="625">
        <v>37.964214670794</v>
      </c>
      <c r="H101" s="627">
        <v>-15.6</v>
      </c>
      <c r="I101" s="624">
        <v>2.1316282072802999E-14</v>
      </c>
      <c r="J101" s="625">
        <v>-37.964214670794</v>
      </c>
      <c r="K101" s="632">
        <v>5.1469325528902897E-16</v>
      </c>
    </row>
    <row r="102" spans="1:11" ht="14.4" customHeight="1" thickBot="1" x14ac:dyDescent="0.35">
      <c r="A102" s="641" t="s">
        <v>405</v>
      </c>
      <c r="B102" s="619">
        <v>0</v>
      </c>
      <c r="C102" s="619">
        <v>86.8</v>
      </c>
      <c r="D102" s="620">
        <v>86.8</v>
      </c>
      <c r="E102" s="629" t="s">
        <v>310</v>
      </c>
      <c r="F102" s="619">
        <v>41.415506913594001</v>
      </c>
      <c r="G102" s="620">
        <v>37.964214670794</v>
      </c>
      <c r="H102" s="622">
        <v>-15.6</v>
      </c>
      <c r="I102" s="619">
        <v>2.1316282072802999E-14</v>
      </c>
      <c r="J102" s="620">
        <v>-37.964214670794</v>
      </c>
      <c r="K102" s="623">
        <v>5.1469325528902897E-16</v>
      </c>
    </row>
    <row r="103" spans="1:11" ht="14.4" customHeight="1" thickBot="1" x14ac:dyDescent="0.35">
      <c r="A103" s="640" t="s">
        <v>406</v>
      </c>
      <c r="B103" s="624">
        <v>1182.15815214079</v>
      </c>
      <c r="C103" s="624">
        <v>1182.77082</v>
      </c>
      <c r="D103" s="625">
        <v>0.61266785920599998</v>
      </c>
      <c r="E103" s="631">
        <v>1.000518262178</v>
      </c>
      <c r="F103" s="624">
        <v>1194.4579519809599</v>
      </c>
      <c r="G103" s="625">
        <v>1094.9197893158801</v>
      </c>
      <c r="H103" s="627">
        <v>98.058609999999007</v>
      </c>
      <c r="I103" s="624">
        <v>1085.3805500000001</v>
      </c>
      <c r="J103" s="625">
        <v>-9.5392393158789996</v>
      </c>
      <c r="K103" s="632">
        <v>0.90868041708699998</v>
      </c>
    </row>
    <row r="104" spans="1:11" ht="14.4" customHeight="1" thickBot="1" x14ac:dyDescent="0.35">
      <c r="A104" s="641" t="s">
        <v>407</v>
      </c>
      <c r="B104" s="619">
        <v>1084.56330111446</v>
      </c>
      <c r="C104" s="619">
        <v>1069.7029</v>
      </c>
      <c r="D104" s="620">
        <v>-14.860401114462</v>
      </c>
      <c r="E104" s="621">
        <v>0.98629826299699996</v>
      </c>
      <c r="F104" s="619">
        <v>1096.2599100929001</v>
      </c>
      <c r="G104" s="620">
        <v>1004.90491758516</v>
      </c>
      <c r="H104" s="622">
        <v>82.032189999999005</v>
      </c>
      <c r="I104" s="619">
        <v>901.34837000000005</v>
      </c>
      <c r="J104" s="620">
        <v>-103.55654758516</v>
      </c>
      <c r="K104" s="623">
        <v>0.82220316705999996</v>
      </c>
    </row>
    <row r="105" spans="1:11" ht="14.4" customHeight="1" thickBot="1" x14ac:dyDescent="0.35">
      <c r="A105" s="641" t="s">
        <v>408</v>
      </c>
      <c r="B105" s="619">
        <v>0</v>
      </c>
      <c r="C105" s="619">
        <v>0</v>
      </c>
      <c r="D105" s="620">
        <v>0</v>
      </c>
      <c r="E105" s="621">
        <v>1</v>
      </c>
      <c r="F105" s="619">
        <v>0</v>
      </c>
      <c r="G105" s="620">
        <v>0</v>
      </c>
      <c r="H105" s="622">
        <v>8.2570399999989998</v>
      </c>
      <c r="I105" s="619">
        <v>97.087980000000002</v>
      </c>
      <c r="J105" s="620">
        <v>97.087980000000002</v>
      </c>
      <c r="K105" s="630" t="s">
        <v>322</v>
      </c>
    </row>
    <row r="106" spans="1:11" ht="14.4" customHeight="1" thickBot="1" x14ac:dyDescent="0.35">
      <c r="A106" s="641" t="s">
        <v>409</v>
      </c>
      <c r="B106" s="619">
        <v>0.86811408790699995</v>
      </c>
      <c r="C106" s="619">
        <v>2.34</v>
      </c>
      <c r="D106" s="620">
        <v>1.471885912092</v>
      </c>
      <c r="E106" s="621">
        <v>2.6954982445229998</v>
      </c>
      <c r="F106" s="619">
        <v>2.583484525352</v>
      </c>
      <c r="G106" s="620">
        <v>2.3681941482390001</v>
      </c>
      <c r="H106" s="622">
        <v>0</v>
      </c>
      <c r="I106" s="619">
        <v>0.93600000000000005</v>
      </c>
      <c r="J106" s="620">
        <v>-1.4321941482389999</v>
      </c>
      <c r="K106" s="623">
        <v>0.362301376615</v>
      </c>
    </row>
    <row r="107" spans="1:11" ht="14.4" customHeight="1" thickBot="1" x14ac:dyDescent="0.35">
      <c r="A107" s="641" t="s">
        <v>410</v>
      </c>
      <c r="B107" s="619">
        <v>96.726736938423002</v>
      </c>
      <c r="C107" s="619">
        <v>110.72792</v>
      </c>
      <c r="D107" s="620">
        <v>14.001183061576</v>
      </c>
      <c r="E107" s="621">
        <v>1.1447498747989999</v>
      </c>
      <c r="F107" s="619">
        <v>95.614557362705</v>
      </c>
      <c r="G107" s="620">
        <v>87.646677582479995</v>
      </c>
      <c r="H107" s="622">
        <v>7.7693799999989999</v>
      </c>
      <c r="I107" s="619">
        <v>86.008200000000002</v>
      </c>
      <c r="J107" s="620">
        <v>-1.6384775824790001</v>
      </c>
      <c r="K107" s="623">
        <v>0.89953038922399997</v>
      </c>
    </row>
    <row r="108" spans="1:11" ht="14.4" customHeight="1" thickBot="1" x14ac:dyDescent="0.35">
      <c r="A108" s="640" t="s">
        <v>411</v>
      </c>
      <c r="B108" s="624">
        <v>114.850014784393</v>
      </c>
      <c r="C108" s="624">
        <v>221.95536999999999</v>
      </c>
      <c r="D108" s="625">
        <v>107.10535521560701</v>
      </c>
      <c r="E108" s="631">
        <v>1.9325671870100001</v>
      </c>
      <c r="F108" s="624">
        <v>270.58270008980401</v>
      </c>
      <c r="G108" s="625">
        <v>248.034141748987</v>
      </c>
      <c r="H108" s="627">
        <v>28.566410000000001</v>
      </c>
      <c r="I108" s="624">
        <v>243.59550999999999</v>
      </c>
      <c r="J108" s="625">
        <v>-4.4386317489860003</v>
      </c>
      <c r="K108" s="632">
        <v>0.90026269203099996</v>
      </c>
    </row>
    <row r="109" spans="1:11" ht="14.4" customHeight="1" thickBot="1" x14ac:dyDescent="0.35">
      <c r="A109" s="641" t="s">
        <v>412</v>
      </c>
      <c r="B109" s="619">
        <v>0</v>
      </c>
      <c r="C109" s="619">
        <v>0</v>
      </c>
      <c r="D109" s="620">
        <v>0</v>
      </c>
      <c r="E109" s="629" t="s">
        <v>310</v>
      </c>
      <c r="F109" s="619">
        <v>56.999909282475997</v>
      </c>
      <c r="G109" s="620">
        <v>52.249916842269002</v>
      </c>
      <c r="H109" s="622">
        <v>0</v>
      </c>
      <c r="I109" s="619">
        <v>44.505000000000003</v>
      </c>
      <c r="J109" s="620">
        <v>-7.7449168422690002</v>
      </c>
      <c r="K109" s="623">
        <v>0.78079071633999997</v>
      </c>
    </row>
    <row r="110" spans="1:11" ht="14.4" customHeight="1" thickBot="1" x14ac:dyDescent="0.35">
      <c r="A110" s="641" t="s">
        <v>413</v>
      </c>
      <c r="B110" s="619">
        <v>77.021090591695</v>
      </c>
      <c r="C110" s="619">
        <v>183.76856000000001</v>
      </c>
      <c r="D110" s="620">
        <v>106.747469408304</v>
      </c>
      <c r="E110" s="621">
        <v>2.3859511542640002</v>
      </c>
      <c r="F110" s="619">
        <v>157.21567633764599</v>
      </c>
      <c r="G110" s="620">
        <v>144.114369976175</v>
      </c>
      <c r="H110" s="622">
        <v>13.518079999999999</v>
      </c>
      <c r="I110" s="619">
        <v>146.84109000000001</v>
      </c>
      <c r="J110" s="620">
        <v>2.7267200238239999</v>
      </c>
      <c r="K110" s="623">
        <v>0.93401048432699996</v>
      </c>
    </row>
    <row r="111" spans="1:11" ht="14.4" customHeight="1" thickBot="1" x14ac:dyDescent="0.35">
      <c r="A111" s="641" t="s">
        <v>414</v>
      </c>
      <c r="B111" s="619">
        <v>1.999999937004</v>
      </c>
      <c r="C111" s="619">
        <v>4.2759999999999998</v>
      </c>
      <c r="D111" s="620">
        <v>2.2760000629950001</v>
      </c>
      <c r="E111" s="621">
        <v>2.1380000673409998</v>
      </c>
      <c r="F111" s="619">
        <v>4.9999920423219999</v>
      </c>
      <c r="G111" s="620">
        <v>4.5833260387949997</v>
      </c>
      <c r="H111" s="622">
        <v>6.7109999999990002</v>
      </c>
      <c r="I111" s="619">
        <v>6.7109999999990002</v>
      </c>
      <c r="J111" s="620">
        <v>2.1276739612040001</v>
      </c>
      <c r="K111" s="623">
        <v>1.342202136162</v>
      </c>
    </row>
    <row r="112" spans="1:11" ht="14.4" customHeight="1" thickBot="1" x14ac:dyDescent="0.35">
      <c r="A112" s="641" t="s">
        <v>415</v>
      </c>
      <c r="B112" s="619">
        <v>6.5207587964969997</v>
      </c>
      <c r="C112" s="619">
        <v>3.6133299999999999</v>
      </c>
      <c r="D112" s="620">
        <v>-2.9074287964969998</v>
      </c>
      <c r="E112" s="621">
        <v>0.55412722855800001</v>
      </c>
      <c r="F112" s="619">
        <v>3.5653958161400001</v>
      </c>
      <c r="G112" s="620">
        <v>3.2682794981279999</v>
      </c>
      <c r="H112" s="622">
        <v>1.0406</v>
      </c>
      <c r="I112" s="619">
        <v>1.8149999999999999</v>
      </c>
      <c r="J112" s="620">
        <v>-1.4532794981279999</v>
      </c>
      <c r="K112" s="623">
        <v>0.50905988944699998</v>
      </c>
    </row>
    <row r="113" spans="1:11" ht="14.4" customHeight="1" thickBot="1" x14ac:dyDescent="0.35">
      <c r="A113" s="641" t="s">
        <v>416</v>
      </c>
      <c r="B113" s="619">
        <v>29.308165459194001</v>
      </c>
      <c r="C113" s="619">
        <v>30.29748</v>
      </c>
      <c r="D113" s="620">
        <v>0.98931454080500003</v>
      </c>
      <c r="E113" s="621">
        <v>1.033755594227</v>
      </c>
      <c r="F113" s="619">
        <v>47.801726611219003</v>
      </c>
      <c r="G113" s="620">
        <v>43.818249393617002</v>
      </c>
      <c r="H113" s="622">
        <v>7.2967299999990001</v>
      </c>
      <c r="I113" s="619">
        <v>43.723419999999997</v>
      </c>
      <c r="J113" s="620">
        <v>-9.4829393617000005E-2</v>
      </c>
      <c r="K113" s="623">
        <v>0.91468285979700004</v>
      </c>
    </row>
    <row r="114" spans="1:11" ht="14.4" customHeight="1" thickBot="1" x14ac:dyDescent="0.35">
      <c r="A114" s="640" t="s">
        <v>417</v>
      </c>
      <c r="B114" s="624">
        <v>337.99998935381899</v>
      </c>
      <c r="C114" s="624">
        <v>341.31</v>
      </c>
      <c r="D114" s="625">
        <v>3.3100106461799998</v>
      </c>
      <c r="E114" s="631">
        <v>1.0097929312139999</v>
      </c>
      <c r="F114" s="624">
        <v>187.70176759510099</v>
      </c>
      <c r="G114" s="625">
        <v>172.05995362884201</v>
      </c>
      <c r="H114" s="627">
        <v>13.09</v>
      </c>
      <c r="I114" s="624">
        <v>163.875</v>
      </c>
      <c r="J114" s="625">
        <v>-8.1849536288420008</v>
      </c>
      <c r="K114" s="632">
        <v>0.87306050496800003</v>
      </c>
    </row>
    <row r="115" spans="1:11" ht="14.4" customHeight="1" thickBot="1" x14ac:dyDescent="0.35">
      <c r="A115" s="641" t="s">
        <v>418</v>
      </c>
      <c r="B115" s="619">
        <v>337.99998935381899</v>
      </c>
      <c r="C115" s="619">
        <v>339.61599999999999</v>
      </c>
      <c r="D115" s="620">
        <v>1.6160106461799999</v>
      </c>
      <c r="E115" s="621">
        <v>1.004781096736</v>
      </c>
      <c r="F115" s="619">
        <v>187.70176759510099</v>
      </c>
      <c r="G115" s="620">
        <v>172.05995362884201</v>
      </c>
      <c r="H115" s="622">
        <v>13.09</v>
      </c>
      <c r="I115" s="619">
        <v>163.875</v>
      </c>
      <c r="J115" s="620">
        <v>-8.1849536288420008</v>
      </c>
      <c r="K115" s="623">
        <v>0.87306050496800003</v>
      </c>
    </row>
    <row r="116" spans="1:11" ht="14.4" customHeight="1" thickBot="1" x14ac:dyDescent="0.35">
      <c r="A116" s="641" t="s">
        <v>419</v>
      </c>
      <c r="B116" s="619">
        <v>0</v>
      </c>
      <c r="C116" s="619">
        <v>1.694</v>
      </c>
      <c r="D116" s="620">
        <v>1.694</v>
      </c>
      <c r="E116" s="629" t="s">
        <v>322</v>
      </c>
      <c r="F116" s="619">
        <v>0</v>
      </c>
      <c r="G116" s="620">
        <v>0</v>
      </c>
      <c r="H116" s="622">
        <v>0</v>
      </c>
      <c r="I116" s="619">
        <v>0</v>
      </c>
      <c r="J116" s="620">
        <v>0</v>
      </c>
      <c r="K116" s="630" t="s">
        <v>310</v>
      </c>
    </row>
    <row r="117" spans="1:11" ht="14.4" customHeight="1" thickBot="1" x14ac:dyDescent="0.35">
      <c r="A117" s="638" t="s">
        <v>48</v>
      </c>
      <c r="B117" s="619">
        <v>30430.999041497202</v>
      </c>
      <c r="C117" s="619">
        <v>27317.919569999998</v>
      </c>
      <c r="D117" s="620">
        <v>-3113.0794714972399</v>
      </c>
      <c r="E117" s="621">
        <v>0.89770038547599995</v>
      </c>
      <c r="F117" s="619">
        <v>25534.002286328199</v>
      </c>
      <c r="G117" s="620">
        <v>23406.1687624675</v>
      </c>
      <c r="H117" s="622">
        <v>2842.1290199999999</v>
      </c>
      <c r="I117" s="619">
        <v>26429.369650000001</v>
      </c>
      <c r="J117" s="620">
        <v>3023.20088753251</v>
      </c>
      <c r="K117" s="623">
        <v>1.0350656882389999</v>
      </c>
    </row>
    <row r="118" spans="1:11" ht="14.4" customHeight="1" thickBot="1" x14ac:dyDescent="0.35">
      <c r="A118" s="644" t="s">
        <v>420</v>
      </c>
      <c r="B118" s="624">
        <v>23956.9992454126</v>
      </c>
      <c r="C118" s="624">
        <v>20288.269</v>
      </c>
      <c r="D118" s="625">
        <v>-3668.7302454125502</v>
      </c>
      <c r="E118" s="631">
        <v>0.84686186246299999</v>
      </c>
      <c r="F118" s="624">
        <v>20296.001818409601</v>
      </c>
      <c r="G118" s="625">
        <v>18604.6683335421</v>
      </c>
      <c r="H118" s="627">
        <v>2103.8380000000002</v>
      </c>
      <c r="I118" s="624">
        <v>19567.436000000002</v>
      </c>
      <c r="J118" s="625">
        <v>962.76766645790099</v>
      </c>
      <c r="K118" s="632">
        <v>0.96410298811899997</v>
      </c>
    </row>
    <row r="119" spans="1:11" ht="14.4" customHeight="1" thickBot="1" x14ac:dyDescent="0.35">
      <c r="A119" s="640" t="s">
        <v>421</v>
      </c>
      <c r="B119" s="624">
        <v>18499.999417294799</v>
      </c>
      <c r="C119" s="624">
        <v>14825.944</v>
      </c>
      <c r="D119" s="625">
        <v>-3674.05541729483</v>
      </c>
      <c r="E119" s="631">
        <v>0.80140240362000004</v>
      </c>
      <c r="F119" s="624">
        <v>14754.0013180806</v>
      </c>
      <c r="G119" s="625">
        <v>13524.501208240599</v>
      </c>
      <c r="H119" s="627">
        <v>1624.039</v>
      </c>
      <c r="I119" s="624">
        <v>14543.853999999999</v>
      </c>
      <c r="J119" s="625">
        <v>1019.35279175944</v>
      </c>
      <c r="K119" s="632">
        <v>0.98575658809</v>
      </c>
    </row>
    <row r="120" spans="1:11" ht="14.4" customHeight="1" thickBot="1" x14ac:dyDescent="0.35">
      <c r="A120" s="641" t="s">
        <v>422</v>
      </c>
      <c r="B120" s="619">
        <v>18499.999417294799</v>
      </c>
      <c r="C120" s="619">
        <v>14825.944</v>
      </c>
      <c r="D120" s="620">
        <v>-3674.05541729483</v>
      </c>
      <c r="E120" s="621">
        <v>0.80140240362000004</v>
      </c>
      <c r="F120" s="619">
        <v>14754.0013180806</v>
      </c>
      <c r="G120" s="620">
        <v>13524.501208240599</v>
      </c>
      <c r="H120" s="622">
        <v>1624.039</v>
      </c>
      <c r="I120" s="619">
        <v>14543.853999999999</v>
      </c>
      <c r="J120" s="620">
        <v>1019.35279175944</v>
      </c>
      <c r="K120" s="623">
        <v>0.98575658809</v>
      </c>
    </row>
    <row r="121" spans="1:11" ht="14.4" customHeight="1" thickBot="1" x14ac:dyDescent="0.35">
      <c r="A121" s="640" t="s">
        <v>423</v>
      </c>
      <c r="B121" s="624">
        <v>5399.9998299130903</v>
      </c>
      <c r="C121" s="624">
        <v>5441.85</v>
      </c>
      <c r="D121" s="625">
        <v>41.850170086913998</v>
      </c>
      <c r="E121" s="631">
        <v>1.007750031741</v>
      </c>
      <c r="F121" s="624">
        <v>5500.00049653721</v>
      </c>
      <c r="G121" s="625">
        <v>5041.6671218257798</v>
      </c>
      <c r="H121" s="627">
        <v>478.74999999999898</v>
      </c>
      <c r="I121" s="624">
        <v>5000.8599999999997</v>
      </c>
      <c r="J121" s="625">
        <v>-40.807121825780001</v>
      </c>
      <c r="K121" s="632">
        <v>0.90924719064000004</v>
      </c>
    </row>
    <row r="122" spans="1:11" ht="14.4" customHeight="1" thickBot="1" x14ac:dyDescent="0.35">
      <c r="A122" s="641" t="s">
        <v>424</v>
      </c>
      <c r="B122" s="619">
        <v>5399.9998299130903</v>
      </c>
      <c r="C122" s="619">
        <v>5441.85</v>
      </c>
      <c r="D122" s="620">
        <v>41.850170086913998</v>
      </c>
      <c r="E122" s="621">
        <v>1.007750031741</v>
      </c>
      <c r="F122" s="619">
        <v>5500.00049653721</v>
      </c>
      <c r="G122" s="620">
        <v>5041.6671218257798</v>
      </c>
      <c r="H122" s="622">
        <v>478.74999999999898</v>
      </c>
      <c r="I122" s="619">
        <v>5000.8599999999997</v>
      </c>
      <c r="J122" s="620">
        <v>-40.807121825780001</v>
      </c>
      <c r="K122" s="623">
        <v>0.90924719064000004</v>
      </c>
    </row>
    <row r="123" spans="1:11" ht="14.4" customHeight="1" thickBot="1" x14ac:dyDescent="0.35">
      <c r="A123" s="640" t="s">
        <v>425</v>
      </c>
      <c r="B123" s="624">
        <v>56.999998204637997</v>
      </c>
      <c r="C123" s="624">
        <v>20.475000000000001</v>
      </c>
      <c r="D123" s="625">
        <v>-36.524998204638003</v>
      </c>
      <c r="E123" s="631">
        <v>0.35921053762999999</v>
      </c>
      <c r="F123" s="624">
        <v>42.000003791738003</v>
      </c>
      <c r="G123" s="625">
        <v>38.500003475760003</v>
      </c>
      <c r="H123" s="627">
        <v>1.0489999999999999</v>
      </c>
      <c r="I123" s="624">
        <v>22.722000000000001</v>
      </c>
      <c r="J123" s="625">
        <v>-15.77800347576</v>
      </c>
      <c r="K123" s="632">
        <v>0.54099995115800004</v>
      </c>
    </row>
    <row r="124" spans="1:11" ht="14.4" customHeight="1" thickBot="1" x14ac:dyDescent="0.35">
      <c r="A124" s="641" t="s">
        <v>426</v>
      </c>
      <c r="B124" s="619">
        <v>56.999998204637997</v>
      </c>
      <c r="C124" s="619">
        <v>20.475000000000001</v>
      </c>
      <c r="D124" s="620">
        <v>-36.524998204638003</v>
      </c>
      <c r="E124" s="621">
        <v>0.35921053762999999</v>
      </c>
      <c r="F124" s="619">
        <v>42.000003791738003</v>
      </c>
      <c r="G124" s="620">
        <v>38.500003475760003</v>
      </c>
      <c r="H124" s="622">
        <v>1.0489999999999999</v>
      </c>
      <c r="I124" s="619">
        <v>22.722000000000001</v>
      </c>
      <c r="J124" s="620">
        <v>-15.77800347576</v>
      </c>
      <c r="K124" s="623">
        <v>0.54099995115800004</v>
      </c>
    </row>
    <row r="125" spans="1:11" ht="14.4" customHeight="1" thickBot="1" x14ac:dyDescent="0.35">
      <c r="A125" s="639" t="s">
        <v>427</v>
      </c>
      <c r="B125" s="619">
        <v>6288.9998019117402</v>
      </c>
      <c r="C125" s="619">
        <v>6881.1877400000003</v>
      </c>
      <c r="D125" s="620">
        <v>592.18793808826103</v>
      </c>
      <c r="E125" s="621">
        <v>1.094162499084</v>
      </c>
      <c r="F125" s="619">
        <v>5017.0004481474098</v>
      </c>
      <c r="G125" s="620">
        <v>4598.9170774684599</v>
      </c>
      <c r="H125" s="622">
        <v>713.91574999999898</v>
      </c>
      <c r="I125" s="619">
        <v>6643.4307200000003</v>
      </c>
      <c r="J125" s="620">
        <v>2044.51364253155</v>
      </c>
      <c r="K125" s="623">
        <v>1.3241838003919999</v>
      </c>
    </row>
    <row r="126" spans="1:11" ht="14.4" customHeight="1" thickBot="1" x14ac:dyDescent="0.35">
      <c r="A126" s="640" t="s">
        <v>428</v>
      </c>
      <c r="B126" s="624">
        <v>1664.9999475565401</v>
      </c>
      <c r="C126" s="624">
        <v>1823.75749</v>
      </c>
      <c r="D126" s="625">
        <v>158.75754244346501</v>
      </c>
      <c r="E126" s="631">
        <v>1.0953498783440001</v>
      </c>
      <c r="F126" s="624">
        <v>1328.00011862725</v>
      </c>
      <c r="G126" s="625">
        <v>1217.33344207498</v>
      </c>
      <c r="H126" s="627">
        <v>188.8185</v>
      </c>
      <c r="I126" s="624">
        <v>1757.85222</v>
      </c>
      <c r="J126" s="625">
        <v>540.51877792501705</v>
      </c>
      <c r="K126" s="632">
        <v>1.3236837823600001</v>
      </c>
    </row>
    <row r="127" spans="1:11" ht="14.4" customHeight="1" thickBot="1" x14ac:dyDescent="0.35">
      <c r="A127" s="641" t="s">
        <v>429</v>
      </c>
      <c r="B127" s="619">
        <v>1664.9999475565401</v>
      </c>
      <c r="C127" s="619">
        <v>1823.75749</v>
      </c>
      <c r="D127" s="620">
        <v>158.75754244346501</v>
      </c>
      <c r="E127" s="621">
        <v>1.0953498783440001</v>
      </c>
      <c r="F127" s="619">
        <v>1328.00011862725</v>
      </c>
      <c r="G127" s="620">
        <v>1217.33344207498</v>
      </c>
      <c r="H127" s="622">
        <v>188.8185</v>
      </c>
      <c r="I127" s="619">
        <v>1757.85222</v>
      </c>
      <c r="J127" s="620">
        <v>540.51877792501705</v>
      </c>
      <c r="K127" s="623">
        <v>1.3236837823600001</v>
      </c>
    </row>
    <row r="128" spans="1:11" ht="14.4" customHeight="1" thickBot="1" x14ac:dyDescent="0.35">
      <c r="A128" s="640" t="s">
        <v>430</v>
      </c>
      <c r="B128" s="624">
        <v>4623.9998543552101</v>
      </c>
      <c r="C128" s="624">
        <v>5057.4302500000003</v>
      </c>
      <c r="D128" s="625">
        <v>433.43039564479602</v>
      </c>
      <c r="E128" s="631">
        <v>1.0937349501069999</v>
      </c>
      <c r="F128" s="624">
        <v>3689.00032952015</v>
      </c>
      <c r="G128" s="625">
        <v>3381.5836353934701</v>
      </c>
      <c r="H128" s="627">
        <v>525.09724999999901</v>
      </c>
      <c r="I128" s="624">
        <v>4885.5784999999996</v>
      </c>
      <c r="J128" s="625">
        <v>1503.99486460653</v>
      </c>
      <c r="K128" s="632">
        <v>1.3243638014620001</v>
      </c>
    </row>
    <row r="129" spans="1:11" ht="14.4" customHeight="1" thickBot="1" x14ac:dyDescent="0.35">
      <c r="A129" s="641" t="s">
        <v>431</v>
      </c>
      <c r="B129" s="619">
        <v>4623.9998543552101</v>
      </c>
      <c r="C129" s="619">
        <v>5057.4302500000003</v>
      </c>
      <c r="D129" s="620">
        <v>433.43039564479602</v>
      </c>
      <c r="E129" s="621">
        <v>1.0937349501069999</v>
      </c>
      <c r="F129" s="619">
        <v>3689.00032952015</v>
      </c>
      <c r="G129" s="620">
        <v>3381.5836353934701</v>
      </c>
      <c r="H129" s="622">
        <v>525.09724999999901</v>
      </c>
      <c r="I129" s="619">
        <v>4885.5784999999996</v>
      </c>
      <c r="J129" s="620">
        <v>1503.99486460653</v>
      </c>
      <c r="K129" s="623">
        <v>1.3243638014620001</v>
      </c>
    </row>
    <row r="130" spans="1:11" ht="14.4" customHeight="1" thickBot="1" x14ac:dyDescent="0.35">
      <c r="A130" s="639" t="s">
        <v>432</v>
      </c>
      <c r="B130" s="619">
        <v>184.99999417294799</v>
      </c>
      <c r="C130" s="619">
        <v>148.46283</v>
      </c>
      <c r="D130" s="620">
        <v>-36.537164172948003</v>
      </c>
      <c r="E130" s="621">
        <v>0.80250180906000002</v>
      </c>
      <c r="F130" s="619">
        <v>221.000019771209</v>
      </c>
      <c r="G130" s="620">
        <v>202.58335145694201</v>
      </c>
      <c r="H130" s="622">
        <v>24.37527</v>
      </c>
      <c r="I130" s="619">
        <v>218.50292999999999</v>
      </c>
      <c r="J130" s="620">
        <v>15.919578543058</v>
      </c>
      <c r="K130" s="623">
        <v>0.98870095227200006</v>
      </c>
    </row>
    <row r="131" spans="1:11" ht="14.4" customHeight="1" thickBot="1" x14ac:dyDescent="0.35">
      <c r="A131" s="640" t="s">
        <v>433</v>
      </c>
      <c r="B131" s="624">
        <v>184.99999417294799</v>
      </c>
      <c r="C131" s="624">
        <v>148.46283</v>
      </c>
      <c r="D131" s="625">
        <v>-36.537164172948003</v>
      </c>
      <c r="E131" s="631">
        <v>0.80250180906000002</v>
      </c>
      <c r="F131" s="624">
        <v>221.000019771209</v>
      </c>
      <c r="G131" s="625">
        <v>202.58335145694201</v>
      </c>
      <c r="H131" s="627">
        <v>24.37527</v>
      </c>
      <c r="I131" s="624">
        <v>218.50292999999999</v>
      </c>
      <c r="J131" s="625">
        <v>15.919578543058</v>
      </c>
      <c r="K131" s="632">
        <v>0.98870095227200006</v>
      </c>
    </row>
    <row r="132" spans="1:11" ht="14.4" customHeight="1" thickBot="1" x14ac:dyDescent="0.35">
      <c r="A132" s="641" t="s">
        <v>434</v>
      </c>
      <c r="B132" s="619">
        <v>184.99999417294799</v>
      </c>
      <c r="C132" s="619">
        <v>148.46283</v>
      </c>
      <c r="D132" s="620">
        <v>-36.537164172948003</v>
      </c>
      <c r="E132" s="621">
        <v>0.80250180906000002</v>
      </c>
      <c r="F132" s="619">
        <v>221.000019771209</v>
      </c>
      <c r="G132" s="620">
        <v>202.58335145694201</v>
      </c>
      <c r="H132" s="622">
        <v>24.37527</v>
      </c>
      <c r="I132" s="619">
        <v>218.50292999999999</v>
      </c>
      <c r="J132" s="620">
        <v>15.919578543058</v>
      </c>
      <c r="K132" s="623">
        <v>0.98870095227200006</v>
      </c>
    </row>
    <row r="133" spans="1:11" ht="14.4" customHeight="1" thickBot="1" x14ac:dyDescent="0.35">
      <c r="A133" s="638" t="s">
        <v>435</v>
      </c>
      <c r="B133" s="619">
        <v>0</v>
      </c>
      <c r="C133" s="619">
        <v>48.860129999999998</v>
      </c>
      <c r="D133" s="620">
        <v>48.860129999999998</v>
      </c>
      <c r="E133" s="629" t="s">
        <v>310</v>
      </c>
      <c r="F133" s="619">
        <v>0</v>
      </c>
      <c r="G133" s="620">
        <v>0</v>
      </c>
      <c r="H133" s="622">
        <v>2.3277999999999999</v>
      </c>
      <c r="I133" s="619">
        <v>196.12966</v>
      </c>
      <c r="J133" s="620">
        <v>196.12966</v>
      </c>
      <c r="K133" s="630" t="s">
        <v>310</v>
      </c>
    </row>
    <row r="134" spans="1:11" ht="14.4" customHeight="1" thickBot="1" x14ac:dyDescent="0.35">
      <c r="A134" s="639" t="s">
        <v>436</v>
      </c>
      <c r="B134" s="619">
        <v>0</v>
      </c>
      <c r="C134" s="619">
        <v>48.860129999999998</v>
      </c>
      <c r="D134" s="620">
        <v>48.860129999999998</v>
      </c>
      <c r="E134" s="629" t="s">
        <v>310</v>
      </c>
      <c r="F134" s="619">
        <v>0</v>
      </c>
      <c r="G134" s="620">
        <v>0</v>
      </c>
      <c r="H134" s="622">
        <v>2.3277999999999999</v>
      </c>
      <c r="I134" s="619">
        <v>196.12966</v>
      </c>
      <c r="J134" s="620">
        <v>196.12966</v>
      </c>
      <c r="K134" s="630" t="s">
        <v>310</v>
      </c>
    </row>
    <row r="135" spans="1:11" ht="14.4" customHeight="1" thickBot="1" x14ac:dyDescent="0.35">
      <c r="A135" s="640" t="s">
        <v>437</v>
      </c>
      <c r="B135" s="624">
        <v>0</v>
      </c>
      <c r="C135" s="624">
        <v>4.4531299999999998</v>
      </c>
      <c r="D135" s="625">
        <v>4.4531299999999998</v>
      </c>
      <c r="E135" s="626" t="s">
        <v>310</v>
      </c>
      <c r="F135" s="624">
        <v>0</v>
      </c>
      <c r="G135" s="625">
        <v>0</v>
      </c>
      <c r="H135" s="627">
        <v>2.3277999999999999</v>
      </c>
      <c r="I135" s="624">
        <v>115.73866</v>
      </c>
      <c r="J135" s="625">
        <v>115.73866</v>
      </c>
      <c r="K135" s="628" t="s">
        <v>310</v>
      </c>
    </row>
    <row r="136" spans="1:11" ht="14.4" customHeight="1" thickBot="1" x14ac:dyDescent="0.35">
      <c r="A136" s="641" t="s">
        <v>438</v>
      </c>
      <c r="B136" s="619">
        <v>0</v>
      </c>
      <c r="C136" s="619">
        <v>1.3531299999999999</v>
      </c>
      <c r="D136" s="620">
        <v>1.3531299999999999</v>
      </c>
      <c r="E136" s="629" t="s">
        <v>310</v>
      </c>
      <c r="F136" s="619">
        <v>0</v>
      </c>
      <c r="G136" s="620">
        <v>0</v>
      </c>
      <c r="H136" s="622">
        <v>2.3277999999999999</v>
      </c>
      <c r="I136" s="619">
        <v>4.0456599999999998</v>
      </c>
      <c r="J136" s="620">
        <v>4.0456599999999998</v>
      </c>
      <c r="K136" s="630" t="s">
        <v>310</v>
      </c>
    </row>
    <row r="137" spans="1:11" ht="14.4" customHeight="1" thickBot="1" x14ac:dyDescent="0.35">
      <c r="A137" s="641" t="s">
        <v>439</v>
      </c>
      <c r="B137" s="619">
        <v>0</v>
      </c>
      <c r="C137" s="619">
        <v>2.9</v>
      </c>
      <c r="D137" s="620">
        <v>2.9</v>
      </c>
      <c r="E137" s="629" t="s">
        <v>322</v>
      </c>
      <c r="F137" s="619">
        <v>0</v>
      </c>
      <c r="G137" s="620">
        <v>0</v>
      </c>
      <c r="H137" s="622">
        <v>0</v>
      </c>
      <c r="I137" s="619">
        <v>111.49299999999999</v>
      </c>
      <c r="J137" s="620">
        <v>111.49299999999999</v>
      </c>
      <c r="K137" s="630" t="s">
        <v>310</v>
      </c>
    </row>
    <row r="138" spans="1:11" ht="14.4" customHeight="1" thickBot="1" x14ac:dyDescent="0.35">
      <c r="A138" s="641" t="s">
        <v>440</v>
      </c>
      <c r="B138" s="619">
        <v>0</v>
      </c>
      <c r="C138" s="619">
        <v>0.2</v>
      </c>
      <c r="D138" s="620">
        <v>0.2</v>
      </c>
      <c r="E138" s="629" t="s">
        <v>322</v>
      </c>
      <c r="F138" s="619">
        <v>0</v>
      </c>
      <c r="G138" s="620">
        <v>0</v>
      </c>
      <c r="H138" s="622">
        <v>0</v>
      </c>
      <c r="I138" s="619">
        <v>0.2</v>
      </c>
      <c r="J138" s="620">
        <v>0.2</v>
      </c>
      <c r="K138" s="630" t="s">
        <v>310</v>
      </c>
    </row>
    <row r="139" spans="1:11" ht="14.4" customHeight="1" thickBot="1" x14ac:dyDescent="0.35">
      <c r="A139" s="643" t="s">
        <v>441</v>
      </c>
      <c r="B139" s="619">
        <v>0</v>
      </c>
      <c r="C139" s="619">
        <v>0</v>
      </c>
      <c r="D139" s="620">
        <v>0</v>
      </c>
      <c r="E139" s="629" t="s">
        <v>310</v>
      </c>
      <c r="F139" s="619">
        <v>0</v>
      </c>
      <c r="G139" s="620">
        <v>0</v>
      </c>
      <c r="H139" s="622">
        <v>0</v>
      </c>
      <c r="I139" s="619">
        <v>75.391000000000005</v>
      </c>
      <c r="J139" s="620">
        <v>75.391000000000005</v>
      </c>
      <c r="K139" s="630" t="s">
        <v>322</v>
      </c>
    </row>
    <row r="140" spans="1:11" ht="14.4" customHeight="1" thickBot="1" x14ac:dyDescent="0.35">
      <c r="A140" s="641" t="s">
        <v>442</v>
      </c>
      <c r="B140" s="619">
        <v>0</v>
      </c>
      <c r="C140" s="619">
        <v>0</v>
      </c>
      <c r="D140" s="620">
        <v>0</v>
      </c>
      <c r="E140" s="629" t="s">
        <v>310</v>
      </c>
      <c r="F140" s="619">
        <v>0</v>
      </c>
      <c r="G140" s="620">
        <v>0</v>
      </c>
      <c r="H140" s="622">
        <v>0</v>
      </c>
      <c r="I140" s="619">
        <v>75.391000000000005</v>
      </c>
      <c r="J140" s="620">
        <v>75.391000000000005</v>
      </c>
      <c r="K140" s="630" t="s">
        <v>322</v>
      </c>
    </row>
    <row r="141" spans="1:11" ht="14.4" customHeight="1" thickBot="1" x14ac:dyDescent="0.35">
      <c r="A141" s="643" t="s">
        <v>443</v>
      </c>
      <c r="B141" s="619">
        <v>0</v>
      </c>
      <c r="C141" s="619">
        <v>0</v>
      </c>
      <c r="D141" s="620">
        <v>0</v>
      </c>
      <c r="E141" s="621">
        <v>1</v>
      </c>
      <c r="F141" s="619">
        <v>0</v>
      </c>
      <c r="G141" s="620">
        <v>0</v>
      </c>
      <c r="H141" s="622">
        <v>0</v>
      </c>
      <c r="I141" s="619">
        <v>5</v>
      </c>
      <c r="J141" s="620">
        <v>5</v>
      </c>
      <c r="K141" s="630" t="s">
        <v>322</v>
      </c>
    </row>
    <row r="142" spans="1:11" ht="14.4" customHeight="1" thickBot="1" x14ac:dyDescent="0.35">
      <c r="A142" s="641" t="s">
        <v>444</v>
      </c>
      <c r="B142" s="619">
        <v>0</v>
      </c>
      <c r="C142" s="619">
        <v>0</v>
      </c>
      <c r="D142" s="620">
        <v>0</v>
      </c>
      <c r="E142" s="621">
        <v>1</v>
      </c>
      <c r="F142" s="619">
        <v>0</v>
      </c>
      <c r="G142" s="620">
        <v>0</v>
      </c>
      <c r="H142" s="622">
        <v>0</v>
      </c>
      <c r="I142" s="619">
        <v>5</v>
      </c>
      <c r="J142" s="620">
        <v>5</v>
      </c>
      <c r="K142" s="630" t="s">
        <v>322</v>
      </c>
    </row>
    <row r="143" spans="1:11" ht="14.4" customHeight="1" thickBot="1" x14ac:dyDescent="0.35">
      <c r="A143" s="643" t="s">
        <v>445</v>
      </c>
      <c r="B143" s="619">
        <v>0</v>
      </c>
      <c r="C143" s="619">
        <v>44.406999999999996</v>
      </c>
      <c r="D143" s="620">
        <v>44.406999999999996</v>
      </c>
      <c r="E143" s="629" t="s">
        <v>322</v>
      </c>
      <c r="F143" s="619">
        <v>0</v>
      </c>
      <c r="G143" s="620">
        <v>0</v>
      </c>
      <c r="H143" s="622">
        <v>0</v>
      </c>
      <c r="I143" s="619">
        <v>0</v>
      </c>
      <c r="J143" s="620">
        <v>0</v>
      </c>
      <c r="K143" s="630" t="s">
        <v>310</v>
      </c>
    </row>
    <row r="144" spans="1:11" ht="14.4" customHeight="1" thickBot="1" x14ac:dyDescent="0.35">
      <c r="A144" s="641" t="s">
        <v>446</v>
      </c>
      <c r="B144" s="619">
        <v>0</v>
      </c>
      <c r="C144" s="619">
        <v>44.406999999999996</v>
      </c>
      <c r="D144" s="620">
        <v>44.406999999999996</v>
      </c>
      <c r="E144" s="629" t="s">
        <v>322</v>
      </c>
      <c r="F144" s="619">
        <v>0</v>
      </c>
      <c r="G144" s="620">
        <v>0</v>
      </c>
      <c r="H144" s="622">
        <v>0</v>
      </c>
      <c r="I144" s="619">
        <v>0</v>
      </c>
      <c r="J144" s="620">
        <v>0</v>
      </c>
      <c r="K144" s="630" t="s">
        <v>310</v>
      </c>
    </row>
    <row r="145" spans="1:11" ht="14.4" customHeight="1" thickBot="1" x14ac:dyDescent="0.35">
      <c r="A145" s="638" t="s">
        <v>447</v>
      </c>
      <c r="B145" s="619">
        <v>1776.9996623876</v>
      </c>
      <c r="C145" s="619">
        <v>4179.7479700000004</v>
      </c>
      <c r="D145" s="620">
        <v>2402.7483076123999</v>
      </c>
      <c r="E145" s="621">
        <v>2.3521377400730001</v>
      </c>
      <c r="F145" s="619">
        <v>1576.0036194361301</v>
      </c>
      <c r="G145" s="620">
        <v>1444.6699844831201</v>
      </c>
      <c r="H145" s="622">
        <v>369.618909999999</v>
      </c>
      <c r="I145" s="619">
        <v>2069.8957099999998</v>
      </c>
      <c r="J145" s="620">
        <v>625.22572551688199</v>
      </c>
      <c r="K145" s="623">
        <v>1.313382586481</v>
      </c>
    </row>
    <row r="146" spans="1:11" ht="14.4" customHeight="1" thickBot="1" x14ac:dyDescent="0.35">
      <c r="A146" s="639" t="s">
        <v>448</v>
      </c>
      <c r="B146" s="619">
        <v>1723.9996623876</v>
      </c>
      <c r="C146" s="619">
        <v>4002.6889999999999</v>
      </c>
      <c r="D146" s="620">
        <v>2278.6893376123999</v>
      </c>
      <c r="E146" s="621">
        <v>2.3217458142980001</v>
      </c>
      <c r="F146" s="619">
        <v>1568.0036209191401</v>
      </c>
      <c r="G146" s="620">
        <v>1437.3366525092099</v>
      </c>
      <c r="H146" s="622">
        <v>132.892</v>
      </c>
      <c r="I146" s="619">
        <v>1517.837</v>
      </c>
      <c r="J146" s="620">
        <v>80.500347490790006</v>
      </c>
      <c r="K146" s="623">
        <v>0.968006055438</v>
      </c>
    </row>
    <row r="147" spans="1:11" ht="14.4" customHeight="1" thickBot="1" x14ac:dyDescent="0.35">
      <c r="A147" s="640" t="s">
        <v>449</v>
      </c>
      <c r="B147" s="624">
        <v>1723.9996623876</v>
      </c>
      <c r="C147" s="624">
        <v>1247.4829999999999</v>
      </c>
      <c r="D147" s="625">
        <v>-476.516662387601</v>
      </c>
      <c r="E147" s="631">
        <v>0.723598169545</v>
      </c>
      <c r="F147" s="624">
        <v>1568.0036209191401</v>
      </c>
      <c r="G147" s="625">
        <v>1437.3366525092099</v>
      </c>
      <c r="H147" s="627">
        <v>132.892</v>
      </c>
      <c r="I147" s="624">
        <v>1437.819</v>
      </c>
      <c r="J147" s="625">
        <v>0.48234749079</v>
      </c>
      <c r="K147" s="632">
        <v>0.91697428552899996</v>
      </c>
    </row>
    <row r="148" spans="1:11" ht="14.4" customHeight="1" thickBot="1" x14ac:dyDescent="0.35">
      <c r="A148" s="641" t="s">
        <v>450</v>
      </c>
      <c r="B148" s="619">
        <v>355.99998878685602</v>
      </c>
      <c r="C148" s="619">
        <v>356.39600000000002</v>
      </c>
      <c r="D148" s="620">
        <v>0.39601121314299997</v>
      </c>
      <c r="E148" s="621">
        <v>1.001112391083</v>
      </c>
      <c r="F148" s="619">
        <v>358.00082671495602</v>
      </c>
      <c r="G148" s="620">
        <v>328.16742448871003</v>
      </c>
      <c r="H148" s="622">
        <v>29.872</v>
      </c>
      <c r="I148" s="619">
        <v>328.59199999999998</v>
      </c>
      <c r="J148" s="620">
        <v>0.42457551128999999</v>
      </c>
      <c r="K148" s="623">
        <v>0.91785262904300002</v>
      </c>
    </row>
    <row r="149" spans="1:11" ht="14.4" customHeight="1" thickBot="1" x14ac:dyDescent="0.35">
      <c r="A149" s="641" t="s">
        <v>451</v>
      </c>
      <c r="B149" s="619">
        <v>1011.99996812443</v>
      </c>
      <c r="C149" s="619">
        <v>533.48699999999997</v>
      </c>
      <c r="D149" s="620">
        <v>-478.51296812443297</v>
      </c>
      <c r="E149" s="621">
        <v>0.527161083797</v>
      </c>
      <c r="F149" s="619">
        <v>854.001972107744</v>
      </c>
      <c r="G149" s="620">
        <v>782.83514109876501</v>
      </c>
      <c r="H149" s="622">
        <v>70.887999999998996</v>
      </c>
      <c r="I149" s="619">
        <v>774.34100000000001</v>
      </c>
      <c r="J149" s="620">
        <v>-8.4941410987650006</v>
      </c>
      <c r="K149" s="623">
        <v>0.90672038858199999</v>
      </c>
    </row>
    <row r="150" spans="1:11" ht="14.4" customHeight="1" thickBot="1" x14ac:dyDescent="0.35">
      <c r="A150" s="641" t="s">
        <v>452</v>
      </c>
      <c r="B150" s="619">
        <v>59.999998110143999</v>
      </c>
      <c r="C150" s="619">
        <v>60.024000000000001</v>
      </c>
      <c r="D150" s="620">
        <v>2.4001889855E-2</v>
      </c>
      <c r="E150" s="621">
        <v>1.0004000315099999</v>
      </c>
      <c r="F150" s="619">
        <v>60.000138555578999</v>
      </c>
      <c r="G150" s="620">
        <v>55.000127009281002</v>
      </c>
      <c r="H150" s="622">
        <v>7.3239999999989998</v>
      </c>
      <c r="I150" s="619">
        <v>61.988</v>
      </c>
      <c r="J150" s="620">
        <v>6.9878729907189996</v>
      </c>
      <c r="K150" s="623">
        <v>1.0331309475649999</v>
      </c>
    </row>
    <row r="151" spans="1:11" ht="14.4" customHeight="1" thickBot="1" x14ac:dyDescent="0.35">
      <c r="A151" s="641" t="s">
        <v>453</v>
      </c>
      <c r="B151" s="619">
        <v>61.999714736609</v>
      </c>
      <c r="C151" s="619">
        <v>62.94</v>
      </c>
      <c r="D151" s="620">
        <v>0.94028526338999996</v>
      </c>
      <c r="E151" s="621">
        <v>1.0151659611229999</v>
      </c>
      <c r="F151" s="619">
        <v>62.000143174098</v>
      </c>
      <c r="G151" s="620">
        <v>56.833464576257001</v>
      </c>
      <c r="H151" s="622">
        <v>5.2559999999990001</v>
      </c>
      <c r="I151" s="619">
        <v>57.816000000000003</v>
      </c>
      <c r="J151" s="620">
        <v>0.98253542374299996</v>
      </c>
      <c r="K151" s="623">
        <v>0.93251397561500005</v>
      </c>
    </row>
    <row r="152" spans="1:11" ht="14.4" customHeight="1" thickBot="1" x14ac:dyDescent="0.35">
      <c r="A152" s="641" t="s">
        <v>454</v>
      </c>
      <c r="B152" s="619">
        <v>233.99999262955799</v>
      </c>
      <c r="C152" s="619">
        <v>234.636</v>
      </c>
      <c r="D152" s="620">
        <v>0.63600737044099998</v>
      </c>
      <c r="E152" s="621">
        <v>1.002717980301</v>
      </c>
      <c r="F152" s="619">
        <v>234.000540366759</v>
      </c>
      <c r="G152" s="620">
        <v>214.500495336196</v>
      </c>
      <c r="H152" s="622">
        <v>19.552</v>
      </c>
      <c r="I152" s="619">
        <v>215.08199999999999</v>
      </c>
      <c r="J152" s="620">
        <v>0.58150466380400001</v>
      </c>
      <c r="K152" s="623">
        <v>0.91915172359300001</v>
      </c>
    </row>
    <row r="153" spans="1:11" ht="14.4" customHeight="1" thickBot="1" x14ac:dyDescent="0.35">
      <c r="A153" s="640" t="s">
        <v>455</v>
      </c>
      <c r="B153" s="624">
        <v>0</v>
      </c>
      <c r="C153" s="624">
        <v>2755.2060000000001</v>
      </c>
      <c r="D153" s="625">
        <v>2755.2060000000001</v>
      </c>
      <c r="E153" s="626" t="s">
        <v>310</v>
      </c>
      <c r="F153" s="624">
        <v>0</v>
      </c>
      <c r="G153" s="625">
        <v>0</v>
      </c>
      <c r="H153" s="627">
        <v>0</v>
      </c>
      <c r="I153" s="624">
        <v>80.018000000000001</v>
      </c>
      <c r="J153" s="625">
        <v>80.018000000000001</v>
      </c>
      <c r="K153" s="628" t="s">
        <v>310</v>
      </c>
    </row>
    <row r="154" spans="1:11" ht="14.4" customHeight="1" thickBot="1" x14ac:dyDescent="0.35">
      <c r="A154" s="641" t="s">
        <v>456</v>
      </c>
      <c r="B154" s="619">
        <v>0</v>
      </c>
      <c r="C154" s="619">
        <v>2755.2060000000001</v>
      </c>
      <c r="D154" s="620">
        <v>2755.2060000000001</v>
      </c>
      <c r="E154" s="629" t="s">
        <v>310</v>
      </c>
      <c r="F154" s="619">
        <v>0</v>
      </c>
      <c r="G154" s="620">
        <v>0</v>
      </c>
      <c r="H154" s="622">
        <v>0</v>
      </c>
      <c r="I154" s="619">
        <v>80.018000000000001</v>
      </c>
      <c r="J154" s="620">
        <v>80.018000000000001</v>
      </c>
      <c r="K154" s="630" t="s">
        <v>310</v>
      </c>
    </row>
    <row r="155" spans="1:11" ht="14.4" customHeight="1" thickBot="1" x14ac:dyDescent="0.35">
      <c r="A155" s="639" t="s">
        <v>457</v>
      </c>
      <c r="B155" s="619">
        <v>53</v>
      </c>
      <c r="C155" s="619">
        <v>177.05896999999999</v>
      </c>
      <c r="D155" s="620">
        <v>124.05897</v>
      </c>
      <c r="E155" s="621">
        <v>3.3407352830180002</v>
      </c>
      <c r="F155" s="619">
        <v>7.9999985169899999</v>
      </c>
      <c r="G155" s="620">
        <v>7.3333319739079998</v>
      </c>
      <c r="H155" s="622">
        <v>236.72691</v>
      </c>
      <c r="I155" s="619">
        <v>552.05871000000002</v>
      </c>
      <c r="J155" s="620">
        <v>544.72537802609099</v>
      </c>
      <c r="K155" s="623">
        <v>69.007351542316002</v>
      </c>
    </row>
    <row r="156" spans="1:11" ht="14.4" customHeight="1" thickBot="1" x14ac:dyDescent="0.35">
      <c r="A156" s="640" t="s">
        <v>458</v>
      </c>
      <c r="B156" s="624">
        <v>53</v>
      </c>
      <c r="C156" s="624">
        <v>39.93</v>
      </c>
      <c r="D156" s="625">
        <v>-13.07</v>
      </c>
      <c r="E156" s="631">
        <v>0.75339622641500004</v>
      </c>
      <c r="F156" s="624">
        <v>7.9999985169899999</v>
      </c>
      <c r="G156" s="625">
        <v>7.3333319739079998</v>
      </c>
      <c r="H156" s="627">
        <v>0</v>
      </c>
      <c r="I156" s="624">
        <v>185.24951999999999</v>
      </c>
      <c r="J156" s="625">
        <v>177.91618802609199</v>
      </c>
      <c r="K156" s="632">
        <v>23.156194292605001</v>
      </c>
    </row>
    <row r="157" spans="1:11" ht="14.4" customHeight="1" thickBot="1" x14ac:dyDescent="0.35">
      <c r="A157" s="641" t="s">
        <v>459</v>
      </c>
      <c r="B157" s="619">
        <v>53</v>
      </c>
      <c r="C157" s="619">
        <v>39.93</v>
      </c>
      <c r="D157" s="620">
        <v>-13.07</v>
      </c>
      <c r="E157" s="621">
        <v>0.75339622641500004</v>
      </c>
      <c r="F157" s="619">
        <v>7.9999985169899999</v>
      </c>
      <c r="G157" s="620">
        <v>7.3333319739079998</v>
      </c>
      <c r="H157" s="622">
        <v>0</v>
      </c>
      <c r="I157" s="619">
        <v>172.33951999999999</v>
      </c>
      <c r="J157" s="620">
        <v>165.00618802609199</v>
      </c>
      <c r="K157" s="623">
        <v>21.542443993454999</v>
      </c>
    </row>
    <row r="158" spans="1:11" ht="14.4" customHeight="1" thickBot="1" x14ac:dyDescent="0.35">
      <c r="A158" s="641" t="s">
        <v>460</v>
      </c>
      <c r="B158" s="619">
        <v>0</v>
      </c>
      <c r="C158" s="619">
        <v>0</v>
      </c>
      <c r="D158" s="620">
        <v>0</v>
      </c>
      <c r="E158" s="629" t="s">
        <v>310</v>
      </c>
      <c r="F158" s="619">
        <v>0</v>
      </c>
      <c r="G158" s="620">
        <v>0</v>
      </c>
      <c r="H158" s="622">
        <v>0</v>
      </c>
      <c r="I158" s="619">
        <v>12.91</v>
      </c>
      <c r="J158" s="620">
        <v>12.91</v>
      </c>
      <c r="K158" s="630" t="s">
        <v>322</v>
      </c>
    </row>
    <row r="159" spans="1:11" ht="14.4" customHeight="1" thickBot="1" x14ac:dyDescent="0.35">
      <c r="A159" s="640" t="s">
        <v>461</v>
      </c>
      <c r="B159" s="624">
        <v>0</v>
      </c>
      <c r="C159" s="624">
        <v>21.045200000000001</v>
      </c>
      <c r="D159" s="625">
        <v>21.045200000000001</v>
      </c>
      <c r="E159" s="626" t="s">
        <v>310</v>
      </c>
      <c r="F159" s="624">
        <v>0</v>
      </c>
      <c r="G159" s="625">
        <v>0</v>
      </c>
      <c r="H159" s="627">
        <v>0</v>
      </c>
      <c r="I159" s="624">
        <v>0</v>
      </c>
      <c r="J159" s="625">
        <v>0</v>
      </c>
      <c r="K159" s="628" t="s">
        <v>310</v>
      </c>
    </row>
    <row r="160" spans="1:11" ht="14.4" customHeight="1" thickBot="1" x14ac:dyDescent="0.35">
      <c r="A160" s="641" t="s">
        <v>462</v>
      </c>
      <c r="B160" s="619">
        <v>0</v>
      </c>
      <c r="C160" s="619">
        <v>7.4690000000000003</v>
      </c>
      <c r="D160" s="620">
        <v>7.4690000000000003</v>
      </c>
      <c r="E160" s="629" t="s">
        <v>322</v>
      </c>
      <c r="F160" s="619">
        <v>0</v>
      </c>
      <c r="G160" s="620">
        <v>0</v>
      </c>
      <c r="H160" s="622">
        <v>0</v>
      </c>
      <c r="I160" s="619">
        <v>0</v>
      </c>
      <c r="J160" s="620">
        <v>0</v>
      </c>
      <c r="K160" s="630" t="s">
        <v>310</v>
      </c>
    </row>
    <row r="161" spans="1:11" ht="14.4" customHeight="1" thickBot="1" x14ac:dyDescent="0.35">
      <c r="A161" s="641" t="s">
        <v>463</v>
      </c>
      <c r="B161" s="619">
        <v>0</v>
      </c>
      <c r="C161" s="619">
        <v>13.5762</v>
      </c>
      <c r="D161" s="620">
        <v>13.5762</v>
      </c>
      <c r="E161" s="629" t="s">
        <v>310</v>
      </c>
      <c r="F161" s="619">
        <v>0</v>
      </c>
      <c r="G161" s="620">
        <v>0</v>
      </c>
      <c r="H161" s="622">
        <v>0</v>
      </c>
      <c r="I161" s="619">
        <v>0</v>
      </c>
      <c r="J161" s="620">
        <v>0</v>
      </c>
      <c r="K161" s="630" t="s">
        <v>310</v>
      </c>
    </row>
    <row r="162" spans="1:11" ht="14.4" customHeight="1" thickBot="1" x14ac:dyDescent="0.35">
      <c r="A162" s="640" t="s">
        <v>464</v>
      </c>
      <c r="B162" s="624">
        <v>0</v>
      </c>
      <c r="C162" s="624">
        <v>0</v>
      </c>
      <c r="D162" s="625">
        <v>0</v>
      </c>
      <c r="E162" s="631">
        <v>1</v>
      </c>
      <c r="F162" s="624">
        <v>0</v>
      </c>
      <c r="G162" s="625">
        <v>0</v>
      </c>
      <c r="H162" s="627">
        <v>236.72691</v>
      </c>
      <c r="I162" s="624">
        <v>359.96627999999998</v>
      </c>
      <c r="J162" s="625">
        <v>359.96627999999998</v>
      </c>
      <c r="K162" s="628" t="s">
        <v>322</v>
      </c>
    </row>
    <row r="163" spans="1:11" ht="14.4" customHeight="1" thickBot="1" x14ac:dyDescent="0.35">
      <c r="A163" s="641" t="s">
        <v>465</v>
      </c>
      <c r="B163" s="619">
        <v>0</v>
      </c>
      <c r="C163" s="619">
        <v>0</v>
      </c>
      <c r="D163" s="620">
        <v>0</v>
      </c>
      <c r="E163" s="621">
        <v>1</v>
      </c>
      <c r="F163" s="619">
        <v>0</v>
      </c>
      <c r="G163" s="620">
        <v>0</v>
      </c>
      <c r="H163" s="622">
        <v>236.72691</v>
      </c>
      <c r="I163" s="619">
        <v>359.96627999999998</v>
      </c>
      <c r="J163" s="620">
        <v>359.96627999999998</v>
      </c>
      <c r="K163" s="630" t="s">
        <v>322</v>
      </c>
    </row>
    <row r="164" spans="1:11" ht="14.4" customHeight="1" thickBot="1" x14ac:dyDescent="0.35">
      <c r="A164" s="640" t="s">
        <v>466</v>
      </c>
      <c r="B164" s="624">
        <v>0</v>
      </c>
      <c r="C164" s="624">
        <v>116.08377</v>
      </c>
      <c r="D164" s="625">
        <v>116.08377</v>
      </c>
      <c r="E164" s="626" t="s">
        <v>310</v>
      </c>
      <c r="F164" s="624">
        <v>0</v>
      </c>
      <c r="G164" s="625">
        <v>0</v>
      </c>
      <c r="H164" s="627">
        <v>0</v>
      </c>
      <c r="I164" s="624">
        <v>6.8429099999999998</v>
      </c>
      <c r="J164" s="625">
        <v>6.8429099999999998</v>
      </c>
      <c r="K164" s="628" t="s">
        <v>310</v>
      </c>
    </row>
    <row r="165" spans="1:11" ht="14.4" customHeight="1" thickBot="1" x14ac:dyDescent="0.35">
      <c r="A165" s="641" t="s">
        <v>467</v>
      </c>
      <c r="B165" s="619">
        <v>0</v>
      </c>
      <c r="C165" s="619">
        <v>116.08377</v>
      </c>
      <c r="D165" s="620">
        <v>116.08377</v>
      </c>
      <c r="E165" s="629" t="s">
        <v>310</v>
      </c>
      <c r="F165" s="619">
        <v>0</v>
      </c>
      <c r="G165" s="620">
        <v>0</v>
      </c>
      <c r="H165" s="622">
        <v>0</v>
      </c>
      <c r="I165" s="619">
        <v>6.8429099999999998</v>
      </c>
      <c r="J165" s="620">
        <v>6.8429099999999998</v>
      </c>
      <c r="K165" s="630" t="s">
        <v>310</v>
      </c>
    </row>
    <row r="166" spans="1:11" ht="14.4" customHeight="1" thickBot="1" x14ac:dyDescent="0.35">
      <c r="A166" s="637" t="s">
        <v>468</v>
      </c>
      <c r="B166" s="619">
        <v>29110.167534935299</v>
      </c>
      <c r="C166" s="619">
        <v>34467.84575</v>
      </c>
      <c r="D166" s="620">
        <v>5357.6782150647396</v>
      </c>
      <c r="E166" s="621">
        <v>1.1840483469780001</v>
      </c>
      <c r="F166" s="619">
        <v>31250.102021830699</v>
      </c>
      <c r="G166" s="620">
        <v>28645.926853344801</v>
      </c>
      <c r="H166" s="622">
        <v>2701.1067400000002</v>
      </c>
      <c r="I166" s="619">
        <v>29846.182379999998</v>
      </c>
      <c r="J166" s="620">
        <v>1200.2555266551799</v>
      </c>
      <c r="K166" s="623">
        <v>0.95507471812800004</v>
      </c>
    </row>
    <row r="167" spans="1:11" ht="14.4" customHeight="1" thickBot="1" x14ac:dyDescent="0.35">
      <c r="A167" s="638" t="s">
        <v>469</v>
      </c>
      <c r="B167" s="619">
        <v>28107.902266572601</v>
      </c>
      <c r="C167" s="619">
        <v>30704.14718</v>
      </c>
      <c r="D167" s="620">
        <v>2596.2449134273902</v>
      </c>
      <c r="E167" s="621">
        <v>1.0923670819969999</v>
      </c>
      <c r="F167" s="619">
        <v>29244.051765025299</v>
      </c>
      <c r="G167" s="620">
        <v>26807.047451273102</v>
      </c>
      <c r="H167" s="622">
        <v>2701.10637</v>
      </c>
      <c r="I167" s="619">
        <v>29846.182120000001</v>
      </c>
      <c r="J167" s="620">
        <v>3039.1346687268601</v>
      </c>
      <c r="K167" s="623">
        <v>1.0205898402789999</v>
      </c>
    </row>
    <row r="168" spans="1:11" ht="14.4" customHeight="1" thickBot="1" x14ac:dyDescent="0.35">
      <c r="A168" s="639" t="s">
        <v>470</v>
      </c>
      <c r="B168" s="619">
        <v>28107.902266572601</v>
      </c>
      <c r="C168" s="619">
        <v>30704.14718</v>
      </c>
      <c r="D168" s="620">
        <v>2596.2449134273902</v>
      </c>
      <c r="E168" s="621">
        <v>1.0923670819969999</v>
      </c>
      <c r="F168" s="619">
        <v>29244.051765025299</v>
      </c>
      <c r="G168" s="620">
        <v>26807.047451273102</v>
      </c>
      <c r="H168" s="622">
        <v>2701.10637</v>
      </c>
      <c r="I168" s="619">
        <v>29846.182120000001</v>
      </c>
      <c r="J168" s="620">
        <v>3039.1346687268601</v>
      </c>
      <c r="K168" s="623">
        <v>1.0205898402789999</v>
      </c>
    </row>
    <row r="169" spans="1:11" ht="14.4" customHeight="1" thickBot="1" x14ac:dyDescent="0.35">
      <c r="A169" s="640" t="s">
        <v>471</v>
      </c>
      <c r="B169" s="624">
        <v>1663.7047477419501</v>
      </c>
      <c r="C169" s="624">
        <v>1652.4984199999999</v>
      </c>
      <c r="D169" s="625">
        <v>-11.206327741945</v>
      </c>
      <c r="E169" s="631">
        <v>0.99326423287700005</v>
      </c>
      <c r="F169" s="624">
        <v>1550.2175914624399</v>
      </c>
      <c r="G169" s="625">
        <v>1421.0327921739099</v>
      </c>
      <c r="H169" s="627">
        <v>272.57763999999997</v>
      </c>
      <c r="I169" s="624">
        <v>1185.41894</v>
      </c>
      <c r="J169" s="625">
        <v>-235.613852173906</v>
      </c>
      <c r="K169" s="632">
        <v>0.764679066041</v>
      </c>
    </row>
    <row r="170" spans="1:11" ht="14.4" customHeight="1" thickBot="1" x14ac:dyDescent="0.35">
      <c r="A170" s="641" t="s">
        <v>472</v>
      </c>
      <c r="B170" s="619">
        <v>7.4434122453890001</v>
      </c>
      <c r="C170" s="619">
        <v>7.1772400000000003</v>
      </c>
      <c r="D170" s="620">
        <v>-0.26617224538899997</v>
      </c>
      <c r="E170" s="621">
        <v>0.9642405611</v>
      </c>
      <c r="F170" s="619">
        <v>6.8946754231279996</v>
      </c>
      <c r="G170" s="620">
        <v>6.3201191378669996</v>
      </c>
      <c r="H170" s="622">
        <v>5.4615600000000004</v>
      </c>
      <c r="I170" s="619">
        <v>8.4233899999999995</v>
      </c>
      <c r="J170" s="620">
        <v>2.1032708621320002</v>
      </c>
      <c r="K170" s="623">
        <v>1.221723936669</v>
      </c>
    </row>
    <row r="171" spans="1:11" ht="14.4" customHeight="1" thickBot="1" x14ac:dyDescent="0.35">
      <c r="A171" s="641" t="s">
        <v>473</v>
      </c>
      <c r="B171" s="619">
        <v>3.6272351783340002</v>
      </c>
      <c r="C171" s="619">
        <v>3.9950000000000001</v>
      </c>
      <c r="D171" s="620">
        <v>0.36776482166500002</v>
      </c>
      <c r="E171" s="621">
        <v>1.101389847524</v>
      </c>
      <c r="F171" s="619">
        <v>3.2855650425560001</v>
      </c>
      <c r="G171" s="620">
        <v>3.011767955676</v>
      </c>
      <c r="H171" s="622">
        <v>0</v>
      </c>
      <c r="I171" s="619">
        <v>3.32</v>
      </c>
      <c r="J171" s="620">
        <v>0.308232044323</v>
      </c>
      <c r="K171" s="623">
        <v>1.010480680491</v>
      </c>
    </row>
    <row r="172" spans="1:11" ht="14.4" customHeight="1" thickBot="1" x14ac:dyDescent="0.35">
      <c r="A172" s="641" t="s">
        <v>474</v>
      </c>
      <c r="B172" s="619">
        <v>51</v>
      </c>
      <c r="C172" s="619">
        <v>73.046210000000002</v>
      </c>
      <c r="D172" s="620">
        <v>22.046209999999999</v>
      </c>
      <c r="E172" s="621">
        <v>1.4322786274499999</v>
      </c>
      <c r="F172" s="619">
        <v>59.253381607034001</v>
      </c>
      <c r="G172" s="620">
        <v>54.315599806446997</v>
      </c>
      <c r="H172" s="622">
        <v>4.17408</v>
      </c>
      <c r="I172" s="619">
        <v>49.393279999999997</v>
      </c>
      <c r="J172" s="620">
        <v>-4.9223198064469997</v>
      </c>
      <c r="K172" s="623">
        <v>0.83359428036600003</v>
      </c>
    </row>
    <row r="173" spans="1:11" ht="14.4" customHeight="1" thickBot="1" x14ac:dyDescent="0.35">
      <c r="A173" s="641" t="s">
        <v>475</v>
      </c>
      <c r="B173" s="619">
        <v>61.665910687230998</v>
      </c>
      <c r="C173" s="619">
        <v>84.86985</v>
      </c>
      <c r="D173" s="620">
        <v>23.203939312768</v>
      </c>
      <c r="E173" s="621">
        <v>1.376284709885</v>
      </c>
      <c r="F173" s="619">
        <v>57.320593332361</v>
      </c>
      <c r="G173" s="620">
        <v>52.543877221331002</v>
      </c>
      <c r="H173" s="622">
        <v>11.023</v>
      </c>
      <c r="I173" s="619">
        <v>81.340999999999994</v>
      </c>
      <c r="J173" s="620">
        <v>28.797122778668001</v>
      </c>
      <c r="K173" s="623">
        <v>1.4190536990489999</v>
      </c>
    </row>
    <row r="174" spans="1:11" ht="14.4" customHeight="1" thickBot="1" x14ac:dyDescent="0.35">
      <c r="A174" s="641" t="s">
        <v>476</v>
      </c>
      <c r="B174" s="619">
        <v>1539.9681896309901</v>
      </c>
      <c r="C174" s="619">
        <v>1483.41012</v>
      </c>
      <c r="D174" s="620">
        <v>-56.558069630989998</v>
      </c>
      <c r="E174" s="621">
        <v>0.96327322212699995</v>
      </c>
      <c r="F174" s="619">
        <v>1423.4633760573599</v>
      </c>
      <c r="G174" s="620">
        <v>1304.8414280525801</v>
      </c>
      <c r="H174" s="622">
        <v>251.91900000000001</v>
      </c>
      <c r="I174" s="619">
        <v>1042.94127</v>
      </c>
      <c r="J174" s="620">
        <v>-261.90015805258201</v>
      </c>
      <c r="K174" s="623">
        <v>0.73267868182700002</v>
      </c>
    </row>
    <row r="175" spans="1:11" ht="14.4" customHeight="1" thickBot="1" x14ac:dyDescent="0.35">
      <c r="A175" s="640" t="s">
        <v>477</v>
      </c>
      <c r="B175" s="624">
        <v>6852.1975188255501</v>
      </c>
      <c r="C175" s="624">
        <v>7446.8301300000003</v>
      </c>
      <c r="D175" s="625">
        <v>594.63261117444904</v>
      </c>
      <c r="E175" s="631">
        <v>1.0867798409980001</v>
      </c>
      <c r="F175" s="624">
        <v>7473.7639072789298</v>
      </c>
      <c r="G175" s="625">
        <v>6850.9502483390197</v>
      </c>
      <c r="H175" s="627">
        <v>698.72492999999997</v>
      </c>
      <c r="I175" s="624">
        <v>7505.33907</v>
      </c>
      <c r="J175" s="625">
        <v>654.38882166098006</v>
      </c>
      <c r="K175" s="632">
        <v>1.004224800664</v>
      </c>
    </row>
    <row r="176" spans="1:11" ht="14.4" customHeight="1" thickBot="1" x14ac:dyDescent="0.35">
      <c r="A176" s="641" t="s">
        <v>478</v>
      </c>
      <c r="B176" s="619">
        <v>1848.00000000048</v>
      </c>
      <c r="C176" s="619">
        <v>2065.395</v>
      </c>
      <c r="D176" s="620">
        <v>217.39499999951801</v>
      </c>
      <c r="E176" s="621">
        <v>1.1176379870119999</v>
      </c>
      <c r="F176" s="619">
        <v>2075.00020805746</v>
      </c>
      <c r="G176" s="620">
        <v>1902.0835240526701</v>
      </c>
      <c r="H176" s="622">
        <v>178.84700000000001</v>
      </c>
      <c r="I176" s="619">
        <v>2058.1880000000001</v>
      </c>
      <c r="J176" s="620">
        <v>156.104475947325</v>
      </c>
      <c r="K176" s="623">
        <v>0.99189773186899999</v>
      </c>
    </row>
    <row r="177" spans="1:11" ht="14.4" customHeight="1" thickBot="1" x14ac:dyDescent="0.35">
      <c r="A177" s="641" t="s">
        <v>479</v>
      </c>
      <c r="B177" s="619">
        <v>4989.0000000012997</v>
      </c>
      <c r="C177" s="619">
        <v>5339.3398900000002</v>
      </c>
      <c r="D177" s="620">
        <v>350.33988999869598</v>
      </c>
      <c r="E177" s="621">
        <v>1.0702224674280001</v>
      </c>
      <c r="F177" s="619">
        <v>5359.0005373397298</v>
      </c>
      <c r="G177" s="620">
        <v>4912.41715922809</v>
      </c>
      <c r="H177" s="622">
        <v>510.041</v>
      </c>
      <c r="I177" s="619">
        <v>5393.3783999999996</v>
      </c>
      <c r="J177" s="620">
        <v>480.96124077191303</v>
      </c>
      <c r="K177" s="623">
        <v>1.0064149765270001</v>
      </c>
    </row>
    <row r="178" spans="1:11" ht="14.4" customHeight="1" thickBot="1" x14ac:dyDescent="0.35">
      <c r="A178" s="641" t="s">
        <v>480</v>
      </c>
      <c r="B178" s="619">
        <v>9.8582862278930001</v>
      </c>
      <c r="C178" s="619">
        <v>32.982239999999997</v>
      </c>
      <c r="D178" s="620">
        <v>23.123953772105999</v>
      </c>
      <c r="E178" s="621">
        <v>3.3456362736430001</v>
      </c>
      <c r="F178" s="619">
        <v>27.000002707253</v>
      </c>
      <c r="G178" s="620">
        <v>24.750002481648998</v>
      </c>
      <c r="H178" s="622">
        <v>9.8369300000000006</v>
      </c>
      <c r="I178" s="619">
        <v>46.922669999999997</v>
      </c>
      <c r="J178" s="620">
        <v>22.17266751835</v>
      </c>
      <c r="K178" s="623">
        <v>1.737876492412</v>
      </c>
    </row>
    <row r="179" spans="1:11" ht="14.4" customHeight="1" thickBot="1" x14ac:dyDescent="0.35">
      <c r="A179" s="641" t="s">
        <v>481</v>
      </c>
      <c r="B179" s="619">
        <v>5.3392325958709996</v>
      </c>
      <c r="C179" s="619">
        <v>9.1129999999999995</v>
      </c>
      <c r="D179" s="620">
        <v>3.7737674041279998</v>
      </c>
      <c r="E179" s="621">
        <v>1.7067995889600001</v>
      </c>
      <c r="F179" s="619">
        <v>12.763159174481</v>
      </c>
      <c r="G179" s="620">
        <v>11.699562576608001</v>
      </c>
      <c r="H179" s="622">
        <v>0</v>
      </c>
      <c r="I179" s="619">
        <v>6.85</v>
      </c>
      <c r="J179" s="620">
        <v>-4.8495625766080002</v>
      </c>
      <c r="K179" s="623">
        <v>0.53670097711300002</v>
      </c>
    </row>
    <row r="180" spans="1:11" ht="14.4" customHeight="1" thickBot="1" x14ac:dyDescent="0.35">
      <c r="A180" s="640" t="s">
        <v>482</v>
      </c>
      <c r="B180" s="624">
        <v>10800.000000002799</v>
      </c>
      <c r="C180" s="624">
        <v>11852.19067</v>
      </c>
      <c r="D180" s="625">
        <v>1052.1906699971801</v>
      </c>
      <c r="E180" s="631">
        <v>1.097425062036</v>
      </c>
      <c r="F180" s="624">
        <v>9899.0692314110693</v>
      </c>
      <c r="G180" s="625">
        <v>9074.1467954601394</v>
      </c>
      <c r="H180" s="627">
        <v>1112.5048200000001</v>
      </c>
      <c r="I180" s="624">
        <v>12170.3843</v>
      </c>
      <c r="J180" s="625">
        <v>3096.2375045398599</v>
      </c>
      <c r="K180" s="632">
        <v>1.22944733646</v>
      </c>
    </row>
    <row r="181" spans="1:11" ht="14.4" customHeight="1" thickBot="1" x14ac:dyDescent="0.35">
      <c r="A181" s="641" t="s">
        <v>483</v>
      </c>
      <c r="B181" s="619">
        <v>3196.0000000008399</v>
      </c>
      <c r="C181" s="619">
        <v>3766.1010000000001</v>
      </c>
      <c r="D181" s="620">
        <v>570.10099999916497</v>
      </c>
      <c r="E181" s="621">
        <v>1.1783795369200001</v>
      </c>
      <c r="F181" s="619">
        <v>2122.0684516217202</v>
      </c>
      <c r="G181" s="620">
        <v>1945.2294139865801</v>
      </c>
      <c r="H181" s="622">
        <v>311.27</v>
      </c>
      <c r="I181" s="619">
        <v>3863.5219999999999</v>
      </c>
      <c r="J181" s="620">
        <v>1918.2925860134201</v>
      </c>
      <c r="K181" s="623">
        <v>1.8206396674180001</v>
      </c>
    </row>
    <row r="182" spans="1:11" ht="14.4" customHeight="1" thickBot="1" x14ac:dyDescent="0.35">
      <c r="A182" s="641" t="s">
        <v>484</v>
      </c>
      <c r="B182" s="619">
        <v>7574.00000000198</v>
      </c>
      <c r="C182" s="619">
        <v>8080.9147999999996</v>
      </c>
      <c r="D182" s="620">
        <v>506.914799998023</v>
      </c>
      <c r="E182" s="621">
        <v>1.06692828096</v>
      </c>
      <c r="F182" s="619">
        <v>7777.0007797893504</v>
      </c>
      <c r="G182" s="620">
        <v>7128.9173814735695</v>
      </c>
      <c r="H182" s="622">
        <v>801.23482000000001</v>
      </c>
      <c r="I182" s="619">
        <v>8265.2311300000001</v>
      </c>
      <c r="J182" s="620">
        <v>1136.3137485264299</v>
      </c>
      <c r="K182" s="623">
        <v>1.062778745178</v>
      </c>
    </row>
    <row r="183" spans="1:11" ht="14.4" customHeight="1" thickBot="1" x14ac:dyDescent="0.35">
      <c r="A183" s="641" t="s">
        <v>485</v>
      </c>
      <c r="B183" s="619">
        <v>30.000000000006999</v>
      </c>
      <c r="C183" s="619">
        <v>5.1748700000000003</v>
      </c>
      <c r="D183" s="620">
        <v>-24.825130000007</v>
      </c>
      <c r="E183" s="621">
        <v>0.172495666666</v>
      </c>
      <c r="F183" s="619">
        <v>0</v>
      </c>
      <c r="G183" s="620">
        <v>0</v>
      </c>
      <c r="H183" s="622">
        <v>0</v>
      </c>
      <c r="I183" s="619">
        <v>41.631169999999997</v>
      </c>
      <c r="J183" s="620">
        <v>41.631169999999997</v>
      </c>
      <c r="K183" s="630" t="s">
        <v>310</v>
      </c>
    </row>
    <row r="184" spans="1:11" ht="14.4" customHeight="1" thickBot="1" x14ac:dyDescent="0.35">
      <c r="A184" s="640" t="s">
        <v>486</v>
      </c>
      <c r="B184" s="624">
        <v>0</v>
      </c>
      <c r="C184" s="624">
        <v>0</v>
      </c>
      <c r="D184" s="625">
        <v>0</v>
      </c>
      <c r="E184" s="631">
        <v>1</v>
      </c>
      <c r="F184" s="624">
        <v>0</v>
      </c>
      <c r="G184" s="625">
        <v>0</v>
      </c>
      <c r="H184" s="627">
        <v>0</v>
      </c>
      <c r="I184" s="624">
        <v>-2.6324999999999998</v>
      </c>
      <c r="J184" s="625">
        <v>-2.6324999999999998</v>
      </c>
      <c r="K184" s="628" t="s">
        <v>322</v>
      </c>
    </row>
    <row r="185" spans="1:11" ht="14.4" customHeight="1" thickBot="1" x14ac:dyDescent="0.35">
      <c r="A185" s="641" t="s">
        <v>487</v>
      </c>
      <c r="B185" s="619">
        <v>0</v>
      </c>
      <c r="C185" s="619">
        <v>0</v>
      </c>
      <c r="D185" s="620">
        <v>0</v>
      </c>
      <c r="E185" s="621">
        <v>1</v>
      </c>
      <c r="F185" s="619">
        <v>0</v>
      </c>
      <c r="G185" s="620">
        <v>0</v>
      </c>
      <c r="H185" s="622">
        <v>0</v>
      </c>
      <c r="I185" s="619">
        <v>-2.6324999999999998</v>
      </c>
      <c r="J185" s="620">
        <v>-2.6324999999999998</v>
      </c>
      <c r="K185" s="630" t="s">
        <v>322</v>
      </c>
    </row>
    <row r="186" spans="1:11" ht="14.4" customHeight="1" thickBot="1" x14ac:dyDescent="0.35">
      <c r="A186" s="640" t="s">
        <v>488</v>
      </c>
      <c r="B186" s="624">
        <v>8792.0000000022992</v>
      </c>
      <c r="C186" s="624">
        <v>9342.5021099999994</v>
      </c>
      <c r="D186" s="625">
        <v>550.502109997704</v>
      </c>
      <c r="E186" s="631">
        <v>1.062613979754</v>
      </c>
      <c r="F186" s="624">
        <v>10321.001034872799</v>
      </c>
      <c r="G186" s="625">
        <v>9460.9176153000808</v>
      </c>
      <c r="H186" s="627">
        <v>608.16809999999998</v>
      </c>
      <c r="I186" s="624">
        <v>8617.6504100000002</v>
      </c>
      <c r="J186" s="625">
        <v>-843.26720530007697</v>
      </c>
      <c r="K186" s="632">
        <v>0.83496265341700004</v>
      </c>
    </row>
    <row r="187" spans="1:11" ht="14.4" customHeight="1" thickBot="1" x14ac:dyDescent="0.35">
      <c r="A187" s="641" t="s">
        <v>489</v>
      </c>
      <c r="B187" s="619">
        <v>4096.0000000010696</v>
      </c>
      <c r="C187" s="619">
        <v>4242.7540099999997</v>
      </c>
      <c r="D187" s="620">
        <v>146.75400999893</v>
      </c>
      <c r="E187" s="621">
        <v>1.035828615722</v>
      </c>
      <c r="F187" s="619">
        <v>5034.0005047524201</v>
      </c>
      <c r="G187" s="620">
        <v>4614.5004626897198</v>
      </c>
      <c r="H187" s="622">
        <v>266.10446000000002</v>
      </c>
      <c r="I187" s="619">
        <v>3804.4495700000002</v>
      </c>
      <c r="J187" s="620">
        <v>-810.05089268971994</v>
      </c>
      <c r="K187" s="623">
        <v>0.75575073272399995</v>
      </c>
    </row>
    <row r="188" spans="1:11" ht="14.4" customHeight="1" thickBot="1" x14ac:dyDescent="0.35">
      <c r="A188" s="641" t="s">
        <v>490</v>
      </c>
      <c r="B188" s="619">
        <v>4696.0000000012296</v>
      </c>
      <c r="C188" s="619">
        <v>5099.7480999999998</v>
      </c>
      <c r="D188" s="620">
        <v>403.74809999877402</v>
      </c>
      <c r="E188" s="621">
        <v>1.0859770229979999</v>
      </c>
      <c r="F188" s="619">
        <v>5287.0005301203901</v>
      </c>
      <c r="G188" s="620">
        <v>4846.4171526103601</v>
      </c>
      <c r="H188" s="622">
        <v>342.06364000000002</v>
      </c>
      <c r="I188" s="619">
        <v>4813.2008400000004</v>
      </c>
      <c r="J188" s="620">
        <v>-33.216312610357001</v>
      </c>
      <c r="K188" s="623">
        <v>0.91038402825499998</v>
      </c>
    </row>
    <row r="189" spans="1:11" ht="14.4" customHeight="1" thickBot="1" x14ac:dyDescent="0.35">
      <c r="A189" s="640" t="s">
        <v>491</v>
      </c>
      <c r="B189" s="624">
        <v>0</v>
      </c>
      <c r="C189" s="624">
        <v>410.12585000000001</v>
      </c>
      <c r="D189" s="625">
        <v>410.12585000000001</v>
      </c>
      <c r="E189" s="626" t="s">
        <v>310</v>
      </c>
      <c r="F189" s="624">
        <v>0</v>
      </c>
      <c r="G189" s="625">
        <v>0</v>
      </c>
      <c r="H189" s="627">
        <v>9.1308799999999994</v>
      </c>
      <c r="I189" s="624">
        <v>370.02190000000002</v>
      </c>
      <c r="J189" s="625">
        <v>370.02190000000002</v>
      </c>
      <c r="K189" s="628" t="s">
        <v>310</v>
      </c>
    </row>
    <row r="190" spans="1:11" ht="14.4" customHeight="1" thickBot="1" x14ac:dyDescent="0.35">
      <c r="A190" s="641" t="s">
        <v>492</v>
      </c>
      <c r="B190" s="619">
        <v>0</v>
      </c>
      <c r="C190" s="619">
        <v>92.214969999999994</v>
      </c>
      <c r="D190" s="620">
        <v>92.214969999999994</v>
      </c>
      <c r="E190" s="629" t="s">
        <v>310</v>
      </c>
      <c r="F190" s="619">
        <v>0</v>
      </c>
      <c r="G190" s="620">
        <v>0</v>
      </c>
      <c r="H190" s="622">
        <v>0</v>
      </c>
      <c r="I190" s="619">
        <v>65.228650000000002</v>
      </c>
      <c r="J190" s="620">
        <v>65.228650000000002</v>
      </c>
      <c r="K190" s="630" t="s">
        <v>310</v>
      </c>
    </row>
    <row r="191" spans="1:11" ht="14.4" customHeight="1" thickBot="1" x14ac:dyDescent="0.35">
      <c r="A191" s="641" t="s">
        <v>493</v>
      </c>
      <c r="B191" s="619">
        <v>0</v>
      </c>
      <c r="C191" s="619">
        <v>317.91088000000002</v>
      </c>
      <c r="D191" s="620">
        <v>317.91088000000002</v>
      </c>
      <c r="E191" s="629" t="s">
        <v>310</v>
      </c>
      <c r="F191" s="619">
        <v>0</v>
      </c>
      <c r="G191" s="620">
        <v>0</v>
      </c>
      <c r="H191" s="622">
        <v>9.1308799999999994</v>
      </c>
      <c r="I191" s="619">
        <v>304.79325</v>
      </c>
      <c r="J191" s="620">
        <v>304.79325</v>
      </c>
      <c r="K191" s="630" t="s">
        <v>310</v>
      </c>
    </row>
    <row r="192" spans="1:11" ht="14.4" customHeight="1" thickBot="1" x14ac:dyDescent="0.35">
      <c r="A192" s="638" t="s">
        <v>494</v>
      </c>
      <c r="B192" s="619">
        <v>1002.26526836266</v>
      </c>
      <c r="C192" s="619">
        <v>3763.69857</v>
      </c>
      <c r="D192" s="620">
        <v>2761.4333016373398</v>
      </c>
      <c r="E192" s="621">
        <v>3.7551920522479998</v>
      </c>
      <c r="F192" s="619">
        <v>2006.0502568054601</v>
      </c>
      <c r="G192" s="620">
        <v>1838.87940207167</v>
      </c>
      <c r="H192" s="622">
        <v>3.6999999999999999E-4</v>
      </c>
      <c r="I192" s="619">
        <v>2.5999999999999998E-4</v>
      </c>
      <c r="J192" s="620">
        <v>-1838.87914207167</v>
      </c>
      <c r="K192" s="623">
        <v>1.29607919401799E-7</v>
      </c>
    </row>
    <row r="193" spans="1:11" ht="14.4" customHeight="1" thickBot="1" x14ac:dyDescent="0.35">
      <c r="A193" s="644" t="s">
        <v>495</v>
      </c>
      <c r="B193" s="624">
        <v>1002.26526836266</v>
      </c>
      <c r="C193" s="624">
        <v>3763.69857</v>
      </c>
      <c r="D193" s="625">
        <v>2761.4333016373398</v>
      </c>
      <c r="E193" s="631">
        <v>3.7551920522479998</v>
      </c>
      <c r="F193" s="624">
        <v>2006.0502568054601</v>
      </c>
      <c r="G193" s="625">
        <v>1838.87940207167</v>
      </c>
      <c r="H193" s="627">
        <v>3.6999999999999999E-4</v>
      </c>
      <c r="I193" s="624">
        <v>2.5999999999999998E-4</v>
      </c>
      <c r="J193" s="625">
        <v>-1838.87914207167</v>
      </c>
      <c r="K193" s="632">
        <v>1.29607919401799E-7</v>
      </c>
    </row>
    <row r="194" spans="1:11" ht="14.4" customHeight="1" thickBot="1" x14ac:dyDescent="0.35">
      <c r="A194" s="640" t="s">
        <v>496</v>
      </c>
      <c r="B194" s="624">
        <v>0</v>
      </c>
      <c r="C194" s="624">
        <v>2755.2060000000001</v>
      </c>
      <c r="D194" s="625">
        <v>2755.2060000000001</v>
      </c>
      <c r="E194" s="626" t="s">
        <v>322</v>
      </c>
      <c r="F194" s="624">
        <v>0</v>
      </c>
      <c r="G194" s="625">
        <v>0</v>
      </c>
      <c r="H194" s="627">
        <v>0</v>
      </c>
      <c r="I194" s="624">
        <v>0</v>
      </c>
      <c r="J194" s="625">
        <v>0</v>
      </c>
      <c r="K194" s="628" t="s">
        <v>310</v>
      </c>
    </row>
    <row r="195" spans="1:11" ht="14.4" customHeight="1" thickBot="1" x14ac:dyDescent="0.35">
      <c r="A195" s="641" t="s">
        <v>497</v>
      </c>
      <c r="B195" s="619">
        <v>0</v>
      </c>
      <c r="C195" s="619">
        <v>2755.2060000000001</v>
      </c>
      <c r="D195" s="620">
        <v>2755.2060000000001</v>
      </c>
      <c r="E195" s="629" t="s">
        <v>322</v>
      </c>
      <c r="F195" s="619">
        <v>0</v>
      </c>
      <c r="G195" s="620">
        <v>0</v>
      </c>
      <c r="H195" s="622">
        <v>0</v>
      </c>
      <c r="I195" s="619">
        <v>0</v>
      </c>
      <c r="J195" s="620">
        <v>0</v>
      </c>
      <c r="K195" s="630" t="s">
        <v>310</v>
      </c>
    </row>
    <row r="196" spans="1:11" ht="14.4" customHeight="1" thickBot="1" x14ac:dyDescent="0.35">
      <c r="A196" s="640" t="s">
        <v>498</v>
      </c>
      <c r="B196" s="624">
        <v>0</v>
      </c>
      <c r="C196" s="624">
        <v>2.9E-4</v>
      </c>
      <c r="D196" s="625">
        <v>2.9E-4</v>
      </c>
      <c r="E196" s="626" t="s">
        <v>310</v>
      </c>
      <c r="F196" s="624">
        <v>0</v>
      </c>
      <c r="G196" s="625">
        <v>0</v>
      </c>
      <c r="H196" s="627">
        <v>3.6999999999999999E-4</v>
      </c>
      <c r="I196" s="624">
        <v>2.5999999999999998E-4</v>
      </c>
      <c r="J196" s="625">
        <v>2.5999999999999998E-4</v>
      </c>
      <c r="K196" s="628" t="s">
        <v>310</v>
      </c>
    </row>
    <row r="197" spans="1:11" ht="14.4" customHeight="1" thickBot="1" x14ac:dyDescent="0.35">
      <c r="A197" s="641" t="s">
        <v>499</v>
      </c>
      <c r="B197" s="619">
        <v>0</v>
      </c>
      <c r="C197" s="619">
        <v>2.9E-4</v>
      </c>
      <c r="D197" s="620">
        <v>2.9E-4</v>
      </c>
      <c r="E197" s="629" t="s">
        <v>310</v>
      </c>
      <c r="F197" s="619">
        <v>0</v>
      </c>
      <c r="G197" s="620">
        <v>0</v>
      </c>
      <c r="H197" s="622">
        <v>3.6999999999999999E-4</v>
      </c>
      <c r="I197" s="619">
        <v>2.5999999999999998E-4</v>
      </c>
      <c r="J197" s="620">
        <v>2.5999999999999998E-4</v>
      </c>
      <c r="K197" s="630" t="s">
        <v>310</v>
      </c>
    </row>
    <row r="198" spans="1:11" ht="14.4" customHeight="1" thickBot="1" x14ac:dyDescent="0.35">
      <c r="A198" s="640" t="s">
        <v>500</v>
      </c>
      <c r="B198" s="624">
        <v>1002.26526836266</v>
      </c>
      <c r="C198" s="624">
        <v>1008.4922800000001</v>
      </c>
      <c r="D198" s="625">
        <v>6.2270116373439999</v>
      </c>
      <c r="E198" s="631">
        <v>1.0062129376660001</v>
      </c>
      <c r="F198" s="624">
        <v>2006.0502568054601</v>
      </c>
      <c r="G198" s="625">
        <v>1838.87940207167</v>
      </c>
      <c r="H198" s="627">
        <v>0</v>
      </c>
      <c r="I198" s="624">
        <v>0</v>
      </c>
      <c r="J198" s="625">
        <v>-1838.87940207167</v>
      </c>
      <c r="K198" s="632">
        <v>0</v>
      </c>
    </row>
    <row r="199" spans="1:11" ht="14.4" customHeight="1" thickBot="1" x14ac:dyDescent="0.35">
      <c r="A199" s="641" t="s">
        <v>501</v>
      </c>
      <c r="B199" s="619">
        <v>2</v>
      </c>
      <c r="C199" s="619">
        <v>8.0500000000000007</v>
      </c>
      <c r="D199" s="620">
        <v>6.05</v>
      </c>
      <c r="E199" s="621">
        <v>4.0250000000000004</v>
      </c>
      <c r="F199" s="619">
        <v>5.6912398261939998</v>
      </c>
      <c r="G199" s="620">
        <v>5.2169698406769998</v>
      </c>
      <c r="H199" s="622">
        <v>0</v>
      </c>
      <c r="I199" s="619">
        <v>0</v>
      </c>
      <c r="J199" s="620">
        <v>-5.2169698406769998</v>
      </c>
      <c r="K199" s="623">
        <v>0</v>
      </c>
    </row>
    <row r="200" spans="1:11" ht="14.4" customHeight="1" thickBot="1" x14ac:dyDescent="0.35">
      <c r="A200" s="641" t="s">
        <v>502</v>
      </c>
      <c r="B200" s="619">
        <v>1000</v>
      </c>
      <c r="C200" s="619">
        <v>999.99599999999998</v>
      </c>
      <c r="D200" s="620">
        <v>-3.9999999989999997E-3</v>
      </c>
      <c r="E200" s="621">
        <v>0.999996</v>
      </c>
      <c r="F200" s="619">
        <v>2000.0002005373101</v>
      </c>
      <c r="G200" s="620">
        <v>1833.3335171592</v>
      </c>
      <c r="H200" s="622">
        <v>0</v>
      </c>
      <c r="I200" s="619">
        <v>0</v>
      </c>
      <c r="J200" s="620">
        <v>-1833.3335171592</v>
      </c>
      <c r="K200" s="623">
        <v>0</v>
      </c>
    </row>
    <row r="201" spans="1:11" ht="14.4" customHeight="1" thickBot="1" x14ac:dyDescent="0.35">
      <c r="A201" s="641" t="s">
        <v>503</v>
      </c>
      <c r="B201" s="619">
        <v>0.26526836265499998</v>
      </c>
      <c r="C201" s="619">
        <v>0.44628000000000001</v>
      </c>
      <c r="D201" s="620">
        <v>0.181011637344</v>
      </c>
      <c r="E201" s="621">
        <v>1.6823717518800001</v>
      </c>
      <c r="F201" s="619">
        <v>0.358816441953</v>
      </c>
      <c r="G201" s="620">
        <v>0.32891507179000001</v>
      </c>
      <c r="H201" s="622">
        <v>0</v>
      </c>
      <c r="I201" s="619">
        <v>0</v>
      </c>
      <c r="J201" s="620">
        <v>-0.32891507179000001</v>
      </c>
      <c r="K201" s="623">
        <v>0</v>
      </c>
    </row>
    <row r="202" spans="1:11" ht="14.4" customHeight="1" thickBot="1" x14ac:dyDescent="0.35">
      <c r="A202" s="637" t="s">
        <v>504</v>
      </c>
      <c r="B202" s="619">
        <v>4951.0254967708697</v>
      </c>
      <c r="C202" s="619">
        <v>5124.6326600000002</v>
      </c>
      <c r="D202" s="620">
        <v>173.60716322913601</v>
      </c>
      <c r="E202" s="621">
        <v>1.0350648897570001</v>
      </c>
      <c r="F202" s="619">
        <v>5268.41974994456</v>
      </c>
      <c r="G202" s="620">
        <v>4829.3847707825198</v>
      </c>
      <c r="H202" s="622">
        <v>532.23014000000001</v>
      </c>
      <c r="I202" s="619">
        <v>4959.6678499999998</v>
      </c>
      <c r="J202" s="620">
        <v>130.283079217482</v>
      </c>
      <c r="K202" s="623">
        <v>0.94139572877599997</v>
      </c>
    </row>
    <row r="203" spans="1:11" ht="14.4" customHeight="1" thickBot="1" x14ac:dyDescent="0.35">
      <c r="A203" s="642" t="s">
        <v>505</v>
      </c>
      <c r="B203" s="624">
        <v>4951.0254967708697</v>
      </c>
      <c r="C203" s="624">
        <v>5124.6326600000002</v>
      </c>
      <c r="D203" s="625">
        <v>173.60716322913601</v>
      </c>
      <c r="E203" s="631">
        <v>1.0350648897570001</v>
      </c>
      <c r="F203" s="624">
        <v>5268.41974994456</v>
      </c>
      <c r="G203" s="625">
        <v>4829.3847707825198</v>
      </c>
      <c r="H203" s="627">
        <v>532.23014000000001</v>
      </c>
      <c r="I203" s="624">
        <v>4959.6678499999998</v>
      </c>
      <c r="J203" s="625">
        <v>130.283079217482</v>
      </c>
      <c r="K203" s="632">
        <v>0.94139572877599997</v>
      </c>
    </row>
    <row r="204" spans="1:11" ht="14.4" customHeight="1" thickBot="1" x14ac:dyDescent="0.35">
      <c r="A204" s="644" t="s">
        <v>54</v>
      </c>
      <c r="B204" s="624">
        <v>4951.0254967708697</v>
      </c>
      <c r="C204" s="624">
        <v>5124.6326600000002</v>
      </c>
      <c r="D204" s="625">
        <v>173.60716322913601</v>
      </c>
      <c r="E204" s="631">
        <v>1.0350648897570001</v>
      </c>
      <c r="F204" s="624">
        <v>5268.41974994456</v>
      </c>
      <c r="G204" s="625">
        <v>4829.3847707825198</v>
      </c>
      <c r="H204" s="627">
        <v>532.23014000000001</v>
      </c>
      <c r="I204" s="624">
        <v>4959.6678499999998</v>
      </c>
      <c r="J204" s="625">
        <v>130.283079217482</v>
      </c>
      <c r="K204" s="632">
        <v>0.94139572877599997</v>
      </c>
    </row>
    <row r="205" spans="1:11" ht="14.4" customHeight="1" thickBot="1" x14ac:dyDescent="0.35">
      <c r="A205" s="640" t="s">
        <v>506</v>
      </c>
      <c r="B205" s="624">
        <v>150.83457618416401</v>
      </c>
      <c r="C205" s="624">
        <v>146.4598</v>
      </c>
      <c r="D205" s="625">
        <v>-4.3747761841630002</v>
      </c>
      <c r="E205" s="631">
        <v>0.97099619798799996</v>
      </c>
      <c r="F205" s="624">
        <v>158.54097941969701</v>
      </c>
      <c r="G205" s="625">
        <v>145.32923113472199</v>
      </c>
      <c r="H205" s="627">
        <v>12.218999999999999</v>
      </c>
      <c r="I205" s="624">
        <v>134.40899999999999</v>
      </c>
      <c r="J205" s="625">
        <v>-10.920231134722</v>
      </c>
      <c r="K205" s="632">
        <v>0.84778711782799998</v>
      </c>
    </row>
    <row r="206" spans="1:11" ht="14.4" customHeight="1" thickBot="1" x14ac:dyDescent="0.35">
      <c r="A206" s="641" t="s">
        <v>507</v>
      </c>
      <c r="B206" s="619">
        <v>150.83457618416401</v>
      </c>
      <c r="C206" s="619">
        <v>146.4598</v>
      </c>
      <c r="D206" s="620">
        <v>-4.3747761841630002</v>
      </c>
      <c r="E206" s="621">
        <v>0.97099619798799996</v>
      </c>
      <c r="F206" s="619">
        <v>158.54097941969701</v>
      </c>
      <c r="G206" s="620">
        <v>145.32923113472199</v>
      </c>
      <c r="H206" s="622">
        <v>12.218999999999999</v>
      </c>
      <c r="I206" s="619">
        <v>134.40899999999999</v>
      </c>
      <c r="J206" s="620">
        <v>-10.920231134722</v>
      </c>
      <c r="K206" s="623">
        <v>0.84778711782799998</v>
      </c>
    </row>
    <row r="207" spans="1:11" ht="14.4" customHeight="1" thickBot="1" x14ac:dyDescent="0.35">
      <c r="A207" s="640" t="s">
        <v>508</v>
      </c>
      <c r="B207" s="624">
        <v>346.81531580645998</v>
      </c>
      <c r="C207" s="624">
        <v>361.81887999999998</v>
      </c>
      <c r="D207" s="625">
        <v>15.003564193540001</v>
      </c>
      <c r="E207" s="631">
        <v>1.043260961986</v>
      </c>
      <c r="F207" s="624">
        <v>476.05309916306999</v>
      </c>
      <c r="G207" s="625">
        <v>436.38200756614799</v>
      </c>
      <c r="H207" s="627">
        <v>32.264200000000002</v>
      </c>
      <c r="I207" s="624">
        <v>394.02442000000002</v>
      </c>
      <c r="J207" s="625">
        <v>-42.357587566146996</v>
      </c>
      <c r="K207" s="632">
        <v>0.82769006376099996</v>
      </c>
    </row>
    <row r="208" spans="1:11" ht="14.4" customHeight="1" thickBot="1" x14ac:dyDescent="0.35">
      <c r="A208" s="641" t="s">
        <v>509</v>
      </c>
      <c r="B208" s="619">
        <v>0</v>
      </c>
      <c r="C208" s="619">
        <v>2.9999999999999997E-4</v>
      </c>
      <c r="D208" s="620">
        <v>2.9999999999999997E-4</v>
      </c>
      <c r="E208" s="629" t="s">
        <v>310</v>
      </c>
      <c r="F208" s="619">
        <v>0</v>
      </c>
      <c r="G208" s="620">
        <v>0</v>
      </c>
      <c r="H208" s="622">
        <v>0</v>
      </c>
      <c r="I208" s="619">
        <v>0</v>
      </c>
      <c r="J208" s="620">
        <v>0</v>
      </c>
      <c r="K208" s="623">
        <v>11</v>
      </c>
    </row>
    <row r="209" spans="1:11" ht="14.4" customHeight="1" thickBot="1" x14ac:dyDescent="0.35">
      <c r="A209" s="641" t="s">
        <v>510</v>
      </c>
      <c r="B209" s="619">
        <v>240.727201870616</v>
      </c>
      <c r="C209" s="619">
        <v>267.88</v>
      </c>
      <c r="D209" s="620">
        <v>27.152798129383999</v>
      </c>
      <c r="E209" s="621">
        <v>1.112794889478</v>
      </c>
      <c r="F209" s="619">
        <v>353.09410531619898</v>
      </c>
      <c r="G209" s="620">
        <v>323.66959653984901</v>
      </c>
      <c r="H209" s="622">
        <v>19.239999999999998</v>
      </c>
      <c r="I209" s="619">
        <v>288.23</v>
      </c>
      <c r="J209" s="620">
        <v>-35.439596539848999</v>
      </c>
      <c r="K209" s="623">
        <v>0.816297966067</v>
      </c>
    </row>
    <row r="210" spans="1:11" ht="14.4" customHeight="1" thickBot="1" x14ac:dyDescent="0.35">
      <c r="A210" s="641" t="s">
        <v>511</v>
      </c>
      <c r="B210" s="619">
        <v>0</v>
      </c>
      <c r="C210" s="619">
        <v>0</v>
      </c>
      <c r="D210" s="620">
        <v>0</v>
      </c>
      <c r="E210" s="629" t="s">
        <v>310</v>
      </c>
      <c r="F210" s="619">
        <v>10.558005347716</v>
      </c>
      <c r="G210" s="620">
        <v>9.6781715687389998</v>
      </c>
      <c r="H210" s="622">
        <v>0</v>
      </c>
      <c r="I210" s="619">
        <v>2.3711000000000002</v>
      </c>
      <c r="J210" s="620">
        <v>-7.3070715687390004</v>
      </c>
      <c r="K210" s="623">
        <v>0.22457840490700001</v>
      </c>
    </row>
    <row r="211" spans="1:11" ht="14.4" customHeight="1" thickBot="1" x14ac:dyDescent="0.35">
      <c r="A211" s="641" t="s">
        <v>512</v>
      </c>
      <c r="B211" s="619">
        <v>106.088113935845</v>
      </c>
      <c r="C211" s="619">
        <v>93.938580000000002</v>
      </c>
      <c r="D211" s="620">
        <v>-12.149533935844</v>
      </c>
      <c r="E211" s="621">
        <v>0.88547695415500005</v>
      </c>
      <c r="F211" s="619">
        <v>112.40098849915501</v>
      </c>
      <c r="G211" s="620">
        <v>103.034239457559</v>
      </c>
      <c r="H211" s="622">
        <v>13.0242</v>
      </c>
      <c r="I211" s="619">
        <v>103.42332</v>
      </c>
      <c r="J211" s="620">
        <v>0.38908054244099999</v>
      </c>
      <c r="K211" s="623">
        <v>0.92012820688600006</v>
      </c>
    </row>
    <row r="212" spans="1:11" ht="14.4" customHeight="1" thickBot="1" x14ac:dyDescent="0.35">
      <c r="A212" s="640" t="s">
        <v>513</v>
      </c>
      <c r="B212" s="624">
        <v>494.97750761229003</v>
      </c>
      <c r="C212" s="624">
        <v>485.44585000000001</v>
      </c>
      <c r="D212" s="625">
        <v>-9.5316576122890009</v>
      </c>
      <c r="E212" s="631">
        <v>0.98074325102500004</v>
      </c>
      <c r="F212" s="624">
        <v>514.42035343718101</v>
      </c>
      <c r="G212" s="625">
        <v>471.55199065074902</v>
      </c>
      <c r="H212" s="627">
        <v>45.28125</v>
      </c>
      <c r="I212" s="624">
        <v>497.91151000000002</v>
      </c>
      <c r="J212" s="625">
        <v>26.35951934925</v>
      </c>
      <c r="K212" s="632">
        <v>0.96790787276000001</v>
      </c>
    </row>
    <row r="213" spans="1:11" ht="14.4" customHeight="1" thickBot="1" x14ac:dyDescent="0.35">
      <c r="A213" s="641" t="s">
        <v>514</v>
      </c>
      <c r="B213" s="619">
        <v>494.97750761229003</v>
      </c>
      <c r="C213" s="619">
        <v>485.44585000000001</v>
      </c>
      <c r="D213" s="620">
        <v>-9.5316576122890009</v>
      </c>
      <c r="E213" s="621">
        <v>0.98074325102500004</v>
      </c>
      <c r="F213" s="619">
        <v>514.42035343718101</v>
      </c>
      <c r="G213" s="620">
        <v>471.55199065074902</v>
      </c>
      <c r="H213" s="622">
        <v>45.28125</v>
      </c>
      <c r="I213" s="619">
        <v>497.91151000000002</v>
      </c>
      <c r="J213" s="620">
        <v>26.35951934925</v>
      </c>
      <c r="K213" s="623">
        <v>0.96790787276000001</v>
      </c>
    </row>
    <row r="214" spans="1:11" ht="14.4" customHeight="1" thickBot="1" x14ac:dyDescent="0.35">
      <c r="A214" s="640" t="s">
        <v>515</v>
      </c>
      <c r="B214" s="624">
        <v>0</v>
      </c>
      <c r="C214" s="624">
        <v>7.1449999999999996</v>
      </c>
      <c r="D214" s="625">
        <v>7.1449999999999996</v>
      </c>
      <c r="E214" s="626" t="s">
        <v>310</v>
      </c>
      <c r="F214" s="624">
        <v>0</v>
      </c>
      <c r="G214" s="625">
        <v>0</v>
      </c>
      <c r="H214" s="627">
        <v>1.1739999999999999</v>
      </c>
      <c r="I214" s="624">
        <v>6.9420000000000002</v>
      </c>
      <c r="J214" s="625">
        <v>6.9420000000000002</v>
      </c>
      <c r="K214" s="628" t="s">
        <v>322</v>
      </c>
    </row>
    <row r="215" spans="1:11" ht="14.4" customHeight="1" thickBot="1" x14ac:dyDescent="0.35">
      <c r="A215" s="641" t="s">
        <v>516</v>
      </c>
      <c r="B215" s="619">
        <v>0</v>
      </c>
      <c r="C215" s="619">
        <v>7.1449999999999996</v>
      </c>
      <c r="D215" s="620">
        <v>7.1449999999999996</v>
      </c>
      <c r="E215" s="629" t="s">
        <v>310</v>
      </c>
      <c r="F215" s="619">
        <v>0</v>
      </c>
      <c r="G215" s="620">
        <v>0</v>
      </c>
      <c r="H215" s="622">
        <v>1.1739999999999999</v>
      </c>
      <c r="I215" s="619">
        <v>6.9420000000000002</v>
      </c>
      <c r="J215" s="620">
        <v>6.9420000000000002</v>
      </c>
      <c r="K215" s="630" t="s">
        <v>322</v>
      </c>
    </row>
    <row r="216" spans="1:11" ht="14.4" customHeight="1" thickBot="1" x14ac:dyDescent="0.35">
      <c r="A216" s="640" t="s">
        <v>517</v>
      </c>
      <c r="B216" s="624">
        <v>1127</v>
      </c>
      <c r="C216" s="624">
        <v>1028.68139</v>
      </c>
      <c r="D216" s="625">
        <v>-98.318609999998998</v>
      </c>
      <c r="E216" s="631">
        <v>0.91276077196000005</v>
      </c>
      <c r="F216" s="624">
        <v>1149.1847238692801</v>
      </c>
      <c r="G216" s="625">
        <v>1053.41933021351</v>
      </c>
      <c r="H216" s="627">
        <v>116.45493</v>
      </c>
      <c r="I216" s="624">
        <v>984.75444000000005</v>
      </c>
      <c r="J216" s="625">
        <v>-68.664890213505004</v>
      </c>
      <c r="K216" s="632">
        <v>0.85691570688800001</v>
      </c>
    </row>
    <row r="217" spans="1:11" ht="14.4" customHeight="1" thickBot="1" x14ac:dyDescent="0.35">
      <c r="A217" s="641" t="s">
        <v>518</v>
      </c>
      <c r="B217" s="619">
        <v>1127</v>
      </c>
      <c r="C217" s="619">
        <v>1028.68139</v>
      </c>
      <c r="D217" s="620">
        <v>-98.318609999998998</v>
      </c>
      <c r="E217" s="621">
        <v>0.91276077196000005</v>
      </c>
      <c r="F217" s="619">
        <v>1149.1847238692801</v>
      </c>
      <c r="G217" s="620">
        <v>1053.41933021351</v>
      </c>
      <c r="H217" s="622">
        <v>116.45493</v>
      </c>
      <c r="I217" s="619">
        <v>984.75444000000005</v>
      </c>
      <c r="J217" s="620">
        <v>-68.664890213505004</v>
      </c>
      <c r="K217" s="623">
        <v>0.85691570688800001</v>
      </c>
    </row>
    <row r="218" spans="1:11" ht="14.4" customHeight="1" thickBot="1" x14ac:dyDescent="0.35">
      <c r="A218" s="640" t="s">
        <v>519</v>
      </c>
      <c r="B218" s="624">
        <v>0</v>
      </c>
      <c r="C218" s="624">
        <v>222.28254000000001</v>
      </c>
      <c r="D218" s="625">
        <v>222.28254000000001</v>
      </c>
      <c r="E218" s="626" t="s">
        <v>310</v>
      </c>
      <c r="F218" s="624">
        <v>0</v>
      </c>
      <c r="G218" s="625">
        <v>0</v>
      </c>
      <c r="H218" s="627">
        <v>23.34563</v>
      </c>
      <c r="I218" s="624">
        <v>232.67868000000001</v>
      </c>
      <c r="J218" s="625">
        <v>232.67868000000001</v>
      </c>
      <c r="K218" s="628" t="s">
        <v>322</v>
      </c>
    </row>
    <row r="219" spans="1:11" ht="14.4" customHeight="1" thickBot="1" x14ac:dyDescent="0.35">
      <c r="A219" s="641" t="s">
        <v>520</v>
      </c>
      <c r="B219" s="619">
        <v>0</v>
      </c>
      <c r="C219" s="619">
        <v>222.28254000000001</v>
      </c>
      <c r="D219" s="620">
        <v>222.28254000000001</v>
      </c>
      <c r="E219" s="629" t="s">
        <v>310</v>
      </c>
      <c r="F219" s="619">
        <v>0</v>
      </c>
      <c r="G219" s="620">
        <v>0</v>
      </c>
      <c r="H219" s="622">
        <v>23.34563</v>
      </c>
      <c r="I219" s="619">
        <v>232.67868000000001</v>
      </c>
      <c r="J219" s="620">
        <v>232.67868000000001</v>
      </c>
      <c r="K219" s="630" t="s">
        <v>322</v>
      </c>
    </row>
    <row r="220" spans="1:11" ht="14.4" customHeight="1" thickBot="1" x14ac:dyDescent="0.35">
      <c r="A220" s="640" t="s">
        <v>521</v>
      </c>
      <c r="B220" s="624">
        <v>2831.3980971679498</v>
      </c>
      <c r="C220" s="624">
        <v>2872.7991999999999</v>
      </c>
      <c r="D220" s="625">
        <v>41.401102832047997</v>
      </c>
      <c r="E220" s="631">
        <v>1.0146221412209999</v>
      </c>
      <c r="F220" s="624">
        <v>2970.2205940553399</v>
      </c>
      <c r="G220" s="625">
        <v>2722.70221121739</v>
      </c>
      <c r="H220" s="627">
        <v>301.49113</v>
      </c>
      <c r="I220" s="624">
        <v>2708.9477999999999</v>
      </c>
      <c r="J220" s="625">
        <v>-13.754411217392001</v>
      </c>
      <c r="K220" s="632">
        <v>0.91203589572400001</v>
      </c>
    </row>
    <row r="221" spans="1:11" ht="14.4" customHeight="1" thickBot="1" x14ac:dyDescent="0.35">
      <c r="A221" s="641" t="s">
        <v>522</v>
      </c>
      <c r="B221" s="619">
        <v>2831.3980971679498</v>
      </c>
      <c r="C221" s="619">
        <v>2872.7991999999999</v>
      </c>
      <c r="D221" s="620">
        <v>41.401102832047997</v>
      </c>
      <c r="E221" s="621">
        <v>1.0146221412209999</v>
      </c>
      <c r="F221" s="619">
        <v>2970.2205940553399</v>
      </c>
      <c r="G221" s="620">
        <v>2722.70221121739</v>
      </c>
      <c r="H221" s="622">
        <v>301.49113</v>
      </c>
      <c r="I221" s="619">
        <v>2708.9477999999999</v>
      </c>
      <c r="J221" s="620">
        <v>-13.754411217392001</v>
      </c>
      <c r="K221" s="623">
        <v>0.91203589572400001</v>
      </c>
    </row>
    <row r="222" spans="1:11" ht="14.4" customHeight="1" thickBot="1" x14ac:dyDescent="0.35">
      <c r="A222" s="645"/>
      <c r="B222" s="619">
        <v>-19522.062103772001</v>
      </c>
      <c r="C222" s="619">
        <v>-12447.93996</v>
      </c>
      <c r="D222" s="620">
        <v>7074.1221437719596</v>
      </c>
      <c r="E222" s="621">
        <v>0.637634482148</v>
      </c>
      <c r="F222" s="619">
        <v>-12356.9574744741</v>
      </c>
      <c r="G222" s="620">
        <v>-11327.211018267901</v>
      </c>
      <c r="H222" s="622">
        <v>-2519.1632799999902</v>
      </c>
      <c r="I222" s="619">
        <v>-13886.173720000001</v>
      </c>
      <c r="J222" s="620">
        <v>-2558.9627017320699</v>
      </c>
      <c r="K222" s="623">
        <v>1.123753460241</v>
      </c>
    </row>
    <row r="223" spans="1:11" ht="14.4" customHeight="1" thickBot="1" x14ac:dyDescent="0.35">
      <c r="A223" s="646" t="s">
        <v>66</v>
      </c>
      <c r="B223" s="633">
        <v>-19522.062103772001</v>
      </c>
      <c r="C223" s="633">
        <v>-12447.93996</v>
      </c>
      <c r="D223" s="634">
        <v>7074.1221437719596</v>
      </c>
      <c r="E223" s="635">
        <v>-0.80774733513899999</v>
      </c>
      <c r="F223" s="633">
        <v>-12356.9574744741</v>
      </c>
      <c r="G223" s="634">
        <v>-11327.211018267901</v>
      </c>
      <c r="H223" s="633">
        <v>-2519.1632799999902</v>
      </c>
      <c r="I223" s="633">
        <v>-13886.173720000001</v>
      </c>
      <c r="J223" s="634">
        <v>-2558.9627017320699</v>
      </c>
      <c r="K223" s="636">
        <v>1.123753460241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523</v>
      </c>
      <c r="B5" s="648" t="s">
        <v>524</v>
      </c>
      <c r="C5" s="649" t="s">
        <v>525</v>
      </c>
      <c r="D5" s="649" t="s">
        <v>525</v>
      </c>
      <c r="E5" s="649"/>
      <c r="F5" s="649" t="s">
        <v>525</v>
      </c>
      <c r="G5" s="649" t="s">
        <v>525</v>
      </c>
      <c r="H5" s="649" t="s">
        <v>525</v>
      </c>
      <c r="I5" s="650" t="s">
        <v>525</v>
      </c>
      <c r="J5" s="651" t="s">
        <v>74</v>
      </c>
    </row>
    <row r="6" spans="1:10" ht="14.4" customHeight="1" x14ac:dyDescent="0.3">
      <c r="A6" s="647" t="s">
        <v>523</v>
      </c>
      <c r="B6" s="648" t="s">
        <v>318</v>
      </c>
      <c r="C6" s="649">
        <v>622.10398999999995</v>
      </c>
      <c r="D6" s="649">
        <v>644.34456</v>
      </c>
      <c r="E6" s="649"/>
      <c r="F6" s="649">
        <v>684.27399999999886</v>
      </c>
      <c r="G6" s="649">
        <v>830.84462198390315</v>
      </c>
      <c r="H6" s="649">
        <v>-146.57062198390429</v>
      </c>
      <c r="I6" s="650">
        <v>0.82358840858364013</v>
      </c>
      <c r="J6" s="651" t="s">
        <v>1</v>
      </c>
    </row>
    <row r="7" spans="1:10" ht="14.4" customHeight="1" x14ac:dyDescent="0.3">
      <c r="A7" s="647" t="s">
        <v>523</v>
      </c>
      <c r="B7" s="648" t="s">
        <v>319</v>
      </c>
      <c r="C7" s="649" t="s">
        <v>525</v>
      </c>
      <c r="D7" s="649">
        <v>8.1592599999999997</v>
      </c>
      <c r="E7" s="649"/>
      <c r="F7" s="649">
        <v>16.860060000000001</v>
      </c>
      <c r="G7" s="649">
        <v>29.333334718109583</v>
      </c>
      <c r="H7" s="649">
        <v>-12.473274718109582</v>
      </c>
      <c r="I7" s="650">
        <v>0.5747747455931449</v>
      </c>
      <c r="J7" s="651" t="s">
        <v>1</v>
      </c>
    </row>
    <row r="8" spans="1:10" ht="14.4" customHeight="1" x14ac:dyDescent="0.3">
      <c r="A8" s="647" t="s">
        <v>523</v>
      </c>
      <c r="B8" s="648" t="s">
        <v>320</v>
      </c>
      <c r="C8" s="649">
        <v>97.25715000000001</v>
      </c>
      <c r="D8" s="649">
        <v>65.629159999999004</v>
      </c>
      <c r="E8" s="649"/>
      <c r="F8" s="649">
        <v>51.563300000000012</v>
      </c>
      <c r="G8" s="649">
        <v>67.833339457290904</v>
      </c>
      <c r="H8" s="649">
        <v>-16.270039457290892</v>
      </c>
      <c r="I8" s="650">
        <v>0.7601468601212712</v>
      </c>
      <c r="J8" s="651" t="s">
        <v>1</v>
      </c>
    </row>
    <row r="9" spans="1:10" ht="14.4" customHeight="1" x14ac:dyDescent="0.3">
      <c r="A9" s="647" t="s">
        <v>523</v>
      </c>
      <c r="B9" s="648" t="s">
        <v>321</v>
      </c>
      <c r="C9" s="649" t="s">
        <v>525</v>
      </c>
      <c r="D9" s="649" t="s">
        <v>525</v>
      </c>
      <c r="E9" s="649"/>
      <c r="F9" s="649">
        <v>7.6548600000000002</v>
      </c>
      <c r="G9" s="649">
        <v>0</v>
      </c>
      <c r="H9" s="649">
        <v>7.6548600000000002</v>
      </c>
      <c r="I9" s="650" t="s">
        <v>525</v>
      </c>
      <c r="J9" s="651" t="s">
        <v>1</v>
      </c>
    </row>
    <row r="10" spans="1:10" ht="14.4" customHeight="1" x14ac:dyDescent="0.3">
      <c r="A10" s="647" t="s">
        <v>523</v>
      </c>
      <c r="B10" s="648" t="s">
        <v>323</v>
      </c>
      <c r="C10" s="649">
        <v>34.085999999999999</v>
      </c>
      <c r="D10" s="649">
        <v>30.992599999999999</v>
      </c>
      <c r="E10" s="649"/>
      <c r="F10" s="649">
        <v>0</v>
      </c>
      <c r="G10" s="649">
        <v>30.250002730954414</v>
      </c>
      <c r="H10" s="649">
        <v>-30.250002730954414</v>
      </c>
      <c r="I10" s="650">
        <v>0</v>
      </c>
      <c r="J10" s="651" t="s">
        <v>1</v>
      </c>
    </row>
    <row r="11" spans="1:10" ht="14.4" customHeight="1" x14ac:dyDescent="0.3">
      <c r="A11" s="647" t="s">
        <v>523</v>
      </c>
      <c r="B11" s="648" t="s">
        <v>324</v>
      </c>
      <c r="C11" s="649">
        <v>13.33797</v>
      </c>
      <c r="D11" s="649">
        <v>90.292699999999996</v>
      </c>
      <c r="E11" s="649"/>
      <c r="F11" s="649">
        <v>333.40832</v>
      </c>
      <c r="G11" s="649">
        <v>103.58334268478349</v>
      </c>
      <c r="H11" s="649">
        <v>229.82497731521653</v>
      </c>
      <c r="I11" s="650">
        <v>3.2187445525348748</v>
      </c>
      <c r="J11" s="651" t="s">
        <v>1</v>
      </c>
    </row>
    <row r="12" spans="1:10" ht="14.4" customHeight="1" x14ac:dyDescent="0.3">
      <c r="A12" s="647" t="s">
        <v>523</v>
      </c>
      <c r="B12" s="648" t="s">
        <v>325</v>
      </c>
      <c r="C12" s="649">
        <v>181.43571</v>
      </c>
      <c r="D12" s="649">
        <v>200.69358000000003</v>
      </c>
      <c r="E12" s="649"/>
      <c r="F12" s="649">
        <v>210.59608999999998</v>
      </c>
      <c r="G12" s="649">
        <v>258.94174538194233</v>
      </c>
      <c r="H12" s="649">
        <v>-48.34565538194235</v>
      </c>
      <c r="I12" s="650">
        <v>0.81329524403015085</v>
      </c>
      <c r="J12" s="651" t="s">
        <v>1</v>
      </c>
    </row>
    <row r="13" spans="1:10" ht="14.4" customHeight="1" x14ac:dyDescent="0.3">
      <c r="A13" s="647" t="s">
        <v>523</v>
      </c>
      <c r="B13" s="648" t="s">
        <v>326</v>
      </c>
      <c r="C13" s="649">
        <v>8.1227700000000009</v>
      </c>
      <c r="D13" s="649">
        <v>257.11237999999997</v>
      </c>
      <c r="E13" s="649"/>
      <c r="F13" s="649">
        <v>29.985069999999002</v>
      </c>
      <c r="G13" s="649">
        <v>219.99278120839432</v>
      </c>
      <c r="H13" s="649">
        <v>-190.00771120839531</v>
      </c>
      <c r="I13" s="650">
        <v>0.13630024510483735</v>
      </c>
      <c r="J13" s="651" t="s">
        <v>1</v>
      </c>
    </row>
    <row r="14" spans="1:10" ht="14.4" customHeight="1" x14ac:dyDescent="0.3">
      <c r="A14" s="647" t="s">
        <v>523</v>
      </c>
      <c r="B14" s="648" t="s">
        <v>327</v>
      </c>
      <c r="C14" s="649">
        <v>87.878810000000001</v>
      </c>
      <c r="D14" s="649">
        <v>95.278609999999006</v>
      </c>
      <c r="E14" s="649"/>
      <c r="F14" s="649">
        <v>87.992289999999002</v>
      </c>
      <c r="G14" s="649">
        <v>82.50000744805692</v>
      </c>
      <c r="H14" s="649">
        <v>5.4922825519420826</v>
      </c>
      <c r="I14" s="650">
        <v>1.0665731158315361</v>
      </c>
      <c r="J14" s="651" t="s">
        <v>1</v>
      </c>
    </row>
    <row r="15" spans="1:10" ht="14.4" customHeight="1" x14ac:dyDescent="0.3">
      <c r="A15" s="647" t="s">
        <v>523</v>
      </c>
      <c r="B15" s="648" t="s">
        <v>526</v>
      </c>
      <c r="C15" s="649">
        <v>1044.2223999999999</v>
      </c>
      <c r="D15" s="649">
        <v>1392.502849999998</v>
      </c>
      <c r="E15" s="649"/>
      <c r="F15" s="649">
        <v>1422.3339899999969</v>
      </c>
      <c r="G15" s="649">
        <v>1623.2791756134352</v>
      </c>
      <c r="H15" s="649">
        <v>-200.9451856134383</v>
      </c>
      <c r="I15" s="650">
        <v>0.87621033483812094</v>
      </c>
      <c r="J15" s="651" t="s">
        <v>527</v>
      </c>
    </row>
    <row r="17" spans="1:10" ht="14.4" customHeight="1" x14ac:dyDescent="0.3">
      <c r="A17" s="647" t="s">
        <v>523</v>
      </c>
      <c r="B17" s="648" t="s">
        <v>524</v>
      </c>
      <c r="C17" s="649" t="s">
        <v>525</v>
      </c>
      <c r="D17" s="649" t="s">
        <v>525</v>
      </c>
      <c r="E17" s="649"/>
      <c r="F17" s="649" t="s">
        <v>525</v>
      </c>
      <c r="G17" s="649" t="s">
        <v>525</v>
      </c>
      <c r="H17" s="649" t="s">
        <v>525</v>
      </c>
      <c r="I17" s="650" t="s">
        <v>525</v>
      </c>
      <c r="J17" s="651" t="s">
        <v>74</v>
      </c>
    </row>
    <row r="18" spans="1:10" ht="14.4" customHeight="1" x14ac:dyDescent="0.3">
      <c r="A18" s="647" t="s">
        <v>528</v>
      </c>
      <c r="B18" s="648" t="s">
        <v>529</v>
      </c>
      <c r="C18" s="649" t="s">
        <v>525</v>
      </c>
      <c r="D18" s="649" t="s">
        <v>525</v>
      </c>
      <c r="E18" s="649"/>
      <c r="F18" s="649" t="s">
        <v>525</v>
      </c>
      <c r="G18" s="649" t="s">
        <v>525</v>
      </c>
      <c r="H18" s="649" t="s">
        <v>525</v>
      </c>
      <c r="I18" s="650" t="s">
        <v>525</v>
      </c>
      <c r="J18" s="651" t="s">
        <v>0</v>
      </c>
    </row>
    <row r="19" spans="1:10" ht="14.4" customHeight="1" x14ac:dyDescent="0.3">
      <c r="A19" s="647" t="s">
        <v>528</v>
      </c>
      <c r="B19" s="648" t="s">
        <v>318</v>
      </c>
      <c r="C19" s="649">
        <v>156.65953000000002</v>
      </c>
      <c r="D19" s="649">
        <v>201.46096</v>
      </c>
      <c r="E19" s="649"/>
      <c r="F19" s="649">
        <v>200.60753</v>
      </c>
      <c r="G19" s="649">
        <v>214.80294514013499</v>
      </c>
      <c r="H19" s="649">
        <v>-14.195415140134998</v>
      </c>
      <c r="I19" s="650">
        <v>0.93391424344357066</v>
      </c>
      <c r="J19" s="651" t="s">
        <v>1</v>
      </c>
    </row>
    <row r="20" spans="1:10" ht="14.4" customHeight="1" x14ac:dyDescent="0.3">
      <c r="A20" s="647" t="s">
        <v>528</v>
      </c>
      <c r="B20" s="648" t="s">
        <v>319</v>
      </c>
      <c r="C20" s="649" t="s">
        <v>525</v>
      </c>
      <c r="D20" s="649">
        <v>8.1592599999999997</v>
      </c>
      <c r="E20" s="649"/>
      <c r="F20" s="649">
        <v>16.860060000000001</v>
      </c>
      <c r="G20" s="649">
        <v>29.333334718109583</v>
      </c>
      <c r="H20" s="649">
        <v>-12.473274718109582</v>
      </c>
      <c r="I20" s="650">
        <v>0.5747747455931449</v>
      </c>
      <c r="J20" s="651" t="s">
        <v>1</v>
      </c>
    </row>
    <row r="21" spans="1:10" ht="14.4" customHeight="1" x14ac:dyDescent="0.3">
      <c r="A21" s="647" t="s">
        <v>528</v>
      </c>
      <c r="B21" s="648" t="s">
        <v>320</v>
      </c>
      <c r="C21" s="649">
        <v>97.25715000000001</v>
      </c>
      <c r="D21" s="649">
        <v>65.629159999999004</v>
      </c>
      <c r="E21" s="649"/>
      <c r="F21" s="649">
        <v>51.563300000000012</v>
      </c>
      <c r="G21" s="649">
        <v>67.833339457290904</v>
      </c>
      <c r="H21" s="649">
        <v>-16.270039457290892</v>
      </c>
      <c r="I21" s="650">
        <v>0.7601468601212712</v>
      </c>
      <c r="J21" s="651" t="s">
        <v>1</v>
      </c>
    </row>
    <row r="22" spans="1:10" ht="14.4" customHeight="1" x14ac:dyDescent="0.3">
      <c r="A22" s="647" t="s">
        <v>528</v>
      </c>
      <c r="B22" s="648" t="s">
        <v>321</v>
      </c>
      <c r="C22" s="649" t="s">
        <v>525</v>
      </c>
      <c r="D22" s="649" t="s">
        <v>525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525</v>
      </c>
      <c r="J22" s="651" t="s">
        <v>1</v>
      </c>
    </row>
    <row r="23" spans="1:10" ht="14.4" customHeight="1" x14ac:dyDescent="0.3">
      <c r="A23" s="647" t="s">
        <v>528</v>
      </c>
      <c r="B23" s="648" t="s">
        <v>323</v>
      </c>
      <c r="C23" s="649">
        <v>34.085999999999999</v>
      </c>
      <c r="D23" s="649">
        <v>30.992599999999999</v>
      </c>
      <c r="E23" s="649"/>
      <c r="F23" s="649">
        <v>0</v>
      </c>
      <c r="G23" s="649">
        <v>30.250002730954414</v>
      </c>
      <c r="H23" s="649">
        <v>-30.250002730954414</v>
      </c>
      <c r="I23" s="650">
        <v>0</v>
      </c>
      <c r="J23" s="651" t="s">
        <v>1</v>
      </c>
    </row>
    <row r="24" spans="1:10" ht="14.4" customHeight="1" x14ac:dyDescent="0.3">
      <c r="A24" s="647" t="s">
        <v>528</v>
      </c>
      <c r="B24" s="648" t="s">
        <v>324</v>
      </c>
      <c r="C24" s="649">
        <v>13.33797</v>
      </c>
      <c r="D24" s="649">
        <v>90.292699999999996</v>
      </c>
      <c r="E24" s="649"/>
      <c r="F24" s="649">
        <v>333.40832</v>
      </c>
      <c r="G24" s="649">
        <v>103.58334268478349</v>
      </c>
      <c r="H24" s="649">
        <v>229.82497731521653</v>
      </c>
      <c r="I24" s="650">
        <v>3.2187445525348748</v>
      </c>
      <c r="J24" s="651" t="s">
        <v>1</v>
      </c>
    </row>
    <row r="25" spans="1:10" ht="14.4" customHeight="1" x14ac:dyDescent="0.3">
      <c r="A25" s="647" t="s">
        <v>528</v>
      </c>
      <c r="B25" s="648" t="s">
        <v>325</v>
      </c>
      <c r="C25" s="649">
        <v>171.55913000000001</v>
      </c>
      <c r="D25" s="649">
        <v>194.55365</v>
      </c>
      <c r="E25" s="649"/>
      <c r="F25" s="649">
        <v>208.54021999999998</v>
      </c>
      <c r="G25" s="649">
        <v>222.93453039661375</v>
      </c>
      <c r="H25" s="649">
        <v>-14.394310396613776</v>
      </c>
      <c r="I25" s="650">
        <v>0.9354325668123038</v>
      </c>
      <c r="J25" s="651" t="s">
        <v>1</v>
      </c>
    </row>
    <row r="26" spans="1:10" ht="14.4" customHeight="1" x14ac:dyDescent="0.3">
      <c r="A26" s="647" t="s">
        <v>528</v>
      </c>
      <c r="B26" s="648" t="s">
        <v>326</v>
      </c>
      <c r="C26" s="649">
        <v>8.1227700000000009</v>
      </c>
      <c r="D26" s="649">
        <v>257.11237999999997</v>
      </c>
      <c r="E26" s="649"/>
      <c r="F26" s="649">
        <v>29.985069999999002</v>
      </c>
      <c r="G26" s="649">
        <v>219.99278120839432</v>
      </c>
      <c r="H26" s="649">
        <v>-190.00771120839531</v>
      </c>
      <c r="I26" s="650">
        <v>0.13630024510483735</v>
      </c>
      <c r="J26" s="651" t="s">
        <v>1</v>
      </c>
    </row>
    <row r="27" spans="1:10" ht="14.4" customHeight="1" x14ac:dyDescent="0.3">
      <c r="A27" s="647" t="s">
        <v>528</v>
      </c>
      <c r="B27" s="648" t="s">
        <v>327</v>
      </c>
      <c r="C27" s="649">
        <v>1.9136</v>
      </c>
      <c r="D27" s="649">
        <v>1.02925</v>
      </c>
      <c r="E27" s="649"/>
      <c r="F27" s="649">
        <v>0</v>
      </c>
      <c r="G27" s="649">
        <v>0.81867316463991668</v>
      </c>
      <c r="H27" s="649">
        <v>-0.81867316463991668</v>
      </c>
      <c r="I27" s="650">
        <v>0</v>
      </c>
      <c r="J27" s="651" t="s">
        <v>1</v>
      </c>
    </row>
    <row r="28" spans="1:10" ht="14.4" customHeight="1" x14ac:dyDescent="0.3">
      <c r="A28" s="647" t="s">
        <v>528</v>
      </c>
      <c r="B28" s="648" t="s">
        <v>530</v>
      </c>
      <c r="C28" s="649">
        <v>482.93615000000005</v>
      </c>
      <c r="D28" s="649">
        <v>849.22995999999898</v>
      </c>
      <c r="E28" s="649"/>
      <c r="F28" s="649">
        <v>848.61935999999901</v>
      </c>
      <c r="G28" s="649">
        <v>889.54894950092125</v>
      </c>
      <c r="H28" s="649">
        <v>-40.929589500922248</v>
      </c>
      <c r="I28" s="650">
        <v>0.95398837857783358</v>
      </c>
      <c r="J28" s="651" t="s">
        <v>531</v>
      </c>
    </row>
    <row r="29" spans="1:10" ht="14.4" customHeight="1" x14ac:dyDescent="0.3">
      <c r="A29" s="647" t="s">
        <v>525</v>
      </c>
      <c r="B29" s="648" t="s">
        <v>525</v>
      </c>
      <c r="C29" s="649" t="s">
        <v>525</v>
      </c>
      <c r="D29" s="649" t="s">
        <v>525</v>
      </c>
      <c r="E29" s="649"/>
      <c r="F29" s="649" t="s">
        <v>525</v>
      </c>
      <c r="G29" s="649" t="s">
        <v>525</v>
      </c>
      <c r="H29" s="649" t="s">
        <v>525</v>
      </c>
      <c r="I29" s="650" t="s">
        <v>525</v>
      </c>
      <c r="J29" s="651" t="s">
        <v>532</v>
      </c>
    </row>
    <row r="30" spans="1:10" ht="14.4" customHeight="1" x14ac:dyDescent="0.3">
      <c r="A30" s="647" t="s">
        <v>533</v>
      </c>
      <c r="B30" s="648" t="s">
        <v>534</v>
      </c>
      <c r="C30" s="649" t="s">
        <v>525</v>
      </c>
      <c r="D30" s="649" t="s">
        <v>525</v>
      </c>
      <c r="E30" s="649"/>
      <c r="F30" s="649" t="s">
        <v>525</v>
      </c>
      <c r="G30" s="649" t="s">
        <v>525</v>
      </c>
      <c r="H30" s="649" t="s">
        <v>525</v>
      </c>
      <c r="I30" s="650" t="s">
        <v>525</v>
      </c>
      <c r="J30" s="651" t="s">
        <v>0</v>
      </c>
    </row>
    <row r="31" spans="1:10" ht="14.4" customHeight="1" x14ac:dyDescent="0.3">
      <c r="A31" s="647" t="s">
        <v>533</v>
      </c>
      <c r="B31" s="648" t="s">
        <v>318</v>
      </c>
      <c r="C31" s="649">
        <v>198.18113</v>
      </c>
      <c r="D31" s="649">
        <v>187.54908000000003</v>
      </c>
      <c r="E31" s="649"/>
      <c r="F31" s="649">
        <v>160.01455999999999</v>
      </c>
      <c r="G31" s="649">
        <v>198.9398881948317</v>
      </c>
      <c r="H31" s="649">
        <v>-38.925328194831707</v>
      </c>
      <c r="I31" s="650">
        <v>0.80433623167260349</v>
      </c>
      <c r="J31" s="651" t="s">
        <v>1</v>
      </c>
    </row>
    <row r="32" spans="1:10" ht="14.4" customHeight="1" x14ac:dyDescent="0.3">
      <c r="A32" s="647" t="s">
        <v>533</v>
      </c>
      <c r="B32" s="648" t="s">
        <v>325</v>
      </c>
      <c r="C32" s="649">
        <v>2.8521300000000003</v>
      </c>
      <c r="D32" s="649">
        <v>2.0951900000000001</v>
      </c>
      <c r="E32" s="649"/>
      <c r="F32" s="649">
        <v>0.82771000000000006</v>
      </c>
      <c r="G32" s="649">
        <v>2.1266615318309166</v>
      </c>
      <c r="H32" s="649">
        <v>-1.2989515318309164</v>
      </c>
      <c r="I32" s="650">
        <v>0.38920626889197352</v>
      </c>
      <c r="J32" s="651" t="s">
        <v>1</v>
      </c>
    </row>
    <row r="33" spans="1:10" ht="14.4" customHeight="1" x14ac:dyDescent="0.3">
      <c r="A33" s="647" t="s">
        <v>533</v>
      </c>
      <c r="B33" s="648" t="s">
        <v>327</v>
      </c>
      <c r="C33" s="649" t="s">
        <v>525</v>
      </c>
      <c r="D33" s="649">
        <v>2.0585</v>
      </c>
      <c r="E33" s="649"/>
      <c r="F33" s="649">
        <v>0</v>
      </c>
      <c r="G33" s="649">
        <v>1.6373463292798334</v>
      </c>
      <c r="H33" s="649">
        <v>-1.6373463292798334</v>
      </c>
      <c r="I33" s="650">
        <v>0</v>
      </c>
      <c r="J33" s="651" t="s">
        <v>1</v>
      </c>
    </row>
    <row r="34" spans="1:10" ht="14.4" customHeight="1" x14ac:dyDescent="0.3">
      <c r="A34" s="647" t="s">
        <v>533</v>
      </c>
      <c r="B34" s="648" t="s">
        <v>535</v>
      </c>
      <c r="C34" s="649">
        <v>201.03325999999998</v>
      </c>
      <c r="D34" s="649">
        <v>191.70277000000004</v>
      </c>
      <c r="E34" s="649"/>
      <c r="F34" s="649">
        <v>160.84226999999998</v>
      </c>
      <c r="G34" s="649">
        <v>202.70389605594244</v>
      </c>
      <c r="H34" s="649">
        <v>-41.861626055942452</v>
      </c>
      <c r="I34" s="650">
        <v>0.79348386059442377</v>
      </c>
      <c r="J34" s="651" t="s">
        <v>531</v>
      </c>
    </row>
    <row r="35" spans="1:10" ht="14.4" customHeight="1" x14ac:dyDescent="0.3">
      <c r="A35" s="647" t="s">
        <v>525</v>
      </c>
      <c r="B35" s="648" t="s">
        <v>525</v>
      </c>
      <c r="C35" s="649" t="s">
        <v>525</v>
      </c>
      <c r="D35" s="649" t="s">
        <v>525</v>
      </c>
      <c r="E35" s="649"/>
      <c r="F35" s="649" t="s">
        <v>525</v>
      </c>
      <c r="G35" s="649" t="s">
        <v>525</v>
      </c>
      <c r="H35" s="649" t="s">
        <v>525</v>
      </c>
      <c r="I35" s="650" t="s">
        <v>525</v>
      </c>
      <c r="J35" s="651" t="s">
        <v>532</v>
      </c>
    </row>
    <row r="36" spans="1:10" ht="14.4" customHeight="1" x14ac:dyDescent="0.3">
      <c r="A36" s="647" t="s">
        <v>536</v>
      </c>
      <c r="B36" s="648" t="s">
        <v>537</v>
      </c>
      <c r="C36" s="649" t="s">
        <v>525</v>
      </c>
      <c r="D36" s="649" t="s">
        <v>525</v>
      </c>
      <c r="E36" s="649"/>
      <c r="F36" s="649" t="s">
        <v>525</v>
      </c>
      <c r="G36" s="649" t="s">
        <v>525</v>
      </c>
      <c r="H36" s="649" t="s">
        <v>525</v>
      </c>
      <c r="I36" s="650" t="s">
        <v>525</v>
      </c>
      <c r="J36" s="651" t="s">
        <v>0</v>
      </c>
    </row>
    <row r="37" spans="1:10" ht="14.4" customHeight="1" x14ac:dyDescent="0.3">
      <c r="A37" s="647" t="s">
        <v>536</v>
      </c>
      <c r="B37" s="648" t="s">
        <v>318</v>
      </c>
      <c r="C37" s="649">
        <v>177.1489</v>
      </c>
      <c r="D37" s="649">
        <v>168.74959000000001</v>
      </c>
      <c r="E37" s="649"/>
      <c r="F37" s="649">
        <v>177.12690000000001</v>
      </c>
      <c r="G37" s="649">
        <v>225.33093848607649</v>
      </c>
      <c r="H37" s="649">
        <v>-48.204038486076485</v>
      </c>
      <c r="I37" s="650">
        <v>0.78607447867592728</v>
      </c>
      <c r="J37" s="651" t="s">
        <v>1</v>
      </c>
    </row>
    <row r="38" spans="1:10" ht="14.4" customHeight="1" x14ac:dyDescent="0.3">
      <c r="A38" s="647" t="s">
        <v>536</v>
      </c>
      <c r="B38" s="648" t="s">
        <v>325</v>
      </c>
      <c r="C38" s="649">
        <v>5.9736200000000004</v>
      </c>
      <c r="D38" s="649">
        <v>3.4807700000000006</v>
      </c>
      <c r="E38" s="649"/>
      <c r="F38" s="649">
        <v>0.24451999999999999</v>
      </c>
      <c r="G38" s="649">
        <v>22.308112145498665</v>
      </c>
      <c r="H38" s="649">
        <v>-22.063592145498664</v>
      </c>
      <c r="I38" s="650">
        <v>1.0961035089172226E-2</v>
      </c>
      <c r="J38" s="651" t="s">
        <v>1</v>
      </c>
    </row>
    <row r="39" spans="1:10" ht="14.4" customHeight="1" x14ac:dyDescent="0.3">
      <c r="A39" s="647" t="s">
        <v>536</v>
      </c>
      <c r="B39" s="648" t="s">
        <v>327</v>
      </c>
      <c r="C39" s="649" t="s">
        <v>525</v>
      </c>
      <c r="D39" s="649" t="s">
        <v>525</v>
      </c>
      <c r="E39" s="649"/>
      <c r="F39" s="649">
        <v>1.02925</v>
      </c>
      <c r="G39" s="649">
        <v>0</v>
      </c>
      <c r="H39" s="649">
        <v>1.02925</v>
      </c>
      <c r="I39" s="650" t="s">
        <v>525</v>
      </c>
      <c r="J39" s="651" t="s">
        <v>1</v>
      </c>
    </row>
    <row r="40" spans="1:10" ht="14.4" customHeight="1" x14ac:dyDescent="0.3">
      <c r="A40" s="647" t="s">
        <v>536</v>
      </c>
      <c r="B40" s="648" t="s">
        <v>538</v>
      </c>
      <c r="C40" s="649">
        <v>183.12252000000001</v>
      </c>
      <c r="D40" s="649">
        <v>172.23036000000002</v>
      </c>
      <c r="E40" s="649"/>
      <c r="F40" s="649">
        <v>178.40066999999999</v>
      </c>
      <c r="G40" s="649">
        <v>247.63905063157515</v>
      </c>
      <c r="H40" s="649">
        <v>-69.238380631575154</v>
      </c>
      <c r="I40" s="650">
        <v>0.72040604882392112</v>
      </c>
      <c r="J40" s="651" t="s">
        <v>531</v>
      </c>
    </row>
    <row r="41" spans="1:10" ht="14.4" customHeight="1" x14ac:dyDescent="0.3">
      <c r="A41" s="647" t="s">
        <v>525</v>
      </c>
      <c r="B41" s="648" t="s">
        <v>525</v>
      </c>
      <c r="C41" s="649" t="s">
        <v>525</v>
      </c>
      <c r="D41" s="649" t="s">
        <v>525</v>
      </c>
      <c r="E41" s="649"/>
      <c r="F41" s="649" t="s">
        <v>525</v>
      </c>
      <c r="G41" s="649" t="s">
        <v>525</v>
      </c>
      <c r="H41" s="649" t="s">
        <v>525</v>
      </c>
      <c r="I41" s="650" t="s">
        <v>525</v>
      </c>
      <c r="J41" s="651" t="s">
        <v>532</v>
      </c>
    </row>
    <row r="42" spans="1:10" ht="14.4" customHeight="1" x14ac:dyDescent="0.3">
      <c r="A42" s="647" t="s">
        <v>539</v>
      </c>
      <c r="B42" s="648" t="s">
        <v>540</v>
      </c>
      <c r="C42" s="649" t="s">
        <v>525</v>
      </c>
      <c r="D42" s="649" t="s">
        <v>525</v>
      </c>
      <c r="E42" s="649"/>
      <c r="F42" s="649" t="s">
        <v>525</v>
      </c>
      <c r="G42" s="649" t="s">
        <v>525</v>
      </c>
      <c r="H42" s="649" t="s">
        <v>525</v>
      </c>
      <c r="I42" s="650" t="s">
        <v>525</v>
      </c>
      <c r="J42" s="651" t="s">
        <v>0</v>
      </c>
    </row>
    <row r="43" spans="1:10" ht="14.4" customHeight="1" x14ac:dyDescent="0.3">
      <c r="A43" s="647" t="s">
        <v>539</v>
      </c>
      <c r="B43" s="648" t="s">
        <v>318</v>
      </c>
      <c r="C43" s="649">
        <v>90.114429999999999</v>
      </c>
      <c r="D43" s="649">
        <v>86.58493</v>
      </c>
      <c r="E43" s="649"/>
      <c r="F43" s="649">
        <v>93.304209999999003</v>
      </c>
      <c r="G43" s="649">
        <v>94.604183496193258</v>
      </c>
      <c r="H43" s="649">
        <v>-1.2999734961942551</v>
      </c>
      <c r="I43" s="650">
        <v>0.98625881596191178</v>
      </c>
      <c r="J43" s="651" t="s">
        <v>1</v>
      </c>
    </row>
    <row r="44" spans="1:10" ht="14.4" customHeight="1" x14ac:dyDescent="0.3">
      <c r="A44" s="647" t="s">
        <v>539</v>
      </c>
      <c r="B44" s="648" t="s">
        <v>325</v>
      </c>
      <c r="C44" s="649">
        <v>1.0508299999999999</v>
      </c>
      <c r="D44" s="649">
        <v>0.56397000000000008</v>
      </c>
      <c r="E44" s="649"/>
      <c r="F44" s="649">
        <v>0.53373999999999999</v>
      </c>
      <c r="G44" s="649">
        <v>0.57244130799900006</v>
      </c>
      <c r="H44" s="649">
        <v>-3.8701307999000067E-2</v>
      </c>
      <c r="I44" s="650">
        <v>0.93239253097530184</v>
      </c>
      <c r="J44" s="651" t="s">
        <v>1</v>
      </c>
    </row>
    <row r="45" spans="1:10" ht="14.4" customHeight="1" x14ac:dyDescent="0.3">
      <c r="A45" s="647" t="s">
        <v>539</v>
      </c>
      <c r="B45" s="648" t="s">
        <v>327</v>
      </c>
      <c r="C45" s="649">
        <v>85.965209999999999</v>
      </c>
      <c r="D45" s="649">
        <v>92.190859999999006</v>
      </c>
      <c r="E45" s="649"/>
      <c r="F45" s="649">
        <v>86.963039999998998</v>
      </c>
      <c r="G45" s="649">
        <v>80.043987954137165</v>
      </c>
      <c r="H45" s="649">
        <v>6.9190520458618323</v>
      </c>
      <c r="I45" s="650">
        <v>1.0864406212472353</v>
      </c>
      <c r="J45" s="651" t="s">
        <v>1</v>
      </c>
    </row>
    <row r="46" spans="1:10" ht="14.4" customHeight="1" x14ac:dyDescent="0.3">
      <c r="A46" s="647" t="s">
        <v>539</v>
      </c>
      <c r="B46" s="648" t="s">
        <v>541</v>
      </c>
      <c r="C46" s="649">
        <v>177.13047</v>
      </c>
      <c r="D46" s="649">
        <v>179.33975999999899</v>
      </c>
      <c r="E46" s="649"/>
      <c r="F46" s="649">
        <v>180.800989999998</v>
      </c>
      <c r="G46" s="649">
        <v>175.22061275832942</v>
      </c>
      <c r="H46" s="649">
        <v>5.5803772416685717</v>
      </c>
      <c r="I46" s="650">
        <v>1.0318477213030024</v>
      </c>
      <c r="J46" s="651" t="s">
        <v>531</v>
      </c>
    </row>
    <row r="47" spans="1:10" ht="14.4" customHeight="1" x14ac:dyDescent="0.3">
      <c r="A47" s="647" t="s">
        <v>525</v>
      </c>
      <c r="B47" s="648" t="s">
        <v>525</v>
      </c>
      <c r="C47" s="649" t="s">
        <v>525</v>
      </c>
      <c r="D47" s="649" t="s">
        <v>525</v>
      </c>
      <c r="E47" s="649"/>
      <c r="F47" s="649" t="s">
        <v>525</v>
      </c>
      <c r="G47" s="649" t="s">
        <v>525</v>
      </c>
      <c r="H47" s="649" t="s">
        <v>525</v>
      </c>
      <c r="I47" s="650" t="s">
        <v>525</v>
      </c>
      <c r="J47" s="651" t="s">
        <v>532</v>
      </c>
    </row>
    <row r="48" spans="1:10" ht="14.4" customHeight="1" x14ac:dyDescent="0.3">
      <c r="A48" s="647" t="s">
        <v>542</v>
      </c>
      <c r="B48" s="648" t="s">
        <v>543</v>
      </c>
      <c r="C48" s="649" t="s">
        <v>525</v>
      </c>
      <c r="D48" s="649" t="s">
        <v>525</v>
      </c>
      <c r="E48" s="649"/>
      <c r="F48" s="649" t="s">
        <v>525</v>
      </c>
      <c r="G48" s="649" t="s">
        <v>525</v>
      </c>
      <c r="H48" s="649" t="s">
        <v>525</v>
      </c>
      <c r="I48" s="650" t="s">
        <v>525</v>
      </c>
      <c r="J48" s="651" t="s">
        <v>0</v>
      </c>
    </row>
    <row r="49" spans="1:10" ht="14.4" customHeight="1" x14ac:dyDescent="0.3">
      <c r="A49" s="647" t="s">
        <v>542</v>
      </c>
      <c r="B49" s="648" t="s">
        <v>318</v>
      </c>
      <c r="C49" s="649" t="s">
        <v>525</v>
      </c>
      <c r="D49" s="649" t="s">
        <v>525</v>
      </c>
      <c r="E49" s="649"/>
      <c r="F49" s="649">
        <v>53.220799999999997</v>
      </c>
      <c r="G49" s="649">
        <v>97.166666666666671</v>
      </c>
      <c r="H49" s="649">
        <v>-43.945866666666674</v>
      </c>
      <c r="I49" s="650">
        <v>0.54772692967409942</v>
      </c>
      <c r="J49" s="651" t="s">
        <v>1</v>
      </c>
    </row>
    <row r="50" spans="1:10" ht="14.4" customHeight="1" x14ac:dyDescent="0.3">
      <c r="A50" s="647" t="s">
        <v>542</v>
      </c>
      <c r="B50" s="648" t="s">
        <v>325</v>
      </c>
      <c r="C50" s="649" t="s">
        <v>525</v>
      </c>
      <c r="D50" s="649" t="s">
        <v>525</v>
      </c>
      <c r="E50" s="649"/>
      <c r="F50" s="649">
        <v>0.44990000000000002</v>
      </c>
      <c r="G50" s="649">
        <v>11</v>
      </c>
      <c r="H50" s="649">
        <v>-10.5501</v>
      </c>
      <c r="I50" s="650">
        <v>4.0899999999999999E-2</v>
      </c>
      <c r="J50" s="651" t="s">
        <v>1</v>
      </c>
    </row>
    <row r="51" spans="1:10" ht="14.4" customHeight="1" x14ac:dyDescent="0.3">
      <c r="A51" s="647" t="s">
        <v>542</v>
      </c>
      <c r="B51" s="648" t="s">
        <v>544</v>
      </c>
      <c r="C51" s="649" t="s">
        <v>525</v>
      </c>
      <c r="D51" s="649" t="s">
        <v>525</v>
      </c>
      <c r="E51" s="649"/>
      <c r="F51" s="649">
        <v>53.670699999999997</v>
      </c>
      <c r="G51" s="649">
        <v>108.16666666666667</v>
      </c>
      <c r="H51" s="649">
        <v>-54.495966666666675</v>
      </c>
      <c r="I51" s="650">
        <v>0.49618520801232663</v>
      </c>
      <c r="J51" s="651" t="s">
        <v>531</v>
      </c>
    </row>
    <row r="52" spans="1:10" ht="14.4" customHeight="1" x14ac:dyDescent="0.3">
      <c r="A52" s="647" t="s">
        <v>525</v>
      </c>
      <c r="B52" s="648" t="s">
        <v>525</v>
      </c>
      <c r="C52" s="649" t="s">
        <v>525</v>
      </c>
      <c r="D52" s="649" t="s">
        <v>525</v>
      </c>
      <c r="E52" s="649"/>
      <c r="F52" s="649" t="s">
        <v>525</v>
      </c>
      <c r="G52" s="649" t="s">
        <v>525</v>
      </c>
      <c r="H52" s="649" t="s">
        <v>525</v>
      </c>
      <c r="I52" s="650" t="s">
        <v>525</v>
      </c>
      <c r="J52" s="651" t="s">
        <v>532</v>
      </c>
    </row>
    <row r="53" spans="1:10" ht="14.4" customHeight="1" x14ac:dyDescent="0.3">
      <c r="A53" s="647" t="s">
        <v>523</v>
      </c>
      <c r="B53" s="648" t="s">
        <v>526</v>
      </c>
      <c r="C53" s="649">
        <v>1044.2224000000001</v>
      </c>
      <c r="D53" s="649">
        <v>1392.5028499999978</v>
      </c>
      <c r="E53" s="649"/>
      <c r="F53" s="649">
        <v>1422.3339899999974</v>
      </c>
      <c r="G53" s="649">
        <v>1623.279175613435</v>
      </c>
      <c r="H53" s="649">
        <v>-200.94518561343762</v>
      </c>
      <c r="I53" s="650">
        <v>0.87621033483812127</v>
      </c>
      <c r="J53" s="651" t="s">
        <v>527</v>
      </c>
    </row>
  </sheetData>
  <mergeCells count="3">
    <mergeCell ref="F3:I3"/>
    <mergeCell ref="C4:D4"/>
    <mergeCell ref="A1:I1"/>
  </mergeCells>
  <conditionalFormatting sqref="F16 F54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53">
    <cfRule type="expression" dxfId="67" priority="5">
      <formula>$H17&gt;0</formula>
    </cfRule>
  </conditionalFormatting>
  <conditionalFormatting sqref="A17:A53">
    <cfRule type="expression" dxfId="66" priority="2">
      <formula>AND($J17&lt;&gt;"mezeraKL",$J17&lt;&gt;"")</formula>
    </cfRule>
  </conditionalFormatting>
  <conditionalFormatting sqref="I17:I53">
    <cfRule type="expression" dxfId="65" priority="6">
      <formula>$I17&gt;1</formula>
    </cfRule>
  </conditionalFormatting>
  <conditionalFormatting sqref="B17:B53">
    <cfRule type="expression" dxfId="64" priority="1">
      <formula>OR($J17="NS",$J17="SumaNS",$J17="Účet")</formula>
    </cfRule>
  </conditionalFormatting>
  <conditionalFormatting sqref="A17:D53 F17:I53">
    <cfRule type="expression" dxfId="63" priority="8">
      <formula>AND($J17&lt;&gt;"",$J17&lt;&gt;"mezeraKL")</formula>
    </cfRule>
  </conditionalFormatting>
  <conditionalFormatting sqref="B17:D53 F17:I53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53 F17:I53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0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2.664062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175.89753421477818</v>
      </c>
      <c r="M3" s="207">
        <f>SUBTOTAL(9,M5:M1048576)</f>
        <v>8231.65</v>
      </c>
      <c r="N3" s="208">
        <f>SUBTOTAL(9,N5:N1048576)</f>
        <v>1447926.9375190786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523</v>
      </c>
      <c r="B5" s="658" t="s">
        <v>1838</v>
      </c>
      <c r="C5" s="659" t="s">
        <v>528</v>
      </c>
      <c r="D5" s="660" t="s">
        <v>1839</v>
      </c>
      <c r="E5" s="659" t="s">
        <v>545</v>
      </c>
      <c r="F5" s="660" t="s">
        <v>1844</v>
      </c>
      <c r="G5" s="659"/>
      <c r="H5" s="659" t="s">
        <v>546</v>
      </c>
      <c r="I5" s="659" t="s">
        <v>547</v>
      </c>
      <c r="J5" s="659" t="s">
        <v>548</v>
      </c>
      <c r="K5" s="659" t="s">
        <v>549</v>
      </c>
      <c r="L5" s="661">
        <v>112.85</v>
      </c>
      <c r="M5" s="661">
        <v>2</v>
      </c>
      <c r="N5" s="662">
        <v>225.7</v>
      </c>
    </row>
    <row r="6" spans="1:14" ht="14.4" customHeight="1" x14ac:dyDescent="0.3">
      <c r="A6" s="663" t="s">
        <v>523</v>
      </c>
      <c r="B6" s="664" t="s">
        <v>1838</v>
      </c>
      <c r="C6" s="665" t="s">
        <v>528</v>
      </c>
      <c r="D6" s="666" t="s">
        <v>1839</v>
      </c>
      <c r="E6" s="665" t="s">
        <v>545</v>
      </c>
      <c r="F6" s="666" t="s">
        <v>1844</v>
      </c>
      <c r="G6" s="665"/>
      <c r="H6" s="665" t="s">
        <v>550</v>
      </c>
      <c r="I6" s="665" t="s">
        <v>551</v>
      </c>
      <c r="J6" s="665" t="s">
        <v>552</v>
      </c>
      <c r="K6" s="665" t="s">
        <v>553</v>
      </c>
      <c r="L6" s="667">
        <v>94.899999999999991</v>
      </c>
      <c r="M6" s="667">
        <v>1</v>
      </c>
      <c r="N6" s="668">
        <v>94.899999999999991</v>
      </c>
    </row>
    <row r="7" spans="1:14" ht="14.4" customHeight="1" x14ac:dyDescent="0.3">
      <c r="A7" s="663" t="s">
        <v>523</v>
      </c>
      <c r="B7" s="664" t="s">
        <v>1838</v>
      </c>
      <c r="C7" s="665" t="s">
        <v>528</v>
      </c>
      <c r="D7" s="666" t="s">
        <v>1839</v>
      </c>
      <c r="E7" s="665" t="s">
        <v>545</v>
      </c>
      <c r="F7" s="666" t="s">
        <v>1844</v>
      </c>
      <c r="G7" s="665"/>
      <c r="H7" s="665" t="s">
        <v>554</v>
      </c>
      <c r="I7" s="665" t="s">
        <v>554</v>
      </c>
      <c r="J7" s="665" t="s">
        <v>555</v>
      </c>
      <c r="K7" s="665" t="s">
        <v>556</v>
      </c>
      <c r="L7" s="667">
        <v>103.32045214021612</v>
      </c>
      <c r="M7" s="667">
        <v>2</v>
      </c>
      <c r="N7" s="668">
        <v>206.64090428043224</v>
      </c>
    </row>
    <row r="8" spans="1:14" ht="14.4" customHeight="1" x14ac:dyDescent="0.3">
      <c r="A8" s="663" t="s">
        <v>523</v>
      </c>
      <c r="B8" s="664" t="s">
        <v>1838</v>
      </c>
      <c r="C8" s="665" t="s">
        <v>528</v>
      </c>
      <c r="D8" s="666" t="s">
        <v>1839</v>
      </c>
      <c r="E8" s="665" t="s">
        <v>545</v>
      </c>
      <c r="F8" s="666" t="s">
        <v>1844</v>
      </c>
      <c r="G8" s="665" t="s">
        <v>557</v>
      </c>
      <c r="H8" s="665" t="s">
        <v>558</v>
      </c>
      <c r="I8" s="665" t="s">
        <v>558</v>
      </c>
      <c r="J8" s="665" t="s">
        <v>559</v>
      </c>
      <c r="K8" s="665" t="s">
        <v>560</v>
      </c>
      <c r="L8" s="667">
        <v>171.59991649233442</v>
      </c>
      <c r="M8" s="667">
        <v>189</v>
      </c>
      <c r="N8" s="668">
        <v>32432.384217051207</v>
      </c>
    </row>
    <row r="9" spans="1:14" ht="14.4" customHeight="1" x14ac:dyDescent="0.3">
      <c r="A9" s="663" t="s">
        <v>523</v>
      </c>
      <c r="B9" s="664" t="s">
        <v>1838</v>
      </c>
      <c r="C9" s="665" t="s">
        <v>528</v>
      </c>
      <c r="D9" s="666" t="s">
        <v>1839</v>
      </c>
      <c r="E9" s="665" t="s">
        <v>545</v>
      </c>
      <c r="F9" s="666" t="s">
        <v>1844</v>
      </c>
      <c r="G9" s="665" t="s">
        <v>557</v>
      </c>
      <c r="H9" s="665" t="s">
        <v>561</v>
      </c>
      <c r="I9" s="665" t="s">
        <v>561</v>
      </c>
      <c r="J9" s="665" t="s">
        <v>562</v>
      </c>
      <c r="K9" s="665" t="s">
        <v>563</v>
      </c>
      <c r="L9" s="667">
        <v>173.69</v>
      </c>
      <c r="M9" s="667">
        <v>4</v>
      </c>
      <c r="N9" s="668">
        <v>694.76</v>
      </c>
    </row>
    <row r="10" spans="1:14" ht="14.4" customHeight="1" x14ac:dyDescent="0.3">
      <c r="A10" s="663" t="s">
        <v>523</v>
      </c>
      <c r="B10" s="664" t="s">
        <v>1838</v>
      </c>
      <c r="C10" s="665" t="s">
        <v>528</v>
      </c>
      <c r="D10" s="666" t="s">
        <v>1839</v>
      </c>
      <c r="E10" s="665" t="s">
        <v>545</v>
      </c>
      <c r="F10" s="666" t="s">
        <v>1844</v>
      </c>
      <c r="G10" s="665" t="s">
        <v>557</v>
      </c>
      <c r="H10" s="665" t="s">
        <v>564</v>
      </c>
      <c r="I10" s="665" t="s">
        <v>564</v>
      </c>
      <c r="J10" s="665" t="s">
        <v>565</v>
      </c>
      <c r="K10" s="665" t="s">
        <v>563</v>
      </c>
      <c r="L10" s="667">
        <v>142.99999714423873</v>
      </c>
      <c r="M10" s="667">
        <v>9</v>
      </c>
      <c r="N10" s="668">
        <v>1286.9999742981486</v>
      </c>
    </row>
    <row r="11" spans="1:14" ht="14.4" customHeight="1" x14ac:dyDescent="0.3">
      <c r="A11" s="663" t="s">
        <v>523</v>
      </c>
      <c r="B11" s="664" t="s">
        <v>1838</v>
      </c>
      <c r="C11" s="665" t="s">
        <v>528</v>
      </c>
      <c r="D11" s="666" t="s">
        <v>1839</v>
      </c>
      <c r="E11" s="665" t="s">
        <v>545</v>
      </c>
      <c r="F11" s="666" t="s">
        <v>1844</v>
      </c>
      <c r="G11" s="665" t="s">
        <v>557</v>
      </c>
      <c r="H11" s="665" t="s">
        <v>566</v>
      </c>
      <c r="I11" s="665" t="s">
        <v>566</v>
      </c>
      <c r="J11" s="665" t="s">
        <v>565</v>
      </c>
      <c r="K11" s="665" t="s">
        <v>567</v>
      </c>
      <c r="L11" s="667">
        <v>126.5</v>
      </c>
      <c r="M11" s="667">
        <v>1</v>
      </c>
      <c r="N11" s="668">
        <v>126.5</v>
      </c>
    </row>
    <row r="12" spans="1:14" ht="14.4" customHeight="1" x14ac:dyDescent="0.3">
      <c r="A12" s="663" t="s">
        <v>523</v>
      </c>
      <c r="B12" s="664" t="s">
        <v>1838</v>
      </c>
      <c r="C12" s="665" t="s">
        <v>528</v>
      </c>
      <c r="D12" s="666" t="s">
        <v>1839</v>
      </c>
      <c r="E12" s="665" t="s">
        <v>545</v>
      </c>
      <c r="F12" s="666" t="s">
        <v>1844</v>
      </c>
      <c r="G12" s="665" t="s">
        <v>557</v>
      </c>
      <c r="H12" s="665" t="s">
        <v>568</v>
      </c>
      <c r="I12" s="665" t="s">
        <v>568</v>
      </c>
      <c r="J12" s="665" t="s">
        <v>559</v>
      </c>
      <c r="K12" s="665" t="s">
        <v>569</v>
      </c>
      <c r="L12" s="667">
        <v>92.95</v>
      </c>
      <c r="M12" s="667">
        <v>2</v>
      </c>
      <c r="N12" s="668">
        <v>185.9</v>
      </c>
    </row>
    <row r="13" spans="1:14" ht="14.4" customHeight="1" x14ac:dyDescent="0.3">
      <c r="A13" s="663" t="s">
        <v>523</v>
      </c>
      <c r="B13" s="664" t="s">
        <v>1838</v>
      </c>
      <c r="C13" s="665" t="s">
        <v>528</v>
      </c>
      <c r="D13" s="666" t="s">
        <v>1839</v>
      </c>
      <c r="E13" s="665" t="s">
        <v>545</v>
      </c>
      <c r="F13" s="666" t="s">
        <v>1844</v>
      </c>
      <c r="G13" s="665" t="s">
        <v>557</v>
      </c>
      <c r="H13" s="665" t="s">
        <v>570</v>
      </c>
      <c r="I13" s="665" t="s">
        <v>570</v>
      </c>
      <c r="J13" s="665" t="s">
        <v>559</v>
      </c>
      <c r="K13" s="665" t="s">
        <v>571</v>
      </c>
      <c r="L13" s="667">
        <v>93.498697686834859</v>
      </c>
      <c r="M13" s="667">
        <v>76</v>
      </c>
      <c r="N13" s="668">
        <v>7105.9010241994492</v>
      </c>
    </row>
    <row r="14" spans="1:14" ht="14.4" customHeight="1" x14ac:dyDescent="0.3">
      <c r="A14" s="663" t="s">
        <v>523</v>
      </c>
      <c r="B14" s="664" t="s">
        <v>1838</v>
      </c>
      <c r="C14" s="665" t="s">
        <v>528</v>
      </c>
      <c r="D14" s="666" t="s">
        <v>1839</v>
      </c>
      <c r="E14" s="665" t="s">
        <v>545</v>
      </c>
      <c r="F14" s="666" t="s">
        <v>1844</v>
      </c>
      <c r="G14" s="665" t="s">
        <v>557</v>
      </c>
      <c r="H14" s="665" t="s">
        <v>572</v>
      </c>
      <c r="I14" s="665" t="s">
        <v>573</v>
      </c>
      <c r="J14" s="665" t="s">
        <v>574</v>
      </c>
      <c r="K14" s="665" t="s">
        <v>575</v>
      </c>
      <c r="L14" s="667">
        <v>40.780000000000008</v>
      </c>
      <c r="M14" s="667">
        <v>1</v>
      </c>
      <c r="N14" s="668">
        <v>40.780000000000008</v>
      </c>
    </row>
    <row r="15" spans="1:14" ht="14.4" customHeight="1" x14ac:dyDescent="0.3">
      <c r="A15" s="663" t="s">
        <v>523</v>
      </c>
      <c r="B15" s="664" t="s">
        <v>1838</v>
      </c>
      <c r="C15" s="665" t="s">
        <v>528</v>
      </c>
      <c r="D15" s="666" t="s">
        <v>1839</v>
      </c>
      <c r="E15" s="665" t="s">
        <v>545</v>
      </c>
      <c r="F15" s="666" t="s">
        <v>1844</v>
      </c>
      <c r="G15" s="665" t="s">
        <v>557</v>
      </c>
      <c r="H15" s="665" t="s">
        <v>576</v>
      </c>
      <c r="I15" s="665" t="s">
        <v>577</v>
      </c>
      <c r="J15" s="665" t="s">
        <v>578</v>
      </c>
      <c r="K15" s="665" t="s">
        <v>579</v>
      </c>
      <c r="L15" s="667">
        <v>87.030000000000015</v>
      </c>
      <c r="M15" s="667">
        <v>3</v>
      </c>
      <c r="N15" s="668">
        <v>261.09000000000003</v>
      </c>
    </row>
    <row r="16" spans="1:14" ht="14.4" customHeight="1" x14ac:dyDescent="0.3">
      <c r="A16" s="663" t="s">
        <v>523</v>
      </c>
      <c r="B16" s="664" t="s">
        <v>1838</v>
      </c>
      <c r="C16" s="665" t="s">
        <v>528</v>
      </c>
      <c r="D16" s="666" t="s">
        <v>1839</v>
      </c>
      <c r="E16" s="665" t="s">
        <v>545</v>
      </c>
      <c r="F16" s="666" t="s">
        <v>1844</v>
      </c>
      <c r="G16" s="665" t="s">
        <v>557</v>
      </c>
      <c r="H16" s="665" t="s">
        <v>580</v>
      </c>
      <c r="I16" s="665" t="s">
        <v>581</v>
      </c>
      <c r="J16" s="665" t="s">
        <v>582</v>
      </c>
      <c r="K16" s="665" t="s">
        <v>583</v>
      </c>
      <c r="L16" s="667">
        <v>96.820737864517952</v>
      </c>
      <c r="M16" s="667">
        <v>9</v>
      </c>
      <c r="N16" s="668">
        <v>871.38664078066154</v>
      </c>
    </row>
    <row r="17" spans="1:14" ht="14.4" customHeight="1" x14ac:dyDescent="0.3">
      <c r="A17" s="663" t="s">
        <v>523</v>
      </c>
      <c r="B17" s="664" t="s">
        <v>1838</v>
      </c>
      <c r="C17" s="665" t="s">
        <v>528</v>
      </c>
      <c r="D17" s="666" t="s">
        <v>1839</v>
      </c>
      <c r="E17" s="665" t="s">
        <v>545</v>
      </c>
      <c r="F17" s="666" t="s">
        <v>1844</v>
      </c>
      <c r="G17" s="665" t="s">
        <v>557</v>
      </c>
      <c r="H17" s="665" t="s">
        <v>584</v>
      </c>
      <c r="I17" s="665" t="s">
        <v>585</v>
      </c>
      <c r="J17" s="665" t="s">
        <v>586</v>
      </c>
      <c r="K17" s="665" t="s">
        <v>587</v>
      </c>
      <c r="L17" s="667">
        <v>167.61</v>
      </c>
      <c r="M17" s="667">
        <v>1</v>
      </c>
      <c r="N17" s="668">
        <v>167.61</v>
      </c>
    </row>
    <row r="18" spans="1:14" ht="14.4" customHeight="1" x14ac:dyDescent="0.3">
      <c r="A18" s="663" t="s">
        <v>523</v>
      </c>
      <c r="B18" s="664" t="s">
        <v>1838</v>
      </c>
      <c r="C18" s="665" t="s">
        <v>528</v>
      </c>
      <c r="D18" s="666" t="s">
        <v>1839</v>
      </c>
      <c r="E18" s="665" t="s">
        <v>545</v>
      </c>
      <c r="F18" s="666" t="s">
        <v>1844</v>
      </c>
      <c r="G18" s="665" t="s">
        <v>557</v>
      </c>
      <c r="H18" s="665" t="s">
        <v>588</v>
      </c>
      <c r="I18" s="665" t="s">
        <v>589</v>
      </c>
      <c r="J18" s="665" t="s">
        <v>590</v>
      </c>
      <c r="K18" s="665" t="s">
        <v>591</v>
      </c>
      <c r="L18" s="667">
        <v>64.539999908135584</v>
      </c>
      <c r="M18" s="667">
        <v>11</v>
      </c>
      <c r="N18" s="668">
        <v>709.93999898949141</v>
      </c>
    </row>
    <row r="19" spans="1:14" ht="14.4" customHeight="1" x14ac:dyDescent="0.3">
      <c r="A19" s="663" t="s">
        <v>523</v>
      </c>
      <c r="B19" s="664" t="s">
        <v>1838</v>
      </c>
      <c r="C19" s="665" t="s">
        <v>528</v>
      </c>
      <c r="D19" s="666" t="s">
        <v>1839</v>
      </c>
      <c r="E19" s="665" t="s">
        <v>545</v>
      </c>
      <c r="F19" s="666" t="s">
        <v>1844</v>
      </c>
      <c r="G19" s="665" t="s">
        <v>557</v>
      </c>
      <c r="H19" s="665" t="s">
        <v>592</v>
      </c>
      <c r="I19" s="665" t="s">
        <v>593</v>
      </c>
      <c r="J19" s="665" t="s">
        <v>594</v>
      </c>
      <c r="K19" s="665" t="s">
        <v>595</v>
      </c>
      <c r="L19" s="667">
        <v>43.61999999999999</v>
      </c>
      <c r="M19" s="667">
        <v>2</v>
      </c>
      <c r="N19" s="668">
        <v>87.239999999999981</v>
      </c>
    </row>
    <row r="20" spans="1:14" ht="14.4" customHeight="1" x14ac:dyDescent="0.3">
      <c r="A20" s="663" t="s">
        <v>523</v>
      </c>
      <c r="B20" s="664" t="s">
        <v>1838</v>
      </c>
      <c r="C20" s="665" t="s">
        <v>528</v>
      </c>
      <c r="D20" s="666" t="s">
        <v>1839</v>
      </c>
      <c r="E20" s="665" t="s">
        <v>545</v>
      </c>
      <c r="F20" s="666" t="s">
        <v>1844</v>
      </c>
      <c r="G20" s="665" t="s">
        <v>557</v>
      </c>
      <c r="H20" s="665" t="s">
        <v>596</v>
      </c>
      <c r="I20" s="665" t="s">
        <v>597</v>
      </c>
      <c r="J20" s="665" t="s">
        <v>598</v>
      </c>
      <c r="K20" s="665" t="s">
        <v>599</v>
      </c>
      <c r="L20" s="667">
        <v>79.525145631658035</v>
      </c>
      <c r="M20" s="667">
        <v>2</v>
      </c>
      <c r="N20" s="668">
        <v>159.05029126331607</v>
      </c>
    </row>
    <row r="21" spans="1:14" ht="14.4" customHeight="1" x14ac:dyDescent="0.3">
      <c r="A21" s="663" t="s">
        <v>523</v>
      </c>
      <c r="B21" s="664" t="s">
        <v>1838</v>
      </c>
      <c r="C21" s="665" t="s">
        <v>528</v>
      </c>
      <c r="D21" s="666" t="s">
        <v>1839</v>
      </c>
      <c r="E21" s="665" t="s">
        <v>545</v>
      </c>
      <c r="F21" s="666" t="s">
        <v>1844</v>
      </c>
      <c r="G21" s="665" t="s">
        <v>557</v>
      </c>
      <c r="H21" s="665" t="s">
        <v>600</v>
      </c>
      <c r="I21" s="665" t="s">
        <v>601</v>
      </c>
      <c r="J21" s="665" t="s">
        <v>602</v>
      </c>
      <c r="K21" s="665" t="s">
        <v>603</v>
      </c>
      <c r="L21" s="667">
        <v>74.360995290036257</v>
      </c>
      <c r="M21" s="667">
        <v>20</v>
      </c>
      <c r="N21" s="668">
        <v>1487.2199058007252</v>
      </c>
    </row>
    <row r="22" spans="1:14" ht="14.4" customHeight="1" x14ac:dyDescent="0.3">
      <c r="A22" s="663" t="s">
        <v>523</v>
      </c>
      <c r="B22" s="664" t="s">
        <v>1838</v>
      </c>
      <c r="C22" s="665" t="s">
        <v>528</v>
      </c>
      <c r="D22" s="666" t="s">
        <v>1839</v>
      </c>
      <c r="E22" s="665" t="s">
        <v>545</v>
      </c>
      <c r="F22" s="666" t="s">
        <v>1844</v>
      </c>
      <c r="G22" s="665" t="s">
        <v>557</v>
      </c>
      <c r="H22" s="665" t="s">
        <v>604</v>
      </c>
      <c r="I22" s="665" t="s">
        <v>605</v>
      </c>
      <c r="J22" s="665" t="s">
        <v>606</v>
      </c>
      <c r="K22" s="665" t="s">
        <v>607</v>
      </c>
      <c r="L22" s="667">
        <v>86.140000000000029</v>
      </c>
      <c r="M22" s="667">
        <v>4</v>
      </c>
      <c r="N22" s="668">
        <v>344.56000000000012</v>
      </c>
    </row>
    <row r="23" spans="1:14" ht="14.4" customHeight="1" x14ac:dyDescent="0.3">
      <c r="A23" s="663" t="s">
        <v>523</v>
      </c>
      <c r="B23" s="664" t="s">
        <v>1838</v>
      </c>
      <c r="C23" s="665" t="s">
        <v>528</v>
      </c>
      <c r="D23" s="666" t="s">
        <v>1839</v>
      </c>
      <c r="E23" s="665" t="s">
        <v>545</v>
      </c>
      <c r="F23" s="666" t="s">
        <v>1844</v>
      </c>
      <c r="G23" s="665" t="s">
        <v>557</v>
      </c>
      <c r="H23" s="665" t="s">
        <v>608</v>
      </c>
      <c r="I23" s="665" t="s">
        <v>609</v>
      </c>
      <c r="J23" s="665" t="s">
        <v>610</v>
      </c>
      <c r="K23" s="665" t="s">
        <v>611</v>
      </c>
      <c r="L23" s="667">
        <v>66.03612104147399</v>
      </c>
      <c r="M23" s="667">
        <v>16</v>
      </c>
      <c r="N23" s="668">
        <v>1056.5779366635838</v>
      </c>
    </row>
    <row r="24" spans="1:14" ht="14.4" customHeight="1" x14ac:dyDescent="0.3">
      <c r="A24" s="663" t="s">
        <v>523</v>
      </c>
      <c r="B24" s="664" t="s">
        <v>1838</v>
      </c>
      <c r="C24" s="665" t="s">
        <v>528</v>
      </c>
      <c r="D24" s="666" t="s">
        <v>1839</v>
      </c>
      <c r="E24" s="665" t="s">
        <v>545</v>
      </c>
      <c r="F24" s="666" t="s">
        <v>1844</v>
      </c>
      <c r="G24" s="665" t="s">
        <v>557</v>
      </c>
      <c r="H24" s="665" t="s">
        <v>612</v>
      </c>
      <c r="I24" s="665" t="s">
        <v>613</v>
      </c>
      <c r="J24" s="665" t="s">
        <v>614</v>
      </c>
      <c r="K24" s="665" t="s">
        <v>615</v>
      </c>
      <c r="L24" s="667">
        <v>27.750000474778318</v>
      </c>
      <c r="M24" s="667">
        <v>4</v>
      </c>
      <c r="N24" s="668">
        <v>111.00000189911327</v>
      </c>
    </row>
    <row r="25" spans="1:14" ht="14.4" customHeight="1" x14ac:dyDescent="0.3">
      <c r="A25" s="663" t="s">
        <v>523</v>
      </c>
      <c r="B25" s="664" t="s">
        <v>1838</v>
      </c>
      <c r="C25" s="665" t="s">
        <v>528</v>
      </c>
      <c r="D25" s="666" t="s">
        <v>1839</v>
      </c>
      <c r="E25" s="665" t="s">
        <v>545</v>
      </c>
      <c r="F25" s="666" t="s">
        <v>1844</v>
      </c>
      <c r="G25" s="665" t="s">
        <v>557</v>
      </c>
      <c r="H25" s="665" t="s">
        <v>616</v>
      </c>
      <c r="I25" s="665" t="s">
        <v>617</v>
      </c>
      <c r="J25" s="665" t="s">
        <v>618</v>
      </c>
      <c r="K25" s="665" t="s">
        <v>575</v>
      </c>
      <c r="L25" s="667">
        <v>40.17</v>
      </c>
      <c r="M25" s="667">
        <v>11</v>
      </c>
      <c r="N25" s="668">
        <v>441.87</v>
      </c>
    </row>
    <row r="26" spans="1:14" ht="14.4" customHeight="1" x14ac:dyDescent="0.3">
      <c r="A26" s="663" t="s">
        <v>523</v>
      </c>
      <c r="B26" s="664" t="s">
        <v>1838</v>
      </c>
      <c r="C26" s="665" t="s">
        <v>528</v>
      </c>
      <c r="D26" s="666" t="s">
        <v>1839</v>
      </c>
      <c r="E26" s="665" t="s">
        <v>545</v>
      </c>
      <c r="F26" s="666" t="s">
        <v>1844</v>
      </c>
      <c r="G26" s="665" t="s">
        <v>557</v>
      </c>
      <c r="H26" s="665" t="s">
        <v>619</v>
      </c>
      <c r="I26" s="665" t="s">
        <v>620</v>
      </c>
      <c r="J26" s="665" t="s">
        <v>618</v>
      </c>
      <c r="K26" s="665" t="s">
        <v>621</v>
      </c>
      <c r="L26" s="667">
        <v>77.609980802430059</v>
      </c>
      <c r="M26" s="667">
        <v>30</v>
      </c>
      <c r="N26" s="668">
        <v>2328.2994240729017</v>
      </c>
    </row>
    <row r="27" spans="1:14" ht="14.4" customHeight="1" x14ac:dyDescent="0.3">
      <c r="A27" s="663" t="s">
        <v>523</v>
      </c>
      <c r="B27" s="664" t="s">
        <v>1838</v>
      </c>
      <c r="C27" s="665" t="s">
        <v>528</v>
      </c>
      <c r="D27" s="666" t="s">
        <v>1839</v>
      </c>
      <c r="E27" s="665" t="s">
        <v>545</v>
      </c>
      <c r="F27" s="666" t="s">
        <v>1844</v>
      </c>
      <c r="G27" s="665" t="s">
        <v>557</v>
      </c>
      <c r="H27" s="665" t="s">
        <v>622</v>
      </c>
      <c r="I27" s="665" t="s">
        <v>623</v>
      </c>
      <c r="J27" s="665" t="s">
        <v>624</v>
      </c>
      <c r="K27" s="665" t="s">
        <v>625</v>
      </c>
      <c r="L27" s="667">
        <v>59.39</v>
      </c>
      <c r="M27" s="667">
        <v>2</v>
      </c>
      <c r="N27" s="668">
        <v>118.78</v>
      </c>
    </row>
    <row r="28" spans="1:14" ht="14.4" customHeight="1" x14ac:dyDescent="0.3">
      <c r="A28" s="663" t="s">
        <v>523</v>
      </c>
      <c r="B28" s="664" t="s">
        <v>1838</v>
      </c>
      <c r="C28" s="665" t="s">
        <v>528</v>
      </c>
      <c r="D28" s="666" t="s">
        <v>1839</v>
      </c>
      <c r="E28" s="665" t="s">
        <v>545</v>
      </c>
      <c r="F28" s="666" t="s">
        <v>1844</v>
      </c>
      <c r="G28" s="665" t="s">
        <v>557</v>
      </c>
      <c r="H28" s="665" t="s">
        <v>626</v>
      </c>
      <c r="I28" s="665" t="s">
        <v>627</v>
      </c>
      <c r="J28" s="665" t="s">
        <v>628</v>
      </c>
      <c r="K28" s="665" t="s">
        <v>629</v>
      </c>
      <c r="L28" s="667">
        <v>115.93979624780501</v>
      </c>
      <c r="M28" s="667">
        <v>11</v>
      </c>
      <c r="N28" s="668">
        <v>1275.3377587258551</v>
      </c>
    </row>
    <row r="29" spans="1:14" ht="14.4" customHeight="1" x14ac:dyDescent="0.3">
      <c r="A29" s="663" t="s">
        <v>523</v>
      </c>
      <c r="B29" s="664" t="s">
        <v>1838</v>
      </c>
      <c r="C29" s="665" t="s">
        <v>528</v>
      </c>
      <c r="D29" s="666" t="s">
        <v>1839</v>
      </c>
      <c r="E29" s="665" t="s">
        <v>545</v>
      </c>
      <c r="F29" s="666" t="s">
        <v>1844</v>
      </c>
      <c r="G29" s="665" t="s">
        <v>557</v>
      </c>
      <c r="H29" s="665" t="s">
        <v>630</v>
      </c>
      <c r="I29" s="665" t="s">
        <v>631</v>
      </c>
      <c r="J29" s="665" t="s">
        <v>632</v>
      </c>
      <c r="K29" s="665" t="s">
        <v>633</v>
      </c>
      <c r="L29" s="667">
        <v>55.890000000000029</v>
      </c>
      <c r="M29" s="667">
        <v>5</v>
      </c>
      <c r="N29" s="668">
        <v>279.45000000000016</v>
      </c>
    </row>
    <row r="30" spans="1:14" ht="14.4" customHeight="1" x14ac:dyDescent="0.3">
      <c r="A30" s="663" t="s">
        <v>523</v>
      </c>
      <c r="B30" s="664" t="s">
        <v>1838</v>
      </c>
      <c r="C30" s="665" t="s">
        <v>528</v>
      </c>
      <c r="D30" s="666" t="s">
        <v>1839</v>
      </c>
      <c r="E30" s="665" t="s">
        <v>545</v>
      </c>
      <c r="F30" s="666" t="s">
        <v>1844</v>
      </c>
      <c r="G30" s="665" t="s">
        <v>557</v>
      </c>
      <c r="H30" s="665" t="s">
        <v>634</v>
      </c>
      <c r="I30" s="665" t="s">
        <v>635</v>
      </c>
      <c r="J30" s="665" t="s">
        <v>636</v>
      </c>
      <c r="K30" s="665" t="s">
        <v>637</v>
      </c>
      <c r="L30" s="667">
        <v>63.05</v>
      </c>
      <c r="M30" s="667">
        <v>1</v>
      </c>
      <c r="N30" s="668">
        <v>63.05</v>
      </c>
    </row>
    <row r="31" spans="1:14" ht="14.4" customHeight="1" x14ac:dyDescent="0.3">
      <c r="A31" s="663" t="s">
        <v>523</v>
      </c>
      <c r="B31" s="664" t="s">
        <v>1838</v>
      </c>
      <c r="C31" s="665" t="s">
        <v>528</v>
      </c>
      <c r="D31" s="666" t="s">
        <v>1839</v>
      </c>
      <c r="E31" s="665" t="s">
        <v>545</v>
      </c>
      <c r="F31" s="666" t="s">
        <v>1844</v>
      </c>
      <c r="G31" s="665" t="s">
        <v>557</v>
      </c>
      <c r="H31" s="665" t="s">
        <v>638</v>
      </c>
      <c r="I31" s="665" t="s">
        <v>639</v>
      </c>
      <c r="J31" s="665" t="s">
        <v>640</v>
      </c>
      <c r="K31" s="665" t="s">
        <v>641</v>
      </c>
      <c r="L31" s="667">
        <v>164.48</v>
      </c>
      <c r="M31" s="667">
        <v>1</v>
      </c>
      <c r="N31" s="668">
        <v>164.48</v>
      </c>
    </row>
    <row r="32" spans="1:14" ht="14.4" customHeight="1" x14ac:dyDescent="0.3">
      <c r="A32" s="663" t="s">
        <v>523</v>
      </c>
      <c r="B32" s="664" t="s">
        <v>1838</v>
      </c>
      <c r="C32" s="665" t="s">
        <v>528</v>
      </c>
      <c r="D32" s="666" t="s">
        <v>1839</v>
      </c>
      <c r="E32" s="665" t="s">
        <v>545</v>
      </c>
      <c r="F32" s="666" t="s">
        <v>1844</v>
      </c>
      <c r="G32" s="665" t="s">
        <v>557</v>
      </c>
      <c r="H32" s="665" t="s">
        <v>642</v>
      </c>
      <c r="I32" s="665" t="s">
        <v>643</v>
      </c>
      <c r="J32" s="665" t="s">
        <v>644</v>
      </c>
      <c r="K32" s="665" t="s">
        <v>645</v>
      </c>
      <c r="L32" s="667">
        <v>40.140000000000022</v>
      </c>
      <c r="M32" s="667">
        <v>1</v>
      </c>
      <c r="N32" s="668">
        <v>40.140000000000022</v>
      </c>
    </row>
    <row r="33" spans="1:14" ht="14.4" customHeight="1" x14ac:dyDescent="0.3">
      <c r="A33" s="663" t="s">
        <v>523</v>
      </c>
      <c r="B33" s="664" t="s">
        <v>1838</v>
      </c>
      <c r="C33" s="665" t="s">
        <v>528</v>
      </c>
      <c r="D33" s="666" t="s">
        <v>1839</v>
      </c>
      <c r="E33" s="665" t="s">
        <v>545</v>
      </c>
      <c r="F33" s="666" t="s">
        <v>1844</v>
      </c>
      <c r="G33" s="665" t="s">
        <v>557</v>
      </c>
      <c r="H33" s="665" t="s">
        <v>646</v>
      </c>
      <c r="I33" s="665" t="s">
        <v>647</v>
      </c>
      <c r="J33" s="665" t="s">
        <v>648</v>
      </c>
      <c r="K33" s="665" t="s">
        <v>607</v>
      </c>
      <c r="L33" s="667">
        <v>66.150007549338497</v>
      </c>
      <c r="M33" s="667">
        <v>24</v>
      </c>
      <c r="N33" s="668">
        <v>1587.6001811841238</v>
      </c>
    </row>
    <row r="34" spans="1:14" ht="14.4" customHeight="1" x14ac:dyDescent="0.3">
      <c r="A34" s="663" t="s">
        <v>523</v>
      </c>
      <c r="B34" s="664" t="s">
        <v>1838</v>
      </c>
      <c r="C34" s="665" t="s">
        <v>528</v>
      </c>
      <c r="D34" s="666" t="s">
        <v>1839</v>
      </c>
      <c r="E34" s="665" t="s">
        <v>545</v>
      </c>
      <c r="F34" s="666" t="s">
        <v>1844</v>
      </c>
      <c r="G34" s="665" t="s">
        <v>557</v>
      </c>
      <c r="H34" s="665" t="s">
        <v>649</v>
      </c>
      <c r="I34" s="665" t="s">
        <v>650</v>
      </c>
      <c r="J34" s="665" t="s">
        <v>651</v>
      </c>
      <c r="K34" s="665" t="s">
        <v>652</v>
      </c>
      <c r="L34" s="667">
        <v>58.320036194287361</v>
      </c>
      <c r="M34" s="667">
        <v>4</v>
      </c>
      <c r="N34" s="668">
        <v>233.28014477714945</v>
      </c>
    </row>
    <row r="35" spans="1:14" ht="14.4" customHeight="1" x14ac:dyDescent="0.3">
      <c r="A35" s="663" t="s">
        <v>523</v>
      </c>
      <c r="B35" s="664" t="s">
        <v>1838</v>
      </c>
      <c r="C35" s="665" t="s">
        <v>528</v>
      </c>
      <c r="D35" s="666" t="s">
        <v>1839</v>
      </c>
      <c r="E35" s="665" t="s">
        <v>545</v>
      </c>
      <c r="F35" s="666" t="s">
        <v>1844</v>
      </c>
      <c r="G35" s="665" t="s">
        <v>557</v>
      </c>
      <c r="H35" s="665" t="s">
        <v>653</v>
      </c>
      <c r="I35" s="665" t="s">
        <v>654</v>
      </c>
      <c r="J35" s="665" t="s">
        <v>655</v>
      </c>
      <c r="K35" s="665" t="s">
        <v>656</v>
      </c>
      <c r="L35" s="667">
        <v>56.908336377980994</v>
      </c>
      <c r="M35" s="667">
        <v>30</v>
      </c>
      <c r="N35" s="668">
        <v>1707.2500913394299</v>
      </c>
    </row>
    <row r="36" spans="1:14" ht="14.4" customHeight="1" x14ac:dyDescent="0.3">
      <c r="A36" s="663" t="s">
        <v>523</v>
      </c>
      <c r="B36" s="664" t="s">
        <v>1838</v>
      </c>
      <c r="C36" s="665" t="s">
        <v>528</v>
      </c>
      <c r="D36" s="666" t="s">
        <v>1839</v>
      </c>
      <c r="E36" s="665" t="s">
        <v>545</v>
      </c>
      <c r="F36" s="666" t="s">
        <v>1844</v>
      </c>
      <c r="G36" s="665" t="s">
        <v>557</v>
      </c>
      <c r="H36" s="665" t="s">
        <v>657</v>
      </c>
      <c r="I36" s="665" t="s">
        <v>658</v>
      </c>
      <c r="J36" s="665" t="s">
        <v>659</v>
      </c>
      <c r="K36" s="665" t="s">
        <v>660</v>
      </c>
      <c r="L36" s="667">
        <v>41.010000000000012</v>
      </c>
      <c r="M36" s="667">
        <v>2</v>
      </c>
      <c r="N36" s="668">
        <v>82.020000000000024</v>
      </c>
    </row>
    <row r="37" spans="1:14" ht="14.4" customHeight="1" x14ac:dyDescent="0.3">
      <c r="A37" s="663" t="s">
        <v>523</v>
      </c>
      <c r="B37" s="664" t="s">
        <v>1838</v>
      </c>
      <c r="C37" s="665" t="s">
        <v>528</v>
      </c>
      <c r="D37" s="666" t="s">
        <v>1839</v>
      </c>
      <c r="E37" s="665" t="s">
        <v>545</v>
      </c>
      <c r="F37" s="666" t="s">
        <v>1844</v>
      </c>
      <c r="G37" s="665" t="s">
        <v>557</v>
      </c>
      <c r="H37" s="665" t="s">
        <v>661</v>
      </c>
      <c r="I37" s="665" t="s">
        <v>662</v>
      </c>
      <c r="J37" s="665" t="s">
        <v>663</v>
      </c>
      <c r="K37" s="665" t="s">
        <v>664</v>
      </c>
      <c r="L37" s="667">
        <v>64.27</v>
      </c>
      <c r="M37" s="667">
        <v>1</v>
      </c>
      <c r="N37" s="668">
        <v>64.27</v>
      </c>
    </row>
    <row r="38" spans="1:14" ht="14.4" customHeight="1" x14ac:dyDescent="0.3">
      <c r="A38" s="663" t="s">
        <v>523</v>
      </c>
      <c r="B38" s="664" t="s">
        <v>1838</v>
      </c>
      <c r="C38" s="665" t="s">
        <v>528</v>
      </c>
      <c r="D38" s="666" t="s">
        <v>1839</v>
      </c>
      <c r="E38" s="665" t="s">
        <v>545</v>
      </c>
      <c r="F38" s="666" t="s">
        <v>1844</v>
      </c>
      <c r="G38" s="665" t="s">
        <v>557</v>
      </c>
      <c r="H38" s="665" t="s">
        <v>665</v>
      </c>
      <c r="I38" s="665" t="s">
        <v>666</v>
      </c>
      <c r="J38" s="665" t="s">
        <v>555</v>
      </c>
      <c r="K38" s="665" t="s">
        <v>667</v>
      </c>
      <c r="L38" s="667">
        <v>61.010000000000019</v>
      </c>
      <c r="M38" s="667">
        <v>4</v>
      </c>
      <c r="N38" s="668">
        <v>244.04000000000008</v>
      </c>
    </row>
    <row r="39" spans="1:14" ht="14.4" customHeight="1" x14ac:dyDescent="0.3">
      <c r="A39" s="663" t="s">
        <v>523</v>
      </c>
      <c r="B39" s="664" t="s">
        <v>1838</v>
      </c>
      <c r="C39" s="665" t="s">
        <v>528</v>
      </c>
      <c r="D39" s="666" t="s">
        <v>1839</v>
      </c>
      <c r="E39" s="665" t="s">
        <v>545</v>
      </c>
      <c r="F39" s="666" t="s">
        <v>1844</v>
      </c>
      <c r="G39" s="665" t="s">
        <v>557</v>
      </c>
      <c r="H39" s="665" t="s">
        <v>668</v>
      </c>
      <c r="I39" s="665" t="s">
        <v>669</v>
      </c>
      <c r="J39" s="665" t="s">
        <v>670</v>
      </c>
      <c r="K39" s="665" t="s">
        <v>671</v>
      </c>
      <c r="L39" s="667">
        <v>284.38000000000017</v>
      </c>
      <c r="M39" s="667">
        <v>1</v>
      </c>
      <c r="N39" s="668">
        <v>284.38000000000017</v>
      </c>
    </row>
    <row r="40" spans="1:14" ht="14.4" customHeight="1" x14ac:dyDescent="0.3">
      <c r="A40" s="663" t="s">
        <v>523</v>
      </c>
      <c r="B40" s="664" t="s">
        <v>1838</v>
      </c>
      <c r="C40" s="665" t="s">
        <v>528</v>
      </c>
      <c r="D40" s="666" t="s">
        <v>1839</v>
      </c>
      <c r="E40" s="665" t="s">
        <v>545</v>
      </c>
      <c r="F40" s="666" t="s">
        <v>1844</v>
      </c>
      <c r="G40" s="665" t="s">
        <v>557</v>
      </c>
      <c r="H40" s="665" t="s">
        <v>672</v>
      </c>
      <c r="I40" s="665" t="s">
        <v>673</v>
      </c>
      <c r="J40" s="665" t="s">
        <v>674</v>
      </c>
      <c r="K40" s="665" t="s">
        <v>675</v>
      </c>
      <c r="L40" s="667">
        <v>126.51999999999994</v>
      </c>
      <c r="M40" s="667">
        <v>1</v>
      </c>
      <c r="N40" s="668">
        <v>126.51999999999994</v>
      </c>
    </row>
    <row r="41" spans="1:14" ht="14.4" customHeight="1" x14ac:dyDescent="0.3">
      <c r="A41" s="663" t="s">
        <v>523</v>
      </c>
      <c r="B41" s="664" t="s">
        <v>1838</v>
      </c>
      <c r="C41" s="665" t="s">
        <v>528</v>
      </c>
      <c r="D41" s="666" t="s">
        <v>1839</v>
      </c>
      <c r="E41" s="665" t="s">
        <v>545</v>
      </c>
      <c r="F41" s="666" t="s">
        <v>1844</v>
      </c>
      <c r="G41" s="665" t="s">
        <v>557</v>
      </c>
      <c r="H41" s="665" t="s">
        <v>676</v>
      </c>
      <c r="I41" s="665" t="s">
        <v>677</v>
      </c>
      <c r="J41" s="665" t="s">
        <v>678</v>
      </c>
      <c r="K41" s="665" t="s">
        <v>679</v>
      </c>
      <c r="L41" s="667">
        <v>93.08</v>
      </c>
      <c r="M41" s="667">
        <v>1</v>
      </c>
      <c r="N41" s="668">
        <v>93.08</v>
      </c>
    </row>
    <row r="42" spans="1:14" ht="14.4" customHeight="1" x14ac:dyDescent="0.3">
      <c r="A42" s="663" t="s">
        <v>523</v>
      </c>
      <c r="B42" s="664" t="s">
        <v>1838</v>
      </c>
      <c r="C42" s="665" t="s">
        <v>528</v>
      </c>
      <c r="D42" s="666" t="s">
        <v>1839</v>
      </c>
      <c r="E42" s="665" t="s">
        <v>545</v>
      </c>
      <c r="F42" s="666" t="s">
        <v>1844</v>
      </c>
      <c r="G42" s="665" t="s">
        <v>557</v>
      </c>
      <c r="H42" s="665" t="s">
        <v>680</v>
      </c>
      <c r="I42" s="665" t="s">
        <v>681</v>
      </c>
      <c r="J42" s="665" t="s">
        <v>682</v>
      </c>
      <c r="K42" s="665" t="s">
        <v>683</v>
      </c>
      <c r="L42" s="667">
        <v>107.89020267846027</v>
      </c>
      <c r="M42" s="667">
        <v>2</v>
      </c>
      <c r="N42" s="668">
        <v>215.78040535692054</v>
      </c>
    </row>
    <row r="43" spans="1:14" ht="14.4" customHeight="1" x14ac:dyDescent="0.3">
      <c r="A43" s="663" t="s">
        <v>523</v>
      </c>
      <c r="B43" s="664" t="s">
        <v>1838</v>
      </c>
      <c r="C43" s="665" t="s">
        <v>528</v>
      </c>
      <c r="D43" s="666" t="s">
        <v>1839</v>
      </c>
      <c r="E43" s="665" t="s">
        <v>545</v>
      </c>
      <c r="F43" s="666" t="s">
        <v>1844</v>
      </c>
      <c r="G43" s="665" t="s">
        <v>557</v>
      </c>
      <c r="H43" s="665" t="s">
        <v>684</v>
      </c>
      <c r="I43" s="665" t="s">
        <v>684</v>
      </c>
      <c r="J43" s="665" t="s">
        <v>685</v>
      </c>
      <c r="K43" s="665" t="s">
        <v>686</v>
      </c>
      <c r="L43" s="667">
        <v>36.53010641021347</v>
      </c>
      <c r="M43" s="667">
        <v>50</v>
      </c>
      <c r="N43" s="668">
        <v>1826.5053205106735</v>
      </c>
    </row>
    <row r="44" spans="1:14" ht="14.4" customHeight="1" x14ac:dyDescent="0.3">
      <c r="A44" s="663" t="s">
        <v>523</v>
      </c>
      <c r="B44" s="664" t="s">
        <v>1838</v>
      </c>
      <c r="C44" s="665" t="s">
        <v>528</v>
      </c>
      <c r="D44" s="666" t="s">
        <v>1839</v>
      </c>
      <c r="E44" s="665" t="s">
        <v>545</v>
      </c>
      <c r="F44" s="666" t="s">
        <v>1844</v>
      </c>
      <c r="G44" s="665" t="s">
        <v>557</v>
      </c>
      <c r="H44" s="665" t="s">
        <v>687</v>
      </c>
      <c r="I44" s="665" t="s">
        <v>688</v>
      </c>
      <c r="J44" s="665" t="s">
        <v>689</v>
      </c>
      <c r="K44" s="665" t="s">
        <v>690</v>
      </c>
      <c r="L44" s="667">
        <v>43.209999999999994</v>
      </c>
      <c r="M44" s="667">
        <v>2</v>
      </c>
      <c r="N44" s="668">
        <v>86.419999999999987</v>
      </c>
    </row>
    <row r="45" spans="1:14" ht="14.4" customHeight="1" x14ac:dyDescent="0.3">
      <c r="A45" s="663" t="s">
        <v>523</v>
      </c>
      <c r="B45" s="664" t="s">
        <v>1838</v>
      </c>
      <c r="C45" s="665" t="s">
        <v>528</v>
      </c>
      <c r="D45" s="666" t="s">
        <v>1839</v>
      </c>
      <c r="E45" s="665" t="s">
        <v>545</v>
      </c>
      <c r="F45" s="666" t="s">
        <v>1844</v>
      </c>
      <c r="G45" s="665" t="s">
        <v>557</v>
      </c>
      <c r="H45" s="665" t="s">
        <v>691</v>
      </c>
      <c r="I45" s="665" t="s">
        <v>692</v>
      </c>
      <c r="J45" s="665" t="s">
        <v>693</v>
      </c>
      <c r="K45" s="665" t="s">
        <v>694</v>
      </c>
      <c r="L45" s="667">
        <v>231.69999999999996</v>
      </c>
      <c r="M45" s="667">
        <v>1</v>
      </c>
      <c r="N45" s="668">
        <v>231.69999999999996</v>
      </c>
    </row>
    <row r="46" spans="1:14" ht="14.4" customHeight="1" x14ac:dyDescent="0.3">
      <c r="A46" s="663" t="s">
        <v>523</v>
      </c>
      <c r="B46" s="664" t="s">
        <v>1838</v>
      </c>
      <c r="C46" s="665" t="s">
        <v>528</v>
      </c>
      <c r="D46" s="666" t="s">
        <v>1839</v>
      </c>
      <c r="E46" s="665" t="s">
        <v>545</v>
      </c>
      <c r="F46" s="666" t="s">
        <v>1844</v>
      </c>
      <c r="G46" s="665" t="s">
        <v>557</v>
      </c>
      <c r="H46" s="665" t="s">
        <v>695</v>
      </c>
      <c r="I46" s="665" t="s">
        <v>696</v>
      </c>
      <c r="J46" s="665" t="s">
        <v>697</v>
      </c>
      <c r="K46" s="665" t="s">
        <v>694</v>
      </c>
      <c r="L46" s="667">
        <v>231.7</v>
      </c>
      <c r="M46" s="667">
        <v>1</v>
      </c>
      <c r="N46" s="668">
        <v>231.7</v>
      </c>
    </row>
    <row r="47" spans="1:14" ht="14.4" customHeight="1" x14ac:dyDescent="0.3">
      <c r="A47" s="663" t="s">
        <v>523</v>
      </c>
      <c r="B47" s="664" t="s">
        <v>1838</v>
      </c>
      <c r="C47" s="665" t="s">
        <v>528</v>
      </c>
      <c r="D47" s="666" t="s">
        <v>1839</v>
      </c>
      <c r="E47" s="665" t="s">
        <v>545</v>
      </c>
      <c r="F47" s="666" t="s">
        <v>1844</v>
      </c>
      <c r="G47" s="665" t="s">
        <v>557</v>
      </c>
      <c r="H47" s="665" t="s">
        <v>698</v>
      </c>
      <c r="I47" s="665" t="s">
        <v>699</v>
      </c>
      <c r="J47" s="665" t="s">
        <v>644</v>
      </c>
      <c r="K47" s="665" t="s">
        <v>700</v>
      </c>
      <c r="L47" s="667">
        <v>157.70834617240985</v>
      </c>
      <c r="M47" s="667">
        <v>1</v>
      </c>
      <c r="N47" s="668">
        <v>157.70834617240985</v>
      </c>
    </row>
    <row r="48" spans="1:14" ht="14.4" customHeight="1" x14ac:dyDescent="0.3">
      <c r="A48" s="663" t="s">
        <v>523</v>
      </c>
      <c r="B48" s="664" t="s">
        <v>1838</v>
      </c>
      <c r="C48" s="665" t="s">
        <v>528</v>
      </c>
      <c r="D48" s="666" t="s">
        <v>1839</v>
      </c>
      <c r="E48" s="665" t="s">
        <v>545</v>
      </c>
      <c r="F48" s="666" t="s">
        <v>1844</v>
      </c>
      <c r="G48" s="665" t="s">
        <v>557</v>
      </c>
      <c r="H48" s="665" t="s">
        <v>701</v>
      </c>
      <c r="I48" s="665" t="s">
        <v>702</v>
      </c>
      <c r="J48" s="665" t="s">
        <v>703</v>
      </c>
      <c r="K48" s="665" t="s">
        <v>704</v>
      </c>
      <c r="L48" s="667">
        <v>55.25</v>
      </c>
      <c r="M48" s="667">
        <v>2</v>
      </c>
      <c r="N48" s="668">
        <v>110.5</v>
      </c>
    </row>
    <row r="49" spans="1:14" ht="14.4" customHeight="1" x14ac:dyDescent="0.3">
      <c r="A49" s="663" t="s">
        <v>523</v>
      </c>
      <c r="B49" s="664" t="s">
        <v>1838</v>
      </c>
      <c r="C49" s="665" t="s">
        <v>528</v>
      </c>
      <c r="D49" s="666" t="s">
        <v>1839</v>
      </c>
      <c r="E49" s="665" t="s">
        <v>545</v>
      </c>
      <c r="F49" s="666" t="s">
        <v>1844</v>
      </c>
      <c r="G49" s="665" t="s">
        <v>557</v>
      </c>
      <c r="H49" s="665" t="s">
        <v>705</v>
      </c>
      <c r="I49" s="665" t="s">
        <v>706</v>
      </c>
      <c r="J49" s="665" t="s">
        <v>707</v>
      </c>
      <c r="K49" s="665" t="s">
        <v>708</v>
      </c>
      <c r="L49" s="667">
        <v>29.999999999999996</v>
      </c>
      <c r="M49" s="667">
        <v>6</v>
      </c>
      <c r="N49" s="668">
        <v>179.99999999999997</v>
      </c>
    </row>
    <row r="50" spans="1:14" ht="14.4" customHeight="1" x14ac:dyDescent="0.3">
      <c r="A50" s="663" t="s">
        <v>523</v>
      </c>
      <c r="B50" s="664" t="s">
        <v>1838</v>
      </c>
      <c r="C50" s="665" t="s">
        <v>528</v>
      </c>
      <c r="D50" s="666" t="s">
        <v>1839</v>
      </c>
      <c r="E50" s="665" t="s">
        <v>545</v>
      </c>
      <c r="F50" s="666" t="s">
        <v>1844</v>
      </c>
      <c r="G50" s="665" t="s">
        <v>557</v>
      </c>
      <c r="H50" s="665" t="s">
        <v>709</v>
      </c>
      <c r="I50" s="665" t="s">
        <v>710</v>
      </c>
      <c r="J50" s="665" t="s">
        <v>711</v>
      </c>
      <c r="K50" s="665" t="s">
        <v>712</v>
      </c>
      <c r="L50" s="667">
        <v>73.790000000000006</v>
      </c>
      <c r="M50" s="667">
        <v>1</v>
      </c>
      <c r="N50" s="668">
        <v>73.790000000000006</v>
      </c>
    </row>
    <row r="51" spans="1:14" ht="14.4" customHeight="1" x14ac:dyDescent="0.3">
      <c r="A51" s="663" t="s">
        <v>523</v>
      </c>
      <c r="B51" s="664" t="s">
        <v>1838</v>
      </c>
      <c r="C51" s="665" t="s">
        <v>528</v>
      </c>
      <c r="D51" s="666" t="s">
        <v>1839</v>
      </c>
      <c r="E51" s="665" t="s">
        <v>545</v>
      </c>
      <c r="F51" s="666" t="s">
        <v>1844</v>
      </c>
      <c r="G51" s="665" t="s">
        <v>557</v>
      </c>
      <c r="H51" s="665" t="s">
        <v>713</v>
      </c>
      <c r="I51" s="665" t="s">
        <v>714</v>
      </c>
      <c r="J51" s="665" t="s">
        <v>715</v>
      </c>
      <c r="K51" s="665" t="s">
        <v>716</v>
      </c>
      <c r="L51" s="667">
        <v>84.24</v>
      </c>
      <c r="M51" s="667">
        <v>1</v>
      </c>
      <c r="N51" s="668">
        <v>84.24</v>
      </c>
    </row>
    <row r="52" spans="1:14" ht="14.4" customHeight="1" x14ac:dyDescent="0.3">
      <c r="A52" s="663" t="s">
        <v>523</v>
      </c>
      <c r="B52" s="664" t="s">
        <v>1838</v>
      </c>
      <c r="C52" s="665" t="s">
        <v>528</v>
      </c>
      <c r="D52" s="666" t="s">
        <v>1839</v>
      </c>
      <c r="E52" s="665" t="s">
        <v>545</v>
      </c>
      <c r="F52" s="666" t="s">
        <v>1844</v>
      </c>
      <c r="G52" s="665" t="s">
        <v>557</v>
      </c>
      <c r="H52" s="665" t="s">
        <v>717</v>
      </c>
      <c r="I52" s="665" t="s">
        <v>718</v>
      </c>
      <c r="J52" s="665" t="s">
        <v>719</v>
      </c>
      <c r="K52" s="665" t="s">
        <v>720</v>
      </c>
      <c r="L52" s="667">
        <v>55.46</v>
      </c>
      <c r="M52" s="667">
        <v>2</v>
      </c>
      <c r="N52" s="668">
        <v>110.92</v>
      </c>
    </row>
    <row r="53" spans="1:14" ht="14.4" customHeight="1" x14ac:dyDescent="0.3">
      <c r="A53" s="663" t="s">
        <v>523</v>
      </c>
      <c r="B53" s="664" t="s">
        <v>1838</v>
      </c>
      <c r="C53" s="665" t="s">
        <v>528</v>
      </c>
      <c r="D53" s="666" t="s">
        <v>1839</v>
      </c>
      <c r="E53" s="665" t="s">
        <v>545</v>
      </c>
      <c r="F53" s="666" t="s">
        <v>1844</v>
      </c>
      <c r="G53" s="665" t="s">
        <v>557</v>
      </c>
      <c r="H53" s="665" t="s">
        <v>721</v>
      </c>
      <c r="I53" s="665" t="s">
        <v>722</v>
      </c>
      <c r="J53" s="665" t="s">
        <v>723</v>
      </c>
      <c r="K53" s="665" t="s">
        <v>724</v>
      </c>
      <c r="L53" s="667">
        <v>38.980000000000004</v>
      </c>
      <c r="M53" s="667">
        <v>5</v>
      </c>
      <c r="N53" s="668">
        <v>194.9</v>
      </c>
    </row>
    <row r="54" spans="1:14" ht="14.4" customHeight="1" x14ac:dyDescent="0.3">
      <c r="A54" s="663" t="s">
        <v>523</v>
      </c>
      <c r="B54" s="664" t="s">
        <v>1838</v>
      </c>
      <c r="C54" s="665" t="s">
        <v>528</v>
      </c>
      <c r="D54" s="666" t="s">
        <v>1839</v>
      </c>
      <c r="E54" s="665" t="s">
        <v>545</v>
      </c>
      <c r="F54" s="666" t="s">
        <v>1844</v>
      </c>
      <c r="G54" s="665" t="s">
        <v>557</v>
      </c>
      <c r="H54" s="665" t="s">
        <v>725</v>
      </c>
      <c r="I54" s="665" t="s">
        <v>726</v>
      </c>
      <c r="J54" s="665" t="s">
        <v>655</v>
      </c>
      <c r="K54" s="665" t="s">
        <v>727</v>
      </c>
      <c r="L54" s="667">
        <v>44.589999999999996</v>
      </c>
      <c r="M54" s="667">
        <v>33</v>
      </c>
      <c r="N54" s="668">
        <v>1471.4699999999998</v>
      </c>
    </row>
    <row r="55" spans="1:14" ht="14.4" customHeight="1" x14ac:dyDescent="0.3">
      <c r="A55" s="663" t="s">
        <v>523</v>
      </c>
      <c r="B55" s="664" t="s">
        <v>1838</v>
      </c>
      <c r="C55" s="665" t="s">
        <v>528</v>
      </c>
      <c r="D55" s="666" t="s">
        <v>1839</v>
      </c>
      <c r="E55" s="665" t="s">
        <v>545</v>
      </c>
      <c r="F55" s="666" t="s">
        <v>1844</v>
      </c>
      <c r="G55" s="665" t="s">
        <v>557</v>
      </c>
      <c r="H55" s="665" t="s">
        <v>728</v>
      </c>
      <c r="I55" s="665" t="s">
        <v>729</v>
      </c>
      <c r="J55" s="665" t="s">
        <v>730</v>
      </c>
      <c r="K55" s="665" t="s">
        <v>731</v>
      </c>
      <c r="L55" s="667">
        <v>97.977323310301159</v>
      </c>
      <c r="M55" s="667">
        <v>5</v>
      </c>
      <c r="N55" s="668">
        <v>489.88661655150582</v>
      </c>
    </row>
    <row r="56" spans="1:14" ht="14.4" customHeight="1" x14ac:dyDescent="0.3">
      <c r="A56" s="663" t="s">
        <v>523</v>
      </c>
      <c r="B56" s="664" t="s">
        <v>1838</v>
      </c>
      <c r="C56" s="665" t="s">
        <v>528</v>
      </c>
      <c r="D56" s="666" t="s">
        <v>1839</v>
      </c>
      <c r="E56" s="665" t="s">
        <v>545</v>
      </c>
      <c r="F56" s="666" t="s">
        <v>1844</v>
      </c>
      <c r="G56" s="665" t="s">
        <v>557</v>
      </c>
      <c r="H56" s="665" t="s">
        <v>732</v>
      </c>
      <c r="I56" s="665" t="s">
        <v>733</v>
      </c>
      <c r="J56" s="665" t="s">
        <v>734</v>
      </c>
      <c r="K56" s="665" t="s">
        <v>735</v>
      </c>
      <c r="L56" s="667">
        <v>82.570302577672635</v>
      </c>
      <c r="M56" s="667">
        <v>3</v>
      </c>
      <c r="N56" s="668">
        <v>247.7109077330179</v>
      </c>
    </row>
    <row r="57" spans="1:14" ht="14.4" customHeight="1" x14ac:dyDescent="0.3">
      <c r="A57" s="663" t="s">
        <v>523</v>
      </c>
      <c r="B57" s="664" t="s">
        <v>1838</v>
      </c>
      <c r="C57" s="665" t="s">
        <v>528</v>
      </c>
      <c r="D57" s="666" t="s">
        <v>1839</v>
      </c>
      <c r="E57" s="665" t="s">
        <v>545</v>
      </c>
      <c r="F57" s="666" t="s">
        <v>1844</v>
      </c>
      <c r="G57" s="665" t="s">
        <v>557</v>
      </c>
      <c r="H57" s="665" t="s">
        <v>736</v>
      </c>
      <c r="I57" s="665" t="s">
        <v>737</v>
      </c>
      <c r="J57" s="665" t="s">
        <v>738</v>
      </c>
      <c r="K57" s="665" t="s">
        <v>739</v>
      </c>
      <c r="L57" s="667">
        <v>225.14421682705665</v>
      </c>
      <c r="M57" s="667">
        <v>2</v>
      </c>
      <c r="N57" s="668">
        <v>450.28843365411331</v>
      </c>
    </row>
    <row r="58" spans="1:14" ht="14.4" customHeight="1" x14ac:dyDescent="0.3">
      <c r="A58" s="663" t="s">
        <v>523</v>
      </c>
      <c r="B58" s="664" t="s">
        <v>1838</v>
      </c>
      <c r="C58" s="665" t="s">
        <v>528</v>
      </c>
      <c r="D58" s="666" t="s">
        <v>1839</v>
      </c>
      <c r="E58" s="665" t="s">
        <v>545</v>
      </c>
      <c r="F58" s="666" t="s">
        <v>1844</v>
      </c>
      <c r="G58" s="665" t="s">
        <v>557</v>
      </c>
      <c r="H58" s="665" t="s">
        <v>740</v>
      </c>
      <c r="I58" s="665" t="s">
        <v>741</v>
      </c>
      <c r="J58" s="665" t="s">
        <v>742</v>
      </c>
      <c r="K58" s="665" t="s">
        <v>743</v>
      </c>
      <c r="L58" s="667">
        <v>74.86998295598984</v>
      </c>
      <c r="M58" s="667">
        <v>18</v>
      </c>
      <c r="N58" s="668">
        <v>1347.6596932078171</v>
      </c>
    </row>
    <row r="59" spans="1:14" ht="14.4" customHeight="1" x14ac:dyDescent="0.3">
      <c r="A59" s="663" t="s">
        <v>523</v>
      </c>
      <c r="B59" s="664" t="s">
        <v>1838</v>
      </c>
      <c r="C59" s="665" t="s">
        <v>528</v>
      </c>
      <c r="D59" s="666" t="s">
        <v>1839</v>
      </c>
      <c r="E59" s="665" t="s">
        <v>545</v>
      </c>
      <c r="F59" s="666" t="s">
        <v>1844</v>
      </c>
      <c r="G59" s="665" t="s">
        <v>557</v>
      </c>
      <c r="H59" s="665" t="s">
        <v>744</v>
      </c>
      <c r="I59" s="665" t="s">
        <v>745</v>
      </c>
      <c r="J59" s="665" t="s">
        <v>746</v>
      </c>
      <c r="K59" s="665" t="s">
        <v>747</v>
      </c>
      <c r="L59" s="667">
        <v>117.41000000000003</v>
      </c>
      <c r="M59" s="667">
        <v>17</v>
      </c>
      <c r="N59" s="668">
        <v>1995.9700000000005</v>
      </c>
    </row>
    <row r="60" spans="1:14" ht="14.4" customHeight="1" x14ac:dyDescent="0.3">
      <c r="A60" s="663" t="s">
        <v>523</v>
      </c>
      <c r="B60" s="664" t="s">
        <v>1838</v>
      </c>
      <c r="C60" s="665" t="s">
        <v>528</v>
      </c>
      <c r="D60" s="666" t="s">
        <v>1839</v>
      </c>
      <c r="E60" s="665" t="s">
        <v>545</v>
      </c>
      <c r="F60" s="666" t="s">
        <v>1844</v>
      </c>
      <c r="G60" s="665" t="s">
        <v>557</v>
      </c>
      <c r="H60" s="665" t="s">
        <v>748</v>
      </c>
      <c r="I60" s="665" t="s">
        <v>749</v>
      </c>
      <c r="J60" s="665" t="s">
        <v>750</v>
      </c>
      <c r="K60" s="665" t="s">
        <v>751</v>
      </c>
      <c r="L60" s="667">
        <v>71.14</v>
      </c>
      <c r="M60" s="667">
        <v>1</v>
      </c>
      <c r="N60" s="668">
        <v>71.14</v>
      </c>
    </row>
    <row r="61" spans="1:14" ht="14.4" customHeight="1" x14ac:dyDescent="0.3">
      <c r="A61" s="663" t="s">
        <v>523</v>
      </c>
      <c r="B61" s="664" t="s">
        <v>1838</v>
      </c>
      <c r="C61" s="665" t="s">
        <v>528</v>
      </c>
      <c r="D61" s="666" t="s">
        <v>1839</v>
      </c>
      <c r="E61" s="665" t="s">
        <v>545</v>
      </c>
      <c r="F61" s="666" t="s">
        <v>1844</v>
      </c>
      <c r="G61" s="665" t="s">
        <v>557</v>
      </c>
      <c r="H61" s="665" t="s">
        <v>752</v>
      </c>
      <c r="I61" s="665" t="s">
        <v>753</v>
      </c>
      <c r="J61" s="665" t="s">
        <v>754</v>
      </c>
      <c r="K61" s="665" t="s">
        <v>755</v>
      </c>
      <c r="L61" s="667">
        <v>176.62</v>
      </c>
      <c r="M61" s="667">
        <v>2</v>
      </c>
      <c r="N61" s="668">
        <v>353.24</v>
      </c>
    </row>
    <row r="62" spans="1:14" ht="14.4" customHeight="1" x14ac:dyDescent="0.3">
      <c r="A62" s="663" t="s">
        <v>523</v>
      </c>
      <c r="B62" s="664" t="s">
        <v>1838</v>
      </c>
      <c r="C62" s="665" t="s">
        <v>528</v>
      </c>
      <c r="D62" s="666" t="s">
        <v>1839</v>
      </c>
      <c r="E62" s="665" t="s">
        <v>545</v>
      </c>
      <c r="F62" s="666" t="s">
        <v>1844</v>
      </c>
      <c r="G62" s="665" t="s">
        <v>557</v>
      </c>
      <c r="H62" s="665" t="s">
        <v>756</v>
      </c>
      <c r="I62" s="665" t="s">
        <v>757</v>
      </c>
      <c r="J62" s="665" t="s">
        <v>758</v>
      </c>
      <c r="K62" s="665" t="s">
        <v>759</v>
      </c>
      <c r="L62" s="667">
        <v>60.560474311885031</v>
      </c>
      <c r="M62" s="667">
        <v>63</v>
      </c>
      <c r="N62" s="668">
        <v>3815.3098816487568</v>
      </c>
    </row>
    <row r="63" spans="1:14" ht="14.4" customHeight="1" x14ac:dyDescent="0.3">
      <c r="A63" s="663" t="s">
        <v>523</v>
      </c>
      <c r="B63" s="664" t="s">
        <v>1838</v>
      </c>
      <c r="C63" s="665" t="s">
        <v>528</v>
      </c>
      <c r="D63" s="666" t="s">
        <v>1839</v>
      </c>
      <c r="E63" s="665" t="s">
        <v>545</v>
      </c>
      <c r="F63" s="666" t="s">
        <v>1844</v>
      </c>
      <c r="G63" s="665" t="s">
        <v>557</v>
      </c>
      <c r="H63" s="665" t="s">
        <v>760</v>
      </c>
      <c r="I63" s="665" t="s">
        <v>761</v>
      </c>
      <c r="J63" s="665" t="s">
        <v>762</v>
      </c>
      <c r="K63" s="665" t="s">
        <v>763</v>
      </c>
      <c r="L63" s="667">
        <v>70.390000000000015</v>
      </c>
      <c r="M63" s="667">
        <v>5</v>
      </c>
      <c r="N63" s="668">
        <v>351.95000000000005</v>
      </c>
    </row>
    <row r="64" spans="1:14" ht="14.4" customHeight="1" x14ac:dyDescent="0.3">
      <c r="A64" s="663" t="s">
        <v>523</v>
      </c>
      <c r="B64" s="664" t="s">
        <v>1838</v>
      </c>
      <c r="C64" s="665" t="s">
        <v>528</v>
      </c>
      <c r="D64" s="666" t="s">
        <v>1839</v>
      </c>
      <c r="E64" s="665" t="s">
        <v>545</v>
      </c>
      <c r="F64" s="666" t="s">
        <v>1844</v>
      </c>
      <c r="G64" s="665" t="s">
        <v>557</v>
      </c>
      <c r="H64" s="665" t="s">
        <v>764</v>
      </c>
      <c r="I64" s="665" t="s">
        <v>765</v>
      </c>
      <c r="J64" s="665" t="s">
        <v>766</v>
      </c>
      <c r="K64" s="665" t="s">
        <v>767</v>
      </c>
      <c r="L64" s="667">
        <v>125.2811111111111</v>
      </c>
      <c r="M64" s="667">
        <v>9</v>
      </c>
      <c r="N64" s="668">
        <v>1127.53</v>
      </c>
    </row>
    <row r="65" spans="1:14" ht="14.4" customHeight="1" x14ac:dyDescent="0.3">
      <c r="A65" s="663" t="s">
        <v>523</v>
      </c>
      <c r="B65" s="664" t="s">
        <v>1838</v>
      </c>
      <c r="C65" s="665" t="s">
        <v>528</v>
      </c>
      <c r="D65" s="666" t="s">
        <v>1839</v>
      </c>
      <c r="E65" s="665" t="s">
        <v>545</v>
      </c>
      <c r="F65" s="666" t="s">
        <v>1844</v>
      </c>
      <c r="G65" s="665" t="s">
        <v>557</v>
      </c>
      <c r="H65" s="665" t="s">
        <v>768</v>
      </c>
      <c r="I65" s="665" t="s">
        <v>769</v>
      </c>
      <c r="J65" s="665" t="s">
        <v>770</v>
      </c>
      <c r="K65" s="665" t="s">
        <v>771</v>
      </c>
      <c r="L65" s="667">
        <v>142.51499999999999</v>
      </c>
      <c r="M65" s="667">
        <v>4</v>
      </c>
      <c r="N65" s="668">
        <v>570.05999999999995</v>
      </c>
    </row>
    <row r="66" spans="1:14" ht="14.4" customHeight="1" x14ac:dyDescent="0.3">
      <c r="A66" s="663" t="s">
        <v>523</v>
      </c>
      <c r="B66" s="664" t="s">
        <v>1838</v>
      </c>
      <c r="C66" s="665" t="s">
        <v>528</v>
      </c>
      <c r="D66" s="666" t="s">
        <v>1839</v>
      </c>
      <c r="E66" s="665" t="s">
        <v>545</v>
      </c>
      <c r="F66" s="666" t="s">
        <v>1844</v>
      </c>
      <c r="G66" s="665" t="s">
        <v>557</v>
      </c>
      <c r="H66" s="665" t="s">
        <v>772</v>
      </c>
      <c r="I66" s="665" t="s">
        <v>773</v>
      </c>
      <c r="J66" s="665" t="s">
        <v>774</v>
      </c>
      <c r="K66" s="665" t="s">
        <v>775</v>
      </c>
      <c r="L66" s="667">
        <v>67.78000000000003</v>
      </c>
      <c r="M66" s="667">
        <v>1</v>
      </c>
      <c r="N66" s="668">
        <v>67.78000000000003</v>
      </c>
    </row>
    <row r="67" spans="1:14" ht="14.4" customHeight="1" x14ac:dyDescent="0.3">
      <c r="A67" s="663" t="s">
        <v>523</v>
      </c>
      <c r="B67" s="664" t="s">
        <v>1838</v>
      </c>
      <c r="C67" s="665" t="s">
        <v>528</v>
      </c>
      <c r="D67" s="666" t="s">
        <v>1839</v>
      </c>
      <c r="E67" s="665" t="s">
        <v>545</v>
      </c>
      <c r="F67" s="666" t="s">
        <v>1844</v>
      </c>
      <c r="G67" s="665" t="s">
        <v>557</v>
      </c>
      <c r="H67" s="665" t="s">
        <v>776</v>
      </c>
      <c r="I67" s="665" t="s">
        <v>777</v>
      </c>
      <c r="J67" s="665" t="s">
        <v>778</v>
      </c>
      <c r="K67" s="665" t="s">
        <v>779</v>
      </c>
      <c r="L67" s="667">
        <v>48.679999999999986</v>
      </c>
      <c r="M67" s="667">
        <v>5</v>
      </c>
      <c r="N67" s="668">
        <v>243.39999999999992</v>
      </c>
    </row>
    <row r="68" spans="1:14" ht="14.4" customHeight="1" x14ac:dyDescent="0.3">
      <c r="A68" s="663" t="s">
        <v>523</v>
      </c>
      <c r="B68" s="664" t="s">
        <v>1838</v>
      </c>
      <c r="C68" s="665" t="s">
        <v>528</v>
      </c>
      <c r="D68" s="666" t="s">
        <v>1839</v>
      </c>
      <c r="E68" s="665" t="s">
        <v>545</v>
      </c>
      <c r="F68" s="666" t="s">
        <v>1844</v>
      </c>
      <c r="G68" s="665" t="s">
        <v>557</v>
      </c>
      <c r="H68" s="665" t="s">
        <v>780</v>
      </c>
      <c r="I68" s="665" t="s">
        <v>781</v>
      </c>
      <c r="J68" s="665" t="s">
        <v>782</v>
      </c>
      <c r="K68" s="665" t="s">
        <v>783</v>
      </c>
      <c r="L68" s="667">
        <v>47.649999999999984</v>
      </c>
      <c r="M68" s="667">
        <v>1</v>
      </c>
      <c r="N68" s="668">
        <v>47.649999999999984</v>
      </c>
    </row>
    <row r="69" spans="1:14" ht="14.4" customHeight="1" x14ac:dyDescent="0.3">
      <c r="A69" s="663" t="s">
        <v>523</v>
      </c>
      <c r="B69" s="664" t="s">
        <v>1838</v>
      </c>
      <c r="C69" s="665" t="s">
        <v>528</v>
      </c>
      <c r="D69" s="666" t="s">
        <v>1839</v>
      </c>
      <c r="E69" s="665" t="s">
        <v>545</v>
      </c>
      <c r="F69" s="666" t="s">
        <v>1844</v>
      </c>
      <c r="G69" s="665" t="s">
        <v>557</v>
      </c>
      <c r="H69" s="665" t="s">
        <v>784</v>
      </c>
      <c r="I69" s="665" t="s">
        <v>785</v>
      </c>
      <c r="J69" s="665" t="s">
        <v>786</v>
      </c>
      <c r="K69" s="665" t="s">
        <v>787</v>
      </c>
      <c r="L69" s="667">
        <v>74.889999999999958</v>
      </c>
      <c r="M69" s="667">
        <v>2</v>
      </c>
      <c r="N69" s="668">
        <v>149.77999999999992</v>
      </c>
    </row>
    <row r="70" spans="1:14" ht="14.4" customHeight="1" x14ac:dyDescent="0.3">
      <c r="A70" s="663" t="s">
        <v>523</v>
      </c>
      <c r="B70" s="664" t="s">
        <v>1838</v>
      </c>
      <c r="C70" s="665" t="s">
        <v>528</v>
      </c>
      <c r="D70" s="666" t="s">
        <v>1839</v>
      </c>
      <c r="E70" s="665" t="s">
        <v>545</v>
      </c>
      <c r="F70" s="666" t="s">
        <v>1844</v>
      </c>
      <c r="G70" s="665" t="s">
        <v>557</v>
      </c>
      <c r="H70" s="665" t="s">
        <v>788</v>
      </c>
      <c r="I70" s="665" t="s">
        <v>789</v>
      </c>
      <c r="J70" s="665" t="s">
        <v>790</v>
      </c>
      <c r="K70" s="665" t="s">
        <v>791</v>
      </c>
      <c r="L70" s="667">
        <v>375.79612609000151</v>
      </c>
      <c r="M70" s="667">
        <v>3</v>
      </c>
      <c r="N70" s="668">
        <v>1127.3883782700045</v>
      </c>
    </row>
    <row r="71" spans="1:14" ht="14.4" customHeight="1" x14ac:dyDescent="0.3">
      <c r="A71" s="663" t="s">
        <v>523</v>
      </c>
      <c r="B71" s="664" t="s">
        <v>1838</v>
      </c>
      <c r="C71" s="665" t="s">
        <v>528</v>
      </c>
      <c r="D71" s="666" t="s">
        <v>1839</v>
      </c>
      <c r="E71" s="665" t="s">
        <v>545</v>
      </c>
      <c r="F71" s="666" t="s">
        <v>1844</v>
      </c>
      <c r="G71" s="665" t="s">
        <v>557</v>
      </c>
      <c r="H71" s="665" t="s">
        <v>792</v>
      </c>
      <c r="I71" s="665" t="s">
        <v>793</v>
      </c>
      <c r="J71" s="665" t="s">
        <v>794</v>
      </c>
      <c r="K71" s="665" t="s">
        <v>795</v>
      </c>
      <c r="L71" s="667">
        <v>37.840000000000032</v>
      </c>
      <c r="M71" s="667">
        <v>2</v>
      </c>
      <c r="N71" s="668">
        <v>75.680000000000064</v>
      </c>
    </row>
    <row r="72" spans="1:14" ht="14.4" customHeight="1" x14ac:dyDescent="0.3">
      <c r="A72" s="663" t="s">
        <v>523</v>
      </c>
      <c r="B72" s="664" t="s">
        <v>1838</v>
      </c>
      <c r="C72" s="665" t="s">
        <v>528</v>
      </c>
      <c r="D72" s="666" t="s">
        <v>1839</v>
      </c>
      <c r="E72" s="665" t="s">
        <v>545</v>
      </c>
      <c r="F72" s="666" t="s">
        <v>1844</v>
      </c>
      <c r="G72" s="665" t="s">
        <v>557</v>
      </c>
      <c r="H72" s="665" t="s">
        <v>796</v>
      </c>
      <c r="I72" s="665" t="s">
        <v>797</v>
      </c>
      <c r="J72" s="665" t="s">
        <v>798</v>
      </c>
      <c r="K72" s="665" t="s">
        <v>799</v>
      </c>
      <c r="L72" s="667">
        <v>60.3</v>
      </c>
      <c r="M72" s="667">
        <v>1</v>
      </c>
      <c r="N72" s="668">
        <v>60.3</v>
      </c>
    </row>
    <row r="73" spans="1:14" ht="14.4" customHeight="1" x14ac:dyDescent="0.3">
      <c r="A73" s="663" t="s">
        <v>523</v>
      </c>
      <c r="B73" s="664" t="s">
        <v>1838</v>
      </c>
      <c r="C73" s="665" t="s">
        <v>528</v>
      </c>
      <c r="D73" s="666" t="s">
        <v>1839</v>
      </c>
      <c r="E73" s="665" t="s">
        <v>545</v>
      </c>
      <c r="F73" s="666" t="s">
        <v>1844</v>
      </c>
      <c r="G73" s="665" t="s">
        <v>557</v>
      </c>
      <c r="H73" s="665" t="s">
        <v>800</v>
      </c>
      <c r="I73" s="665" t="s">
        <v>801</v>
      </c>
      <c r="J73" s="665" t="s">
        <v>802</v>
      </c>
      <c r="K73" s="665" t="s">
        <v>803</v>
      </c>
      <c r="L73" s="667">
        <v>26.28</v>
      </c>
      <c r="M73" s="667">
        <v>2</v>
      </c>
      <c r="N73" s="668">
        <v>52.56</v>
      </c>
    </row>
    <row r="74" spans="1:14" ht="14.4" customHeight="1" x14ac:dyDescent="0.3">
      <c r="A74" s="663" t="s">
        <v>523</v>
      </c>
      <c r="B74" s="664" t="s">
        <v>1838</v>
      </c>
      <c r="C74" s="665" t="s">
        <v>528</v>
      </c>
      <c r="D74" s="666" t="s">
        <v>1839</v>
      </c>
      <c r="E74" s="665" t="s">
        <v>545</v>
      </c>
      <c r="F74" s="666" t="s">
        <v>1844</v>
      </c>
      <c r="G74" s="665" t="s">
        <v>557</v>
      </c>
      <c r="H74" s="665" t="s">
        <v>804</v>
      </c>
      <c r="I74" s="665" t="s">
        <v>805</v>
      </c>
      <c r="J74" s="665" t="s">
        <v>806</v>
      </c>
      <c r="K74" s="665" t="s">
        <v>807</v>
      </c>
      <c r="L74" s="667">
        <v>152.53999999999996</v>
      </c>
      <c r="M74" s="667">
        <v>1</v>
      </c>
      <c r="N74" s="668">
        <v>152.53999999999996</v>
      </c>
    </row>
    <row r="75" spans="1:14" ht="14.4" customHeight="1" x14ac:dyDescent="0.3">
      <c r="A75" s="663" t="s">
        <v>523</v>
      </c>
      <c r="B75" s="664" t="s">
        <v>1838</v>
      </c>
      <c r="C75" s="665" t="s">
        <v>528</v>
      </c>
      <c r="D75" s="666" t="s">
        <v>1839</v>
      </c>
      <c r="E75" s="665" t="s">
        <v>545</v>
      </c>
      <c r="F75" s="666" t="s">
        <v>1844</v>
      </c>
      <c r="G75" s="665" t="s">
        <v>557</v>
      </c>
      <c r="H75" s="665" t="s">
        <v>808</v>
      </c>
      <c r="I75" s="665" t="s">
        <v>809</v>
      </c>
      <c r="J75" s="665" t="s">
        <v>810</v>
      </c>
      <c r="K75" s="665" t="s">
        <v>811</v>
      </c>
      <c r="L75" s="667">
        <v>69.068095238095239</v>
      </c>
      <c r="M75" s="667">
        <v>12</v>
      </c>
      <c r="N75" s="668">
        <v>828.81714285714281</v>
      </c>
    </row>
    <row r="76" spans="1:14" ht="14.4" customHeight="1" x14ac:dyDescent="0.3">
      <c r="A76" s="663" t="s">
        <v>523</v>
      </c>
      <c r="B76" s="664" t="s">
        <v>1838</v>
      </c>
      <c r="C76" s="665" t="s">
        <v>528</v>
      </c>
      <c r="D76" s="666" t="s">
        <v>1839</v>
      </c>
      <c r="E76" s="665" t="s">
        <v>545</v>
      </c>
      <c r="F76" s="666" t="s">
        <v>1844</v>
      </c>
      <c r="G76" s="665" t="s">
        <v>557</v>
      </c>
      <c r="H76" s="665" t="s">
        <v>812</v>
      </c>
      <c r="I76" s="665" t="s">
        <v>813</v>
      </c>
      <c r="J76" s="665" t="s">
        <v>802</v>
      </c>
      <c r="K76" s="665" t="s">
        <v>814</v>
      </c>
      <c r="L76" s="667">
        <v>58.250000000000014</v>
      </c>
      <c r="M76" s="667">
        <v>1</v>
      </c>
      <c r="N76" s="668">
        <v>58.250000000000014</v>
      </c>
    </row>
    <row r="77" spans="1:14" ht="14.4" customHeight="1" x14ac:dyDescent="0.3">
      <c r="A77" s="663" t="s">
        <v>523</v>
      </c>
      <c r="B77" s="664" t="s">
        <v>1838</v>
      </c>
      <c r="C77" s="665" t="s">
        <v>528</v>
      </c>
      <c r="D77" s="666" t="s">
        <v>1839</v>
      </c>
      <c r="E77" s="665" t="s">
        <v>545</v>
      </c>
      <c r="F77" s="666" t="s">
        <v>1844</v>
      </c>
      <c r="G77" s="665" t="s">
        <v>557</v>
      </c>
      <c r="H77" s="665" t="s">
        <v>815</v>
      </c>
      <c r="I77" s="665" t="s">
        <v>816</v>
      </c>
      <c r="J77" s="665" t="s">
        <v>817</v>
      </c>
      <c r="K77" s="665" t="s">
        <v>818</v>
      </c>
      <c r="L77" s="667">
        <v>67.389999999999986</v>
      </c>
      <c r="M77" s="667">
        <v>7</v>
      </c>
      <c r="N77" s="668">
        <v>471.7299999999999</v>
      </c>
    </row>
    <row r="78" spans="1:14" ht="14.4" customHeight="1" x14ac:dyDescent="0.3">
      <c r="A78" s="663" t="s">
        <v>523</v>
      </c>
      <c r="B78" s="664" t="s">
        <v>1838</v>
      </c>
      <c r="C78" s="665" t="s">
        <v>528</v>
      </c>
      <c r="D78" s="666" t="s">
        <v>1839</v>
      </c>
      <c r="E78" s="665" t="s">
        <v>545</v>
      </c>
      <c r="F78" s="666" t="s">
        <v>1844</v>
      </c>
      <c r="G78" s="665" t="s">
        <v>557</v>
      </c>
      <c r="H78" s="665" t="s">
        <v>819</v>
      </c>
      <c r="I78" s="665" t="s">
        <v>820</v>
      </c>
      <c r="J78" s="665" t="s">
        <v>821</v>
      </c>
      <c r="K78" s="665" t="s">
        <v>822</v>
      </c>
      <c r="L78" s="667">
        <v>31.749712529088555</v>
      </c>
      <c r="M78" s="667">
        <v>1</v>
      </c>
      <c r="N78" s="668">
        <v>31.749712529088555</v>
      </c>
    </row>
    <row r="79" spans="1:14" ht="14.4" customHeight="1" x14ac:dyDescent="0.3">
      <c r="A79" s="663" t="s">
        <v>523</v>
      </c>
      <c r="B79" s="664" t="s">
        <v>1838</v>
      </c>
      <c r="C79" s="665" t="s">
        <v>528</v>
      </c>
      <c r="D79" s="666" t="s">
        <v>1839</v>
      </c>
      <c r="E79" s="665" t="s">
        <v>545</v>
      </c>
      <c r="F79" s="666" t="s">
        <v>1844</v>
      </c>
      <c r="G79" s="665" t="s">
        <v>557</v>
      </c>
      <c r="H79" s="665" t="s">
        <v>823</v>
      </c>
      <c r="I79" s="665" t="s">
        <v>824</v>
      </c>
      <c r="J79" s="665" t="s">
        <v>825</v>
      </c>
      <c r="K79" s="665" t="s">
        <v>826</v>
      </c>
      <c r="L79" s="667">
        <v>107.89024286344575</v>
      </c>
      <c r="M79" s="667">
        <v>1</v>
      </c>
      <c r="N79" s="668">
        <v>107.89024286344575</v>
      </c>
    </row>
    <row r="80" spans="1:14" ht="14.4" customHeight="1" x14ac:dyDescent="0.3">
      <c r="A80" s="663" t="s">
        <v>523</v>
      </c>
      <c r="B80" s="664" t="s">
        <v>1838</v>
      </c>
      <c r="C80" s="665" t="s">
        <v>528</v>
      </c>
      <c r="D80" s="666" t="s">
        <v>1839</v>
      </c>
      <c r="E80" s="665" t="s">
        <v>545</v>
      </c>
      <c r="F80" s="666" t="s">
        <v>1844</v>
      </c>
      <c r="G80" s="665" t="s">
        <v>557</v>
      </c>
      <c r="H80" s="665" t="s">
        <v>827</v>
      </c>
      <c r="I80" s="665" t="s">
        <v>828</v>
      </c>
      <c r="J80" s="665" t="s">
        <v>825</v>
      </c>
      <c r="K80" s="665" t="s">
        <v>829</v>
      </c>
      <c r="L80" s="667">
        <v>45.189998179887162</v>
      </c>
      <c r="M80" s="667">
        <v>2</v>
      </c>
      <c r="N80" s="668">
        <v>90.379996359774324</v>
      </c>
    </row>
    <row r="81" spans="1:14" ht="14.4" customHeight="1" x14ac:dyDescent="0.3">
      <c r="A81" s="663" t="s">
        <v>523</v>
      </c>
      <c r="B81" s="664" t="s">
        <v>1838</v>
      </c>
      <c r="C81" s="665" t="s">
        <v>528</v>
      </c>
      <c r="D81" s="666" t="s">
        <v>1839</v>
      </c>
      <c r="E81" s="665" t="s">
        <v>545</v>
      </c>
      <c r="F81" s="666" t="s">
        <v>1844</v>
      </c>
      <c r="G81" s="665" t="s">
        <v>557</v>
      </c>
      <c r="H81" s="665" t="s">
        <v>830</v>
      </c>
      <c r="I81" s="665" t="s">
        <v>831</v>
      </c>
      <c r="J81" s="665" t="s">
        <v>832</v>
      </c>
      <c r="K81" s="665" t="s">
        <v>833</v>
      </c>
      <c r="L81" s="667">
        <v>257.17999999999989</v>
      </c>
      <c r="M81" s="667">
        <v>1</v>
      </c>
      <c r="N81" s="668">
        <v>257.17999999999989</v>
      </c>
    </row>
    <row r="82" spans="1:14" ht="14.4" customHeight="1" x14ac:dyDescent="0.3">
      <c r="A82" s="663" t="s">
        <v>523</v>
      </c>
      <c r="B82" s="664" t="s">
        <v>1838</v>
      </c>
      <c r="C82" s="665" t="s">
        <v>528</v>
      </c>
      <c r="D82" s="666" t="s">
        <v>1839</v>
      </c>
      <c r="E82" s="665" t="s">
        <v>545</v>
      </c>
      <c r="F82" s="666" t="s">
        <v>1844</v>
      </c>
      <c r="G82" s="665" t="s">
        <v>557</v>
      </c>
      <c r="H82" s="665" t="s">
        <v>834</v>
      </c>
      <c r="I82" s="665" t="s">
        <v>835</v>
      </c>
      <c r="J82" s="665" t="s">
        <v>836</v>
      </c>
      <c r="K82" s="665" t="s">
        <v>837</v>
      </c>
      <c r="L82" s="667">
        <v>18.670000000000005</v>
      </c>
      <c r="M82" s="667">
        <v>2</v>
      </c>
      <c r="N82" s="668">
        <v>37.340000000000011</v>
      </c>
    </row>
    <row r="83" spans="1:14" ht="14.4" customHeight="1" x14ac:dyDescent="0.3">
      <c r="A83" s="663" t="s">
        <v>523</v>
      </c>
      <c r="B83" s="664" t="s">
        <v>1838</v>
      </c>
      <c r="C83" s="665" t="s">
        <v>528</v>
      </c>
      <c r="D83" s="666" t="s">
        <v>1839</v>
      </c>
      <c r="E83" s="665" t="s">
        <v>545</v>
      </c>
      <c r="F83" s="666" t="s">
        <v>1844</v>
      </c>
      <c r="G83" s="665" t="s">
        <v>557</v>
      </c>
      <c r="H83" s="665" t="s">
        <v>838</v>
      </c>
      <c r="I83" s="665" t="s">
        <v>839</v>
      </c>
      <c r="J83" s="665" t="s">
        <v>840</v>
      </c>
      <c r="K83" s="665" t="s">
        <v>841</v>
      </c>
      <c r="L83" s="667">
        <v>34.669632292725503</v>
      </c>
      <c r="M83" s="667">
        <v>2</v>
      </c>
      <c r="N83" s="668">
        <v>69.339264585451005</v>
      </c>
    </row>
    <row r="84" spans="1:14" ht="14.4" customHeight="1" x14ac:dyDescent="0.3">
      <c r="A84" s="663" t="s">
        <v>523</v>
      </c>
      <c r="B84" s="664" t="s">
        <v>1838</v>
      </c>
      <c r="C84" s="665" t="s">
        <v>528</v>
      </c>
      <c r="D84" s="666" t="s">
        <v>1839</v>
      </c>
      <c r="E84" s="665" t="s">
        <v>545</v>
      </c>
      <c r="F84" s="666" t="s">
        <v>1844</v>
      </c>
      <c r="G84" s="665" t="s">
        <v>557</v>
      </c>
      <c r="H84" s="665" t="s">
        <v>842</v>
      </c>
      <c r="I84" s="665" t="s">
        <v>843</v>
      </c>
      <c r="J84" s="665" t="s">
        <v>844</v>
      </c>
      <c r="K84" s="665" t="s">
        <v>845</v>
      </c>
      <c r="L84" s="667">
        <v>115.67</v>
      </c>
      <c r="M84" s="667">
        <v>1</v>
      </c>
      <c r="N84" s="668">
        <v>115.67</v>
      </c>
    </row>
    <row r="85" spans="1:14" ht="14.4" customHeight="1" x14ac:dyDescent="0.3">
      <c r="A85" s="663" t="s">
        <v>523</v>
      </c>
      <c r="B85" s="664" t="s">
        <v>1838</v>
      </c>
      <c r="C85" s="665" t="s">
        <v>528</v>
      </c>
      <c r="D85" s="666" t="s">
        <v>1839</v>
      </c>
      <c r="E85" s="665" t="s">
        <v>545</v>
      </c>
      <c r="F85" s="666" t="s">
        <v>1844</v>
      </c>
      <c r="G85" s="665" t="s">
        <v>557</v>
      </c>
      <c r="H85" s="665" t="s">
        <v>846</v>
      </c>
      <c r="I85" s="665" t="s">
        <v>847</v>
      </c>
      <c r="J85" s="665" t="s">
        <v>836</v>
      </c>
      <c r="K85" s="665" t="s">
        <v>848</v>
      </c>
      <c r="L85" s="667">
        <v>27.624426405983343</v>
      </c>
      <c r="M85" s="667">
        <v>18</v>
      </c>
      <c r="N85" s="668">
        <v>497.23967530770017</v>
      </c>
    </row>
    <row r="86" spans="1:14" ht="14.4" customHeight="1" x14ac:dyDescent="0.3">
      <c r="A86" s="663" t="s">
        <v>523</v>
      </c>
      <c r="B86" s="664" t="s">
        <v>1838</v>
      </c>
      <c r="C86" s="665" t="s">
        <v>528</v>
      </c>
      <c r="D86" s="666" t="s">
        <v>1839</v>
      </c>
      <c r="E86" s="665" t="s">
        <v>545</v>
      </c>
      <c r="F86" s="666" t="s">
        <v>1844</v>
      </c>
      <c r="G86" s="665" t="s">
        <v>557</v>
      </c>
      <c r="H86" s="665" t="s">
        <v>849</v>
      </c>
      <c r="I86" s="665" t="s">
        <v>850</v>
      </c>
      <c r="J86" s="665" t="s">
        <v>851</v>
      </c>
      <c r="K86" s="665" t="s">
        <v>852</v>
      </c>
      <c r="L86" s="667">
        <v>40.519942935525037</v>
      </c>
      <c r="M86" s="667">
        <v>1</v>
      </c>
      <c r="N86" s="668">
        <v>40.519942935525037</v>
      </c>
    </row>
    <row r="87" spans="1:14" ht="14.4" customHeight="1" x14ac:dyDescent="0.3">
      <c r="A87" s="663" t="s">
        <v>523</v>
      </c>
      <c r="B87" s="664" t="s">
        <v>1838</v>
      </c>
      <c r="C87" s="665" t="s">
        <v>528</v>
      </c>
      <c r="D87" s="666" t="s">
        <v>1839</v>
      </c>
      <c r="E87" s="665" t="s">
        <v>545</v>
      </c>
      <c r="F87" s="666" t="s">
        <v>1844</v>
      </c>
      <c r="G87" s="665" t="s">
        <v>557</v>
      </c>
      <c r="H87" s="665" t="s">
        <v>853</v>
      </c>
      <c r="I87" s="665" t="s">
        <v>854</v>
      </c>
      <c r="J87" s="665" t="s">
        <v>855</v>
      </c>
      <c r="K87" s="665"/>
      <c r="L87" s="667">
        <v>88.99</v>
      </c>
      <c r="M87" s="667">
        <v>1</v>
      </c>
      <c r="N87" s="668">
        <v>88.99</v>
      </c>
    </row>
    <row r="88" spans="1:14" ht="14.4" customHeight="1" x14ac:dyDescent="0.3">
      <c r="A88" s="663" t="s">
        <v>523</v>
      </c>
      <c r="B88" s="664" t="s">
        <v>1838</v>
      </c>
      <c r="C88" s="665" t="s">
        <v>528</v>
      </c>
      <c r="D88" s="666" t="s">
        <v>1839</v>
      </c>
      <c r="E88" s="665" t="s">
        <v>545</v>
      </c>
      <c r="F88" s="666" t="s">
        <v>1844</v>
      </c>
      <c r="G88" s="665" t="s">
        <v>557</v>
      </c>
      <c r="H88" s="665" t="s">
        <v>856</v>
      </c>
      <c r="I88" s="665" t="s">
        <v>856</v>
      </c>
      <c r="J88" s="665" t="s">
        <v>857</v>
      </c>
      <c r="K88" s="665" t="s">
        <v>858</v>
      </c>
      <c r="L88" s="667">
        <v>94.25</v>
      </c>
      <c r="M88" s="667">
        <v>3</v>
      </c>
      <c r="N88" s="668">
        <v>282.75</v>
      </c>
    </row>
    <row r="89" spans="1:14" ht="14.4" customHeight="1" x14ac:dyDescent="0.3">
      <c r="A89" s="663" t="s">
        <v>523</v>
      </c>
      <c r="B89" s="664" t="s">
        <v>1838</v>
      </c>
      <c r="C89" s="665" t="s">
        <v>528</v>
      </c>
      <c r="D89" s="666" t="s">
        <v>1839</v>
      </c>
      <c r="E89" s="665" t="s">
        <v>545</v>
      </c>
      <c r="F89" s="666" t="s">
        <v>1844</v>
      </c>
      <c r="G89" s="665" t="s">
        <v>557</v>
      </c>
      <c r="H89" s="665" t="s">
        <v>859</v>
      </c>
      <c r="I89" s="665" t="s">
        <v>860</v>
      </c>
      <c r="J89" s="665" t="s">
        <v>598</v>
      </c>
      <c r="K89" s="665" t="s">
        <v>861</v>
      </c>
      <c r="L89" s="667">
        <v>42.239999999999995</v>
      </c>
      <c r="M89" s="667">
        <v>1</v>
      </c>
      <c r="N89" s="668">
        <v>42.239999999999995</v>
      </c>
    </row>
    <row r="90" spans="1:14" ht="14.4" customHeight="1" x14ac:dyDescent="0.3">
      <c r="A90" s="663" t="s">
        <v>523</v>
      </c>
      <c r="B90" s="664" t="s">
        <v>1838</v>
      </c>
      <c r="C90" s="665" t="s">
        <v>528</v>
      </c>
      <c r="D90" s="666" t="s">
        <v>1839</v>
      </c>
      <c r="E90" s="665" t="s">
        <v>545</v>
      </c>
      <c r="F90" s="666" t="s">
        <v>1844</v>
      </c>
      <c r="G90" s="665" t="s">
        <v>557</v>
      </c>
      <c r="H90" s="665" t="s">
        <v>862</v>
      </c>
      <c r="I90" s="665" t="s">
        <v>863</v>
      </c>
      <c r="J90" s="665" t="s">
        <v>864</v>
      </c>
      <c r="K90" s="665" t="s">
        <v>579</v>
      </c>
      <c r="L90" s="667">
        <v>123.42027782191558</v>
      </c>
      <c r="M90" s="667">
        <v>1</v>
      </c>
      <c r="N90" s="668">
        <v>123.42027782191558</v>
      </c>
    </row>
    <row r="91" spans="1:14" ht="14.4" customHeight="1" x14ac:dyDescent="0.3">
      <c r="A91" s="663" t="s">
        <v>523</v>
      </c>
      <c r="B91" s="664" t="s">
        <v>1838</v>
      </c>
      <c r="C91" s="665" t="s">
        <v>528</v>
      </c>
      <c r="D91" s="666" t="s">
        <v>1839</v>
      </c>
      <c r="E91" s="665" t="s">
        <v>545</v>
      </c>
      <c r="F91" s="666" t="s">
        <v>1844</v>
      </c>
      <c r="G91" s="665" t="s">
        <v>557</v>
      </c>
      <c r="H91" s="665" t="s">
        <v>865</v>
      </c>
      <c r="I91" s="665" t="s">
        <v>866</v>
      </c>
      <c r="J91" s="665" t="s">
        <v>632</v>
      </c>
      <c r="K91" s="665" t="s">
        <v>867</v>
      </c>
      <c r="L91" s="667">
        <v>52.989680002323517</v>
      </c>
      <c r="M91" s="667">
        <v>4</v>
      </c>
      <c r="N91" s="668">
        <v>211.95872000929407</v>
      </c>
    </row>
    <row r="92" spans="1:14" ht="14.4" customHeight="1" x14ac:dyDescent="0.3">
      <c r="A92" s="663" t="s">
        <v>523</v>
      </c>
      <c r="B92" s="664" t="s">
        <v>1838</v>
      </c>
      <c r="C92" s="665" t="s">
        <v>528</v>
      </c>
      <c r="D92" s="666" t="s">
        <v>1839</v>
      </c>
      <c r="E92" s="665" t="s">
        <v>545</v>
      </c>
      <c r="F92" s="666" t="s">
        <v>1844</v>
      </c>
      <c r="G92" s="665" t="s">
        <v>557</v>
      </c>
      <c r="H92" s="665" t="s">
        <v>868</v>
      </c>
      <c r="I92" s="665" t="s">
        <v>869</v>
      </c>
      <c r="J92" s="665" t="s">
        <v>870</v>
      </c>
      <c r="K92" s="665" t="s">
        <v>871</v>
      </c>
      <c r="L92" s="667">
        <v>65.250000000000028</v>
      </c>
      <c r="M92" s="667">
        <v>3</v>
      </c>
      <c r="N92" s="668">
        <v>195.75000000000009</v>
      </c>
    </row>
    <row r="93" spans="1:14" ht="14.4" customHeight="1" x14ac:dyDescent="0.3">
      <c r="A93" s="663" t="s">
        <v>523</v>
      </c>
      <c r="B93" s="664" t="s">
        <v>1838</v>
      </c>
      <c r="C93" s="665" t="s">
        <v>528</v>
      </c>
      <c r="D93" s="666" t="s">
        <v>1839</v>
      </c>
      <c r="E93" s="665" t="s">
        <v>545</v>
      </c>
      <c r="F93" s="666" t="s">
        <v>1844</v>
      </c>
      <c r="G93" s="665" t="s">
        <v>557</v>
      </c>
      <c r="H93" s="665" t="s">
        <v>872</v>
      </c>
      <c r="I93" s="665" t="s">
        <v>873</v>
      </c>
      <c r="J93" s="665" t="s">
        <v>874</v>
      </c>
      <c r="K93" s="665" t="s">
        <v>875</v>
      </c>
      <c r="L93" s="667">
        <v>112.58999999999999</v>
      </c>
      <c r="M93" s="667">
        <v>1</v>
      </c>
      <c r="N93" s="668">
        <v>112.58999999999999</v>
      </c>
    </row>
    <row r="94" spans="1:14" ht="14.4" customHeight="1" x14ac:dyDescent="0.3">
      <c r="A94" s="663" t="s">
        <v>523</v>
      </c>
      <c r="B94" s="664" t="s">
        <v>1838</v>
      </c>
      <c r="C94" s="665" t="s">
        <v>528</v>
      </c>
      <c r="D94" s="666" t="s">
        <v>1839</v>
      </c>
      <c r="E94" s="665" t="s">
        <v>545</v>
      </c>
      <c r="F94" s="666" t="s">
        <v>1844</v>
      </c>
      <c r="G94" s="665" t="s">
        <v>557</v>
      </c>
      <c r="H94" s="665" t="s">
        <v>876</v>
      </c>
      <c r="I94" s="665" t="s">
        <v>877</v>
      </c>
      <c r="J94" s="665" t="s">
        <v>878</v>
      </c>
      <c r="K94" s="665" t="s">
        <v>879</v>
      </c>
      <c r="L94" s="667">
        <v>1592.8</v>
      </c>
      <c r="M94" s="667">
        <v>1.5</v>
      </c>
      <c r="N94" s="668">
        <v>2389.1999999999998</v>
      </c>
    </row>
    <row r="95" spans="1:14" ht="14.4" customHeight="1" x14ac:dyDescent="0.3">
      <c r="A95" s="663" t="s">
        <v>523</v>
      </c>
      <c r="B95" s="664" t="s">
        <v>1838</v>
      </c>
      <c r="C95" s="665" t="s">
        <v>528</v>
      </c>
      <c r="D95" s="666" t="s">
        <v>1839</v>
      </c>
      <c r="E95" s="665" t="s">
        <v>545</v>
      </c>
      <c r="F95" s="666" t="s">
        <v>1844</v>
      </c>
      <c r="G95" s="665" t="s">
        <v>557</v>
      </c>
      <c r="H95" s="665" t="s">
        <v>880</v>
      </c>
      <c r="I95" s="665" t="s">
        <v>881</v>
      </c>
      <c r="J95" s="665" t="s">
        <v>882</v>
      </c>
      <c r="K95" s="665" t="s">
        <v>883</v>
      </c>
      <c r="L95" s="667">
        <v>71.449999999999989</v>
      </c>
      <c r="M95" s="667">
        <v>1</v>
      </c>
      <c r="N95" s="668">
        <v>71.449999999999989</v>
      </c>
    </row>
    <row r="96" spans="1:14" ht="14.4" customHeight="1" x14ac:dyDescent="0.3">
      <c r="A96" s="663" t="s">
        <v>523</v>
      </c>
      <c r="B96" s="664" t="s">
        <v>1838</v>
      </c>
      <c r="C96" s="665" t="s">
        <v>528</v>
      </c>
      <c r="D96" s="666" t="s">
        <v>1839</v>
      </c>
      <c r="E96" s="665" t="s">
        <v>545</v>
      </c>
      <c r="F96" s="666" t="s">
        <v>1844</v>
      </c>
      <c r="G96" s="665" t="s">
        <v>557</v>
      </c>
      <c r="H96" s="665" t="s">
        <v>884</v>
      </c>
      <c r="I96" s="665" t="s">
        <v>885</v>
      </c>
      <c r="J96" s="665" t="s">
        <v>886</v>
      </c>
      <c r="K96" s="665" t="s">
        <v>887</v>
      </c>
      <c r="L96" s="667">
        <v>66.540000000000006</v>
      </c>
      <c r="M96" s="667">
        <v>1</v>
      </c>
      <c r="N96" s="668">
        <v>66.540000000000006</v>
      </c>
    </row>
    <row r="97" spans="1:14" ht="14.4" customHeight="1" x14ac:dyDescent="0.3">
      <c r="A97" s="663" t="s">
        <v>523</v>
      </c>
      <c r="B97" s="664" t="s">
        <v>1838</v>
      </c>
      <c r="C97" s="665" t="s">
        <v>528</v>
      </c>
      <c r="D97" s="666" t="s">
        <v>1839</v>
      </c>
      <c r="E97" s="665" t="s">
        <v>545</v>
      </c>
      <c r="F97" s="666" t="s">
        <v>1844</v>
      </c>
      <c r="G97" s="665" t="s">
        <v>557</v>
      </c>
      <c r="H97" s="665" t="s">
        <v>888</v>
      </c>
      <c r="I97" s="665" t="s">
        <v>889</v>
      </c>
      <c r="J97" s="665" t="s">
        <v>890</v>
      </c>
      <c r="K97" s="665" t="s">
        <v>891</v>
      </c>
      <c r="L97" s="667">
        <v>58.760000000000026</v>
      </c>
      <c r="M97" s="667">
        <v>3</v>
      </c>
      <c r="N97" s="668">
        <v>176.28000000000009</v>
      </c>
    </row>
    <row r="98" spans="1:14" ht="14.4" customHeight="1" x14ac:dyDescent="0.3">
      <c r="A98" s="663" t="s">
        <v>523</v>
      </c>
      <c r="B98" s="664" t="s">
        <v>1838</v>
      </c>
      <c r="C98" s="665" t="s">
        <v>528</v>
      </c>
      <c r="D98" s="666" t="s">
        <v>1839</v>
      </c>
      <c r="E98" s="665" t="s">
        <v>545</v>
      </c>
      <c r="F98" s="666" t="s">
        <v>1844</v>
      </c>
      <c r="G98" s="665" t="s">
        <v>557</v>
      </c>
      <c r="H98" s="665" t="s">
        <v>892</v>
      </c>
      <c r="I98" s="665" t="s">
        <v>893</v>
      </c>
      <c r="J98" s="665" t="s">
        <v>894</v>
      </c>
      <c r="K98" s="665" t="s">
        <v>895</v>
      </c>
      <c r="L98" s="667">
        <v>107.66</v>
      </c>
      <c r="M98" s="667">
        <v>1</v>
      </c>
      <c r="N98" s="668">
        <v>107.66</v>
      </c>
    </row>
    <row r="99" spans="1:14" ht="14.4" customHeight="1" x14ac:dyDescent="0.3">
      <c r="A99" s="663" t="s">
        <v>523</v>
      </c>
      <c r="B99" s="664" t="s">
        <v>1838</v>
      </c>
      <c r="C99" s="665" t="s">
        <v>528</v>
      </c>
      <c r="D99" s="666" t="s">
        <v>1839</v>
      </c>
      <c r="E99" s="665" t="s">
        <v>545</v>
      </c>
      <c r="F99" s="666" t="s">
        <v>1844</v>
      </c>
      <c r="G99" s="665" t="s">
        <v>557</v>
      </c>
      <c r="H99" s="665" t="s">
        <v>896</v>
      </c>
      <c r="I99" s="665" t="s">
        <v>897</v>
      </c>
      <c r="J99" s="665" t="s">
        <v>898</v>
      </c>
      <c r="K99" s="665" t="s">
        <v>899</v>
      </c>
      <c r="L99" s="667">
        <v>1465.6179776334902</v>
      </c>
      <c r="M99" s="667">
        <v>3</v>
      </c>
      <c r="N99" s="668">
        <v>4396.8539329004707</v>
      </c>
    </row>
    <row r="100" spans="1:14" ht="14.4" customHeight="1" x14ac:dyDescent="0.3">
      <c r="A100" s="663" t="s">
        <v>523</v>
      </c>
      <c r="B100" s="664" t="s">
        <v>1838</v>
      </c>
      <c r="C100" s="665" t="s">
        <v>528</v>
      </c>
      <c r="D100" s="666" t="s">
        <v>1839</v>
      </c>
      <c r="E100" s="665" t="s">
        <v>545</v>
      </c>
      <c r="F100" s="666" t="s">
        <v>1844</v>
      </c>
      <c r="G100" s="665" t="s">
        <v>557</v>
      </c>
      <c r="H100" s="665" t="s">
        <v>900</v>
      </c>
      <c r="I100" s="665" t="s">
        <v>901</v>
      </c>
      <c r="J100" s="665" t="s">
        <v>655</v>
      </c>
      <c r="K100" s="665" t="s">
        <v>902</v>
      </c>
      <c r="L100" s="667">
        <v>56.880209181337712</v>
      </c>
      <c r="M100" s="667">
        <v>26</v>
      </c>
      <c r="N100" s="668">
        <v>1478.8854387147805</v>
      </c>
    </row>
    <row r="101" spans="1:14" ht="14.4" customHeight="1" x14ac:dyDescent="0.3">
      <c r="A101" s="663" t="s">
        <v>523</v>
      </c>
      <c r="B101" s="664" t="s">
        <v>1838</v>
      </c>
      <c r="C101" s="665" t="s">
        <v>528</v>
      </c>
      <c r="D101" s="666" t="s">
        <v>1839</v>
      </c>
      <c r="E101" s="665" t="s">
        <v>545</v>
      </c>
      <c r="F101" s="666" t="s">
        <v>1844</v>
      </c>
      <c r="G101" s="665" t="s">
        <v>557</v>
      </c>
      <c r="H101" s="665" t="s">
        <v>903</v>
      </c>
      <c r="I101" s="665" t="s">
        <v>904</v>
      </c>
      <c r="J101" s="665" t="s">
        <v>905</v>
      </c>
      <c r="K101" s="665" t="s">
        <v>906</v>
      </c>
      <c r="L101" s="667">
        <v>60.360000000000063</v>
      </c>
      <c r="M101" s="667">
        <v>1</v>
      </c>
      <c r="N101" s="668">
        <v>60.360000000000063</v>
      </c>
    </row>
    <row r="102" spans="1:14" ht="14.4" customHeight="1" x14ac:dyDescent="0.3">
      <c r="A102" s="663" t="s">
        <v>523</v>
      </c>
      <c r="B102" s="664" t="s">
        <v>1838</v>
      </c>
      <c r="C102" s="665" t="s">
        <v>528</v>
      </c>
      <c r="D102" s="666" t="s">
        <v>1839</v>
      </c>
      <c r="E102" s="665" t="s">
        <v>545</v>
      </c>
      <c r="F102" s="666" t="s">
        <v>1844</v>
      </c>
      <c r="G102" s="665" t="s">
        <v>557</v>
      </c>
      <c r="H102" s="665" t="s">
        <v>907</v>
      </c>
      <c r="I102" s="665" t="s">
        <v>908</v>
      </c>
      <c r="J102" s="665" t="s">
        <v>909</v>
      </c>
      <c r="K102" s="665" t="s">
        <v>910</v>
      </c>
      <c r="L102" s="667">
        <v>1057.1223796070603</v>
      </c>
      <c r="M102" s="667">
        <v>1</v>
      </c>
      <c r="N102" s="668">
        <v>1057.1223796070603</v>
      </c>
    </row>
    <row r="103" spans="1:14" ht="14.4" customHeight="1" x14ac:dyDescent="0.3">
      <c r="A103" s="663" t="s">
        <v>523</v>
      </c>
      <c r="B103" s="664" t="s">
        <v>1838</v>
      </c>
      <c r="C103" s="665" t="s">
        <v>528</v>
      </c>
      <c r="D103" s="666" t="s">
        <v>1839</v>
      </c>
      <c r="E103" s="665" t="s">
        <v>545</v>
      </c>
      <c r="F103" s="666" t="s">
        <v>1844</v>
      </c>
      <c r="G103" s="665" t="s">
        <v>557</v>
      </c>
      <c r="H103" s="665" t="s">
        <v>911</v>
      </c>
      <c r="I103" s="665" t="s">
        <v>912</v>
      </c>
      <c r="J103" s="665" t="s">
        <v>913</v>
      </c>
      <c r="K103" s="665" t="s">
        <v>914</v>
      </c>
      <c r="L103" s="667">
        <v>188.88</v>
      </c>
      <c r="M103" s="667">
        <v>5</v>
      </c>
      <c r="N103" s="668">
        <v>944.4</v>
      </c>
    </row>
    <row r="104" spans="1:14" ht="14.4" customHeight="1" x14ac:dyDescent="0.3">
      <c r="A104" s="663" t="s">
        <v>523</v>
      </c>
      <c r="B104" s="664" t="s">
        <v>1838</v>
      </c>
      <c r="C104" s="665" t="s">
        <v>528</v>
      </c>
      <c r="D104" s="666" t="s">
        <v>1839</v>
      </c>
      <c r="E104" s="665" t="s">
        <v>545</v>
      </c>
      <c r="F104" s="666" t="s">
        <v>1844</v>
      </c>
      <c r="G104" s="665" t="s">
        <v>557</v>
      </c>
      <c r="H104" s="665" t="s">
        <v>915</v>
      </c>
      <c r="I104" s="665" t="s">
        <v>916</v>
      </c>
      <c r="J104" s="665" t="s">
        <v>917</v>
      </c>
      <c r="K104" s="665" t="s">
        <v>918</v>
      </c>
      <c r="L104" s="667">
        <v>371.22999999999996</v>
      </c>
      <c r="M104" s="667">
        <v>4</v>
      </c>
      <c r="N104" s="668">
        <v>1484.9199999999998</v>
      </c>
    </row>
    <row r="105" spans="1:14" ht="14.4" customHeight="1" x14ac:dyDescent="0.3">
      <c r="A105" s="663" t="s">
        <v>523</v>
      </c>
      <c r="B105" s="664" t="s">
        <v>1838</v>
      </c>
      <c r="C105" s="665" t="s">
        <v>528</v>
      </c>
      <c r="D105" s="666" t="s">
        <v>1839</v>
      </c>
      <c r="E105" s="665" t="s">
        <v>545</v>
      </c>
      <c r="F105" s="666" t="s">
        <v>1844</v>
      </c>
      <c r="G105" s="665" t="s">
        <v>557</v>
      </c>
      <c r="H105" s="665" t="s">
        <v>919</v>
      </c>
      <c r="I105" s="665" t="s">
        <v>919</v>
      </c>
      <c r="J105" s="665" t="s">
        <v>920</v>
      </c>
      <c r="K105" s="665" t="s">
        <v>921</v>
      </c>
      <c r="L105" s="667">
        <v>240.91</v>
      </c>
      <c r="M105" s="667">
        <v>1</v>
      </c>
      <c r="N105" s="668">
        <v>240.91</v>
      </c>
    </row>
    <row r="106" spans="1:14" ht="14.4" customHeight="1" x14ac:dyDescent="0.3">
      <c r="A106" s="663" t="s">
        <v>523</v>
      </c>
      <c r="B106" s="664" t="s">
        <v>1838</v>
      </c>
      <c r="C106" s="665" t="s">
        <v>528</v>
      </c>
      <c r="D106" s="666" t="s">
        <v>1839</v>
      </c>
      <c r="E106" s="665" t="s">
        <v>545</v>
      </c>
      <c r="F106" s="666" t="s">
        <v>1844</v>
      </c>
      <c r="G106" s="665" t="s">
        <v>557</v>
      </c>
      <c r="H106" s="665" t="s">
        <v>922</v>
      </c>
      <c r="I106" s="665" t="s">
        <v>923</v>
      </c>
      <c r="J106" s="665" t="s">
        <v>924</v>
      </c>
      <c r="K106" s="665" t="s">
        <v>925</v>
      </c>
      <c r="L106" s="667">
        <v>475.59499999999991</v>
      </c>
      <c r="M106" s="667">
        <v>4</v>
      </c>
      <c r="N106" s="668">
        <v>1902.3799999999997</v>
      </c>
    </row>
    <row r="107" spans="1:14" ht="14.4" customHeight="1" x14ac:dyDescent="0.3">
      <c r="A107" s="663" t="s">
        <v>523</v>
      </c>
      <c r="B107" s="664" t="s">
        <v>1838</v>
      </c>
      <c r="C107" s="665" t="s">
        <v>528</v>
      </c>
      <c r="D107" s="666" t="s">
        <v>1839</v>
      </c>
      <c r="E107" s="665" t="s">
        <v>545</v>
      </c>
      <c r="F107" s="666" t="s">
        <v>1844</v>
      </c>
      <c r="G107" s="665" t="s">
        <v>557</v>
      </c>
      <c r="H107" s="665" t="s">
        <v>926</v>
      </c>
      <c r="I107" s="665" t="s">
        <v>927</v>
      </c>
      <c r="J107" s="665" t="s">
        <v>682</v>
      </c>
      <c r="K107" s="665" t="s">
        <v>743</v>
      </c>
      <c r="L107" s="667">
        <v>70.040000000000006</v>
      </c>
      <c r="M107" s="667">
        <v>2</v>
      </c>
      <c r="N107" s="668">
        <v>140.08000000000001</v>
      </c>
    </row>
    <row r="108" spans="1:14" ht="14.4" customHeight="1" x14ac:dyDescent="0.3">
      <c r="A108" s="663" t="s">
        <v>523</v>
      </c>
      <c r="B108" s="664" t="s">
        <v>1838</v>
      </c>
      <c r="C108" s="665" t="s">
        <v>528</v>
      </c>
      <c r="D108" s="666" t="s">
        <v>1839</v>
      </c>
      <c r="E108" s="665" t="s">
        <v>545</v>
      </c>
      <c r="F108" s="666" t="s">
        <v>1844</v>
      </c>
      <c r="G108" s="665" t="s">
        <v>557</v>
      </c>
      <c r="H108" s="665" t="s">
        <v>928</v>
      </c>
      <c r="I108" s="665" t="s">
        <v>929</v>
      </c>
      <c r="J108" s="665" t="s">
        <v>930</v>
      </c>
      <c r="K108" s="665" t="s">
        <v>931</v>
      </c>
      <c r="L108" s="667">
        <v>67.989999999999981</v>
      </c>
      <c r="M108" s="667">
        <v>1</v>
      </c>
      <c r="N108" s="668">
        <v>67.989999999999981</v>
      </c>
    </row>
    <row r="109" spans="1:14" ht="14.4" customHeight="1" x14ac:dyDescent="0.3">
      <c r="A109" s="663" t="s">
        <v>523</v>
      </c>
      <c r="B109" s="664" t="s">
        <v>1838</v>
      </c>
      <c r="C109" s="665" t="s">
        <v>528</v>
      </c>
      <c r="D109" s="666" t="s">
        <v>1839</v>
      </c>
      <c r="E109" s="665" t="s">
        <v>545</v>
      </c>
      <c r="F109" s="666" t="s">
        <v>1844</v>
      </c>
      <c r="G109" s="665" t="s">
        <v>557</v>
      </c>
      <c r="H109" s="665" t="s">
        <v>932</v>
      </c>
      <c r="I109" s="665" t="s">
        <v>933</v>
      </c>
      <c r="J109" s="665" t="s">
        <v>934</v>
      </c>
      <c r="K109" s="665" t="s">
        <v>935</v>
      </c>
      <c r="L109" s="667">
        <v>66.080000000000013</v>
      </c>
      <c r="M109" s="667">
        <v>3</v>
      </c>
      <c r="N109" s="668">
        <v>198.24000000000004</v>
      </c>
    </row>
    <row r="110" spans="1:14" ht="14.4" customHeight="1" x14ac:dyDescent="0.3">
      <c r="A110" s="663" t="s">
        <v>523</v>
      </c>
      <c r="B110" s="664" t="s">
        <v>1838</v>
      </c>
      <c r="C110" s="665" t="s">
        <v>528</v>
      </c>
      <c r="D110" s="666" t="s">
        <v>1839</v>
      </c>
      <c r="E110" s="665" t="s">
        <v>545</v>
      </c>
      <c r="F110" s="666" t="s">
        <v>1844</v>
      </c>
      <c r="G110" s="665" t="s">
        <v>557</v>
      </c>
      <c r="H110" s="665" t="s">
        <v>936</v>
      </c>
      <c r="I110" s="665" t="s">
        <v>937</v>
      </c>
      <c r="J110" s="665" t="s">
        <v>938</v>
      </c>
      <c r="K110" s="665" t="s">
        <v>939</v>
      </c>
      <c r="L110" s="667">
        <v>46.710000000000015</v>
      </c>
      <c r="M110" s="667">
        <v>2</v>
      </c>
      <c r="N110" s="668">
        <v>93.42000000000003</v>
      </c>
    </row>
    <row r="111" spans="1:14" ht="14.4" customHeight="1" x14ac:dyDescent="0.3">
      <c r="A111" s="663" t="s">
        <v>523</v>
      </c>
      <c r="B111" s="664" t="s">
        <v>1838</v>
      </c>
      <c r="C111" s="665" t="s">
        <v>528</v>
      </c>
      <c r="D111" s="666" t="s">
        <v>1839</v>
      </c>
      <c r="E111" s="665" t="s">
        <v>545</v>
      </c>
      <c r="F111" s="666" t="s">
        <v>1844</v>
      </c>
      <c r="G111" s="665" t="s">
        <v>557</v>
      </c>
      <c r="H111" s="665" t="s">
        <v>940</v>
      </c>
      <c r="I111" s="665" t="s">
        <v>854</v>
      </c>
      <c r="J111" s="665" t="s">
        <v>941</v>
      </c>
      <c r="K111" s="665"/>
      <c r="L111" s="667">
        <v>116.07999999999997</v>
      </c>
      <c r="M111" s="667">
        <v>1</v>
      </c>
      <c r="N111" s="668">
        <v>116.07999999999997</v>
      </c>
    </row>
    <row r="112" spans="1:14" ht="14.4" customHeight="1" x14ac:dyDescent="0.3">
      <c r="A112" s="663" t="s">
        <v>523</v>
      </c>
      <c r="B112" s="664" t="s">
        <v>1838</v>
      </c>
      <c r="C112" s="665" t="s">
        <v>528</v>
      </c>
      <c r="D112" s="666" t="s">
        <v>1839</v>
      </c>
      <c r="E112" s="665" t="s">
        <v>545</v>
      </c>
      <c r="F112" s="666" t="s">
        <v>1844</v>
      </c>
      <c r="G112" s="665" t="s">
        <v>557</v>
      </c>
      <c r="H112" s="665" t="s">
        <v>942</v>
      </c>
      <c r="I112" s="665" t="s">
        <v>854</v>
      </c>
      <c r="J112" s="665" t="s">
        <v>943</v>
      </c>
      <c r="K112" s="665"/>
      <c r="L112" s="667">
        <v>148.24</v>
      </c>
      <c r="M112" s="667">
        <v>3</v>
      </c>
      <c r="N112" s="668">
        <v>444.72</v>
      </c>
    </row>
    <row r="113" spans="1:14" ht="14.4" customHeight="1" x14ac:dyDescent="0.3">
      <c r="A113" s="663" t="s">
        <v>523</v>
      </c>
      <c r="B113" s="664" t="s">
        <v>1838</v>
      </c>
      <c r="C113" s="665" t="s">
        <v>528</v>
      </c>
      <c r="D113" s="666" t="s">
        <v>1839</v>
      </c>
      <c r="E113" s="665" t="s">
        <v>545</v>
      </c>
      <c r="F113" s="666" t="s">
        <v>1844</v>
      </c>
      <c r="G113" s="665" t="s">
        <v>557</v>
      </c>
      <c r="H113" s="665" t="s">
        <v>944</v>
      </c>
      <c r="I113" s="665" t="s">
        <v>945</v>
      </c>
      <c r="J113" s="665" t="s">
        <v>946</v>
      </c>
      <c r="K113" s="665" t="s">
        <v>947</v>
      </c>
      <c r="L113" s="667">
        <v>166.01999999999995</v>
      </c>
      <c r="M113" s="667">
        <v>2</v>
      </c>
      <c r="N113" s="668">
        <v>332.03999999999991</v>
      </c>
    </row>
    <row r="114" spans="1:14" ht="14.4" customHeight="1" x14ac:dyDescent="0.3">
      <c r="A114" s="663" t="s">
        <v>523</v>
      </c>
      <c r="B114" s="664" t="s">
        <v>1838</v>
      </c>
      <c r="C114" s="665" t="s">
        <v>528</v>
      </c>
      <c r="D114" s="666" t="s">
        <v>1839</v>
      </c>
      <c r="E114" s="665" t="s">
        <v>545</v>
      </c>
      <c r="F114" s="666" t="s">
        <v>1844</v>
      </c>
      <c r="G114" s="665" t="s">
        <v>557</v>
      </c>
      <c r="H114" s="665" t="s">
        <v>948</v>
      </c>
      <c r="I114" s="665" t="s">
        <v>949</v>
      </c>
      <c r="J114" s="665" t="s">
        <v>950</v>
      </c>
      <c r="K114" s="665" t="s">
        <v>951</v>
      </c>
      <c r="L114" s="667">
        <v>116.13333495165301</v>
      </c>
      <c r="M114" s="667">
        <v>3</v>
      </c>
      <c r="N114" s="668">
        <v>348.40000485495904</v>
      </c>
    </row>
    <row r="115" spans="1:14" ht="14.4" customHeight="1" x14ac:dyDescent="0.3">
      <c r="A115" s="663" t="s">
        <v>523</v>
      </c>
      <c r="B115" s="664" t="s">
        <v>1838</v>
      </c>
      <c r="C115" s="665" t="s">
        <v>528</v>
      </c>
      <c r="D115" s="666" t="s">
        <v>1839</v>
      </c>
      <c r="E115" s="665" t="s">
        <v>545</v>
      </c>
      <c r="F115" s="666" t="s">
        <v>1844</v>
      </c>
      <c r="G115" s="665" t="s">
        <v>557</v>
      </c>
      <c r="H115" s="665" t="s">
        <v>952</v>
      </c>
      <c r="I115" s="665" t="s">
        <v>953</v>
      </c>
      <c r="J115" s="665" t="s">
        <v>954</v>
      </c>
      <c r="K115" s="665" t="s">
        <v>955</v>
      </c>
      <c r="L115" s="667">
        <v>180.16000000000003</v>
      </c>
      <c r="M115" s="667">
        <v>1</v>
      </c>
      <c r="N115" s="668">
        <v>180.16000000000003</v>
      </c>
    </row>
    <row r="116" spans="1:14" ht="14.4" customHeight="1" x14ac:dyDescent="0.3">
      <c r="A116" s="663" t="s">
        <v>523</v>
      </c>
      <c r="B116" s="664" t="s">
        <v>1838</v>
      </c>
      <c r="C116" s="665" t="s">
        <v>528</v>
      </c>
      <c r="D116" s="666" t="s">
        <v>1839</v>
      </c>
      <c r="E116" s="665" t="s">
        <v>545</v>
      </c>
      <c r="F116" s="666" t="s">
        <v>1844</v>
      </c>
      <c r="G116" s="665" t="s">
        <v>557</v>
      </c>
      <c r="H116" s="665" t="s">
        <v>956</v>
      </c>
      <c r="I116" s="665" t="s">
        <v>957</v>
      </c>
      <c r="J116" s="665" t="s">
        <v>958</v>
      </c>
      <c r="K116" s="665" t="s">
        <v>959</v>
      </c>
      <c r="L116" s="667">
        <v>108.85957131665664</v>
      </c>
      <c r="M116" s="667">
        <v>6</v>
      </c>
      <c r="N116" s="668">
        <v>653.15742789993988</v>
      </c>
    </row>
    <row r="117" spans="1:14" ht="14.4" customHeight="1" x14ac:dyDescent="0.3">
      <c r="A117" s="663" t="s">
        <v>523</v>
      </c>
      <c r="B117" s="664" t="s">
        <v>1838</v>
      </c>
      <c r="C117" s="665" t="s">
        <v>528</v>
      </c>
      <c r="D117" s="666" t="s">
        <v>1839</v>
      </c>
      <c r="E117" s="665" t="s">
        <v>545</v>
      </c>
      <c r="F117" s="666" t="s">
        <v>1844</v>
      </c>
      <c r="G117" s="665" t="s">
        <v>557</v>
      </c>
      <c r="H117" s="665" t="s">
        <v>960</v>
      </c>
      <c r="I117" s="665" t="s">
        <v>961</v>
      </c>
      <c r="J117" s="665" t="s">
        <v>962</v>
      </c>
      <c r="K117" s="665" t="s">
        <v>963</v>
      </c>
      <c r="L117" s="667">
        <v>47.610000000000007</v>
      </c>
      <c r="M117" s="667">
        <v>3</v>
      </c>
      <c r="N117" s="668">
        <v>142.83000000000001</v>
      </c>
    </row>
    <row r="118" spans="1:14" ht="14.4" customHeight="1" x14ac:dyDescent="0.3">
      <c r="A118" s="663" t="s">
        <v>523</v>
      </c>
      <c r="B118" s="664" t="s">
        <v>1838</v>
      </c>
      <c r="C118" s="665" t="s">
        <v>528</v>
      </c>
      <c r="D118" s="666" t="s">
        <v>1839</v>
      </c>
      <c r="E118" s="665" t="s">
        <v>545</v>
      </c>
      <c r="F118" s="666" t="s">
        <v>1844</v>
      </c>
      <c r="G118" s="665" t="s">
        <v>557</v>
      </c>
      <c r="H118" s="665" t="s">
        <v>964</v>
      </c>
      <c r="I118" s="665" t="s">
        <v>965</v>
      </c>
      <c r="J118" s="665" t="s">
        <v>966</v>
      </c>
      <c r="K118" s="665" t="s">
        <v>967</v>
      </c>
      <c r="L118" s="667">
        <v>33.119999999999997</v>
      </c>
      <c r="M118" s="667">
        <v>1</v>
      </c>
      <c r="N118" s="668">
        <v>33.119999999999997</v>
      </c>
    </row>
    <row r="119" spans="1:14" ht="14.4" customHeight="1" x14ac:dyDescent="0.3">
      <c r="A119" s="663" t="s">
        <v>523</v>
      </c>
      <c r="B119" s="664" t="s">
        <v>1838</v>
      </c>
      <c r="C119" s="665" t="s">
        <v>528</v>
      </c>
      <c r="D119" s="666" t="s">
        <v>1839</v>
      </c>
      <c r="E119" s="665" t="s">
        <v>545</v>
      </c>
      <c r="F119" s="666" t="s">
        <v>1844</v>
      </c>
      <c r="G119" s="665" t="s">
        <v>557</v>
      </c>
      <c r="H119" s="665" t="s">
        <v>968</v>
      </c>
      <c r="I119" s="665" t="s">
        <v>969</v>
      </c>
      <c r="J119" s="665" t="s">
        <v>586</v>
      </c>
      <c r="K119" s="665" t="s">
        <v>970</v>
      </c>
      <c r="L119" s="667">
        <v>69.638000000000005</v>
      </c>
      <c r="M119" s="667">
        <v>10</v>
      </c>
      <c r="N119" s="668">
        <v>696.38000000000011</v>
      </c>
    </row>
    <row r="120" spans="1:14" ht="14.4" customHeight="1" x14ac:dyDescent="0.3">
      <c r="A120" s="663" t="s">
        <v>523</v>
      </c>
      <c r="B120" s="664" t="s">
        <v>1838</v>
      </c>
      <c r="C120" s="665" t="s">
        <v>528</v>
      </c>
      <c r="D120" s="666" t="s">
        <v>1839</v>
      </c>
      <c r="E120" s="665" t="s">
        <v>545</v>
      </c>
      <c r="F120" s="666" t="s">
        <v>1844</v>
      </c>
      <c r="G120" s="665" t="s">
        <v>557</v>
      </c>
      <c r="H120" s="665" t="s">
        <v>971</v>
      </c>
      <c r="I120" s="665" t="s">
        <v>972</v>
      </c>
      <c r="J120" s="665" t="s">
        <v>973</v>
      </c>
      <c r="K120" s="665" t="s">
        <v>611</v>
      </c>
      <c r="L120" s="667">
        <v>40.779999999999994</v>
      </c>
      <c r="M120" s="667">
        <v>5</v>
      </c>
      <c r="N120" s="668">
        <v>203.89999999999998</v>
      </c>
    </row>
    <row r="121" spans="1:14" ht="14.4" customHeight="1" x14ac:dyDescent="0.3">
      <c r="A121" s="663" t="s">
        <v>523</v>
      </c>
      <c r="B121" s="664" t="s">
        <v>1838</v>
      </c>
      <c r="C121" s="665" t="s">
        <v>528</v>
      </c>
      <c r="D121" s="666" t="s">
        <v>1839</v>
      </c>
      <c r="E121" s="665" t="s">
        <v>545</v>
      </c>
      <c r="F121" s="666" t="s">
        <v>1844</v>
      </c>
      <c r="G121" s="665" t="s">
        <v>557</v>
      </c>
      <c r="H121" s="665" t="s">
        <v>974</v>
      </c>
      <c r="I121" s="665" t="s">
        <v>975</v>
      </c>
      <c r="J121" s="665" t="s">
        <v>976</v>
      </c>
      <c r="K121" s="665" t="s">
        <v>977</v>
      </c>
      <c r="L121" s="667">
        <v>55.96</v>
      </c>
      <c r="M121" s="667">
        <v>3</v>
      </c>
      <c r="N121" s="668">
        <v>167.88</v>
      </c>
    </row>
    <row r="122" spans="1:14" ht="14.4" customHeight="1" x14ac:dyDescent="0.3">
      <c r="A122" s="663" t="s">
        <v>523</v>
      </c>
      <c r="B122" s="664" t="s">
        <v>1838</v>
      </c>
      <c r="C122" s="665" t="s">
        <v>528</v>
      </c>
      <c r="D122" s="666" t="s">
        <v>1839</v>
      </c>
      <c r="E122" s="665" t="s">
        <v>545</v>
      </c>
      <c r="F122" s="666" t="s">
        <v>1844</v>
      </c>
      <c r="G122" s="665" t="s">
        <v>557</v>
      </c>
      <c r="H122" s="665" t="s">
        <v>978</v>
      </c>
      <c r="I122" s="665" t="s">
        <v>979</v>
      </c>
      <c r="J122" s="665" t="s">
        <v>980</v>
      </c>
      <c r="K122" s="665" t="s">
        <v>981</v>
      </c>
      <c r="L122" s="667">
        <v>254.97999999999996</v>
      </c>
      <c r="M122" s="667">
        <v>1</v>
      </c>
      <c r="N122" s="668">
        <v>254.97999999999996</v>
      </c>
    </row>
    <row r="123" spans="1:14" ht="14.4" customHeight="1" x14ac:dyDescent="0.3">
      <c r="A123" s="663" t="s">
        <v>523</v>
      </c>
      <c r="B123" s="664" t="s">
        <v>1838</v>
      </c>
      <c r="C123" s="665" t="s">
        <v>528</v>
      </c>
      <c r="D123" s="666" t="s">
        <v>1839</v>
      </c>
      <c r="E123" s="665" t="s">
        <v>545</v>
      </c>
      <c r="F123" s="666" t="s">
        <v>1844</v>
      </c>
      <c r="G123" s="665" t="s">
        <v>557</v>
      </c>
      <c r="H123" s="665" t="s">
        <v>982</v>
      </c>
      <c r="I123" s="665" t="s">
        <v>983</v>
      </c>
      <c r="J123" s="665" t="s">
        <v>984</v>
      </c>
      <c r="K123" s="665" t="s">
        <v>985</v>
      </c>
      <c r="L123" s="667">
        <v>72.299999999999983</v>
      </c>
      <c r="M123" s="667">
        <v>1</v>
      </c>
      <c r="N123" s="668">
        <v>72.299999999999983</v>
      </c>
    </row>
    <row r="124" spans="1:14" ht="14.4" customHeight="1" x14ac:dyDescent="0.3">
      <c r="A124" s="663" t="s">
        <v>523</v>
      </c>
      <c r="B124" s="664" t="s">
        <v>1838</v>
      </c>
      <c r="C124" s="665" t="s">
        <v>528</v>
      </c>
      <c r="D124" s="666" t="s">
        <v>1839</v>
      </c>
      <c r="E124" s="665" t="s">
        <v>545</v>
      </c>
      <c r="F124" s="666" t="s">
        <v>1844</v>
      </c>
      <c r="G124" s="665" t="s">
        <v>557</v>
      </c>
      <c r="H124" s="665" t="s">
        <v>986</v>
      </c>
      <c r="I124" s="665" t="s">
        <v>987</v>
      </c>
      <c r="J124" s="665" t="s">
        <v>988</v>
      </c>
      <c r="K124" s="665" t="s">
        <v>989</v>
      </c>
      <c r="L124" s="667">
        <v>262.03999704105513</v>
      </c>
      <c r="M124" s="667">
        <v>2</v>
      </c>
      <c r="N124" s="668">
        <v>524.07999408211026</v>
      </c>
    </row>
    <row r="125" spans="1:14" ht="14.4" customHeight="1" x14ac:dyDescent="0.3">
      <c r="A125" s="663" t="s">
        <v>523</v>
      </c>
      <c r="B125" s="664" t="s">
        <v>1838</v>
      </c>
      <c r="C125" s="665" t="s">
        <v>528</v>
      </c>
      <c r="D125" s="666" t="s">
        <v>1839</v>
      </c>
      <c r="E125" s="665" t="s">
        <v>545</v>
      </c>
      <c r="F125" s="666" t="s">
        <v>1844</v>
      </c>
      <c r="G125" s="665" t="s">
        <v>557</v>
      </c>
      <c r="H125" s="665" t="s">
        <v>990</v>
      </c>
      <c r="I125" s="665" t="s">
        <v>991</v>
      </c>
      <c r="J125" s="665" t="s">
        <v>992</v>
      </c>
      <c r="K125" s="665" t="s">
        <v>993</v>
      </c>
      <c r="L125" s="667">
        <v>152.17160895433997</v>
      </c>
      <c r="M125" s="667">
        <v>77.999999999999986</v>
      </c>
      <c r="N125" s="668">
        <v>11869.385498438516</v>
      </c>
    </row>
    <row r="126" spans="1:14" ht="14.4" customHeight="1" x14ac:dyDescent="0.3">
      <c r="A126" s="663" t="s">
        <v>523</v>
      </c>
      <c r="B126" s="664" t="s">
        <v>1838</v>
      </c>
      <c r="C126" s="665" t="s">
        <v>528</v>
      </c>
      <c r="D126" s="666" t="s">
        <v>1839</v>
      </c>
      <c r="E126" s="665" t="s">
        <v>545</v>
      </c>
      <c r="F126" s="666" t="s">
        <v>1844</v>
      </c>
      <c r="G126" s="665" t="s">
        <v>557</v>
      </c>
      <c r="H126" s="665" t="s">
        <v>994</v>
      </c>
      <c r="I126" s="665" t="s">
        <v>995</v>
      </c>
      <c r="J126" s="665" t="s">
        <v>996</v>
      </c>
      <c r="K126" s="665" t="s">
        <v>997</v>
      </c>
      <c r="L126" s="667">
        <v>85.750000000000014</v>
      </c>
      <c r="M126" s="667">
        <v>4</v>
      </c>
      <c r="N126" s="668">
        <v>343.00000000000006</v>
      </c>
    </row>
    <row r="127" spans="1:14" ht="14.4" customHeight="1" x14ac:dyDescent="0.3">
      <c r="A127" s="663" t="s">
        <v>523</v>
      </c>
      <c r="B127" s="664" t="s">
        <v>1838</v>
      </c>
      <c r="C127" s="665" t="s">
        <v>528</v>
      </c>
      <c r="D127" s="666" t="s">
        <v>1839</v>
      </c>
      <c r="E127" s="665" t="s">
        <v>545</v>
      </c>
      <c r="F127" s="666" t="s">
        <v>1844</v>
      </c>
      <c r="G127" s="665" t="s">
        <v>557</v>
      </c>
      <c r="H127" s="665" t="s">
        <v>998</v>
      </c>
      <c r="I127" s="665" t="s">
        <v>999</v>
      </c>
      <c r="J127" s="665" t="s">
        <v>1000</v>
      </c>
      <c r="K127" s="665" t="s">
        <v>1001</v>
      </c>
      <c r="L127" s="667">
        <v>111.62</v>
      </c>
      <c r="M127" s="667">
        <v>1</v>
      </c>
      <c r="N127" s="668">
        <v>111.62</v>
      </c>
    </row>
    <row r="128" spans="1:14" ht="14.4" customHeight="1" x14ac:dyDescent="0.3">
      <c r="A128" s="663" t="s">
        <v>523</v>
      </c>
      <c r="B128" s="664" t="s">
        <v>1838</v>
      </c>
      <c r="C128" s="665" t="s">
        <v>528</v>
      </c>
      <c r="D128" s="666" t="s">
        <v>1839</v>
      </c>
      <c r="E128" s="665" t="s">
        <v>545</v>
      </c>
      <c r="F128" s="666" t="s">
        <v>1844</v>
      </c>
      <c r="G128" s="665" t="s">
        <v>557</v>
      </c>
      <c r="H128" s="665" t="s">
        <v>1002</v>
      </c>
      <c r="I128" s="665" t="s">
        <v>854</v>
      </c>
      <c r="J128" s="665" t="s">
        <v>1003</v>
      </c>
      <c r="K128" s="665"/>
      <c r="L128" s="667">
        <v>48.63</v>
      </c>
      <c r="M128" s="667">
        <v>4</v>
      </c>
      <c r="N128" s="668">
        <v>194.52</v>
      </c>
    </row>
    <row r="129" spans="1:14" ht="14.4" customHeight="1" x14ac:dyDescent="0.3">
      <c r="A129" s="663" t="s">
        <v>523</v>
      </c>
      <c r="B129" s="664" t="s">
        <v>1838</v>
      </c>
      <c r="C129" s="665" t="s">
        <v>528</v>
      </c>
      <c r="D129" s="666" t="s">
        <v>1839</v>
      </c>
      <c r="E129" s="665" t="s">
        <v>545</v>
      </c>
      <c r="F129" s="666" t="s">
        <v>1844</v>
      </c>
      <c r="G129" s="665" t="s">
        <v>557</v>
      </c>
      <c r="H129" s="665" t="s">
        <v>1004</v>
      </c>
      <c r="I129" s="665" t="s">
        <v>1005</v>
      </c>
      <c r="J129" s="665" t="s">
        <v>1006</v>
      </c>
      <c r="K129" s="665" t="s">
        <v>1007</v>
      </c>
      <c r="L129" s="667">
        <v>97.589999999999975</v>
      </c>
      <c r="M129" s="667">
        <v>1</v>
      </c>
      <c r="N129" s="668">
        <v>97.589999999999975</v>
      </c>
    </row>
    <row r="130" spans="1:14" ht="14.4" customHeight="1" x14ac:dyDescent="0.3">
      <c r="A130" s="663" t="s">
        <v>523</v>
      </c>
      <c r="B130" s="664" t="s">
        <v>1838</v>
      </c>
      <c r="C130" s="665" t="s">
        <v>528</v>
      </c>
      <c r="D130" s="666" t="s">
        <v>1839</v>
      </c>
      <c r="E130" s="665" t="s">
        <v>545</v>
      </c>
      <c r="F130" s="666" t="s">
        <v>1844</v>
      </c>
      <c r="G130" s="665" t="s">
        <v>557</v>
      </c>
      <c r="H130" s="665" t="s">
        <v>1008</v>
      </c>
      <c r="I130" s="665" t="s">
        <v>1009</v>
      </c>
      <c r="J130" s="665" t="s">
        <v>1010</v>
      </c>
      <c r="K130" s="665" t="s">
        <v>1011</v>
      </c>
      <c r="L130" s="667">
        <v>537.87</v>
      </c>
      <c r="M130" s="667">
        <v>1</v>
      </c>
      <c r="N130" s="668">
        <v>537.87</v>
      </c>
    </row>
    <row r="131" spans="1:14" ht="14.4" customHeight="1" x14ac:dyDescent="0.3">
      <c r="A131" s="663" t="s">
        <v>523</v>
      </c>
      <c r="B131" s="664" t="s">
        <v>1838</v>
      </c>
      <c r="C131" s="665" t="s">
        <v>528</v>
      </c>
      <c r="D131" s="666" t="s">
        <v>1839</v>
      </c>
      <c r="E131" s="665" t="s">
        <v>545</v>
      </c>
      <c r="F131" s="666" t="s">
        <v>1844</v>
      </c>
      <c r="G131" s="665" t="s">
        <v>557</v>
      </c>
      <c r="H131" s="665" t="s">
        <v>1012</v>
      </c>
      <c r="I131" s="665" t="s">
        <v>1013</v>
      </c>
      <c r="J131" s="665" t="s">
        <v>1014</v>
      </c>
      <c r="K131" s="665" t="s">
        <v>1015</v>
      </c>
      <c r="L131" s="667">
        <v>33.18</v>
      </c>
      <c r="M131" s="667">
        <v>1</v>
      </c>
      <c r="N131" s="668">
        <v>33.18</v>
      </c>
    </row>
    <row r="132" spans="1:14" ht="14.4" customHeight="1" x14ac:dyDescent="0.3">
      <c r="A132" s="663" t="s">
        <v>523</v>
      </c>
      <c r="B132" s="664" t="s">
        <v>1838</v>
      </c>
      <c r="C132" s="665" t="s">
        <v>528</v>
      </c>
      <c r="D132" s="666" t="s">
        <v>1839</v>
      </c>
      <c r="E132" s="665" t="s">
        <v>545</v>
      </c>
      <c r="F132" s="666" t="s">
        <v>1844</v>
      </c>
      <c r="G132" s="665" t="s">
        <v>557</v>
      </c>
      <c r="H132" s="665" t="s">
        <v>1016</v>
      </c>
      <c r="I132" s="665" t="s">
        <v>1017</v>
      </c>
      <c r="J132" s="665" t="s">
        <v>1018</v>
      </c>
      <c r="K132" s="665" t="s">
        <v>1019</v>
      </c>
      <c r="L132" s="667">
        <v>128.45680244746555</v>
      </c>
      <c r="M132" s="667">
        <v>28</v>
      </c>
      <c r="N132" s="668">
        <v>3596.790468529035</v>
      </c>
    </row>
    <row r="133" spans="1:14" ht="14.4" customHeight="1" x14ac:dyDescent="0.3">
      <c r="A133" s="663" t="s">
        <v>523</v>
      </c>
      <c r="B133" s="664" t="s">
        <v>1838</v>
      </c>
      <c r="C133" s="665" t="s">
        <v>528</v>
      </c>
      <c r="D133" s="666" t="s">
        <v>1839</v>
      </c>
      <c r="E133" s="665" t="s">
        <v>545</v>
      </c>
      <c r="F133" s="666" t="s">
        <v>1844</v>
      </c>
      <c r="G133" s="665" t="s">
        <v>557</v>
      </c>
      <c r="H133" s="665" t="s">
        <v>1020</v>
      </c>
      <c r="I133" s="665" t="s">
        <v>1021</v>
      </c>
      <c r="J133" s="665" t="s">
        <v>894</v>
      </c>
      <c r="K133" s="665" t="s">
        <v>1022</v>
      </c>
      <c r="L133" s="667">
        <v>457.57125327920579</v>
      </c>
      <c r="M133" s="667">
        <v>1</v>
      </c>
      <c r="N133" s="668">
        <v>457.57125327920579</v>
      </c>
    </row>
    <row r="134" spans="1:14" ht="14.4" customHeight="1" x14ac:dyDescent="0.3">
      <c r="A134" s="663" t="s">
        <v>523</v>
      </c>
      <c r="B134" s="664" t="s">
        <v>1838</v>
      </c>
      <c r="C134" s="665" t="s">
        <v>528</v>
      </c>
      <c r="D134" s="666" t="s">
        <v>1839</v>
      </c>
      <c r="E134" s="665" t="s">
        <v>545</v>
      </c>
      <c r="F134" s="666" t="s">
        <v>1844</v>
      </c>
      <c r="G134" s="665" t="s">
        <v>557</v>
      </c>
      <c r="H134" s="665" t="s">
        <v>1023</v>
      </c>
      <c r="I134" s="665" t="s">
        <v>1023</v>
      </c>
      <c r="J134" s="665" t="s">
        <v>1024</v>
      </c>
      <c r="K134" s="665" t="s">
        <v>1025</v>
      </c>
      <c r="L134" s="667">
        <v>249.90999999999997</v>
      </c>
      <c r="M134" s="667">
        <v>2</v>
      </c>
      <c r="N134" s="668">
        <v>499.81999999999994</v>
      </c>
    </row>
    <row r="135" spans="1:14" ht="14.4" customHeight="1" x14ac:dyDescent="0.3">
      <c r="A135" s="663" t="s">
        <v>523</v>
      </c>
      <c r="B135" s="664" t="s">
        <v>1838</v>
      </c>
      <c r="C135" s="665" t="s">
        <v>528</v>
      </c>
      <c r="D135" s="666" t="s">
        <v>1839</v>
      </c>
      <c r="E135" s="665" t="s">
        <v>545</v>
      </c>
      <c r="F135" s="666" t="s">
        <v>1844</v>
      </c>
      <c r="G135" s="665" t="s">
        <v>557</v>
      </c>
      <c r="H135" s="665" t="s">
        <v>1026</v>
      </c>
      <c r="I135" s="665" t="s">
        <v>1027</v>
      </c>
      <c r="J135" s="665" t="s">
        <v>1028</v>
      </c>
      <c r="K135" s="665" t="s">
        <v>1029</v>
      </c>
      <c r="L135" s="667">
        <v>775.27</v>
      </c>
      <c r="M135" s="667">
        <v>1</v>
      </c>
      <c r="N135" s="668">
        <v>775.27</v>
      </c>
    </row>
    <row r="136" spans="1:14" ht="14.4" customHeight="1" x14ac:dyDescent="0.3">
      <c r="A136" s="663" t="s">
        <v>523</v>
      </c>
      <c r="B136" s="664" t="s">
        <v>1838</v>
      </c>
      <c r="C136" s="665" t="s">
        <v>528</v>
      </c>
      <c r="D136" s="666" t="s">
        <v>1839</v>
      </c>
      <c r="E136" s="665" t="s">
        <v>545</v>
      </c>
      <c r="F136" s="666" t="s">
        <v>1844</v>
      </c>
      <c r="G136" s="665" t="s">
        <v>557</v>
      </c>
      <c r="H136" s="665" t="s">
        <v>1030</v>
      </c>
      <c r="I136" s="665" t="s">
        <v>1031</v>
      </c>
      <c r="J136" s="665" t="s">
        <v>1032</v>
      </c>
      <c r="K136" s="665" t="s">
        <v>1033</v>
      </c>
      <c r="L136" s="667">
        <v>47.382460768978753</v>
      </c>
      <c r="M136" s="667">
        <v>17</v>
      </c>
      <c r="N136" s="668">
        <v>805.50183307263876</v>
      </c>
    </row>
    <row r="137" spans="1:14" ht="14.4" customHeight="1" x14ac:dyDescent="0.3">
      <c r="A137" s="663" t="s">
        <v>523</v>
      </c>
      <c r="B137" s="664" t="s">
        <v>1838</v>
      </c>
      <c r="C137" s="665" t="s">
        <v>528</v>
      </c>
      <c r="D137" s="666" t="s">
        <v>1839</v>
      </c>
      <c r="E137" s="665" t="s">
        <v>545</v>
      </c>
      <c r="F137" s="666" t="s">
        <v>1844</v>
      </c>
      <c r="G137" s="665" t="s">
        <v>557</v>
      </c>
      <c r="H137" s="665" t="s">
        <v>1034</v>
      </c>
      <c r="I137" s="665" t="s">
        <v>854</v>
      </c>
      <c r="J137" s="665" t="s">
        <v>1035</v>
      </c>
      <c r="K137" s="665" t="s">
        <v>1036</v>
      </c>
      <c r="L137" s="667">
        <v>23.700577790760626</v>
      </c>
      <c r="M137" s="667">
        <v>264</v>
      </c>
      <c r="N137" s="668">
        <v>6256.9525367608048</v>
      </c>
    </row>
    <row r="138" spans="1:14" ht="14.4" customHeight="1" x14ac:dyDescent="0.3">
      <c r="A138" s="663" t="s">
        <v>523</v>
      </c>
      <c r="B138" s="664" t="s">
        <v>1838</v>
      </c>
      <c r="C138" s="665" t="s">
        <v>528</v>
      </c>
      <c r="D138" s="666" t="s">
        <v>1839</v>
      </c>
      <c r="E138" s="665" t="s">
        <v>545</v>
      </c>
      <c r="F138" s="666" t="s">
        <v>1844</v>
      </c>
      <c r="G138" s="665" t="s">
        <v>557</v>
      </c>
      <c r="H138" s="665" t="s">
        <v>1037</v>
      </c>
      <c r="I138" s="665" t="s">
        <v>1038</v>
      </c>
      <c r="J138" s="665" t="s">
        <v>1039</v>
      </c>
      <c r="K138" s="665" t="s">
        <v>1040</v>
      </c>
      <c r="L138" s="667">
        <v>84.929999999999993</v>
      </c>
      <c r="M138" s="667">
        <v>1</v>
      </c>
      <c r="N138" s="668">
        <v>84.929999999999993</v>
      </c>
    </row>
    <row r="139" spans="1:14" ht="14.4" customHeight="1" x14ac:dyDescent="0.3">
      <c r="A139" s="663" t="s">
        <v>523</v>
      </c>
      <c r="B139" s="664" t="s">
        <v>1838</v>
      </c>
      <c r="C139" s="665" t="s">
        <v>528</v>
      </c>
      <c r="D139" s="666" t="s">
        <v>1839</v>
      </c>
      <c r="E139" s="665" t="s">
        <v>545</v>
      </c>
      <c r="F139" s="666" t="s">
        <v>1844</v>
      </c>
      <c r="G139" s="665" t="s">
        <v>557</v>
      </c>
      <c r="H139" s="665" t="s">
        <v>1041</v>
      </c>
      <c r="I139" s="665" t="s">
        <v>1042</v>
      </c>
      <c r="J139" s="665" t="s">
        <v>1043</v>
      </c>
      <c r="K139" s="665" t="s">
        <v>1044</v>
      </c>
      <c r="L139" s="667">
        <v>33.719999999999985</v>
      </c>
      <c r="M139" s="667">
        <v>3</v>
      </c>
      <c r="N139" s="668">
        <v>101.15999999999995</v>
      </c>
    </row>
    <row r="140" spans="1:14" ht="14.4" customHeight="1" x14ac:dyDescent="0.3">
      <c r="A140" s="663" t="s">
        <v>523</v>
      </c>
      <c r="B140" s="664" t="s">
        <v>1838</v>
      </c>
      <c r="C140" s="665" t="s">
        <v>528</v>
      </c>
      <c r="D140" s="666" t="s">
        <v>1839</v>
      </c>
      <c r="E140" s="665" t="s">
        <v>545</v>
      </c>
      <c r="F140" s="666" t="s">
        <v>1844</v>
      </c>
      <c r="G140" s="665" t="s">
        <v>557</v>
      </c>
      <c r="H140" s="665" t="s">
        <v>1045</v>
      </c>
      <c r="I140" s="665" t="s">
        <v>1046</v>
      </c>
      <c r="J140" s="665" t="s">
        <v>1047</v>
      </c>
      <c r="K140" s="665" t="s">
        <v>743</v>
      </c>
      <c r="L140" s="667">
        <v>43.619999999999969</v>
      </c>
      <c r="M140" s="667">
        <v>2</v>
      </c>
      <c r="N140" s="668">
        <v>87.239999999999938</v>
      </c>
    </row>
    <row r="141" spans="1:14" ht="14.4" customHeight="1" x14ac:dyDescent="0.3">
      <c r="A141" s="663" t="s">
        <v>523</v>
      </c>
      <c r="B141" s="664" t="s">
        <v>1838</v>
      </c>
      <c r="C141" s="665" t="s">
        <v>528</v>
      </c>
      <c r="D141" s="666" t="s">
        <v>1839</v>
      </c>
      <c r="E141" s="665" t="s">
        <v>545</v>
      </c>
      <c r="F141" s="666" t="s">
        <v>1844</v>
      </c>
      <c r="G141" s="665" t="s">
        <v>557</v>
      </c>
      <c r="H141" s="665" t="s">
        <v>1048</v>
      </c>
      <c r="I141" s="665" t="s">
        <v>1049</v>
      </c>
      <c r="J141" s="665" t="s">
        <v>1050</v>
      </c>
      <c r="K141" s="665" t="s">
        <v>1051</v>
      </c>
      <c r="L141" s="667">
        <v>108.08</v>
      </c>
      <c r="M141" s="667">
        <v>1</v>
      </c>
      <c r="N141" s="668">
        <v>108.08</v>
      </c>
    </row>
    <row r="142" spans="1:14" ht="14.4" customHeight="1" x14ac:dyDescent="0.3">
      <c r="A142" s="663" t="s">
        <v>523</v>
      </c>
      <c r="B142" s="664" t="s">
        <v>1838</v>
      </c>
      <c r="C142" s="665" t="s">
        <v>528</v>
      </c>
      <c r="D142" s="666" t="s">
        <v>1839</v>
      </c>
      <c r="E142" s="665" t="s">
        <v>545</v>
      </c>
      <c r="F142" s="666" t="s">
        <v>1844</v>
      </c>
      <c r="G142" s="665" t="s">
        <v>557</v>
      </c>
      <c r="H142" s="665" t="s">
        <v>1052</v>
      </c>
      <c r="I142" s="665" t="s">
        <v>1053</v>
      </c>
      <c r="J142" s="665" t="s">
        <v>1054</v>
      </c>
      <c r="K142" s="665" t="s">
        <v>1055</v>
      </c>
      <c r="L142" s="667">
        <v>110.22999999999999</v>
      </c>
      <c r="M142" s="667">
        <v>1</v>
      </c>
      <c r="N142" s="668">
        <v>110.22999999999999</v>
      </c>
    </row>
    <row r="143" spans="1:14" ht="14.4" customHeight="1" x14ac:dyDescent="0.3">
      <c r="A143" s="663" t="s">
        <v>523</v>
      </c>
      <c r="B143" s="664" t="s">
        <v>1838</v>
      </c>
      <c r="C143" s="665" t="s">
        <v>528</v>
      </c>
      <c r="D143" s="666" t="s">
        <v>1839</v>
      </c>
      <c r="E143" s="665" t="s">
        <v>545</v>
      </c>
      <c r="F143" s="666" t="s">
        <v>1844</v>
      </c>
      <c r="G143" s="665" t="s">
        <v>557</v>
      </c>
      <c r="H143" s="665" t="s">
        <v>1056</v>
      </c>
      <c r="I143" s="665" t="s">
        <v>1057</v>
      </c>
      <c r="J143" s="665" t="s">
        <v>1058</v>
      </c>
      <c r="K143" s="665" t="s">
        <v>1059</v>
      </c>
      <c r="L143" s="667">
        <v>0</v>
      </c>
      <c r="M143" s="667">
        <v>0</v>
      </c>
      <c r="N143" s="668">
        <v>0</v>
      </c>
    </row>
    <row r="144" spans="1:14" ht="14.4" customHeight="1" x14ac:dyDescent="0.3">
      <c r="A144" s="663" t="s">
        <v>523</v>
      </c>
      <c r="B144" s="664" t="s">
        <v>1838</v>
      </c>
      <c r="C144" s="665" t="s">
        <v>528</v>
      </c>
      <c r="D144" s="666" t="s">
        <v>1839</v>
      </c>
      <c r="E144" s="665" t="s">
        <v>545</v>
      </c>
      <c r="F144" s="666" t="s">
        <v>1844</v>
      </c>
      <c r="G144" s="665" t="s">
        <v>557</v>
      </c>
      <c r="H144" s="665" t="s">
        <v>1060</v>
      </c>
      <c r="I144" s="665" t="s">
        <v>1061</v>
      </c>
      <c r="J144" s="665" t="s">
        <v>1062</v>
      </c>
      <c r="K144" s="665" t="s">
        <v>1063</v>
      </c>
      <c r="L144" s="667">
        <v>77.28</v>
      </c>
      <c r="M144" s="667">
        <v>2</v>
      </c>
      <c r="N144" s="668">
        <v>154.56</v>
      </c>
    </row>
    <row r="145" spans="1:14" ht="14.4" customHeight="1" x14ac:dyDescent="0.3">
      <c r="A145" s="663" t="s">
        <v>523</v>
      </c>
      <c r="B145" s="664" t="s">
        <v>1838</v>
      </c>
      <c r="C145" s="665" t="s">
        <v>528</v>
      </c>
      <c r="D145" s="666" t="s">
        <v>1839</v>
      </c>
      <c r="E145" s="665" t="s">
        <v>545</v>
      </c>
      <c r="F145" s="666" t="s">
        <v>1844</v>
      </c>
      <c r="G145" s="665" t="s">
        <v>557</v>
      </c>
      <c r="H145" s="665" t="s">
        <v>1064</v>
      </c>
      <c r="I145" s="665" t="s">
        <v>1065</v>
      </c>
      <c r="J145" s="665" t="s">
        <v>1066</v>
      </c>
      <c r="K145" s="665" t="s">
        <v>1067</v>
      </c>
      <c r="L145" s="667">
        <v>1020.7221084031012</v>
      </c>
      <c r="M145" s="667">
        <v>2</v>
      </c>
      <c r="N145" s="668">
        <v>2041.4442168062023</v>
      </c>
    </row>
    <row r="146" spans="1:14" ht="14.4" customHeight="1" x14ac:dyDescent="0.3">
      <c r="A146" s="663" t="s">
        <v>523</v>
      </c>
      <c r="B146" s="664" t="s">
        <v>1838</v>
      </c>
      <c r="C146" s="665" t="s">
        <v>528</v>
      </c>
      <c r="D146" s="666" t="s">
        <v>1839</v>
      </c>
      <c r="E146" s="665" t="s">
        <v>545</v>
      </c>
      <c r="F146" s="666" t="s">
        <v>1844</v>
      </c>
      <c r="G146" s="665" t="s">
        <v>557</v>
      </c>
      <c r="H146" s="665" t="s">
        <v>1068</v>
      </c>
      <c r="I146" s="665" t="s">
        <v>1068</v>
      </c>
      <c r="J146" s="665" t="s">
        <v>1069</v>
      </c>
      <c r="K146" s="665" t="s">
        <v>1070</v>
      </c>
      <c r="L146" s="667">
        <v>92.000111356894948</v>
      </c>
      <c r="M146" s="667">
        <v>1</v>
      </c>
      <c r="N146" s="668">
        <v>92.000111356894948</v>
      </c>
    </row>
    <row r="147" spans="1:14" ht="14.4" customHeight="1" x14ac:dyDescent="0.3">
      <c r="A147" s="663" t="s">
        <v>523</v>
      </c>
      <c r="B147" s="664" t="s">
        <v>1838</v>
      </c>
      <c r="C147" s="665" t="s">
        <v>528</v>
      </c>
      <c r="D147" s="666" t="s">
        <v>1839</v>
      </c>
      <c r="E147" s="665" t="s">
        <v>545</v>
      </c>
      <c r="F147" s="666" t="s">
        <v>1844</v>
      </c>
      <c r="G147" s="665" t="s">
        <v>557</v>
      </c>
      <c r="H147" s="665" t="s">
        <v>1071</v>
      </c>
      <c r="I147" s="665" t="s">
        <v>854</v>
      </c>
      <c r="J147" s="665" t="s">
        <v>1072</v>
      </c>
      <c r="K147" s="665" t="s">
        <v>1073</v>
      </c>
      <c r="L147" s="667">
        <v>199.67</v>
      </c>
      <c r="M147" s="667">
        <v>5</v>
      </c>
      <c r="N147" s="668">
        <v>998.34999999999991</v>
      </c>
    </row>
    <row r="148" spans="1:14" ht="14.4" customHeight="1" x14ac:dyDescent="0.3">
      <c r="A148" s="663" t="s">
        <v>523</v>
      </c>
      <c r="B148" s="664" t="s">
        <v>1838</v>
      </c>
      <c r="C148" s="665" t="s">
        <v>528</v>
      </c>
      <c r="D148" s="666" t="s">
        <v>1839</v>
      </c>
      <c r="E148" s="665" t="s">
        <v>545</v>
      </c>
      <c r="F148" s="666" t="s">
        <v>1844</v>
      </c>
      <c r="G148" s="665" t="s">
        <v>557</v>
      </c>
      <c r="H148" s="665" t="s">
        <v>1074</v>
      </c>
      <c r="I148" s="665" t="s">
        <v>854</v>
      </c>
      <c r="J148" s="665" t="s">
        <v>1075</v>
      </c>
      <c r="K148" s="665" t="s">
        <v>1076</v>
      </c>
      <c r="L148" s="667">
        <v>195.375</v>
      </c>
      <c r="M148" s="667">
        <v>2</v>
      </c>
      <c r="N148" s="668">
        <v>390.75</v>
      </c>
    </row>
    <row r="149" spans="1:14" ht="14.4" customHeight="1" x14ac:dyDescent="0.3">
      <c r="A149" s="663" t="s">
        <v>523</v>
      </c>
      <c r="B149" s="664" t="s">
        <v>1838</v>
      </c>
      <c r="C149" s="665" t="s">
        <v>528</v>
      </c>
      <c r="D149" s="666" t="s">
        <v>1839</v>
      </c>
      <c r="E149" s="665" t="s">
        <v>545</v>
      </c>
      <c r="F149" s="666" t="s">
        <v>1844</v>
      </c>
      <c r="G149" s="665" t="s">
        <v>557</v>
      </c>
      <c r="H149" s="665" t="s">
        <v>1077</v>
      </c>
      <c r="I149" s="665" t="s">
        <v>1078</v>
      </c>
      <c r="J149" s="665" t="s">
        <v>1079</v>
      </c>
      <c r="K149" s="665" t="s">
        <v>1080</v>
      </c>
      <c r="L149" s="667">
        <v>181.64999999999992</v>
      </c>
      <c r="M149" s="667">
        <v>1</v>
      </c>
      <c r="N149" s="668">
        <v>181.64999999999992</v>
      </c>
    </row>
    <row r="150" spans="1:14" ht="14.4" customHeight="1" x14ac:dyDescent="0.3">
      <c r="A150" s="663" t="s">
        <v>523</v>
      </c>
      <c r="B150" s="664" t="s">
        <v>1838</v>
      </c>
      <c r="C150" s="665" t="s">
        <v>528</v>
      </c>
      <c r="D150" s="666" t="s">
        <v>1839</v>
      </c>
      <c r="E150" s="665" t="s">
        <v>545</v>
      </c>
      <c r="F150" s="666" t="s">
        <v>1844</v>
      </c>
      <c r="G150" s="665" t="s">
        <v>557</v>
      </c>
      <c r="H150" s="665" t="s">
        <v>1081</v>
      </c>
      <c r="I150" s="665" t="s">
        <v>1082</v>
      </c>
      <c r="J150" s="665" t="s">
        <v>703</v>
      </c>
      <c r="K150" s="665" t="s">
        <v>1083</v>
      </c>
      <c r="L150" s="667">
        <v>39.459999999999987</v>
      </c>
      <c r="M150" s="667">
        <v>1</v>
      </c>
      <c r="N150" s="668">
        <v>39.459999999999987</v>
      </c>
    </row>
    <row r="151" spans="1:14" ht="14.4" customHeight="1" x14ac:dyDescent="0.3">
      <c r="A151" s="663" t="s">
        <v>523</v>
      </c>
      <c r="B151" s="664" t="s">
        <v>1838</v>
      </c>
      <c r="C151" s="665" t="s">
        <v>528</v>
      </c>
      <c r="D151" s="666" t="s">
        <v>1839</v>
      </c>
      <c r="E151" s="665" t="s">
        <v>545</v>
      </c>
      <c r="F151" s="666" t="s">
        <v>1844</v>
      </c>
      <c r="G151" s="665" t="s">
        <v>557</v>
      </c>
      <c r="H151" s="665" t="s">
        <v>1084</v>
      </c>
      <c r="I151" s="665" t="s">
        <v>854</v>
      </c>
      <c r="J151" s="665" t="s">
        <v>1085</v>
      </c>
      <c r="K151" s="665"/>
      <c r="L151" s="667">
        <v>46.332259990267154</v>
      </c>
      <c r="M151" s="667">
        <v>3</v>
      </c>
      <c r="N151" s="668">
        <v>138.99677997080147</v>
      </c>
    </row>
    <row r="152" spans="1:14" ht="14.4" customHeight="1" x14ac:dyDescent="0.3">
      <c r="A152" s="663" t="s">
        <v>523</v>
      </c>
      <c r="B152" s="664" t="s">
        <v>1838</v>
      </c>
      <c r="C152" s="665" t="s">
        <v>528</v>
      </c>
      <c r="D152" s="666" t="s">
        <v>1839</v>
      </c>
      <c r="E152" s="665" t="s">
        <v>545</v>
      </c>
      <c r="F152" s="666" t="s">
        <v>1844</v>
      </c>
      <c r="G152" s="665" t="s">
        <v>557</v>
      </c>
      <c r="H152" s="665" t="s">
        <v>1086</v>
      </c>
      <c r="I152" s="665" t="s">
        <v>1086</v>
      </c>
      <c r="J152" s="665" t="s">
        <v>1087</v>
      </c>
      <c r="K152" s="665" t="s">
        <v>1088</v>
      </c>
      <c r="L152" s="667">
        <v>46.66</v>
      </c>
      <c r="M152" s="667">
        <v>2</v>
      </c>
      <c r="N152" s="668">
        <v>93.32</v>
      </c>
    </row>
    <row r="153" spans="1:14" ht="14.4" customHeight="1" x14ac:dyDescent="0.3">
      <c r="A153" s="663" t="s">
        <v>523</v>
      </c>
      <c r="B153" s="664" t="s">
        <v>1838</v>
      </c>
      <c r="C153" s="665" t="s">
        <v>528</v>
      </c>
      <c r="D153" s="666" t="s">
        <v>1839</v>
      </c>
      <c r="E153" s="665" t="s">
        <v>545</v>
      </c>
      <c r="F153" s="666" t="s">
        <v>1844</v>
      </c>
      <c r="G153" s="665" t="s">
        <v>557</v>
      </c>
      <c r="H153" s="665" t="s">
        <v>1089</v>
      </c>
      <c r="I153" s="665" t="s">
        <v>1090</v>
      </c>
      <c r="J153" s="665" t="s">
        <v>870</v>
      </c>
      <c r="K153" s="665" t="s">
        <v>1091</v>
      </c>
      <c r="L153" s="667">
        <v>45.65000095234133</v>
      </c>
      <c r="M153" s="667">
        <v>2</v>
      </c>
      <c r="N153" s="668">
        <v>91.300001904682659</v>
      </c>
    </row>
    <row r="154" spans="1:14" ht="14.4" customHeight="1" x14ac:dyDescent="0.3">
      <c r="A154" s="663" t="s">
        <v>523</v>
      </c>
      <c r="B154" s="664" t="s">
        <v>1838</v>
      </c>
      <c r="C154" s="665" t="s">
        <v>528</v>
      </c>
      <c r="D154" s="666" t="s">
        <v>1839</v>
      </c>
      <c r="E154" s="665" t="s">
        <v>545</v>
      </c>
      <c r="F154" s="666" t="s">
        <v>1844</v>
      </c>
      <c r="G154" s="665" t="s">
        <v>557</v>
      </c>
      <c r="H154" s="665" t="s">
        <v>1092</v>
      </c>
      <c r="I154" s="665" t="s">
        <v>1093</v>
      </c>
      <c r="J154" s="665" t="s">
        <v>1094</v>
      </c>
      <c r="K154" s="665" t="s">
        <v>1095</v>
      </c>
      <c r="L154" s="667">
        <v>69.820000000000022</v>
      </c>
      <c r="M154" s="667">
        <v>1</v>
      </c>
      <c r="N154" s="668">
        <v>69.820000000000022</v>
      </c>
    </row>
    <row r="155" spans="1:14" ht="14.4" customHeight="1" x14ac:dyDescent="0.3">
      <c r="A155" s="663" t="s">
        <v>523</v>
      </c>
      <c r="B155" s="664" t="s">
        <v>1838</v>
      </c>
      <c r="C155" s="665" t="s">
        <v>528</v>
      </c>
      <c r="D155" s="666" t="s">
        <v>1839</v>
      </c>
      <c r="E155" s="665" t="s">
        <v>545</v>
      </c>
      <c r="F155" s="666" t="s">
        <v>1844</v>
      </c>
      <c r="G155" s="665" t="s">
        <v>557</v>
      </c>
      <c r="H155" s="665" t="s">
        <v>1096</v>
      </c>
      <c r="I155" s="665" t="s">
        <v>1097</v>
      </c>
      <c r="J155" s="665" t="s">
        <v>1098</v>
      </c>
      <c r="K155" s="665" t="s">
        <v>1099</v>
      </c>
      <c r="L155" s="667">
        <v>54.789991807384858</v>
      </c>
      <c r="M155" s="667">
        <v>1</v>
      </c>
      <c r="N155" s="668">
        <v>54.789991807384858</v>
      </c>
    </row>
    <row r="156" spans="1:14" ht="14.4" customHeight="1" x14ac:dyDescent="0.3">
      <c r="A156" s="663" t="s">
        <v>523</v>
      </c>
      <c r="B156" s="664" t="s">
        <v>1838</v>
      </c>
      <c r="C156" s="665" t="s">
        <v>528</v>
      </c>
      <c r="D156" s="666" t="s">
        <v>1839</v>
      </c>
      <c r="E156" s="665" t="s">
        <v>545</v>
      </c>
      <c r="F156" s="666" t="s">
        <v>1844</v>
      </c>
      <c r="G156" s="665" t="s">
        <v>557</v>
      </c>
      <c r="H156" s="665" t="s">
        <v>1100</v>
      </c>
      <c r="I156" s="665" t="s">
        <v>1101</v>
      </c>
      <c r="J156" s="665" t="s">
        <v>1102</v>
      </c>
      <c r="K156" s="665" t="s">
        <v>1103</v>
      </c>
      <c r="L156" s="667">
        <v>41.809506742571074</v>
      </c>
      <c r="M156" s="667">
        <v>1</v>
      </c>
      <c r="N156" s="668">
        <v>41.809506742571074</v>
      </c>
    </row>
    <row r="157" spans="1:14" ht="14.4" customHeight="1" x14ac:dyDescent="0.3">
      <c r="A157" s="663" t="s">
        <v>523</v>
      </c>
      <c r="B157" s="664" t="s">
        <v>1838</v>
      </c>
      <c r="C157" s="665" t="s">
        <v>528</v>
      </c>
      <c r="D157" s="666" t="s">
        <v>1839</v>
      </c>
      <c r="E157" s="665" t="s">
        <v>545</v>
      </c>
      <c r="F157" s="666" t="s">
        <v>1844</v>
      </c>
      <c r="G157" s="665" t="s">
        <v>557</v>
      </c>
      <c r="H157" s="665" t="s">
        <v>1104</v>
      </c>
      <c r="I157" s="665" t="s">
        <v>601</v>
      </c>
      <c r="J157" s="665" t="s">
        <v>1105</v>
      </c>
      <c r="K157" s="665"/>
      <c r="L157" s="667">
        <v>423.63192126543152</v>
      </c>
      <c r="M157" s="667">
        <v>1</v>
      </c>
      <c r="N157" s="668">
        <v>423.63192126543152</v>
      </c>
    </row>
    <row r="158" spans="1:14" ht="14.4" customHeight="1" x14ac:dyDescent="0.3">
      <c r="A158" s="663" t="s">
        <v>523</v>
      </c>
      <c r="B158" s="664" t="s">
        <v>1838</v>
      </c>
      <c r="C158" s="665" t="s">
        <v>528</v>
      </c>
      <c r="D158" s="666" t="s">
        <v>1839</v>
      </c>
      <c r="E158" s="665" t="s">
        <v>545</v>
      </c>
      <c r="F158" s="666" t="s">
        <v>1844</v>
      </c>
      <c r="G158" s="665" t="s">
        <v>557</v>
      </c>
      <c r="H158" s="665" t="s">
        <v>1106</v>
      </c>
      <c r="I158" s="665" t="s">
        <v>854</v>
      </c>
      <c r="J158" s="665" t="s">
        <v>1107</v>
      </c>
      <c r="K158" s="665"/>
      <c r="L158" s="667">
        <v>164.41971060337139</v>
      </c>
      <c r="M158" s="667">
        <v>1</v>
      </c>
      <c r="N158" s="668">
        <v>164.41971060337139</v>
      </c>
    </row>
    <row r="159" spans="1:14" ht="14.4" customHeight="1" x14ac:dyDescent="0.3">
      <c r="A159" s="663" t="s">
        <v>523</v>
      </c>
      <c r="B159" s="664" t="s">
        <v>1838</v>
      </c>
      <c r="C159" s="665" t="s">
        <v>528</v>
      </c>
      <c r="D159" s="666" t="s">
        <v>1839</v>
      </c>
      <c r="E159" s="665" t="s">
        <v>545</v>
      </c>
      <c r="F159" s="666" t="s">
        <v>1844</v>
      </c>
      <c r="G159" s="665" t="s">
        <v>557</v>
      </c>
      <c r="H159" s="665" t="s">
        <v>1108</v>
      </c>
      <c r="I159" s="665" t="s">
        <v>854</v>
      </c>
      <c r="J159" s="665" t="s">
        <v>1109</v>
      </c>
      <c r="K159" s="665"/>
      <c r="L159" s="667">
        <v>123.35655449294116</v>
      </c>
      <c r="M159" s="667">
        <v>3</v>
      </c>
      <c r="N159" s="668">
        <v>370.06966347882349</v>
      </c>
    </row>
    <row r="160" spans="1:14" ht="14.4" customHeight="1" x14ac:dyDescent="0.3">
      <c r="A160" s="663" t="s">
        <v>523</v>
      </c>
      <c r="B160" s="664" t="s">
        <v>1838</v>
      </c>
      <c r="C160" s="665" t="s">
        <v>528</v>
      </c>
      <c r="D160" s="666" t="s">
        <v>1839</v>
      </c>
      <c r="E160" s="665" t="s">
        <v>545</v>
      </c>
      <c r="F160" s="666" t="s">
        <v>1844</v>
      </c>
      <c r="G160" s="665" t="s">
        <v>557</v>
      </c>
      <c r="H160" s="665" t="s">
        <v>1110</v>
      </c>
      <c r="I160" s="665" t="s">
        <v>1111</v>
      </c>
      <c r="J160" s="665" t="s">
        <v>1112</v>
      </c>
      <c r="K160" s="665" t="s">
        <v>1113</v>
      </c>
      <c r="L160" s="667">
        <v>53.462831756899639</v>
      </c>
      <c r="M160" s="667">
        <v>73</v>
      </c>
      <c r="N160" s="668">
        <v>3902.7867182536738</v>
      </c>
    </row>
    <row r="161" spans="1:14" ht="14.4" customHeight="1" x14ac:dyDescent="0.3">
      <c r="A161" s="663" t="s">
        <v>523</v>
      </c>
      <c r="B161" s="664" t="s">
        <v>1838</v>
      </c>
      <c r="C161" s="665" t="s">
        <v>528</v>
      </c>
      <c r="D161" s="666" t="s">
        <v>1839</v>
      </c>
      <c r="E161" s="665" t="s">
        <v>545</v>
      </c>
      <c r="F161" s="666" t="s">
        <v>1844</v>
      </c>
      <c r="G161" s="665" t="s">
        <v>557</v>
      </c>
      <c r="H161" s="665" t="s">
        <v>1114</v>
      </c>
      <c r="I161" s="665" t="s">
        <v>1115</v>
      </c>
      <c r="J161" s="665" t="s">
        <v>1116</v>
      </c>
      <c r="K161" s="665" t="s">
        <v>1117</v>
      </c>
      <c r="L161" s="667">
        <v>164.02999999999997</v>
      </c>
      <c r="M161" s="667">
        <v>1</v>
      </c>
      <c r="N161" s="668">
        <v>164.02999999999997</v>
      </c>
    </row>
    <row r="162" spans="1:14" ht="14.4" customHeight="1" x14ac:dyDescent="0.3">
      <c r="A162" s="663" t="s">
        <v>523</v>
      </c>
      <c r="B162" s="664" t="s">
        <v>1838</v>
      </c>
      <c r="C162" s="665" t="s">
        <v>528</v>
      </c>
      <c r="D162" s="666" t="s">
        <v>1839</v>
      </c>
      <c r="E162" s="665" t="s">
        <v>545</v>
      </c>
      <c r="F162" s="666" t="s">
        <v>1844</v>
      </c>
      <c r="G162" s="665" t="s">
        <v>557</v>
      </c>
      <c r="H162" s="665" t="s">
        <v>1118</v>
      </c>
      <c r="I162" s="665" t="s">
        <v>1119</v>
      </c>
      <c r="J162" s="665" t="s">
        <v>1120</v>
      </c>
      <c r="K162" s="665" t="s">
        <v>1121</v>
      </c>
      <c r="L162" s="667">
        <v>103.56999999999998</v>
      </c>
      <c r="M162" s="667">
        <v>3</v>
      </c>
      <c r="N162" s="668">
        <v>310.70999999999992</v>
      </c>
    </row>
    <row r="163" spans="1:14" ht="14.4" customHeight="1" x14ac:dyDescent="0.3">
      <c r="A163" s="663" t="s">
        <v>523</v>
      </c>
      <c r="B163" s="664" t="s">
        <v>1838</v>
      </c>
      <c r="C163" s="665" t="s">
        <v>528</v>
      </c>
      <c r="D163" s="666" t="s">
        <v>1839</v>
      </c>
      <c r="E163" s="665" t="s">
        <v>545</v>
      </c>
      <c r="F163" s="666" t="s">
        <v>1844</v>
      </c>
      <c r="G163" s="665" t="s">
        <v>557</v>
      </c>
      <c r="H163" s="665" t="s">
        <v>1122</v>
      </c>
      <c r="I163" s="665" t="s">
        <v>1123</v>
      </c>
      <c r="J163" s="665" t="s">
        <v>1124</v>
      </c>
      <c r="K163" s="665" t="s">
        <v>1125</v>
      </c>
      <c r="L163" s="667">
        <v>325.15993023163497</v>
      </c>
      <c r="M163" s="667">
        <v>26</v>
      </c>
      <c r="N163" s="668">
        <v>8454.1581860225087</v>
      </c>
    </row>
    <row r="164" spans="1:14" ht="14.4" customHeight="1" x14ac:dyDescent="0.3">
      <c r="A164" s="663" t="s">
        <v>523</v>
      </c>
      <c r="B164" s="664" t="s">
        <v>1838</v>
      </c>
      <c r="C164" s="665" t="s">
        <v>528</v>
      </c>
      <c r="D164" s="666" t="s">
        <v>1839</v>
      </c>
      <c r="E164" s="665" t="s">
        <v>545</v>
      </c>
      <c r="F164" s="666" t="s">
        <v>1844</v>
      </c>
      <c r="G164" s="665" t="s">
        <v>557</v>
      </c>
      <c r="H164" s="665" t="s">
        <v>1126</v>
      </c>
      <c r="I164" s="665" t="s">
        <v>1127</v>
      </c>
      <c r="J164" s="665" t="s">
        <v>1128</v>
      </c>
      <c r="K164" s="665"/>
      <c r="L164" s="667">
        <v>252.97807158108557</v>
      </c>
      <c r="M164" s="667">
        <v>1</v>
      </c>
      <c r="N164" s="668">
        <v>252.97807158108557</v>
      </c>
    </row>
    <row r="165" spans="1:14" ht="14.4" customHeight="1" x14ac:dyDescent="0.3">
      <c r="A165" s="663" t="s">
        <v>523</v>
      </c>
      <c r="B165" s="664" t="s">
        <v>1838</v>
      </c>
      <c r="C165" s="665" t="s">
        <v>528</v>
      </c>
      <c r="D165" s="666" t="s">
        <v>1839</v>
      </c>
      <c r="E165" s="665" t="s">
        <v>545</v>
      </c>
      <c r="F165" s="666" t="s">
        <v>1844</v>
      </c>
      <c r="G165" s="665" t="s">
        <v>557</v>
      </c>
      <c r="H165" s="665" t="s">
        <v>1129</v>
      </c>
      <c r="I165" s="665" t="s">
        <v>1129</v>
      </c>
      <c r="J165" s="665" t="s">
        <v>1130</v>
      </c>
      <c r="K165" s="665" t="s">
        <v>1131</v>
      </c>
      <c r="L165" s="667">
        <v>109.3866666666667</v>
      </c>
      <c r="M165" s="667">
        <v>3</v>
      </c>
      <c r="N165" s="668">
        <v>328.16000000000008</v>
      </c>
    </row>
    <row r="166" spans="1:14" ht="14.4" customHeight="1" x14ac:dyDescent="0.3">
      <c r="A166" s="663" t="s">
        <v>523</v>
      </c>
      <c r="B166" s="664" t="s">
        <v>1838</v>
      </c>
      <c r="C166" s="665" t="s">
        <v>528</v>
      </c>
      <c r="D166" s="666" t="s">
        <v>1839</v>
      </c>
      <c r="E166" s="665" t="s">
        <v>545</v>
      </c>
      <c r="F166" s="666" t="s">
        <v>1844</v>
      </c>
      <c r="G166" s="665" t="s">
        <v>557</v>
      </c>
      <c r="H166" s="665" t="s">
        <v>1132</v>
      </c>
      <c r="I166" s="665" t="s">
        <v>854</v>
      </c>
      <c r="J166" s="665" t="s">
        <v>1133</v>
      </c>
      <c r="K166" s="665" t="s">
        <v>1134</v>
      </c>
      <c r="L166" s="667">
        <v>38.616428722132703</v>
      </c>
      <c r="M166" s="667">
        <v>1</v>
      </c>
      <c r="N166" s="668">
        <v>38.616428722132703</v>
      </c>
    </row>
    <row r="167" spans="1:14" ht="14.4" customHeight="1" x14ac:dyDescent="0.3">
      <c r="A167" s="663" t="s">
        <v>523</v>
      </c>
      <c r="B167" s="664" t="s">
        <v>1838</v>
      </c>
      <c r="C167" s="665" t="s">
        <v>528</v>
      </c>
      <c r="D167" s="666" t="s">
        <v>1839</v>
      </c>
      <c r="E167" s="665" t="s">
        <v>545</v>
      </c>
      <c r="F167" s="666" t="s">
        <v>1844</v>
      </c>
      <c r="G167" s="665" t="s">
        <v>557</v>
      </c>
      <c r="H167" s="665" t="s">
        <v>1135</v>
      </c>
      <c r="I167" s="665" t="s">
        <v>854</v>
      </c>
      <c r="J167" s="665" t="s">
        <v>1136</v>
      </c>
      <c r="K167" s="665"/>
      <c r="L167" s="667">
        <v>306.48000000000008</v>
      </c>
      <c r="M167" s="667">
        <v>1</v>
      </c>
      <c r="N167" s="668">
        <v>306.48000000000008</v>
      </c>
    </row>
    <row r="168" spans="1:14" ht="14.4" customHeight="1" x14ac:dyDescent="0.3">
      <c r="A168" s="663" t="s">
        <v>523</v>
      </c>
      <c r="B168" s="664" t="s">
        <v>1838</v>
      </c>
      <c r="C168" s="665" t="s">
        <v>528</v>
      </c>
      <c r="D168" s="666" t="s">
        <v>1839</v>
      </c>
      <c r="E168" s="665" t="s">
        <v>545</v>
      </c>
      <c r="F168" s="666" t="s">
        <v>1844</v>
      </c>
      <c r="G168" s="665" t="s">
        <v>557</v>
      </c>
      <c r="H168" s="665" t="s">
        <v>1137</v>
      </c>
      <c r="I168" s="665" t="s">
        <v>854</v>
      </c>
      <c r="J168" s="665" t="s">
        <v>1138</v>
      </c>
      <c r="K168" s="665"/>
      <c r="L168" s="667">
        <v>106.20831530553453</v>
      </c>
      <c r="M168" s="667">
        <v>13</v>
      </c>
      <c r="N168" s="668">
        <v>1380.7080989719489</v>
      </c>
    </row>
    <row r="169" spans="1:14" ht="14.4" customHeight="1" x14ac:dyDescent="0.3">
      <c r="A169" s="663" t="s">
        <v>523</v>
      </c>
      <c r="B169" s="664" t="s">
        <v>1838</v>
      </c>
      <c r="C169" s="665" t="s">
        <v>528</v>
      </c>
      <c r="D169" s="666" t="s">
        <v>1839</v>
      </c>
      <c r="E169" s="665" t="s">
        <v>545</v>
      </c>
      <c r="F169" s="666" t="s">
        <v>1844</v>
      </c>
      <c r="G169" s="665" t="s">
        <v>557</v>
      </c>
      <c r="H169" s="665" t="s">
        <v>1139</v>
      </c>
      <c r="I169" s="665" t="s">
        <v>1140</v>
      </c>
      <c r="J169" s="665" t="s">
        <v>1141</v>
      </c>
      <c r="K169" s="665" t="s">
        <v>1142</v>
      </c>
      <c r="L169" s="667">
        <v>142.34999999999994</v>
      </c>
      <c r="M169" s="667">
        <v>1</v>
      </c>
      <c r="N169" s="668">
        <v>142.34999999999994</v>
      </c>
    </row>
    <row r="170" spans="1:14" ht="14.4" customHeight="1" x14ac:dyDescent="0.3">
      <c r="A170" s="663" t="s">
        <v>523</v>
      </c>
      <c r="B170" s="664" t="s">
        <v>1838</v>
      </c>
      <c r="C170" s="665" t="s">
        <v>528</v>
      </c>
      <c r="D170" s="666" t="s">
        <v>1839</v>
      </c>
      <c r="E170" s="665" t="s">
        <v>545</v>
      </c>
      <c r="F170" s="666" t="s">
        <v>1844</v>
      </c>
      <c r="G170" s="665" t="s">
        <v>557</v>
      </c>
      <c r="H170" s="665" t="s">
        <v>1143</v>
      </c>
      <c r="I170" s="665" t="s">
        <v>1144</v>
      </c>
      <c r="J170" s="665" t="s">
        <v>1145</v>
      </c>
      <c r="K170" s="665" t="s">
        <v>1146</v>
      </c>
      <c r="L170" s="667">
        <v>74.609999999999985</v>
      </c>
      <c r="M170" s="667">
        <v>2</v>
      </c>
      <c r="N170" s="668">
        <v>149.21999999999997</v>
      </c>
    </row>
    <row r="171" spans="1:14" ht="14.4" customHeight="1" x14ac:dyDescent="0.3">
      <c r="A171" s="663" t="s">
        <v>523</v>
      </c>
      <c r="B171" s="664" t="s">
        <v>1838</v>
      </c>
      <c r="C171" s="665" t="s">
        <v>528</v>
      </c>
      <c r="D171" s="666" t="s">
        <v>1839</v>
      </c>
      <c r="E171" s="665" t="s">
        <v>545</v>
      </c>
      <c r="F171" s="666" t="s">
        <v>1844</v>
      </c>
      <c r="G171" s="665" t="s">
        <v>557</v>
      </c>
      <c r="H171" s="665" t="s">
        <v>1147</v>
      </c>
      <c r="I171" s="665" t="s">
        <v>1147</v>
      </c>
      <c r="J171" s="665" t="s">
        <v>1148</v>
      </c>
      <c r="K171" s="665" t="s">
        <v>1149</v>
      </c>
      <c r="L171" s="667">
        <v>604.90971342055616</v>
      </c>
      <c r="M171" s="667">
        <v>7</v>
      </c>
      <c r="N171" s="668">
        <v>4234.3679939438935</v>
      </c>
    </row>
    <row r="172" spans="1:14" ht="14.4" customHeight="1" x14ac:dyDescent="0.3">
      <c r="A172" s="663" t="s">
        <v>523</v>
      </c>
      <c r="B172" s="664" t="s">
        <v>1838</v>
      </c>
      <c r="C172" s="665" t="s">
        <v>528</v>
      </c>
      <c r="D172" s="666" t="s">
        <v>1839</v>
      </c>
      <c r="E172" s="665" t="s">
        <v>545</v>
      </c>
      <c r="F172" s="666" t="s">
        <v>1844</v>
      </c>
      <c r="G172" s="665" t="s">
        <v>557</v>
      </c>
      <c r="H172" s="665" t="s">
        <v>1150</v>
      </c>
      <c r="I172" s="665" t="s">
        <v>1151</v>
      </c>
      <c r="J172" s="665" t="s">
        <v>1152</v>
      </c>
      <c r="K172" s="665" t="s">
        <v>1153</v>
      </c>
      <c r="L172" s="667">
        <v>80.47</v>
      </c>
      <c r="M172" s="667">
        <v>2</v>
      </c>
      <c r="N172" s="668">
        <v>160.94</v>
      </c>
    </row>
    <row r="173" spans="1:14" ht="14.4" customHeight="1" x14ac:dyDescent="0.3">
      <c r="A173" s="663" t="s">
        <v>523</v>
      </c>
      <c r="B173" s="664" t="s">
        <v>1838</v>
      </c>
      <c r="C173" s="665" t="s">
        <v>528</v>
      </c>
      <c r="D173" s="666" t="s">
        <v>1839</v>
      </c>
      <c r="E173" s="665" t="s">
        <v>545</v>
      </c>
      <c r="F173" s="666" t="s">
        <v>1844</v>
      </c>
      <c r="G173" s="665" t="s">
        <v>557</v>
      </c>
      <c r="H173" s="665" t="s">
        <v>1154</v>
      </c>
      <c r="I173" s="665" t="s">
        <v>1155</v>
      </c>
      <c r="J173" s="665" t="s">
        <v>1156</v>
      </c>
      <c r="K173" s="665" t="s">
        <v>1157</v>
      </c>
      <c r="L173" s="667">
        <v>69.378536684137273</v>
      </c>
      <c r="M173" s="667">
        <v>15</v>
      </c>
      <c r="N173" s="668">
        <v>1040.6780502620591</v>
      </c>
    </row>
    <row r="174" spans="1:14" ht="14.4" customHeight="1" x14ac:dyDescent="0.3">
      <c r="A174" s="663" t="s">
        <v>523</v>
      </c>
      <c r="B174" s="664" t="s">
        <v>1838</v>
      </c>
      <c r="C174" s="665" t="s">
        <v>528</v>
      </c>
      <c r="D174" s="666" t="s">
        <v>1839</v>
      </c>
      <c r="E174" s="665" t="s">
        <v>545</v>
      </c>
      <c r="F174" s="666" t="s">
        <v>1844</v>
      </c>
      <c r="G174" s="665" t="s">
        <v>557</v>
      </c>
      <c r="H174" s="665" t="s">
        <v>1158</v>
      </c>
      <c r="I174" s="665" t="s">
        <v>1159</v>
      </c>
      <c r="J174" s="665" t="s">
        <v>1160</v>
      </c>
      <c r="K174" s="665"/>
      <c r="L174" s="667">
        <v>178.91894458718983</v>
      </c>
      <c r="M174" s="667">
        <v>2</v>
      </c>
      <c r="N174" s="668">
        <v>357.83788917437965</v>
      </c>
    </row>
    <row r="175" spans="1:14" ht="14.4" customHeight="1" x14ac:dyDescent="0.3">
      <c r="A175" s="663" t="s">
        <v>523</v>
      </c>
      <c r="B175" s="664" t="s">
        <v>1838</v>
      </c>
      <c r="C175" s="665" t="s">
        <v>528</v>
      </c>
      <c r="D175" s="666" t="s">
        <v>1839</v>
      </c>
      <c r="E175" s="665" t="s">
        <v>545</v>
      </c>
      <c r="F175" s="666" t="s">
        <v>1844</v>
      </c>
      <c r="G175" s="665" t="s">
        <v>557</v>
      </c>
      <c r="H175" s="665" t="s">
        <v>1161</v>
      </c>
      <c r="I175" s="665" t="s">
        <v>854</v>
      </c>
      <c r="J175" s="665" t="s">
        <v>1162</v>
      </c>
      <c r="K175" s="665"/>
      <c r="L175" s="667">
        <v>81.151880787321645</v>
      </c>
      <c r="M175" s="667">
        <v>4</v>
      </c>
      <c r="N175" s="668">
        <v>324.60752314928658</v>
      </c>
    </row>
    <row r="176" spans="1:14" ht="14.4" customHeight="1" x14ac:dyDescent="0.3">
      <c r="A176" s="663" t="s">
        <v>523</v>
      </c>
      <c r="B176" s="664" t="s">
        <v>1838</v>
      </c>
      <c r="C176" s="665" t="s">
        <v>528</v>
      </c>
      <c r="D176" s="666" t="s">
        <v>1839</v>
      </c>
      <c r="E176" s="665" t="s">
        <v>545</v>
      </c>
      <c r="F176" s="666" t="s">
        <v>1844</v>
      </c>
      <c r="G176" s="665" t="s">
        <v>557</v>
      </c>
      <c r="H176" s="665" t="s">
        <v>1163</v>
      </c>
      <c r="I176" s="665" t="s">
        <v>854</v>
      </c>
      <c r="J176" s="665" t="s">
        <v>1164</v>
      </c>
      <c r="K176" s="665"/>
      <c r="L176" s="667">
        <v>42.187309408514523</v>
      </c>
      <c r="M176" s="667">
        <v>5</v>
      </c>
      <c r="N176" s="668">
        <v>210.93654704257261</v>
      </c>
    </row>
    <row r="177" spans="1:14" ht="14.4" customHeight="1" x14ac:dyDescent="0.3">
      <c r="A177" s="663" t="s">
        <v>523</v>
      </c>
      <c r="B177" s="664" t="s">
        <v>1838</v>
      </c>
      <c r="C177" s="665" t="s">
        <v>528</v>
      </c>
      <c r="D177" s="666" t="s">
        <v>1839</v>
      </c>
      <c r="E177" s="665" t="s">
        <v>545</v>
      </c>
      <c r="F177" s="666" t="s">
        <v>1844</v>
      </c>
      <c r="G177" s="665" t="s">
        <v>557</v>
      </c>
      <c r="H177" s="665" t="s">
        <v>1165</v>
      </c>
      <c r="I177" s="665" t="s">
        <v>601</v>
      </c>
      <c r="J177" s="665" t="s">
        <v>1166</v>
      </c>
      <c r="K177" s="665"/>
      <c r="L177" s="667">
        <v>107.56534345571451</v>
      </c>
      <c r="M177" s="667">
        <v>3</v>
      </c>
      <c r="N177" s="668">
        <v>322.69603036714352</v>
      </c>
    </row>
    <row r="178" spans="1:14" ht="14.4" customHeight="1" x14ac:dyDescent="0.3">
      <c r="A178" s="663" t="s">
        <v>523</v>
      </c>
      <c r="B178" s="664" t="s">
        <v>1838</v>
      </c>
      <c r="C178" s="665" t="s">
        <v>528</v>
      </c>
      <c r="D178" s="666" t="s">
        <v>1839</v>
      </c>
      <c r="E178" s="665" t="s">
        <v>545</v>
      </c>
      <c r="F178" s="666" t="s">
        <v>1844</v>
      </c>
      <c r="G178" s="665" t="s">
        <v>557</v>
      </c>
      <c r="H178" s="665" t="s">
        <v>1167</v>
      </c>
      <c r="I178" s="665" t="s">
        <v>854</v>
      </c>
      <c r="J178" s="665" t="s">
        <v>1168</v>
      </c>
      <c r="K178" s="665"/>
      <c r="L178" s="667">
        <v>87.629807373039569</v>
      </c>
      <c r="M178" s="667">
        <v>2</v>
      </c>
      <c r="N178" s="668">
        <v>175.25961474607914</v>
      </c>
    </row>
    <row r="179" spans="1:14" ht="14.4" customHeight="1" x14ac:dyDescent="0.3">
      <c r="A179" s="663" t="s">
        <v>523</v>
      </c>
      <c r="B179" s="664" t="s">
        <v>1838</v>
      </c>
      <c r="C179" s="665" t="s">
        <v>528</v>
      </c>
      <c r="D179" s="666" t="s">
        <v>1839</v>
      </c>
      <c r="E179" s="665" t="s">
        <v>545</v>
      </c>
      <c r="F179" s="666" t="s">
        <v>1844</v>
      </c>
      <c r="G179" s="665" t="s">
        <v>557</v>
      </c>
      <c r="H179" s="665" t="s">
        <v>1169</v>
      </c>
      <c r="I179" s="665" t="s">
        <v>1170</v>
      </c>
      <c r="J179" s="665" t="s">
        <v>1171</v>
      </c>
      <c r="K179" s="665" t="s">
        <v>1172</v>
      </c>
      <c r="L179" s="667">
        <v>64.590000000000018</v>
      </c>
      <c r="M179" s="667">
        <v>1</v>
      </c>
      <c r="N179" s="668">
        <v>64.590000000000018</v>
      </c>
    </row>
    <row r="180" spans="1:14" ht="14.4" customHeight="1" x14ac:dyDescent="0.3">
      <c r="A180" s="663" t="s">
        <v>523</v>
      </c>
      <c r="B180" s="664" t="s">
        <v>1838</v>
      </c>
      <c r="C180" s="665" t="s">
        <v>528</v>
      </c>
      <c r="D180" s="666" t="s">
        <v>1839</v>
      </c>
      <c r="E180" s="665" t="s">
        <v>545</v>
      </c>
      <c r="F180" s="666" t="s">
        <v>1844</v>
      </c>
      <c r="G180" s="665" t="s">
        <v>557</v>
      </c>
      <c r="H180" s="665" t="s">
        <v>1173</v>
      </c>
      <c r="I180" s="665" t="s">
        <v>1174</v>
      </c>
      <c r="J180" s="665" t="s">
        <v>1175</v>
      </c>
      <c r="K180" s="665" t="s">
        <v>1176</v>
      </c>
      <c r="L180" s="667">
        <v>49.344999999999999</v>
      </c>
      <c r="M180" s="667">
        <v>2</v>
      </c>
      <c r="N180" s="668">
        <v>98.69</v>
      </c>
    </row>
    <row r="181" spans="1:14" ht="14.4" customHeight="1" x14ac:dyDescent="0.3">
      <c r="A181" s="663" t="s">
        <v>523</v>
      </c>
      <c r="B181" s="664" t="s">
        <v>1838</v>
      </c>
      <c r="C181" s="665" t="s">
        <v>528</v>
      </c>
      <c r="D181" s="666" t="s">
        <v>1839</v>
      </c>
      <c r="E181" s="665" t="s">
        <v>545</v>
      </c>
      <c r="F181" s="666" t="s">
        <v>1844</v>
      </c>
      <c r="G181" s="665" t="s">
        <v>557</v>
      </c>
      <c r="H181" s="665" t="s">
        <v>1177</v>
      </c>
      <c r="I181" s="665" t="s">
        <v>1178</v>
      </c>
      <c r="J181" s="665" t="s">
        <v>555</v>
      </c>
      <c r="K181" s="665" t="s">
        <v>1179</v>
      </c>
      <c r="L181" s="667">
        <v>107.32993071177088</v>
      </c>
      <c r="M181" s="667">
        <v>69</v>
      </c>
      <c r="N181" s="668">
        <v>7405.7652191121906</v>
      </c>
    </row>
    <row r="182" spans="1:14" ht="14.4" customHeight="1" x14ac:dyDescent="0.3">
      <c r="A182" s="663" t="s">
        <v>523</v>
      </c>
      <c r="B182" s="664" t="s">
        <v>1838</v>
      </c>
      <c r="C182" s="665" t="s">
        <v>528</v>
      </c>
      <c r="D182" s="666" t="s">
        <v>1839</v>
      </c>
      <c r="E182" s="665" t="s">
        <v>545</v>
      </c>
      <c r="F182" s="666" t="s">
        <v>1844</v>
      </c>
      <c r="G182" s="665" t="s">
        <v>557</v>
      </c>
      <c r="H182" s="665" t="s">
        <v>1180</v>
      </c>
      <c r="I182" s="665" t="s">
        <v>1181</v>
      </c>
      <c r="J182" s="665" t="s">
        <v>1182</v>
      </c>
      <c r="K182" s="665" t="s">
        <v>1183</v>
      </c>
      <c r="L182" s="667">
        <v>82.389999999999986</v>
      </c>
      <c r="M182" s="667">
        <v>1</v>
      </c>
      <c r="N182" s="668">
        <v>82.389999999999986</v>
      </c>
    </row>
    <row r="183" spans="1:14" ht="14.4" customHeight="1" x14ac:dyDescent="0.3">
      <c r="A183" s="663" t="s">
        <v>523</v>
      </c>
      <c r="B183" s="664" t="s">
        <v>1838</v>
      </c>
      <c r="C183" s="665" t="s">
        <v>528</v>
      </c>
      <c r="D183" s="666" t="s">
        <v>1839</v>
      </c>
      <c r="E183" s="665" t="s">
        <v>545</v>
      </c>
      <c r="F183" s="666" t="s">
        <v>1844</v>
      </c>
      <c r="G183" s="665" t="s">
        <v>557</v>
      </c>
      <c r="H183" s="665" t="s">
        <v>1184</v>
      </c>
      <c r="I183" s="665" t="s">
        <v>1185</v>
      </c>
      <c r="J183" s="665" t="s">
        <v>1186</v>
      </c>
      <c r="K183" s="665" t="s">
        <v>1187</v>
      </c>
      <c r="L183" s="667">
        <v>63.339999999999947</v>
      </c>
      <c r="M183" s="667">
        <v>2</v>
      </c>
      <c r="N183" s="668">
        <v>126.67999999999989</v>
      </c>
    </row>
    <row r="184" spans="1:14" ht="14.4" customHeight="1" x14ac:dyDescent="0.3">
      <c r="A184" s="663" t="s">
        <v>523</v>
      </c>
      <c r="B184" s="664" t="s">
        <v>1838</v>
      </c>
      <c r="C184" s="665" t="s">
        <v>528</v>
      </c>
      <c r="D184" s="666" t="s">
        <v>1839</v>
      </c>
      <c r="E184" s="665" t="s">
        <v>545</v>
      </c>
      <c r="F184" s="666" t="s">
        <v>1844</v>
      </c>
      <c r="G184" s="665" t="s">
        <v>557</v>
      </c>
      <c r="H184" s="665" t="s">
        <v>1188</v>
      </c>
      <c r="I184" s="665" t="s">
        <v>1189</v>
      </c>
      <c r="J184" s="665" t="s">
        <v>1190</v>
      </c>
      <c r="K184" s="665" t="s">
        <v>959</v>
      </c>
      <c r="L184" s="667">
        <v>41.469999999999992</v>
      </c>
      <c r="M184" s="667">
        <v>2</v>
      </c>
      <c r="N184" s="668">
        <v>82.939999999999984</v>
      </c>
    </row>
    <row r="185" spans="1:14" ht="14.4" customHeight="1" x14ac:dyDescent="0.3">
      <c r="A185" s="663" t="s">
        <v>523</v>
      </c>
      <c r="B185" s="664" t="s">
        <v>1838</v>
      </c>
      <c r="C185" s="665" t="s">
        <v>528</v>
      </c>
      <c r="D185" s="666" t="s">
        <v>1839</v>
      </c>
      <c r="E185" s="665" t="s">
        <v>545</v>
      </c>
      <c r="F185" s="666" t="s">
        <v>1844</v>
      </c>
      <c r="G185" s="665" t="s">
        <v>557</v>
      </c>
      <c r="H185" s="665" t="s">
        <v>1191</v>
      </c>
      <c r="I185" s="665" t="s">
        <v>1192</v>
      </c>
      <c r="J185" s="665" t="s">
        <v>1193</v>
      </c>
      <c r="K185" s="665" t="s">
        <v>1194</v>
      </c>
      <c r="L185" s="667">
        <v>351.85</v>
      </c>
      <c r="M185" s="667">
        <v>1</v>
      </c>
      <c r="N185" s="668">
        <v>351.85</v>
      </c>
    </row>
    <row r="186" spans="1:14" ht="14.4" customHeight="1" x14ac:dyDescent="0.3">
      <c r="A186" s="663" t="s">
        <v>523</v>
      </c>
      <c r="B186" s="664" t="s">
        <v>1838</v>
      </c>
      <c r="C186" s="665" t="s">
        <v>528</v>
      </c>
      <c r="D186" s="666" t="s">
        <v>1839</v>
      </c>
      <c r="E186" s="665" t="s">
        <v>545</v>
      </c>
      <c r="F186" s="666" t="s">
        <v>1844</v>
      </c>
      <c r="G186" s="665" t="s">
        <v>557</v>
      </c>
      <c r="H186" s="665" t="s">
        <v>1195</v>
      </c>
      <c r="I186" s="665" t="s">
        <v>1196</v>
      </c>
      <c r="J186" s="665" t="s">
        <v>1197</v>
      </c>
      <c r="K186" s="665" t="s">
        <v>1198</v>
      </c>
      <c r="L186" s="667">
        <v>98.949999999999974</v>
      </c>
      <c r="M186" s="667">
        <v>1</v>
      </c>
      <c r="N186" s="668">
        <v>98.949999999999974</v>
      </c>
    </row>
    <row r="187" spans="1:14" ht="14.4" customHeight="1" x14ac:dyDescent="0.3">
      <c r="A187" s="663" t="s">
        <v>523</v>
      </c>
      <c r="B187" s="664" t="s">
        <v>1838</v>
      </c>
      <c r="C187" s="665" t="s">
        <v>528</v>
      </c>
      <c r="D187" s="666" t="s">
        <v>1839</v>
      </c>
      <c r="E187" s="665" t="s">
        <v>545</v>
      </c>
      <c r="F187" s="666" t="s">
        <v>1844</v>
      </c>
      <c r="G187" s="665" t="s">
        <v>557</v>
      </c>
      <c r="H187" s="665" t="s">
        <v>1199</v>
      </c>
      <c r="I187" s="665" t="s">
        <v>1200</v>
      </c>
      <c r="J187" s="665" t="s">
        <v>1201</v>
      </c>
      <c r="K187" s="665" t="s">
        <v>1202</v>
      </c>
      <c r="L187" s="667">
        <v>56.840000000000011</v>
      </c>
      <c r="M187" s="667">
        <v>1</v>
      </c>
      <c r="N187" s="668">
        <v>56.840000000000011</v>
      </c>
    </row>
    <row r="188" spans="1:14" ht="14.4" customHeight="1" x14ac:dyDescent="0.3">
      <c r="A188" s="663" t="s">
        <v>523</v>
      </c>
      <c r="B188" s="664" t="s">
        <v>1838</v>
      </c>
      <c r="C188" s="665" t="s">
        <v>528</v>
      </c>
      <c r="D188" s="666" t="s">
        <v>1839</v>
      </c>
      <c r="E188" s="665" t="s">
        <v>545</v>
      </c>
      <c r="F188" s="666" t="s">
        <v>1844</v>
      </c>
      <c r="G188" s="665" t="s">
        <v>557</v>
      </c>
      <c r="H188" s="665" t="s">
        <v>1203</v>
      </c>
      <c r="I188" s="665" t="s">
        <v>854</v>
      </c>
      <c r="J188" s="665" t="s">
        <v>1204</v>
      </c>
      <c r="K188" s="665" t="s">
        <v>1205</v>
      </c>
      <c r="L188" s="667">
        <v>25.861007051516989</v>
      </c>
      <c r="M188" s="667">
        <v>43</v>
      </c>
      <c r="N188" s="668">
        <v>1112.0233032152305</v>
      </c>
    </row>
    <row r="189" spans="1:14" ht="14.4" customHeight="1" x14ac:dyDescent="0.3">
      <c r="A189" s="663" t="s">
        <v>523</v>
      </c>
      <c r="B189" s="664" t="s">
        <v>1838</v>
      </c>
      <c r="C189" s="665" t="s">
        <v>528</v>
      </c>
      <c r="D189" s="666" t="s">
        <v>1839</v>
      </c>
      <c r="E189" s="665" t="s">
        <v>545</v>
      </c>
      <c r="F189" s="666" t="s">
        <v>1844</v>
      </c>
      <c r="G189" s="665" t="s">
        <v>557</v>
      </c>
      <c r="H189" s="665" t="s">
        <v>1206</v>
      </c>
      <c r="I189" s="665" t="s">
        <v>1207</v>
      </c>
      <c r="J189" s="665" t="s">
        <v>1208</v>
      </c>
      <c r="K189" s="665" t="s">
        <v>1209</v>
      </c>
      <c r="L189" s="667">
        <v>895.59</v>
      </c>
      <c r="M189" s="667">
        <v>1</v>
      </c>
      <c r="N189" s="668">
        <v>895.59</v>
      </c>
    </row>
    <row r="190" spans="1:14" ht="14.4" customHeight="1" x14ac:dyDescent="0.3">
      <c r="A190" s="663" t="s">
        <v>523</v>
      </c>
      <c r="B190" s="664" t="s">
        <v>1838</v>
      </c>
      <c r="C190" s="665" t="s">
        <v>528</v>
      </c>
      <c r="D190" s="666" t="s">
        <v>1839</v>
      </c>
      <c r="E190" s="665" t="s">
        <v>545</v>
      </c>
      <c r="F190" s="666" t="s">
        <v>1844</v>
      </c>
      <c r="G190" s="665" t="s">
        <v>557</v>
      </c>
      <c r="H190" s="665" t="s">
        <v>1210</v>
      </c>
      <c r="I190" s="665" t="s">
        <v>854</v>
      </c>
      <c r="J190" s="665" t="s">
        <v>1211</v>
      </c>
      <c r="K190" s="665"/>
      <c r="L190" s="667">
        <v>170.48720173186899</v>
      </c>
      <c r="M190" s="667">
        <v>1</v>
      </c>
      <c r="N190" s="668">
        <v>170.48720173186899</v>
      </c>
    </row>
    <row r="191" spans="1:14" ht="14.4" customHeight="1" x14ac:dyDescent="0.3">
      <c r="A191" s="663" t="s">
        <v>523</v>
      </c>
      <c r="B191" s="664" t="s">
        <v>1838</v>
      </c>
      <c r="C191" s="665" t="s">
        <v>528</v>
      </c>
      <c r="D191" s="666" t="s">
        <v>1839</v>
      </c>
      <c r="E191" s="665" t="s">
        <v>545</v>
      </c>
      <c r="F191" s="666" t="s">
        <v>1844</v>
      </c>
      <c r="G191" s="665" t="s">
        <v>557</v>
      </c>
      <c r="H191" s="665" t="s">
        <v>1212</v>
      </c>
      <c r="I191" s="665" t="s">
        <v>1213</v>
      </c>
      <c r="J191" s="665" t="s">
        <v>1214</v>
      </c>
      <c r="K191" s="665" t="s">
        <v>1215</v>
      </c>
      <c r="L191" s="667">
        <v>192.05</v>
      </c>
      <c r="M191" s="667">
        <v>10</v>
      </c>
      <c r="N191" s="668">
        <v>1920.5</v>
      </c>
    </row>
    <row r="192" spans="1:14" ht="14.4" customHeight="1" x14ac:dyDescent="0.3">
      <c r="A192" s="663" t="s">
        <v>523</v>
      </c>
      <c r="B192" s="664" t="s">
        <v>1838</v>
      </c>
      <c r="C192" s="665" t="s">
        <v>528</v>
      </c>
      <c r="D192" s="666" t="s">
        <v>1839</v>
      </c>
      <c r="E192" s="665" t="s">
        <v>545</v>
      </c>
      <c r="F192" s="666" t="s">
        <v>1844</v>
      </c>
      <c r="G192" s="665" t="s">
        <v>557</v>
      </c>
      <c r="H192" s="665" t="s">
        <v>1216</v>
      </c>
      <c r="I192" s="665" t="s">
        <v>854</v>
      </c>
      <c r="J192" s="665" t="s">
        <v>1217</v>
      </c>
      <c r="K192" s="665"/>
      <c r="L192" s="667">
        <v>76.67842227049195</v>
      </c>
      <c r="M192" s="667">
        <v>4</v>
      </c>
      <c r="N192" s="668">
        <v>306.7136890819678</v>
      </c>
    </row>
    <row r="193" spans="1:14" ht="14.4" customHeight="1" x14ac:dyDescent="0.3">
      <c r="A193" s="663" t="s">
        <v>523</v>
      </c>
      <c r="B193" s="664" t="s">
        <v>1838</v>
      </c>
      <c r="C193" s="665" t="s">
        <v>528</v>
      </c>
      <c r="D193" s="666" t="s">
        <v>1839</v>
      </c>
      <c r="E193" s="665" t="s">
        <v>545</v>
      </c>
      <c r="F193" s="666" t="s">
        <v>1844</v>
      </c>
      <c r="G193" s="665" t="s">
        <v>557</v>
      </c>
      <c r="H193" s="665" t="s">
        <v>1218</v>
      </c>
      <c r="I193" s="665" t="s">
        <v>854</v>
      </c>
      <c r="J193" s="665" t="s">
        <v>1219</v>
      </c>
      <c r="K193" s="665"/>
      <c r="L193" s="667">
        <v>95.878217285712353</v>
      </c>
      <c r="M193" s="667">
        <v>2</v>
      </c>
      <c r="N193" s="668">
        <v>191.75643457142471</v>
      </c>
    </row>
    <row r="194" spans="1:14" ht="14.4" customHeight="1" x14ac:dyDescent="0.3">
      <c r="A194" s="663" t="s">
        <v>523</v>
      </c>
      <c r="B194" s="664" t="s">
        <v>1838</v>
      </c>
      <c r="C194" s="665" t="s">
        <v>528</v>
      </c>
      <c r="D194" s="666" t="s">
        <v>1839</v>
      </c>
      <c r="E194" s="665" t="s">
        <v>545</v>
      </c>
      <c r="F194" s="666" t="s">
        <v>1844</v>
      </c>
      <c r="G194" s="665" t="s">
        <v>557</v>
      </c>
      <c r="H194" s="665" t="s">
        <v>1220</v>
      </c>
      <c r="I194" s="665" t="s">
        <v>854</v>
      </c>
      <c r="J194" s="665" t="s">
        <v>1221</v>
      </c>
      <c r="K194" s="665"/>
      <c r="L194" s="667">
        <v>49.586630586920663</v>
      </c>
      <c r="M194" s="667">
        <v>1</v>
      </c>
      <c r="N194" s="668">
        <v>49.586630586920663</v>
      </c>
    </row>
    <row r="195" spans="1:14" ht="14.4" customHeight="1" x14ac:dyDescent="0.3">
      <c r="A195" s="663" t="s">
        <v>523</v>
      </c>
      <c r="B195" s="664" t="s">
        <v>1838</v>
      </c>
      <c r="C195" s="665" t="s">
        <v>528</v>
      </c>
      <c r="D195" s="666" t="s">
        <v>1839</v>
      </c>
      <c r="E195" s="665" t="s">
        <v>545</v>
      </c>
      <c r="F195" s="666" t="s">
        <v>1844</v>
      </c>
      <c r="G195" s="665" t="s">
        <v>557</v>
      </c>
      <c r="H195" s="665" t="s">
        <v>1222</v>
      </c>
      <c r="I195" s="665" t="s">
        <v>854</v>
      </c>
      <c r="J195" s="665" t="s">
        <v>1223</v>
      </c>
      <c r="K195" s="665"/>
      <c r="L195" s="667">
        <v>204.21534802891696</v>
      </c>
      <c r="M195" s="667">
        <v>6</v>
      </c>
      <c r="N195" s="668">
        <v>1225.2920881735017</v>
      </c>
    </row>
    <row r="196" spans="1:14" ht="14.4" customHeight="1" x14ac:dyDescent="0.3">
      <c r="A196" s="663" t="s">
        <v>523</v>
      </c>
      <c r="B196" s="664" t="s">
        <v>1838</v>
      </c>
      <c r="C196" s="665" t="s">
        <v>528</v>
      </c>
      <c r="D196" s="666" t="s">
        <v>1839</v>
      </c>
      <c r="E196" s="665" t="s">
        <v>545</v>
      </c>
      <c r="F196" s="666" t="s">
        <v>1844</v>
      </c>
      <c r="G196" s="665" t="s">
        <v>557</v>
      </c>
      <c r="H196" s="665" t="s">
        <v>1224</v>
      </c>
      <c r="I196" s="665" t="s">
        <v>1225</v>
      </c>
      <c r="J196" s="665" t="s">
        <v>1226</v>
      </c>
      <c r="K196" s="665" t="s">
        <v>1227</v>
      </c>
      <c r="L196" s="667">
        <v>167.94686897749537</v>
      </c>
      <c r="M196" s="667">
        <v>1</v>
      </c>
      <c r="N196" s="668">
        <v>167.94686897749537</v>
      </c>
    </row>
    <row r="197" spans="1:14" ht="14.4" customHeight="1" x14ac:dyDescent="0.3">
      <c r="A197" s="663" t="s">
        <v>523</v>
      </c>
      <c r="B197" s="664" t="s">
        <v>1838</v>
      </c>
      <c r="C197" s="665" t="s">
        <v>528</v>
      </c>
      <c r="D197" s="666" t="s">
        <v>1839</v>
      </c>
      <c r="E197" s="665" t="s">
        <v>545</v>
      </c>
      <c r="F197" s="666" t="s">
        <v>1844</v>
      </c>
      <c r="G197" s="665" t="s">
        <v>557</v>
      </c>
      <c r="H197" s="665" t="s">
        <v>1228</v>
      </c>
      <c r="I197" s="665" t="s">
        <v>1228</v>
      </c>
      <c r="J197" s="665" t="s">
        <v>1229</v>
      </c>
      <c r="K197" s="665" t="s">
        <v>1230</v>
      </c>
      <c r="L197" s="667">
        <v>95.821818181818202</v>
      </c>
      <c r="M197" s="667">
        <v>11</v>
      </c>
      <c r="N197" s="668">
        <v>1054.0400000000002</v>
      </c>
    </row>
    <row r="198" spans="1:14" ht="14.4" customHeight="1" x14ac:dyDescent="0.3">
      <c r="A198" s="663" t="s">
        <v>523</v>
      </c>
      <c r="B198" s="664" t="s">
        <v>1838</v>
      </c>
      <c r="C198" s="665" t="s">
        <v>528</v>
      </c>
      <c r="D198" s="666" t="s">
        <v>1839</v>
      </c>
      <c r="E198" s="665" t="s">
        <v>545</v>
      </c>
      <c r="F198" s="666" t="s">
        <v>1844</v>
      </c>
      <c r="G198" s="665" t="s">
        <v>557</v>
      </c>
      <c r="H198" s="665" t="s">
        <v>1231</v>
      </c>
      <c r="I198" s="665" t="s">
        <v>854</v>
      </c>
      <c r="J198" s="665" t="s">
        <v>1232</v>
      </c>
      <c r="K198" s="665"/>
      <c r="L198" s="667">
        <v>70.172617114081916</v>
      </c>
      <c r="M198" s="667">
        <v>76</v>
      </c>
      <c r="N198" s="668">
        <v>5333.1189006702261</v>
      </c>
    </row>
    <row r="199" spans="1:14" ht="14.4" customHeight="1" x14ac:dyDescent="0.3">
      <c r="A199" s="663" t="s">
        <v>523</v>
      </c>
      <c r="B199" s="664" t="s">
        <v>1838</v>
      </c>
      <c r="C199" s="665" t="s">
        <v>528</v>
      </c>
      <c r="D199" s="666" t="s">
        <v>1839</v>
      </c>
      <c r="E199" s="665" t="s">
        <v>545</v>
      </c>
      <c r="F199" s="666" t="s">
        <v>1844</v>
      </c>
      <c r="G199" s="665" t="s">
        <v>557</v>
      </c>
      <c r="H199" s="665" t="s">
        <v>1233</v>
      </c>
      <c r="I199" s="665" t="s">
        <v>854</v>
      </c>
      <c r="J199" s="665" t="s">
        <v>1234</v>
      </c>
      <c r="K199" s="665"/>
      <c r="L199" s="667">
        <v>37.700000000000003</v>
      </c>
      <c r="M199" s="667">
        <v>1</v>
      </c>
      <c r="N199" s="668">
        <v>37.700000000000003</v>
      </c>
    </row>
    <row r="200" spans="1:14" ht="14.4" customHeight="1" x14ac:dyDescent="0.3">
      <c r="A200" s="663" t="s">
        <v>523</v>
      </c>
      <c r="B200" s="664" t="s">
        <v>1838</v>
      </c>
      <c r="C200" s="665" t="s">
        <v>528</v>
      </c>
      <c r="D200" s="666" t="s">
        <v>1839</v>
      </c>
      <c r="E200" s="665" t="s">
        <v>545</v>
      </c>
      <c r="F200" s="666" t="s">
        <v>1844</v>
      </c>
      <c r="G200" s="665" t="s">
        <v>557</v>
      </c>
      <c r="H200" s="665" t="s">
        <v>1235</v>
      </c>
      <c r="I200" s="665" t="s">
        <v>854</v>
      </c>
      <c r="J200" s="665" t="s">
        <v>1236</v>
      </c>
      <c r="K200" s="665" t="s">
        <v>1237</v>
      </c>
      <c r="L200" s="667">
        <v>90.362908330586066</v>
      </c>
      <c r="M200" s="667">
        <v>1</v>
      </c>
      <c r="N200" s="668">
        <v>90.362908330586066</v>
      </c>
    </row>
    <row r="201" spans="1:14" ht="14.4" customHeight="1" x14ac:dyDescent="0.3">
      <c r="A201" s="663" t="s">
        <v>523</v>
      </c>
      <c r="B201" s="664" t="s">
        <v>1838</v>
      </c>
      <c r="C201" s="665" t="s">
        <v>528</v>
      </c>
      <c r="D201" s="666" t="s">
        <v>1839</v>
      </c>
      <c r="E201" s="665" t="s">
        <v>545</v>
      </c>
      <c r="F201" s="666" t="s">
        <v>1844</v>
      </c>
      <c r="G201" s="665" t="s">
        <v>557</v>
      </c>
      <c r="H201" s="665" t="s">
        <v>1238</v>
      </c>
      <c r="I201" s="665" t="s">
        <v>1238</v>
      </c>
      <c r="J201" s="665" t="s">
        <v>817</v>
      </c>
      <c r="K201" s="665" t="s">
        <v>1239</v>
      </c>
      <c r="L201" s="667">
        <v>131.01918050508411</v>
      </c>
      <c r="M201" s="667">
        <v>11</v>
      </c>
      <c r="N201" s="668">
        <v>1441.2109855559252</v>
      </c>
    </row>
    <row r="202" spans="1:14" ht="14.4" customHeight="1" x14ac:dyDescent="0.3">
      <c r="A202" s="663" t="s">
        <v>523</v>
      </c>
      <c r="B202" s="664" t="s">
        <v>1838</v>
      </c>
      <c r="C202" s="665" t="s">
        <v>528</v>
      </c>
      <c r="D202" s="666" t="s">
        <v>1839</v>
      </c>
      <c r="E202" s="665" t="s">
        <v>545</v>
      </c>
      <c r="F202" s="666" t="s">
        <v>1844</v>
      </c>
      <c r="G202" s="665" t="s">
        <v>557</v>
      </c>
      <c r="H202" s="665" t="s">
        <v>1240</v>
      </c>
      <c r="I202" s="665" t="s">
        <v>1240</v>
      </c>
      <c r="J202" s="665" t="s">
        <v>1241</v>
      </c>
      <c r="K202" s="665" t="s">
        <v>1242</v>
      </c>
      <c r="L202" s="667">
        <v>44</v>
      </c>
      <c r="M202" s="667">
        <v>6</v>
      </c>
      <c r="N202" s="668">
        <v>264</v>
      </c>
    </row>
    <row r="203" spans="1:14" ht="14.4" customHeight="1" x14ac:dyDescent="0.3">
      <c r="A203" s="663" t="s">
        <v>523</v>
      </c>
      <c r="B203" s="664" t="s">
        <v>1838</v>
      </c>
      <c r="C203" s="665" t="s">
        <v>528</v>
      </c>
      <c r="D203" s="666" t="s">
        <v>1839</v>
      </c>
      <c r="E203" s="665" t="s">
        <v>545</v>
      </c>
      <c r="F203" s="666" t="s">
        <v>1844</v>
      </c>
      <c r="G203" s="665" t="s">
        <v>557</v>
      </c>
      <c r="H203" s="665" t="s">
        <v>1243</v>
      </c>
      <c r="I203" s="665" t="s">
        <v>854</v>
      </c>
      <c r="J203" s="665" t="s">
        <v>1244</v>
      </c>
      <c r="K203" s="665"/>
      <c r="L203" s="667">
        <v>38.610000000000007</v>
      </c>
      <c r="M203" s="667">
        <v>2</v>
      </c>
      <c r="N203" s="668">
        <v>77.220000000000013</v>
      </c>
    </row>
    <row r="204" spans="1:14" ht="14.4" customHeight="1" x14ac:dyDescent="0.3">
      <c r="A204" s="663" t="s">
        <v>523</v>
      </c>
      <c r="B204" s="664" t="s">
        <v>1838</v>
      </c>
      <c r="C204" s="665" t="s">
        <v>528</v>
      </c>
      <c r="D204" s="666" t="s">
        <v>1839</v>
      </c>
      <c r="E204" s="665" t="s">
        <v>545</v>
      </c>
      <c r="F204" s="666" t="s">
        <v>1844</v>
      </c>
      <c r="G204" s="665" t="s">
        <v>557</v>
      </c>
      <c r="H204" s="665" t="s">
        <v>1245</v>
      </c>
      <c r="I204" s="665" t="s">
        <v>1245</v>
      </c>
      <c r="J204" s="665" t="s">
        <v>874</v>
      </c>
      <c r="K204" s="665" t="s">
        <v>1246</v>
      </c>
      <c r="L204" s="667">
        <v>82.389940893569147</v>
      </c>
      <c r="M204" s="667">
        <v>4</v>
      </c>
      <c r="N204" s="668">
        <v>329.55976357427659</v>
      </c>
    </row>
    <row r="205" spans="1:14" ht="14.4" customHeight="1" x14ac:dyDescent="0.3">
      <c r="A205" s="663" t="s">
        <v>523</v>
      </c>
      <c r="B205" s="664" t="s">
        <v>1838</v>
      </c>
      <c r="C205" s="665" t="s">
        <v>528</v>
      </c>
      <c r="D205" s="666" t="s">
        <v>1839</v>
      </c>
      <c r="E205" s="665" t="s">
        <v>545</v>
      </c>
      <c r="F205" s="666" t="s">
        <v>1844</v>
      </c>
      <c r="G205" s="665" t="s">
        <v>557</v>
      </c>
      <c r="H205" s="665" t="s">
        <v>1247</v>
      </c>
      <c r="I205" s="665" t="s">
        <v>1247</v>
      </c>
      <c r="J205" s="665" t="s">
        <v>1248</v>
      </c>
      <c r="K205" s="665" t="s">
        <v>1249</v>
      </c>
      <c r="L205" s="667">
        <v>432.53</v>
      </c>
      <c r="M205" s="667">
        <v>1</v>
      </c>
      <c r="N205" s="668">
        <v>432.53</v>
      </c>
    </row>
    <row r="206" spans="1:14" ht="14.4" customHeight="1" x14ac:dyDescent="0.3">
      <c r="A206" s="663" t="s">
        <v>523</v>
      </c>
      <c r="B206" s="664" t="s">
        <v>1838</v>
      </c>
      <c r="C206" s="665" t="s">
        <v>528</v>
      </c>
      <c r="D206" s="666" t="s">
        <v>1839</v>
      </c>
      <c r="E206" s="665" t="s">
        <v>545</v>
      </c>
      <c r="F206" s="666" t="s">
        <v>1844</v>
      </c>
      <c r="G206" s="665" t="s">
        <v>557</v>
      </c>
      <c r="H206" s="665" t="s">
        <v>1250</v>
      </c>
      <c r="I206" s="665" t="s">
        <v>1251</v>
      </c>
      <c r="J206" s="665" t="s">
        <v>1252</v>
      </c>
      <c r="K206" s="665"/>
      <c r="L206" s="667">
        <v>163.56999051948492</v>
      </c>
      <c r="M206" s="667">
        <v>2</v>
      </c>
      <c r="N206" s="668">
        <v>327.13998103896984</v>
      </c>
    </row>
    <row r="207" spans="1:14" ht="14.4" customHeight="1" x14ac:dyDescent="0.3">
      <c r="A207" s="663" t="s">
        <v>523</v>
      </c>
      <c r="B207" s="664" t="s">
        <v>1838</v>
      </c>
      <c r="C207" s="665" t="s">
        <v>528</v>
      </c>
      <c r="D207" s="666" t="s">
        <v>1839</v>
      </c>
      <c r="E207" s="665" t="s">
        <v>545</v>
      </c>
      <c r="F207" s="666" t="s">
        <v>1844</v>
      </c>
      <c r="G207" s="665" t="s">
        <v>557</v>
      </c>
      <c r="H207" s="665" t="s">
        <v>1253</v>
      </c>
      <c r="I207" s="665" t="s">
        <v>854</v>
      </c>
      <c r="J207" s="665" t="s">
        <v>1254</v>
      </c>
      <c r="K207" s="665"/>
      <c r="L207" s="667">
        <v>229.91005308732002</v>
      </c>
      <c r="M207" s="667">
        <v>2</v>
      </c>
      <c r="N207" s="668">
        <v>459.82010617464005</v>
      </c>
    </row>
    <row r="208" spans="1:14" ht="14.4" customHeight="1" x14ac:dyDescent="0.3">
      <c r="A208" s="663" t="s">
        <v>523</v>
      </c>
      <c r="B208" s="664" t="s">
        <v>1838</v>
      </c>
      <c r="C208" s="665" t="s">
        <v>528</v>
      </c>
      <c r="D208" s="666" t="s">
        <v>1839</v>
      </c>
      <c r="E208" s="665" t="s">
        <v>545</v>
      </c>
      <c r="F208" s="666" t="s">
        <v>1844</v>
      </c>
      <c r="G208" s="665" t="s">
        <v>557</v>
      </c>
      <c r="H208" s="665" t="s">
        <v>1255</v>
      </c>
      <c r="I208" s="665" t="s">
        <v>1255</v>
      </c>
      <c r="J208" s="665" t="s">
        <v>1256</v>
      </c>
      <c r="K208" s="665" t="s">
        <v>1257</v>
      </c>
      <c r="L208" s="667">
        <v>151.55999999999997</v>
      </c>
      <c r="M208" s="667">
        <v>1</v>
      </c>
      <c r="N208" s="668">
        <v>151.55999999999997</v>
      </c>
    </row>
    <row r="209" spans="1:14" ht="14.4" customHeight="1" x14ac:dyDescent="0.3">
      <c r="A209" s="663" t="s">
        <v>523</v>
      </c>
      <c r="B209" s="664" t="s">
        <v>1838</v>
      </c>
      <c r="C209" s="665" t="s">
        <v>528</v>
      </c>
      <c r="D209" s="666" t="s">
        <v>1839</v>
      </c>
      <c r="E209" s="665" t="s">
        <v>545</v>
      </c>
      <c r="F209" s="666" t="s">
        <v>1844</v>
      </c>
      <c r="G209" s="665" t="s">
        <v>557</v>
      </c>
      <c r="H209" s="665" t="s">
        <v>1258</v>
      </c>
      <c r="I209" s="665" t="s">
        <v>1258</v>
      </c>
      <c r="J209" s="665" t="s">
        <v>742</v>
      </c>
      <c r="K209" s="665" t="s">
        <v>1259</v>
      </c>
      <c r="L209" s="667">
        <v>248.24999999999997</v>
      </c>
      <c r="M209" s="667">
        <v>1</v>
      </c>
      <c r="N209" s="668">
        <v>248.24999999999997</v>
      </c>
    </row>
    <row r="210" spans="1:14" ht="14.4" customHeight="1" x14ac:dyDescent="0.3">
      <c r="A210" s="663" t="s">
        <v>523</v>
      </c>
      <c r="B210" s="664" t="s">
        <v>1838</v>
      </c>
      <c r="C210" s="665" t="s">
        <v>528</v>
      </c>
      <c r="D210" s="666" t="s">
        <v>1839</v>
      </c>
      <c r="E210" s="665" t="s">
        <v>545</v>
      </c>
      <c r="F210" s="666" t="s">
        <v>1844</v>
      </c>
      <c r="G210" s="665" t="s">
        <v>557</v>
      </c>
      <c r="H210" s="665" t="s">
        <v>1260</v>
      </c>
      <c r="I210" s="665" t="s">
        <v>1261</v>
      </c>
      <c r="J210" s="665" t="s">
        <v>1262</v>
      </c>
      <c r="K210" s="665" t="s">
        <v>1263</v>
      </c>
      <c r="L210" s="667">
        <v>83.26</v>
      </c>
      <c r="M210" s="667">
        <v>1</v>
      </c>
      <c r="N210" s="668">
        <v>83.26</v>
      </c>
    </row>
    <row r="211" spans="1:14" ht="14.4" customHeight="1" x14ac:dyDescent="0.3">
      <c r="A211" s="663" t="s">
        <v>523</v>
      </c>
      <c r="B211" s="664" t="s">
        <v>1838</v>
      </c>
      <c r="C211" s="665" t="s">
        <v>528</v>
      </c>
      <c r="D211" s="666" t="s">
        <v>1839</v>
      </c>
      <c r="E211" s="665" t="s">
        <v>545</v>
      </c>
      <c r="F211" s="666" t="s">
        <v>1844</v>
      </c>
      <c r="G211" s="665" t="s">
        <v>557</v>
      </c>
      <c r="H211" s="665" t="s">
        <v>1264</v>
      </c>
      <c r="I211" s="665" t="s">
        <v>1264</v>
      </c>
      <c r="J211" s="665" t="s">
        <v>1265</v>
      </c>
      <c r="K211" s="665" t="s">
        <v>1266</v>
      </c>
      <c r="L211" s="667">
        <v>56.639999999999979</v>
      </c>
      <c r="M211" s="667">
        <v>1</v>
      </c>
      <c r="N211" s="668">
        <v>56.639999999999979</v>
      </c>
    </row>
    <row r="212" spans="1:14" ht="14.4" customHeight="1" x14ac:dyDescent="0.3">
      <c r="A212" s="663" t="s">
        <v>523</v>
      </c>
      <c r="B212" s="664" t="s">
        <v>1838</v>
      </c>
      <c r="C212" s="665" t="s">
        <v>528</v>
      </c>
      <c r="D212" s="666" t="s">
        <v>1839</v>
      </c>
      <c r="E212" s="665" t="s">
        <v>545</v>
      </c>
      <c r="F212" s="666" t="s">
        <v>1844</v>
      </c>
      <c r="G212" s="665" t="s">
        <v>557</v>
      </c>
      <c r="H212" s="665" t="s">
        <v>1267</v>
      </c>
      <c r="I212" s="665" t="s">
        <v>854</v>
      </c>
      <c r="J212" s="665" t="s">
        <v>1268</v>
      </c>
      <c r="K212" s="665"/>
      <c r="L212" s="667">
        <v>196.9</v>
      </c>
      <c r="M212" s="667">
        <v>3</v>
      </c>
      <c r="N212" s="668">
        <v>590.70000000000005</v>
      </c>
    </row>
    <row r="213" spans="1:14" ht="14.4" customHeight="1" x14ac:dyDescent="0.3">
      <c r="A213" s="663" t="s">
        <v>523</v>
      </c>
      <c r="B213" s="664" t="s">
        <v>1838</v>
      </c>
      <c r="C213" s="665" t="s">
        <v>528</v>
      </c>
      <c r="D213" s="666" t="s">
        <v>1839</v>
      </c>
      <c r="E213" s="665" t="s">
        <v>545</v>
      </c>
      <c r="F213" s="666" t="s">
        <v>1844</v>
      </c>
      <c r="G213" s="665" t="s">
        <v>557</v>
      </c>
      <c r="H213" s="665" t="s">
        <v>1269</v>
      </c>
      <c r="I213" s="665" t="s">
        <v>1269</v>
      </c>
      <c r="J213" s="665" t="s">
        <v>1058</v>
      </c>
      <c r="K213" s="665" t="s">
        <v>1270</v>
      </c>
      <c r="L213" s="667">
        <v>122.60027942971823</v>
      </c>
      <c r="M213" s="667">
        <v>8</v>
      </c>
      <c r="N213" s="668">
        <v>980.80223543774582</v>
      </c>
    </row>
    <row r="214" spans="1:14" ht="14.4" customHeight="1" x14ac:dyDescent="0.3">
      <c r="A214" s="663" t="s">
        <v>523</v>
      </c>
      <c r="B214" s="664" t="s">
        <v>1838</v>
      </c>
      <c r="C214" s="665" t="s">
        <v>528</v>
      </c>
      <c r="D214" s="666" t="s">
        <v>1839</v>
      </c>
      <c r="E214" s="665" t="s">
        <v>545</v>
      </c>
      <c r="F214" s="666" t="s">
        <v>1844</v>
      </c>
      <c r="G214" s="665" t="s">
        <v>557</v>
      </c>
      <c r="H214" s="665" t="s">
        <v>1271</v>
      </c>
      <c r="I214" s="665" t="s">
        <v>1271</v>
      </c>
      <c r="J214" s="665" t="s">
        <v>962</v>
      </c>
      <c r="K214" s="665" t="s">
        <v>963</v>
      </c>
      <c r="L214" s="667">
        <v>47.60958024016503</v>
      </c>
      <c r="M214" s="667">
        <v>4</v>
      </c>
      <c r="N214" s="668">
        <v>190.43832096066012</v>
      </c>
    </row>
    <row r="215" spans="1:14" ht="14.4" customHeight="1" x14ac:dyDescent="0.3">
      <c r="A215" s="663" t="s">
        <v>523</v>
      </c>
      <c r="B215" s="664" t="s">
        <v>1838</v>
      </c>
      <c r="C215" s="665" t="s">
        <v>528</v>
      </c>
      <c r="D215" s="666" t="s">
        <v>1839</v>
      </c>
      <c r="E215" s="665" t="s">
        <v>545</v>
      </c>
      <c r="F215" s="666" t="s">
        <v>1844</v>
      </c>
      <c r="G215" s="665" t="s">
        <v>557</v>
      </c>
      <c r="H215" s="665" t="s">
        <v>1272</v>
      </c>
      <c r="I215" s="665" t="s">
        <v>1272</v>
      </c>
      <c r="J215" s="665" t="s">
        <v>689</v>
      </c>
      <c r="K215" s="665" t="s">
        <v>1273</v>
      </c>
      <c r="L215" s="667">
        <v>150.18500000000006</v>
      </c>
      <c r="M215" s="667">
        <v>2</v>
      </c>
      <c r="N215" s="668">
        <v>300.37000000000012</v>
      </c>
    </row>
    <row r="216" spans="1:14" ht="14.4" customHeight="1" x14ac:dyDescent="0.3">
      <c r="A216" s="663" t="s">
        <v>523</v>
      </c>
      <c r="B216" s="664" t="s">
        <v>1838</v>
      </c>
      <c r="C216" s="665" t="s">
        <v>528</v>
      </c>
      <c r="D216" s="666" t="s">
        <v>1839</v>
      </c>
      <c r="E216" s="665" t="s">
        <v>545</v>
      </c>
      <c r="F216" s="666" t="s">
        <v>1844</v>
      </c>
      <c r="G216" s="665" t="s">
        <v>557</v>
      </c>
      <c r="H216" s="665" t="s">
        <v>1274</v>
      </c>
      <c r="I216" s="665" t="s">
        <v>1274</v>
      </c>
      <c r="J216" s="665" t="s">
        <v>1275</v>
      </c>
      <c r="K216" s="665" t="s">
        <v>1276</v>
      </c>
      <c r="L216" s="667">
        <v>88.809999999999974</v>
      </c>
      <c r="M216" s="667">
        <v>1</v>
      </c>
      <c r="N216" s="668">
        <v>88.809999999999974</v>
      </c>
    </row>
    <row r="217" spans="1:14" ht="14.4" customHeight="1" x14ac:dyDescent="0.3">
      <c r="A217" s="663" t="s">
        <v>523</v>
      </c>
      <c r="B217" s="664" t="s">
        <v>1838</v>
      </c>
      <c r="C217" s="665" t="s">
        <v>528</v>
      </c>
      <c r="D217" s="666" t="s">
        <v>1839</v>
      </c>
      <c r="E217" s="665" t="s">
        <v>545</v>
      </c>
      <c r="F217" s="666" t="s">
        <v>1844</v>
      </c>
      <c r="G217" s="665" t="s">
        <v>557</v>
      </c>
      <c r="H217" s="665" t="s">
        <v>1277</v>
      </c>
      <c r="I217" s="665" t="s">
        <v>601</v>
      </c>
      <c r="J217" s="665" t="s">
        <v>1278</v>
      </c>
      <c r="K217" s="665" t="s">
        <v>1279</v>
      </c>
      <c r="L217" s="667">
        <v>254.43314798796527</v>
      </c>
      <c r="M217" s="667">
        <v>1</v>
      </c>
      <c r="N217" s="668">
        <v>254.43314798796527</v>
      </c>
    </row>
    <row r="218" spans="1:14" ht="14.4" customHeight="1" x14ac:dyDescent="0.3">
      <c r="A218" s="663" t="s">
        <v>523</v>
      </c>
      <c r="B218" s="664" t="s">
        <v>1838</v>
      </c>
      <c r="C218" s="665" t="s">
        <v>528</v>
      </c>
      <c r="D218" s="666" t="s">
        <v>1839</v>
      </c>
      <c r="E218" s="665" t="s">
        <v>545</v>
      </c>
      <c r="F218" s="666" t="s">
        <v>1844</v>
      </c>
      <c r="G218" s="665" t="s">
        <v>557</v>
      </c>
      <c r="H218" s="665" t="s">
        <v>1280</v>
      </c>
      <c r="I218" s="665" t="s">
        <v>1280</v>
      </c>
      <c r="J218" s="665" t="s">
        <v>1281</v>
      </c>
      <c r="K218" s="665" t="s">
        <v>1282</v>
      </c>
      <c r="L218" s="667">
        <v>54.759998822267569</v>
      </c>
      <c r="M218" s="667">
        <v>2</v>
      </c>
      <c r="N218" s="668">
        <v>109.51999764453514</v>
      </c>
    </row>
    <row r="219" spans="1:14" ht="14.4" customHeight="1" x14ac:dyDescent="0.3">
      <c r="A219" s="663" t="s">
        <v>523</v>
      </c>
      <c r="B219" s="664" t="s">
        <v>1838</v>
      </c>
      <c r="C219" s="665" t="s">
        <v>528</v>
      </c>
      <c r="D219" s="666" t="s">
        <v>1839</v>
      </c>
      <c r="E219" s="665" t="s">
        <v>545</v>
      </c>
      <c r="F219" s="666" t="s">
        <v>1844</v>
      </c>
      <c r="G219" s="665" t="s">
        <v>557</v>
      </c>
      <c r="H219" s="665" t="s">
        <v>1283</v>
      </c>
      <c r="I219" s="665" t="s">
        <v>1284</v>
      </c>
      <c r="J219" s="665" t="s">
        <v>1285</v>
      </c>
      <c r="K219" s="665" t="s">
        <v>1286</v>
      </c>
      <c r="L219" s="667">
        <v>47.610000000000007</v>
      </c>
      <c r="M219" s="667">
        <v>1</v>
      </c>
      <c r="N219" s="668">
        <v>47.610000000000007</v>
      </c>
    </row>
    <row r="220" spans="1:14" ht="14.4" customHeight="1" x14ac:dyDescent="0.3">
      <c r="A220" s="663" t="s">
        <v>523</v>
      </c>
      <c r="B220" s="664" t="s">
        <v>1838</v>
      </c>
      <c r="C220" s="665" t="s">
        <v>528</v>
      </c>
      <c r="D220" s="666" t="s">
        <v>1839</v>
      </c>
      <c r="E220" s="665" t="s">
        <v>545</v>
      </c>
      <c r="F220" s="666" t="s">
        <v>1844</v>
      </c>
      <c r="G220" s="665" t="s">
        <v>557</v>
      </c>
      <c r="H220" s="665" t="s">
        <v>1287</v>
      </c>
      <c r="I220" s="665" t="s">
        <v>1287</v>
      </c>
      <c r="J220" s="665" t="s">
        <v>689</v>
      </c>
      <c r="K220" s="665" t="s">
        <v>1273</v>
      </c>
      <c r="L220" s="667">
        <v>72.879999999999981</v>
      </c>
      <c r="M220" s="667">
        <v>3</v>
      </c>
      <c r="N220" s="668">
        <v>218.63999999999996</v>
      </c>
    </row>
    <row r="221" spans="1:14" ht="14.4" customHeight="1" x14ac:dyDescent="0.3">
      <c r="A221" s="663" t="s">
        <v>523</v>
      </c>
      <c r="B221" s="664" t="s">
        <v>1838</v>
      </c>
      <c r="C221" s="665" t="s">
        <v>528</v>
      </c>
      <c r="D221" s="666" t="s">
        <v>1839</v>
      </c>
      <c r="E221" s="665" t="s">
        <v>545</v>
      </c>
      <c r="F221" s="666" t="s">
        <v>1844</v>
      </c>
      <c r="G221" s="665" t="s">
        <v>557</v>
      </c>
      <c r="H221" s="665" t="s">
        <v>1288</v>
      </c>
      <c r="I221" s="665" t="s">
        <v>1288</v>
      </c>
      <c r="J221" s="665" t="s">
        <v>1289</v>
      </c>
      <c r="K221" s="665" t="s">
        <v>694</v>
      </c>
      <c r="L221" s="667">
        <v>127.5</v>
      </c>
      <c r="M221" s="667">
        <v>1</v>
      </c>
      <c r="N221" s="668">
        <v>127.5</v>
      </c>
    </row>
    <row r="222" spans="1:14" ht="14.4" customHeight="1" x14ac:dyDescent="0.3">
      <c r="A222" s="663" t="s">
        <v>523</v>
      </c>
      <c r="B222" s="664" t="s">
        <v>1838</v>
      </c>
      <c r="C222" s="665" t="s">
        <v>528</v>
      </c>
      <c r="D222" s="666" t="s">
        <v>1839</v>
      </c>
      <c r="E222" s="665" t="s">
        <v>545</v>
      </c>
      <c r="F222" s="666" t="s">
        <v>1844</v>
      </c>
      <c r="G222" s="665" t="s">
        <v>557</v>
      </c>
      <c r="H222" s="665" t="s">
        <v>1290</v>
      </c>
      <c r="I222" s="665" t="s">
        <v>854</v>
      </c>
      <c r="J222" s="665" t="s">
        <v>1291</v>
      </c>
      <c r="K222" s="665" t="s">
        <v>1292</v>
      </c>
      <c r="L222" s="667">
        <v>115.42999999999999</v>
      </c>
      <c r="M222" s="667">
        <v>2</v>
      </c>
      <c r="N222" s="668">
        <v>230.85999999999999</v>
      </c>
    </row>
    <row r="223" spans="1:14" ht="14.4" customHeight="1" x14ac:dyDescent="0.3">
      <c r="A223" s="663" t="s">
        <v>523</v>
      </c>
      <c r="B223" s="664" t="s">
        <v>1838</v>
      </c>
      <c r="C223" s="665" t="s">
        <v>528</v>
      </c>
      <c r="D223" s="666" t="s">
        <v>1839</v>
      </c>
      <c r="E223" s="665" t="s">
        <v>545</v>
      </c>
      <c r="F223" s="666" t="s">
        <v>1844</v>
      </c>
      <c r="G223" s="665" t="s">
        <v>557</v>
      </c>
      <c r="H223" s="665" t="s">
        <v>1293</v>
      </c>
      <c r="I223" s="665" t="s">
        <v>854</v>
      </c>
      <c r="J223" s="665" t="s">
        <v>1294</v>
      </c>
      <c r="K223" s="665"/>
      <c r="L223" s="667">
        <v>105.93</v>
      </c>
      <c r="M223" s="667">
        <v>1</v>
      </c>
      <c r="N223" s="668">
        <v>105.93</v>
      </c>
    </row>
    <row r="224" spans="1:14" ht="14.4" customHeight="1" x14ac:dyDescent="0.3">
      <c r="A224" s="663" t="s">
        <v>523</v>
      </c>
      <c r="B224" s="664" t="s">
        <v>1838</v>
      </c>
      <c r="C224" s="665" t="s">
        <v>528</v>
      </c>
      <c r="D224" s="666" t="s">
        <v>1839</v>
      </c>
      <c r="E224" s="665" t="s">
        <v>545</v>
      </c>
      <c r="F224" s="666" t="s">
        <v>1844</v>
      </c>
      <c r="G224" s="665" t="s">
        <v>557</v>
      </c>
      <c r="H224" s="665" t="s">
        <v>1295</v>
      </c>
      <c r="I224" s="665" t="s">
        <v>1295</v>
      </c>
      <c r="J224" s="665" t="s">
        <v>1296</v>
      </c>
      <c r="K224" s="665" t="s">
        <v>1297</v>
      </c>
      <c r="L224" s="667">
        <v>132.31</v>
      </c>
      <c r="M224" s="667">
        <v>1</v>
      </c>
      <c r="N224" s="668">
        <v>132.31</v>
      </c>
    </row>
    <row r="225" spans="1:14" ht="14.4" customHeight="1" x14ac:dyDescent="0.3">
      <c r="A225" s="663" t="s">
        <v>523</v>
      </c>
      <c r="B225" s="664" t="s">
        <v>1838</v>
      </c>
      <c r="C225" s="665" t="s">
        <v>528</v>
      </c>
      <c r="D225" s="666" t="s">
        <v>1839</v>
      </c>
      <c r="E225" s="665" t="s">
        <v>545</v>
      </c>
      <c r="F225" s="666" t="s">
        <v>1844</v>
      </c>
      <c r="G225" s="665" t="s">
        <v>557</v>
      </c>
      <c r="H225" s="665" t="s">
        <v>1298</v>
      </c>
      <c r="I225" s="665" t="s">
        <v>1298</v>
      </c>
      <c r="J225" s="665" t="s">
        <v>1299</v>
      </c>
      <c r="K225" s="665" t="s">
        <v>694</v>
      </c>
      <c r="L225" s="667">
        <v>112.21000000000005</v>
      </c>
      <c r="M225" s="667">
        <v>1</v>
      </c>
      <c r="N225" s="668">
        <v>112.21000000000005</v>
      </c>
    </row>
    <row r="226" spans="1:14" ht="14.4" customHeight="1" x14ac:dyDescent="0.3">
      <c r="A226" s="663" t="s">
        <v>523</v>
      </c>
      <c r="B226" s="664" t="s">
        <v>1838</v>
      </c>
      <c r="C226" s="665" t="s">
        <v>528</v>
      </c>
      <c r="D226" s="666" t="s">
        <v>1839</v>
      </c>
      <c r="E226" s="665" t="s">
        <v>545</v>
      </c>
      <c r="F226" s="666" t="s">
        <v>1844</v>
      </c>
      <c r="G226" s="665" t="s">
        <v>557</v>
      </c>
      <c r="H226" s="665" t="s">
        <v>1300</v>
      </c>
      <c r="I226" s="665" t="s">
        <v>854</v>
      </c>
      <c r="J226" s="665" t="s">
        <v>1301</v>
      </c>
      <c r="K226" s="665"/>
      <c r="L226" s="667">
        <v>146.25</v>
      </c>
      <c r="M226" s="667">
        <v>3</v>
      </c>
      <c r="N226" s="668">
        <v>438.75</v>
      </c>
    </row>
    <row r="227" spans="1:14" ht="14.4" customHeight="1" x14ac:dyDescent="0.3">
      <c r="A227" s="663" t="s">
        <v>523</v>
      </c>
      <c r="B227" s="664" t="s">
        <v>1838</v>
      </c>
      <c r="C227" s="665" t="s">
        <v>528</v>
      </c>
      <c r="D227" s="666" t="s">
        <v>1839</v>
      </c>
      <c r="E227" s="665" t="s">
        <v>545</v>
      </c>
      <c r="F227" s="666" t="s">
        <v>1844</v>
      </c>
      <c r="G227" s="665" t="s">
        <v>1302</v>
      </c>
      <c r="H227" s="665" t="s">
        <v>1303</v>
      </c>
      <c r="I227" s="665" t="s">
        <v>1303</v>
      </c>
      <c r="J227" s="665" t="s">
        <v>1304</v>
      </c>
      <c r="K227" s="665" t="s">
        <v>1305</v>
      </c>
      <c r="L227" s="667">
        <v>12.05999999999999</v>
      </c>
      <c r="M227" s="667">
        <v>2</v>
      </c>
      <c r="N227" s="668">
        <v>24.11999999999998</v>
      </c>
    </row>
    <row r="228" spans="1:14" ht="14.4" customHeight="1" x14ac:dyDescent="0.3">
      <c r="A228" s="663" t="s">
        <v>523</v>
      </c>
      <c r="B228" s="664" t="s">
        <v>1838</v>
      </c>
      <c r="C228" s="665" t="s">
        <v>528</v>
      </c>
      <c r="D228" s="666" t="s">
        <v>1839</v>
      </c>
      <c r="E228" s="665" t="s">
        <v>545</v>
      </c>
      <c r="F228" s="666" t="s">
        <v>1844</v>
      </c>
      <c r="G228" s="665" t="s">
        <v>1302</v>
      </c>
      <c r="H228" s="665" t="s">
        <v>1306</v>
      </c>
      <c r="I228" s="665" t="s">
        <v>1307</v>
      </c>
      <c r="J228" s="665" t="s">
        <v>1308</v>
      </c>
      <c r="K228" s="665" t="s">
        <v>1309</v>
      </c>
      <c r="L228" s="667">
        <v>34.75</v>
      </c>
      <c r="M228" s="667">
        <v>81</v>
      </c>
      <c r="N228" s="668">
        <v>2814.75</v>
      </c>
    </row>
    <row r="229" spans="1:14" ht="14.4" customHeight="1" x14ac:dyDescent="0.3">
      <c r="A229" s="663" t="s">
        <v>523</v>
      </c>
      <c r="B229" s="664" t="s">
        <v>1838</v>
      </c>
      <c r="C229" s="665" t="s">
        <v>528</v>
      </c>
      <c r="D229" s="666" t="s">
        <v>1839</v>
      </c>
      <c r="E229" s="665" t="s">
        <v>545</v>
      </c>
      <c r="F229" s="666" t="s">
        <v>1844</v>
      </c>
      <c r="G229" s="665" t="s">
        <v>1302</v>
      </c>
      <c r="H229" s="665" t="s">
        <v>1310</v>
      </c>
      <c r="I229" s="665" t="s">
        <v>1311</v>
      </c>
      <c r="J229" s="665" t="s">
        <v>555</v>
      </c>
      <c r="K229" s="665" t="s">
        <v>556</v>
      </c>
      <c r="L229" s="667">
        <v>105.05982542500163</v>
      </c>
      <c r="M229" s="667">
        <v>3</v>
      </c>
      <c r="N229" s="668">
        <v>315.1794762750049</v>
      </c>
    </row>
    <row r="230" spans="1:14" ht="14.4" customHeight="1" x14ac:dyDescent="0.3">
      <c r="A230" s="663" t="s">
        <v>523</v>
      </c>
      <c r="B230" s="664" t="s">
        <v>1838</v>
      </c>
      <c r="C230" s="665" t="s">
        <v>528</v>
      </c>
      <c r="D230" s="666" t="s">
        <v>1839</v>
      </c>
      <c r="E230" s="665" t="s">
        <v>545</v>
      </c>
      <c r="F230" s="666" t="s">
        <v>1844</v>
      </c>
      <c r="G230" s="665" t="s">
        <v>1302</v>
      </c>
      <c r="H230" s="665" t="s">
        <v>1312</v>
      </c>
      <c r="I230" s="665" t="s">
        <v>1313</v>
      </c>
      <c r="J230" s="665" t="s">
        <v>1314</v>
      </c>
      <c r="K230" s="665" t="s">
        <v>1315</v>
      </c>
      <c r="L230" s="667">
        <v>60.429999999999993</v>
      </c>
      <c r="M230" s="667">
        <v>2</v>
      </c>
      <c r="N230" s="668">
        <v>120.85999999999999</v>
      </c>
    </row>
    <row r="231" spans="1:14" ht="14.4" customHeight="1" x14ac:dyDescent="0.3">
      <c r="A231" s="663" t="s">
        <v>523</v>
      </c>
      <c r="B231" s="664" t="s">
        <v>1838</v>
      </c>
      <c r="C231" s="665" t="s">
        <v>528</v>
      </c>
      <c r="D231" s="666" t="s">
        <v>1839</v>
      </c>
      <c r="E231" s="665" t="s">
        <v>545</v>
      </c>
      <c r="F231" s="666" t="s">
        <v>1844</v>
      </c>
      <c r="G231" s="665" t="s">
        <v>1302</v>
      </c>
      <c r="H231" s="665" t="s">
        <v>1316</v>
      </c>
      <c r="I231" s="665" t="s">
        <v>1317</v>
      </c>
      <c r="J231" s="665" t="s">
        <v>1318</v>
      </c>
      <c r="K231" s="665" t="s">
        <v>1319</v>
      </c>
      <c r="L231" s="667">
        <v>87.439999999999984</v>
      </c>
      <c r="M231" s="667">
        <v>1</v>
      </c>
      <c r="N231" s="668">
        <v>87.439999999999984</v>
      </c>
    </row>
    <row r="232" spans="1:14" ht="14.4" customHeight="1" x14ac:dyDescent="0.3">
      <c r="A232" s="663" t="s">
        <v>523</v>
      </c>
      <c r="B232" s="664" t="s">
        <v>1838</v>
      </c>
      <c r="C232" s="665" t="s">
        <v>528</v>
      </c>
      <c r="D232" s="666" t="s">
        <v>1839</v>
      </c>
      <c r="E232" s="665" t="s">
        <v>545</v>
      </c>
      <c r="F232" s="666" t="s">
        <v>1844</v>
      </c>
      <c r="G232" s="665" t="s">
        <v>1302</v>
      </c>
      <c r="H232" s="665" t="s">
        <v>1320</v>
      </c>
      <c r="I232" s="665" t="s">
        <v>1321</v>
      </c>
      <c r="J232" s="665" t="s">
        <v>1322</v>
      </c>
      <c r="K232" s="665" t="s">
        <v>1323</v>
      </c>
      <c r="L232" s="667">
        <v>721.20040958422555</v>
      </c>
      <c r="M232" s="667">
        <v>4</v>
      </c>
      <c r="N232" s="668">
        <v>2884.8016383369022</v>
      </c>
    </row>
    <row r="233" spans="1:14" ht="14.4" customHeight="1" x14ac:dyDescent="0.3">
      <c r="A233" s="663" t="s">
        <v>523</v>
      </c>
      <c r="B233" s="664" t="s">
        <v>1838</v>
      </c>
      <c r="C233" s="665" t="s">
        <v>528</v>
      </c>
      <c r="D233" s="666" t="s">
        <v>1839</v>
      </c>
      <c r="E233" s="665" t="s">
        <v>545</v>
      </c>
      <c r="F233" s="666" t="s">
        <v>1844</v>
      </c>
      <c r="G233" s="665" t="s">
        <v>1302</v>
      </c>
      <c r="H233" s="665" t="s">
        <v>1324</v>
      </c>
      <c r="I233" s="665" t="s">
        <v>1325</v>
      </c>
      <c r="J233" s="665" t="s">
        <v>1326</v>
      </c>
      <c r="K233" s="665" t="s">
        <v>1327</v>
      </c>
      <c r="L233" s="667">
        <v>42.769999999999996</v>
      </c>
      <c r="M233" s="667">
        <v>2</v>
      </c>
      <c r="N233" s="668">
        <v>85.539999999999992</v>
      </c>
    </row>
    <row r="234" spans="1:14" ht="14.4" customHeight="1" x14ac:dyDescent="0.3">
      <c r="A234" s="663" t="s">
        <v>523</v>
      </c>
      <c r="B234" s="664" t="s">
        <v>1838</v>
      </c>
      <c r="C234" s="665" t="s">
        <v>528</v>
      </c>
      <c r="D234" s="666" t="s">
        <v>1839</v>
      </c>
      <c r="E234" s="665" t="s">
        <v>545</v>
      </c>
      <c r="F234" s="666" t="s">
        <v>1844</v>
      </c>
      <c r="G234" s="665" t="s">
        <v>1302</v>
      </c>
      <c r="H234" s="665" t="s">
        <v>1328</v>
      </c>
      <c r="I234" s="665" t="s">
        <v>1329</v>
      </c>
      <c r="J234" s="665" t="s">
        <v>1330</v>
      </c>
      <c r="K234" s="665" t="s">
        <v>1331</v>
      </c>
      <c r="L234" s="667">
        <v>36.180044907726902</v>
      </c>
      <c r="M234" s="667">
        <v>2</v>
      </c>
      <c r="N234" s="668">
        <v>72.360089815453804</v>
      </c>
    </row>
    <row r="235" spans="1:14" ht="14.4" customHeight="1" x14ac:dyDescent="0.3">
      <c r="A235" s="663" t="s">
        <v>523</v>
      </c>
      <c r="B235" s="664" t="s">
        <v>1838</v>
      </c>
      <c r="C235" s="665" t="s">
        <v>528</v>
      </c>
      <c r="D235" s="666" t="s">
        <v>1839</v>
      </c>
      <c r="E235" s="665" t="s">
        <v>545</v>
      </c>
      <c r="F235" s="666" t="s">
        <v>1844</v>
      </c>
      <c r="G235" s="665" t="s">
        <v>1302</v>
      </c>
      <c r="H235" s="665" t="s">
        <v>1332</v>
      </c>
      <c r="I235" s="665" t="s">
        <v>1333</v>
      </c>
      <c r="J235" s="665" t="s">
        <v>1334</v>
      </c>
      <c r="K235" s="665" t="s">
        <v>959</v>
      </c>
      <c r="L235" s="667">
        <v>76.480000000000018</v>
      </c>
      <c r="M235" s="667">
        <v>1</v>
      </c>
      <c r="N235" s="668">
        <v>76.480000000000018</v>
      </c>
    </row>
    <row r="236" spans="1:14" ht="14.4" customHeight="1" x14ac:dyDescent="0.3">
      <c r="A236" s="663" t="s">
        <v>523</v>
      </c>
      <c r="B236" s="664" t="s">
        <v>1838</v>
      </c>
      <c r="C236" s="665" t="s">
        <v>528</v>
      </c>
      <c r="D236" s="666" t="s">
        <v>1839</v>
      </c>
      <c r="E236" s="665" t="s">
        <v>545</v>
      </c>
      <c r="F236" s="666" t="s">
        <v>1844</v>
      </c>
      <c r="G236" s="665" t="s">
        <v>1302</v>
      </c>
      <c r="H236" s="665" t="s">
        <v>1335</v>
      </c>
      <c r="I236" s="665" t="s">
        <v>1336</v>
      </c>
      <c r="J236" s="665" t="s">
        <v>1337</v>
      </c>
      <c r="K236" s="665" t="s">
        <v>1338</v>
      </c>
      <c r="L236" s="667">
        <v>30.22</v>
      </c>
      <c r="M236" s="667">
        <v>3</v>
      </c>
      <c r="N236" s="668">
        <v>90.66</v>
      </c>
    </row>
    <row r="237" spans="1:14" ht="14.4" customHeight="1" x14ac:dyDescent="0.3">
      <c r="A237" s="663" t="s">
        <v>523</v>
      </c>
      <c r="B237" s="664" t="s">
        <v>1838</v>
      </c>
      <c r="C237" s="665" t="s">
        <v>528</v>
      </c>
      <c r="D237" s="666" t="s">
        <v>1839</v>
      </c>
      <c r="E237" s="665" t="s">
        <v>545</v>
      </c>
      <c r="F237" s="666" t="s">
        <v>1844</v>
      </c>
      <c r="G237" s="665" t="s">
        <v>1302</v>
      </c>
      <c r="H237" s="665" t="s">
        <v>1339</v>
      </c>
      <c r="I237" s="665" t="s">
        <v>1340</v>
      </c>
      <c r="J237" s="665" t="s">
        <v>1341</v>
      </c>
      <c r="K237" s="665" t="s">
        <v>1342</v>
      </c>
      <c r="L237" s="667">
        <v>322.49000000000007</v>
      </c>
      <c r="M237" s="667">
        <v>2</v>
      </c>
      <c r="N237" s="668">
        <v>644.98000000000013</v>
      </c>
    </row>
    <row r="238" spans="1:14" ht="14.4" customHeight="1" x14ac:dyDescent="0.3">
      <c r="A238" s="663" t="s">
        <v>523</v>
      </c>
      <c r="B238" s="664" t="s">
        <v>1838</v>
      </c>
      <c r="C238" s="665" t="s">
        <v>528</v>
      </c>
      <c r="D238" s="666" t="s">
        <v>1839</v>
      </c>
      <c r="E238" s="665" t="s">
        <v>545</v>
      </c>
      <c r="F238" s="666" t="s">
        <v>1844</v>
      </c>
      <c r="G238" s="665" t="s">
        <v>1302</v>
      </c>
      <c r="H238" s="665" t="s">
        <v>1343</v>
      </c>
      <c r="I238" s="665" t="s">
        <v>1344</v>
      </c>
      <c r="J238" s="665" t="s">
        <v>1345</v>
      </c>
      <c r="K238" s="665" t="s">
        <v>1338</v>
      </c>
      <c r="L238" s="667">
        <v>44.11999999999999</v>
      </c>
      <c r="M238" s="667">
        <v>1</v>
      </c>
      <c r="N238" s="668">
        <v>44.11999999999999</v>
      </c>
    </row>
    <row r="239" spans="1:14" ht="14.4" customHeight="1" x14ac:dyDescent="0.3">
      <c r="A239" s="663" t="s">
        <v>523</v>
      </c>
      <c r="B239" s="664" t="s">
        <v>1838</v>
      </c>
      <c r="C239" s="665" t="s">
        <v>528</v>
      </c>
      <c r="D239" s="666" t="s">
        <v>1839</v>
      </c>
      <c r="E239" s="665" t="s">
        <v>545</v>
      </c>
      <c r="F239" s="666" t="s">
        <v>1844</v>
      </c>
      <c r="G239" s="665" t="s">
        <v>1302</v>
      </c>
      <c r="H239" s="665" t="s">
        <v>1346</v>
      </c>
      <c r="I239" s="665" t="s">
        <v>1347</v>
      </c>
      <c r="J239" s="665" t="s">
        <v>1348</v>
      </c>
      <c r="K239" s="665" t="s">
        <v>1349</v>
      </c>
      <c r="L239" s="667">
        <v>65.819999999999979</v>
      </c>
      <c r="M239" s="667">
        <v>1</v>
      </c>
      <c r="N239" s="668">
        <v>65.819999999999979</v>
      </c>
    </row>
    <row r="240" spans="1:14" ht="14.4" customHeight="1" x14ac:dyDescent="0.3">
      <c r="A240" s="663" t="s">
        <v>523</v>
      </c>
      <c r="B240" s="664" t="s">
        <v>1838</v>
      </c>
      <c r="C240" s="665" t="s">
        <v>528</v>
      </c>
      <c r="D240" s="666" t="s">
        <v>1839</v>
      </c>
      <c r="E240" s="665" t="s">
        <v>545</v>
      </c>
      <c r="F240" s="666" t="s">
        <v>1844</v>
      </c>
      <c r="G240" s="665" t="s">
        <v>1302</v>
      </c>
      <c r="H240" s="665" t="s">
        <v>1350</v>
      </c>
      <c r="I240" s="665" t="s">
        <v>1351</v>
      </c>
      <c r="J240" s="665" t="s">
        <v>1352</v>
      </c>
      <c r="K240" s="665" t="s">
        <v>1353</v>
      </c>
      <c r="L240" s="667">
        <v>21.67</v>
      </c>
      <c r="M240" s="667">
        <v>1</v>
      </c>
      <c r="N240" s="668">
        <v>21.67</v>
      </c>
    </row>
    <row r="241" spans="1:14" ht="14.4" customHeight="1" x14ac:dyDescent="0.3">
      <c r="A241" s="663" t="s">
        <v>523</v>
      </c>
      <c r="B241" s="664" t="s">
        <v>1838</v>
      </c>
      <c r="C241" s="665" t="s">
        <v>528</v>
      </c>
      <c r="D241" s="666" t="s">
        <v>1839</v>
      </c>
      <c r="E241" s="665" t="s">
        <v>545</v>
      </c>
      <c r="F241" s="666" t="s">
        <v>1844</v>
      </c>
      <c r="G241" s="665" t="s">
        <v>1302</v>
      </c>
      <c r="H241" s="665" t="s">
        <v>1354</v>
      </c>
      <c r="I241" s="665" t="s">
        <v>1355</v>
      </c>
      <c r="J241" s="665" t="s">
        <v>1356</v>
      </c>
      <c r="K241" s="665" t="s">
        <v>1357</v>
      </c>
      <c r="L241" s="667">
        <v>86.68</v>
      </c>
      <c r="M241" s="667">
        <v>1</v>
      </c>
      <c r="N241" s="668">
        <v>86.68</v>
      </c>
    </row>
    <row r="242" spans="1:14" ht="14.4" customHeight="1" x14ac:dyDescent="0.3">
      <c r="A242" s="663" t="s">
        <v>523</v>
      </c>
      <c r="B242" s="664" t="s">
        <v>1838</v>
      </c>
      <c r="C242" s="665" t="s">
        <v>528</v>
      </c>
      <c r="D242" s="666" t="s">
        <v>1839</v>
      </c>
      <c r="E242" s="665" t="s">
        <v>545</v>
      </c>
      <c r="F242" s="666" t="s">
        <v>1844</v>
      </c>
      <c r="G242" s="665" t="s">
        <v>1302</v>
      </c>
      <c r="H242" s="665" t="s">
        <v>1358</v>
      </c>
      <c r="I242" s="665" t="s">
        <v>1359</v>
      </c>
      <c r="J242" s="665" t="s">
        <v>1360</v>
      </c>
      <c r="K242" s="665" t="s">
        <v>1361</v>
      </c>
      <c r="L242" s="667">
        <v>129.32999999999998</v>
      </c>
      <c r="M242" s="667">
        <v>1</v>
      </c>
      <c r="N242" s="668">
        <v>129.32999999999998</v>
      </c>
    </row>
    <row r="243" spans="1:14" ht="14.4" customHeight="1" x14ac:dyDescent="0.3">
      <c r="A243" s="663" t="s">
        <v>523</v>
      </c>
      <c r="B243" s="664" t="s">
        <v>1838</v>
      </c>
      <c r="C243" s="665" t="s">
        <v>528</v>
      </c>
      <c r="D243" s="666" t="s">
        <v>1839</v>
      </c>
      <c r="E243" s="665" t="s">
        <v>545</v>
      </c>
      <c r="F243" s="666" t="s">
        <v>1844</v>
      </c>
      <c r="G243" s="665" t="s">
        <v>1302</v>
      </c>
      <c r="H243" s="665" t="s">
        <v>1362</v>
      </c>
      <c r="I243" s="665" t="s">
        <v>1363</v>
      </c>
      <c r="J243" s="665" t="s">
        <v>1364</v>
      </c>
      <c r="K243" s="665" t="s">
        <v>1365</v>
      </c>
      <c r="L243" s="667">
        <v>357.07999999999987</v>
      </c>
      <c r="M243" s="667">
        <v>1</v>
      </c>
      <c r="N243" s="668">
        <v>357.07999999999987</v>
      </c>
    </row>
    <row r="244" spans="1:14" ht="14.4" customHeight="1" x14ac:dyDescent="0.3">
      <c r="A244" s="663" t="s">
        <v>523</v>
      </c>
      <c r="B244" s="664" t="s">
        <v>1838</v>
      </c>
      <c r="C244" s="665" t="s">
        <v>528</v>
      </c>
      <c r="D244" s="666" t="s">
        <v>1839</v>
      </c>
      <c r="E244" s="665" t="s">
        <v>545</v>
      </c>
      <c r="F244" s="666" t="s">
        <v>1844</v>
      </c>
      <c r="G244" s="665" t="s">
        <v>1302</v>
      </c>
      <c r="H244" s="665" t="s">
        <v>1366</v>
      </c>
      <c r="I244" s="665" t="s">
        <v>1367</v>
      </c>
      <c r="J244" s="665" t="s">
        <v>1368</v>
      </c>
      <c r="K244" s="665" t="s">
        <v>1369</v>
      </c>
      <c r="L244" s="667">
        <v>13.88</v>
      </c>
      <c r="M244" s="667">
        <v>1</v>
      </c>
      <c r="N244" s="668">
        <v>13.88</v>
      </c>
    </row>
    <row r="245" spans="1:14" ht="14.4" customHeight="1" x14ac:dyDescent="0.3">
      <c r="A245" s="663" t="s">
        <v>523</v>
      </c>
      <c r="B245" s="664" t="s">
        <v>1838</v>
      </c>
      <c r="C245" s="665" t="s">
        <v>528</v>
      </c>
      <c r="D245" s="666" t="s">
        <v>1839</v>
      </c>
      <c r="E245" s="665" t="s">
        <v>545</v>
      </c>
      <c r="F245" s="666" t="s">
        <v>1844</v>
      </c>
      <c r="G245" s="665" t="s">
        <v>1302</v>
      </c>
      <c r="H245" s="665" t="s">
        <v>1370</v>
      </c>
      <c r="I245" s="665" t="s">
        <v>1371</v>
      </c>
      <c r="J245" s="665" t="s">
        <v>1372</v>
      </c>
      <c r="K245" s="665" t="s">
        <v>1373</v>
      </c>
      <c r="L245" s="667">
        <v>24.929999999999993</v>
      </c>
      <c r="M245" s="667">
        <v>1</v>
      </c>
      <c r="N245" s="668">
        <v>24.929999999999993</v>
      </c>
    </row>
    <row r="246" spans="1:14" ht="14.4" customHeight="1" x14ac:dyDescent="0.3">
      <c r="A246" s="663" t="s">
        <v>523</v>
      </c>
      <c r="B246" s="664" t="s">
        <v>1838</v>
      </c>
      <c r="C246" s="665" t="s">
        <v>528</v>
      </c>
      <c r="D246" s="666" t="s">
        <v>1839</v>
      </c>
      <c r="E246" s="665" t="s">
        <v>545</v>
      </c>
      <c r="F246" s="666" t="s">
        <v>1844</v>
      </c>
      <c r="G246" s="665" t="s">
        <v>1302</v>
      </c>
      <c r="H246" s="665" t="s">
        <v>1374</v>
      </c>
      <c r="I246" s="665" t="s">
        <v>1375</v>
      </c>
      <c r="J246" s="665" t="s">
        <v>555</v>
      </c>
      <c r="K246" s="665" t="s">
        <v>1376</v>
      </c>
      <c r="L246" s="667">
        <v>58.739999999999988</v>
      </c>
      <c r="M246" s="667">
        <v>1</v>
      </c>
      <c r="N246" s="668">
        <v>58.739999999999988</v>
      </c>
    </row>
    <row r="247" spans="1:14" ht="14.4" customHeight="1" x14ac:dyDescent="0.3">
      <c r="A247" s="663" t="s">
        <v>523</v>
      </c>
      <c r="B247" s="664" t="s">
        <v>1838</v>
      </c>
      <c r="C247" s="665" t="s">
        <v>528</v>
      </c>
      <c r="D247" s="666" t="s">
        <v>1839</v>
      </c>
      <c r="E247" s="665" t="s">
        <v>545</v>
      </c>
      <c r="F247" s="666" t="s">
        <v>1844</v>
      </c>
      <c r="G247" s="665" t="s">
        <v>1302</v>
      </c>
      <c r="H247" s="665" t="s">
        <v>1377</v>
      </c>
      <c r="I247" s="665" t="s">
        <v>1378</v>
      </c>
      <c r="J247" s="665" t="s">
        <v>1379</v>
      </c>
      <c r="K247" s="665" t="s">
        <v>1380</v>
      </c>
      <c r="L247" s="667">
        <v>79.06</v>
      </c>
      <c r="M247" s="667">
        <v>1</v>
      </c>
      <c r="N247" s="668">
        <v>79.06</v>
      </c>
    </row>
    <row r="248" spans="1:14" ht="14.4" customHeight="1" x14ac:dyDescent="0.3">
      <c r="A248" s="663" t="s">
        <v>523</v>
      </c>
      <c r="B248" s="664" t="s">
        <v>1838</v>
      </c>
      <c r="C248" s="665" t="s">
        <v>528</v>
      </c>
      <c r="D248" s="666" t="s">
        <v>1839</v>
      </c>
      <c r="E248" s="665" t="s">
        <v>545</v>
      </c>
      <c r="F248" s="666" t="s">
        <v>1844</v>
      </c>
      <c r="G248" s="665" t="s">
        <v>1302</v>
      </c>
      <c r="H248" s="665" t="s">
        <v>1381</v>
      </c>
      <c r="I248" s="665" t="s">
        <v>1382</v>
      </c>
      <c r="J248" s="665" t="s">
        <v>1383</v>
      </c>
      <c r="K248" s="665" t="s">
        <v>1384</v>
      </c>
      <c r="L248" s="667">
        <v>20.060000420785631</v>
      </c>
      <c r="M248" s="667">
        <v>7</v>
      </c>
      <c r="N248" s="668">
        <v>140.42000294549942</v>
      </c>
    </row>
    <row r="249" spans="1:14" ht="14.4" customHeight="1" x14ac:dyDescent="0.3">
      <c r="A249" s="663" t="s">
        <v>523</v>
      </c>
      <c r="B249" s="664" t="s">
        <v>1838</v>
      </c>
      <c r="C249" s="665" t="s">
        <v>528</v>
      </c>
      <c r="D249" s="666" t="s">
        <v>1839</v>
      </c>
      <c r="E249" s="665" t="s">
        <v>545</v>
      </c>
      <c r="F249" s="666" t="s">
        <v>1844</v>
      </c>
      <c r="G249" s="665" t="s">
        <v>1302</v>
      </c>
      <c r="H249" s="665" t="s">
        <v>1385</v>
      </c>
      <c r="I249" s="665" t="s">
        <v>1386</v>
      </c>
      <c r="J249" s="665" t="s">
        <v>1387</v>
      </c>
      <c r="K249" s="665" t="s">
        <v>1388</v>
      </c>
      <c r="L249" s="667">
        <v>451.90999999999991</v>
      </c>
      <c r="M249" s="667">
        <v>4</v>
      </c>
      <c r="N249" s="668">
        <v>1807.6399999999996</v>
      </c>
    </row>
    <row r="250" spans="1:14" ht="14.4" customHeight="1" x14ac:dyDescent="0.3">
      <c r="A250" s="663" t="s">
        <v>523</v>
      </c>
      <c r="B250" s="664" t="s">
        <v>1838</v>
      </c>
      <c r="C250" s="665" t="s">
        <v>528</v>
      </c>
      <c r="D250" s="666" t="s">
        <v>1839</v>
      </c>
      <c r="E250" s="665" t="s">
        <v>545</v>
      </c>
      <c r="F250" s="666" t="s">
        <v>1844</v>
      </c>
      <c r="G250" s="665" t="s">
        <v>1302</v>
      </c>
      <c r="H250" s="665" t="s">
        <v>1389</v>
      </c>
      <c r="I250" s="665" t="s">
        <v>1390</v>
      </c>
      <c r="J250" s="665" t="s">
        <v>1391</v>
      </c>
      <c r="K250" s="665" t="s">
        <v>1392</v>
      </c>
      <c r="L250" s="667">
        <v>47.779999999999994</v>
      </c>
      <c r="M250" s="667">
        <v>1</v>
      </c>
      <c r="N250" s="668">
        <v>47.779999999999994</v>
      </c>
    </row>
    <row r="251" spans="1:14" ht="14.4" customHeight="1" x14ac:dyDescent="0.3">
      <c r="A251" s="663" t="s">
        <v>523</v>
      </c>
      <c r="B251" s="664" t="s">
        <v>1838</v>
      </c>
      <c r="C251" s="665" t="s">
        <v>528</v>
      </c>
      <c r="D251" s="666" t="s">
        <v>1839</v>
      </c>
      <c r="E251" s="665" t="s">
        <v>545</v>
      </c>
      <c r="F251" s="666" t="s">
        <v>1844</v>
      </c>
      <c r="G251" s="665" t="s">
        <v>1302</v>
      </c>
      <c r="H251" s="665" t="s">
        <v>1393</v>
      </c>
      <c r="I251" s="665" t="s">
        <v>1393</v>
      </c>
      <c r="J251" s="665" t="s">
        <v>1394</v>
      </c>
      <c r="K251" s="665" t="s">
        <v>1395</v>
      </c>
      <c r="L251" s="667">
        <v>70.06</v>
      </c>
      <c r="M251" s="667">
        <v>1</v>
      </c>
      <c r="N251" s="668">
        <v>70.06</v>
      </c>
    </row>
    <row r="252" spans="1:14" ht="14.4" customHeight="1" x14ac:dyDescent="0.3">
      <c r="A252" s="663" t="s">
        <v>523</v>
      </c>
      <c r="B252" s="664" t="s">
        <v>1838</v>
      </c>
      <c r="C252" s="665" t="s">
        <v>528</v>
      </c>
      <c r="D252" s="666" t="s">
        <v>1839</v>
      </c>
      <c r="E252" s="665" t="s">
        <v>545</v>
      </c>
      <c r="F252" s="666" t="s">
        <v>1844</v>
      </c>
      <c r="G252" s="665" t="s">
        <v>1302</v>
      </c>
      <c r="H252" s="665" t="s">
        <v>1396</v>
      </c>
      <c r="I252" s="665" t="s">
        <v>1397</v>
      </c>
      <c r="J252" s="665" t="s">
        <v>1398</v>
      </c>
      <c r="K252" s="665" t="s">
        <v>1399</v>
      </c>
      <c r="L252" s="667">
        <v>61.530087115791929</v>
      </c>
      <c r="M252" s="667">
        <v>1</v>
      </c>
      <c r="N252" s="668">
        <v>61.530087115791929</v>
      </c>
    </row>
    <row r="253" spans="1:14" ht="14.4" customHeight="1" x14ac:dyDescent="0.3">
      <c r="A253" s="663" t="s">
        <v>523</v>
      </c>
      <c r="B253" s="664" t="s">
        <v>1838</v>
      </c>
      <c r="C253" s="665" t="s">
        <v>528</v>
      </c>
      <c r="D253" s="666" t="s">
        <v>1839</v>
      </c>
      <c r="E253" s="665" t="s">
        <v>545</v>
      </c>
      <c r="F253" s="666" t="s">
        <v>1844</v>
      </c>
      <c r="G253" s="665" t="s">
        <v>1302</v>
      </c>
      <c r="H253" s="665" t="s">
        <v>1400</v>
      </c>
      <c r="I253" s="665" t="s">
        <v>968</v>
      </c>
      <c r="J253" s="665" t="s">
        <v>1401</v>
      </c>
      <c r="K253" s="665" t="s">
        <v>1402</v>
      </c>
      <c r="L253" s="667">
        <v>77.809999999999974</v>
      </c>
      <c r="M253" s="667">
        <v>1</v>
      </c>
      <c r="N253" s="668">
        <v>77.809999999999974</v>
      </c>
    </row>
    <row r="254" spans="1:14" ht="14.4" customHeight="1" x14ac:dyDescent="0.3">
      <c r="A254" s="663" t="s">
        <v>523</v>
      </c>
      <c r="B254" s="664" t="s">
        <v>1838</v>
      </c>
      <c r="C254" s="665" t="s">
        <v>528</v>
      </c>
      <c r="D254" s="666" t="s">
        <v>1839</v>
      </c>
      <c r="E254" s="665" t="s">
        <v>545</v>
      </c>
      <c r="F254" s="666" t="s">
        <v>1844</v>
      </c>
      <c r="G254" s="665" t="s">
        <v>1302</v>
      </c>
      <c r="H254" s="665" t="s">
        <v>1403</v>
      </c>
      <c r="I254" s="665" t="s">
        <v>1404</v>
      </c>
      <c r="J254" s="665" t="s">
        <v>1405</v>
      </c>
      <c r="K254" s="665" t="s">
        <v>1406</v>
      </c>
      <c r="L254" s="667">
        <v>147.23409886517419</v>
      </c>
      <c r="M254" s="667">
        <v>2</v>
      </c>
      <c r="N254" s="668">
        <v>294.46819773034838</v>
      </c>
    </row>
    <row r="255" spans="1:14" ht="14.4" customHeight="1" x14ac:dyDescent="0.3">
      <c r="A255" s="663" t="s">
        <v>523</v>
      </c>
      <c r="B255" s="664" t="s">
        <v>1838</v>
      </c>
      <c r="C255" s="665" t="s">
        <v>528</v>
      </c>
      <c r="D255" s="666" t="s">
        <v>1839</v>
      </c>
      <c r="E255" s="665" t="s">
        <v>545</v>
      </c>
      <c r="F255" s="666" t="s">
        <v>1844</v>
      </c>
      <c r="G255" s="665" t="s">
        <v>1302</v>
      </c>
      <c r="H255" s="665" t="s">
        <v>1407</v>
      </c>
      <c r="I255" s="665" t="s">
        <v>1408</v>
      </c>
      <c r="J255" s="665" t="s">
        <v>1409</v>
      </c>
      <c r="K255" s="665" t="s">
        <v>1410</v>
      </c>
      <c r="L255" s="667">
        <v>629.66</v>
      </c>
      <c r="M255" s="667">
        <v>1</v>
      </c>
      <c r="N255" s="668">
        <v>629.66</v>
      </c>
    </row>
    <row r="256" spans="1:14" ht="14.4" customHeight="1" x14ac:dyDescent="0.3">
      <c r="A256" s="663" t="s">
        <v>523</v>
      </c>
      <c r="B256" s="664" t="s">
        <v>1838</v>
      </c>
      <c r="C256" s="665" t="s">
        <v>528</v>
      </c>
      <c r="D256" s="666" t="s">
        <v>1839</v>
      </c>
      <c r="E256" s="665" t="s">
        <v>545</v>
      </c>
      <c r="F256" s="666" t="s">
        <v>1844</v>
      </c>
      <c r="G256" s="665" t="s">
        <v>1302</v>
      </c>
      <c r="H256" s="665" t="s">
        <v>1411</v>
      </c>
      <c r="I256" s="665" t="s">
        <v>1412</v>
      </c>
      <c r="J256" s="665" t="s">
        <v>1322</v>
      </c>
      <c r="K256" s="665" t="s">
        <v>1413</v>
      </c>
      <c r="L256" s="667">
        <v>301.47000000000003</v>
      </c>
      <c r="M256" s="667">
        <v>3</v>
      </c>
      <c r="N256" s="668">
        <v>904.41000000000008</v>
      </c>
    </row>
    <row r="257" spans="1:14" ht="14.4" customHeight="1" x14ac:dyDescent="0.3">
      <c r="A257" s="663" t="s">
        <v>523</v>
      </c>
      <c r="B257" s="664" t="s">
        <v>1838</v>
      </c>
      <c r="C257" s="665" t="s">
        <v>528</v>
      </c>
      <c r="D257" s="666" t="s">
        <v>1839</v>
      </c>
      <c r="E257" s="665" t="s">
        <v>545</v>
      </c>
      <c r="F257" s="666" t="s">
        <v>1844</v>
      </c>
      <c r="G257" s="665" t="s">
        <v>1302</v>
      </c>
      <c r="H257" s="665" t="s">
        <v>1414</v>
      </c>
      <c r="I257" s="665" t="s">
        <v>1415</v>
      </c>
      <c r="J257" s="665" t="s">
        <v>1416</v>
      </c>
      <c r="K257" s="665" t="s">
        <v>1417</v>
      </c>
      <c r="L257" s="667">
        <v>78.290000000000006</v>
      </c>
      <c r="M257" s="667">
        <v>1</v>
      </c>
      <c r="N257" s="668">
        <v>78.290000000000006</v>
      </c>
    </row>
    <row r="258" spans="1:14" ht="14.4" customHeight="1" x14ac:dyDescent="0.3">
      <c r="A258" s="663" t="s">
        <v>523</v>
      </c>
      <c r="B258" s="664" t="s">
        <v>1838</v>
      </c>
      <c r="C258" s="665" t="s">
        <v>528</v>
      </c>
      <c r="D258" s="666" t="s">
        <v>1839</v>
      </c>
      <c r="E258" s="665" t="s">
        <v>545</v>
      </c>
      <c r="F258" s="666" t="s">
        <v>1844</v>
      </c>
      <c r="G258" s="665" t="s">
        <v>1302</v>
      </c>
      <c r="H258" s="665" t="s">
        <v>1418</v>
      </c>
      <c r="I258" s="665" t="s">
        <v>1419</v>
      </c>
      <c r="J258" s="665" t="s">
        <v>1420</v>
      </c>
      <c r="K258" s="665" t="s">
        <v>1421</v>
      </c>
      <c r="L258" s="667">
        <v>61.659999999999947</v>
      </c>
      <c r="M258" s="667">
        <v>1</v>
      </c>
      <c r="N258" s="668">
        <v>61.659999999999947</v>
      </c>
    </row>
    <row r="259" spans="1:14" ht="14.4" customHeight="1" x14ac:dyDescent="0.3">
      <c r="A259" s="663" t="s">
        <v>523</v>
      </c>
      <c r="B259" s="664" t="s">
        <v>1838</v>
      </c>
      <c r="C259" s="665" t="s">
        <v>528</v>
      </c>
      <c r="D259" s="666" t="s">
        <v>1839</v>
      </c>
      <c r="E259" s="665" t="s">
        <v>545</v>
      </c>
      <c r="F259" s="666" t="s">
        <v>1844</v>
      </c>
      <c r="G259" s="665" t="s">
        <v>1302</v>
      </c>
      <c r="H259" s="665" t="s">
        <v>1422</v>
      </c>
      <c r="I259" s="665" t="s">
        <v>1423</v>
      </c>
      <c r="J259" s="665" t="s">
        <v>1424</v>
      </c>
      <c r="K259" s="665" t="s">
        <v>1425</v>
      </c>
      <c r="L259" s="667">
        <v>27.364990083638695</v>
      </c>
      <c r="M259" s="667">
        <v>2</v>
      </c>
      <c r="N259" s="668">
        <v>54.72998016727739</v>
      </c>
    </row>
    <row r="260" spans="1:14" ht="14.4" customHeight="1" x14ac:dyDescent="0.3">
      <c r="A260" s="663" t="s">
        <v>523</v>
      </c>
      <c r="B260" s="664" t="s">
        <v>1838</v>
      </c>
      <c r="C260" s="665" t="s">
        <v>528</v>
      </c>
      <c r="D260" s="666" t="s">
        <v>1839</v>
      </c>
      <c r="E260" s="665" t="s">
        <v>545</v>
      </c>
      <c r="F260" s="666" t="s">
        <v>1844</v>
      </c>
      <c r="G260" s="665" t="s">
        <v>1302</v>
      </c>
      <c r="H260" s="665" t="s">
        <v>1426</v>
      </c>
      <c r="I260" s="665" t="s">
        <v>1427</v>
      </c>
      <c r="J260" s="665" t="s">
        <v>1428</v>
      </c>
      <c r="K260" s="665" t="s">
        <v>1429</v>
      </c>
      <c r="L260" s="667">
        <v>99.979999999999976</v>
      </c>
      <c r="M260" s="667">
        <v>1</v>
      </c>
      <c r="N260" s="668">
        <v>99.979999999999976</v>
      </c>
    </row>
    <row r="261" spans="1:14" ht="14.4" customHeight="1" x14ac:dyDescent="0.3">
      <c r="A261" s="663" t="s">
        <v>523</v>
      </c>
      <c r="B261" s="664" t="s">
        <v>1838</v>
      </c>
      <c r="C261" s="665" t="s">
        <v>528</v>
      </c>
      <c r="D261" s="666" t="s">
        <v>1839</v>
      </c>
      <c r="E261" s="665" t="s">
        <v>545</v>
      </c>
      <c r="F261" s="666" t="s">
        <v>1844</v>
      </c>
      <c r="G261" s="665" t="s">
        <v>1302</v>
      </c>
      <c r="H261" s="665" t="s">
        <v>1430</v>
      </c>
      <c r="I261" s="665" t="s">
        <v>1431</v>
      </c>
      <c r="J261" s="665" t="s">
        <v>1432</v>
      </c>
      <c r="K261" s="665" t="s">
        <v>1433</v>
      </c>
      <c r="L261" s="667">
        <v>865.99000000000024</v>
      </c>
      <c r="M261" s="667">
        <v>1</v>
      </c>
      <c r="N261" s="668">
        <v>865.99000000000024</v>
      </c>
    </row>
    <row r="262" spans="1:14" ht="14.4" customHeight="1" x14ac:dyDescent="0.3">
      <c r="A262" s="663" t="s">
        <v>523</v>
      </c>
      <c r="B262" s="664" t="s">
        <v>1838</v>
      </c>
      <c r="C262" s="665" t="s">
        <v>528</v>
      </c>
      <c r="D262" s="666" t="s">
        <v>1839</v>
      </c>
      <c r="E262" s="665" t="s">
        <v>545</v>
      </c>
      <c r="F262" s="666" t="s">
        <v>1844</v>
      </c>
      <c r="G262" s="665" t="s">
        <v>1302</v>
      </c>
      <c r="H262" s="665" t="s">
        <v>1434</v>
      </c>
      <c r="I262" s="665" t="s">
        <v>1434</v>
      </c>
      <c r="J262" s="665" t="s">
        <v>1435</v>
      </c>
      <c r="K262" s="665" t="s">
        <v>1436</v>
      </c>
      <c r="L262" s="667">
        <v>93.069999999999979</v>
      </c>
      <c r="M262" s="667">
        <v>1</v>
      </c>
      <c r="N262" s="668">
        <v>93.069999999999979</v>
      </c>
    </row>
    <row r="263" spans="1:14" ht="14.4" customHeight="1" x14ac:dyDescent="0.3">
      <c r="A263" s="663" t="s">
        <v>523</v>
      </c>
      <c r="B263" s="664" t="s">
        <v>1838</v>
      </c>
      <c r="C263" s="665" t="s">
        <v>528</v>
      </c>
      <c r="D263" s="666" t="s">
        <v>1839</v>
      </c>
      <c r="E263" s="665" t="s">
        <v>545</v>
      </c>
      <c r="F263" s="666" t="s">
        <v>1844</v>
      </c>
      <c r="G263" s="665" t="s">
        <v>1302</v>
      </c>
      <c r="H263" s="665" t="s">
        <v>1437</v>
      </c>
      <c r="I263" s="665" t="s">
        <v>1437</v>
      </c>
      <c r="J263" s="665" t="s">
        <v>1438</v>
      </c>
      <c r="K263" s="665" t="s">
        <v>1439</v>
      </c>
      <c r="L263" s="667">
        <v>169.04</v>
      </c>
      <c r="M263" s="667">
        <v>12</v>
      </c>
      <c r="N263" s="668">
        <v>2028.4799999999998</v>
      </c>
    </row>
    <row r="264" spans="1:14" ht="14.4" customHeight="1" x14ac:dyDescent="0.3">
      <c r="A264" s="663" t="s">
        <v>523</v>
      </c>
      <c r="B264" s="664" t="s">
        <v>1838</v>
      </c>
      <c r="C264" s="665" t="s">
        <v>528</v>
      </c>
      <c r="D264" s="666" t="s">
        <v>1839</v>
      </c>
      <c r="E264" s="665" t="s">
        <v>545</v>
      </c>
      <c r="F264" s="666" t="s">
        <v>1844</v>
      </c>
      <c r="G264" s="665" t="s">
        <v>1302</v>
      </c>
      <c r="H264" s="665" t="s">
        <v>1440</v>
      </c>
      <c r="I264" s="665" t="s">
        <v>1440</v>
      </c>
      <c r="J264" s="665" t="s">
        <v>1441</v>
      </c>
      <c r="K264" s="665" t="s">
        <v>1442</v>
      </c>
      <c r="L264" s="667">
        <v>273.89999999999998</v>
      </c>
      <c r="M264" s="667">
        <v>1</v>
      </c>
      <c r="N264" s="668">
        <v>273.89999999999998</v>
      </c>
    </row>
    <row r="265" spans="1:14" ht="14.4" customHeight="1" x14ac:dyDescent="0.3">
      <c r="A265" s="663" t="s">
        <v>523</v>
      </c>
      <c r="B265" s="664" t="s">
        <v>1838</v>
      </c>
      <c r="C265" s="665" t="s">
        <v>528</v>
      </c>
      <c r="D265" s="666" t="s">
        <v>1839</v>
      </c>
      <c r="E265" s="665" t="s">
        <v>545</v>
      </c>
      <c r="F265" s="666" t="s">
        <v>1844</v>
      </c>
      <c r="G265" s="665" t="s">
        <v>1302</v>
      </c>
      <c r="H265" s="665" t="s">
        <v>1443</v>
      </c>
      <c r="I265" s="665" t="s">
        <v>1443</v>
      </c>
      <c r="J265" s="665" t="s">
        <v>1444</v>
      </c>
      <c r="K265" s="665" t="s">
        <v>1445</v>
      </c>
      <c r="L265" s="667">
        <v>57.699999999999996</v>
      </c>
      <c r="M265" s="667">
        <v>6</v>
      </c>
      <c r="N265" s="668">
        <v>346.2</v>
      </c>
    </row>
    <row r="266" spans="1:14" ht="14.4" customHeight="1" x14ac:dyDescent="0.3">
      <c r="A266" s="663" t="s">
        <v>523</v>
      </c>
      <c r="B266" s="664" t="s">
        <v>1838</v>
      </c>
      <c r="C266" s="665" t="s">
        <v>528</v>
      </c>
      <c r="D266" s="666" t="s">
        <v>1839</v>
      </c>
      <c r="E266" s="665" t="s">
        <v>545</v>
      </c>
      <c r="F266" s="666" t="s">
        <v>1844</v>
      </c>
      <c r="G266" s="665" t="s">
        <v>1302</v>
      </c>
      <c r="H266" s="665" t="s">
        <v>1446</v>
      </c>
      <c r="I266" s="665" t="s">
        <v>1446</v>
      </c>
      <c r="J266" s="665" t="s">
        <v>1447</v>
      </c>
      <c r="K266" s="665" t="s">
        <v>1448</v>
      </c>
      <c r="L266" s="667">
        <v>1106.26</v>
      </c>
      <c r="M266" s="667">
        <v>1</v>
      </c>
      <c r="N266" s="668">
        <v>1106.26</v>
      </c>
    </row>
    <row r="267" spans="1:14" ht="14.4" customHeight="1" x14ac:dyDescent="0.3">
      <c r="A267" s="663" t="s">
        <v>523</v>
      </c>
      <c r="B267" s="664" t="s">
        <v>1838</v>
      </c>
      <c r="C267" s="665" t="s">
        <v>528</v>
      </c>
      <c r="D267" s="666" t="s">
        <v>1839</v>
      </c>
      <c r="E267" s="665" t="s">
        <v>545</v>
      </c>
      <c r="F267" s="666" t="s">
        <v>1844</v>
      </c>
      <c r="G267" s="665" t="s">
        <v>1302</v>
      </c>
      <c r="H267" s="665" t="s">
        <v>1449</v>
      </c>
      <c r="I267" s="665" t="s">
        <v>1449</v>
      </c>
      <c r="J267" s="665" t="s">
        <v>1322</v>
      </c>
      <c r="K267" s="665" t="s">
        <v>1450</v>
      </c>
      <c r="L267" s="667">
        <v>408.94993314042983</v>
      </c>
      <c r="M267" s="667">
        <v>34</v>
      </c>
      <c r="N267" s="668">
        <v>13904.297726774614</v>
      </c>
    </row>
    <row r="268" spans="1:14" ht="14.4" customHeight="1" x14ac:dyDescent="0.3">
      <c r="A268" s="663" t="s">
        <v>523</v>
      </c>
      <c r="B268" s="664" t="s">
        <v>1838</v>
      </c>
      <c r="C268" s="665" t="s">
        <v>528</v>
      </c>
      <c r="D268" s="666" t="s">
        <v>1839</v>
      </c>
      <c r="E268" s="665" t="s">
        <v>545</v>
      </c>
      <c r="F268" s="666" t="s">
        <v>1844</v>
      </c>
      <c r="G268" s="665" t="s">
        <v>1302</v>
      </c>
      <c r="H268" s="665" t="s">
        <v>1451</v>
      </c>
      <c r="I268" s="665" t="s">
        <v>1451</v>
      </c>
      <c r="J268" s="665" t="s">
        <v>1452</v>
      </c>
      <c r="K268" s="665" t="s">
        <v>1453</v>
      </c>
      <c r="L268" s="667">
        <v>67.862050375244635</v>
      </c>
      <c r="M268" s="667">
        <v>32</v>
      </c>
      <c r="N268" s="668">
        <v>2171.5856120078283</v>
      </c>
    </row>
    <row r="269" spans="1:14" ht="14.4" customHeight="1" x14ac:dyDescent="0.3">
      <c r="A269" s="663" t="s">
        <v>523</v>
      </c>
      <c r="B269" s="664" t="s">
        <v>1838</v>
      </c>
      <c r="C269" s="665" t="s">
        <v>528</v>
      </c>
      <c r="D269" s="666" t="s">
        <v>1839</v>
      </c>
      <c r="E269" s="665" t="s">
        <v>545</v>
      </c>
      <c r="F269" s="666" t="s">
        <v>1844</v>
      </c>
      <c r="G269" s="665" t="s">
        <v>1302</v>
      </c>
      <c r="H269" s="665" t="s">
        <v>1454</v>
      </c>
      <c r="I269" s="665" t="s">
        <v>1454</v>
      </c>
      <c r="J269" s="665" t="s">
        <v>1322</v>
      </c>
      <c r="K269" s="665" t="s">
        <v>1413</v>
      </c>
      <c r="L269" s="667">
        <v>301.46964973109687</v>
      </c>
      <c r="M269" s="667">
        <v>4</v>
      </c>
      <c r="N269" s="668">
        <v>1205.8785989243875</v>
      </c>
    </row>
    <row r="270" spans="1:14" ht="14.4" customHeight="1" x14ac:dyDescent="0.3">
      <c r="A270" s="663" t="s">
        <v>523</v>
      </c>
      <c r="B270" s="664" t="s">
        <v>1838</v>
      </c>
      <c r="C270" s="665" t="s">
        <v>528</v>
      </c>
      <c r="D270" s="666" t="s">
        <v>1839</v>
      </c>
      <c r="E270" s="665" t="s">
        <v>545</v>
      </c>
      <c r="F270" s="666" t="s">
        <v>1844</v>
      </c>
      <c r="G270" s="665" t="s">
        <v>1302</v>
      </c>
      <c r="H270" s="665" t="s">
        <v>1455</v>
      </c>
      <c r="I270" s="665" t="s">
        <v>1455</v>
      </c>
      <c r="J270" s="665" t="s">
        <v>1322</v>
      </c>
      <c r="K270" s="665" t="s">
        <v>1448</v>
      </c>
      <c r="L270" s="667">
        <v>630.66011441548926</v>
      </c>
      <c r="M270" s="667">
        <v>5</v>
      </c>
      <c r="N270" s="668">
        <v>3153.3005720774463</v>
      </c>
    </row>
    <row r="271" spans="1:14" ht="14.4" customHeight="1" x14ac:dyDescent="0.3">
      <c r="A271" s="663" t="s">
        <v>523</v>
      </c>
      <c r="B271" s="664" t="s">
        <v>1838</v>
      </c>
      <c r="C271" s="665" t="s">
        <v>528</v>
      </c>
      <c r="D271" s="666" t="s">
        <v>1839</v>
      </c>
      <c r="E271" s="665" t="s">
        <v>545</v>
      </c>
      <c r="F271" s="666" t="s">
        <v>1844</v>
      </c>
      <c r="G271" s="665" t="s">
        <v>1302</v>
      </c>
      <c r="H271" s="665" t="s">
        <v>1456</v>
      </c>
      <c r="I271" s="665" t="s">
        <v>1456</v>
      </c>
      <c r="J271" s="665" t="s">
        <v>1322</v>
      </c>
      <c r="K271" s="665" t="s">
        <v>1457</v>
      </c>
      <c r="L271" s="667">
        <v>913.65</v>
      </c>
      <c r="M271" s="667">
        <v>1</v>
      </c>
      <c r="N271" s="668">
        <v>913.65</v>
      </c>
    </row>
    <row r="272" spans="1:14" ht="14.4" customHeight="1" x14ac:dyDescent="0.3">
      <c r="A272" s="663" t="s">
        <v>523</v>
      </c>
      <c r="B272" s="664" t="s">
        <v>1838</v>
      </c>
      <c r="C272" s="665" t="s">
        <v>528</v>
      </c>
      <c r="D272" s="666" t="s">
        <v>1839</v>
      </c>
      <c r="E272" s="665" t="s">
        <v>545</v>
      </c>
      <c r="F272" s="666" t="s">
        <v>1844</v>
      </c>
      <c r="G272" s="665" t="s">
        <v>1302</v>
      </c>
      <c r="H272" s="665" t="s">
        <v>1458</v>
      </c>
      <c r="I272" s="665" t="s">
        <v>1458</v>
      </c>
      <c r="J272" s="665" t="s">
        <v>1459</v>
      </c>
      <c r="K272" s="665" t="s">
        <v>1460</v>
      </c>
      <c r="L272" s="667">
        <v>43.3</v>
      </c>
      <c r="M272" s="667">
        <v>1</v>
      </c>
      <c r="N272" s="668">
        <v>43.3</v>
      </c>
    </row>
    <row r="273" spans="1:14" ht="14.4" customHeight="1" x14ac:dyDescent="0.3">
      <c r="A273" s="663" t="s">
        <v>523</v>
      </c>
      <c r="B273" s="664" t="s">
        <v>1838</v>
      </c>
      <c r="C273" s="665" t="s">
        <v>528</v>
      </c>
      <c r="D273" s="666" t="s">
        <v>1839</v>
      </c>
      <c r="E273" s="665" t="s">
        <v>545</v>
      </c>
      <c r="F273" s="666" t="s">
        <v>1844</v>
      </c>
      <c r="G273" s="665" t="s">
        <v>1302</v>
      </c>
      <c r="H273" s="665" t="s">
        <v>1461</v>
      </c>
      <c r="I273" s="665" t="s">
        <v>1461</v>
      </c>
      <c r="J273" s="665" t="s">
        <v>1424</v>
      </c>
      <c r="K273" s="665" t="s">
        <v>1462</v>
      </c>
      <c r="L273" s="667">
        <v>161.69</v>
      </c>
      <c r="M273" s="667">
        <v>1</v>
      </c>
      <c r="N273" s="668">
        <v>161.69</v>
      </c>
    </row>
    <row r="274" spans="1:14" ht="14.4" customHeight="1" x14ac:dyDescent="0.3">
      <c r="A274" s="663" t="s">
        <v>523</v>
      </c>
      <c r="B274" s="664" t="s">
        <v>1838</v>
      </c>
      <c r="C274" s="665" t="s">
        <v>528</v>
      </c>
      <c r="D274" s="666" t="s">
        <v>1839</v>
      </c>
      <c r="E274" s="665" t="s">
        <v>545</v>
      </c>
      <c r="F274" s="666" t="s">
        <v>1844</v>
      </c>
      <c r="G274" s="665" t="s">
        <v>1302</v>
      </c>
      <c r="H274" s="665" t="s">
        <v>1463</v>
      </c>
      <c r="I274" s="665" t="s">
        <v>1463</v>
      </c>
      <c r="J274" s="665" t="s">
        <v>1464</v>
      </c>
      <c r="K274" s="665" t="s">
        <v>1465</v>
      </c>
      <c r="L274" s="667">
        <v>63.110000000000007</v>
      </c>
      <c r="M274" s="667">
        <v>1</v>
      </c>
      <c r="N274" s="668">
        <v>63.110000000000007</v>
      </c>
    </row>
    <row r="275" spans="1:14" ht="14.4" customHeight="1" x14ac:dyDescent="0.3">
      <c r="A275" s="663" t="s">
        <v>523</v>
      </c>
      <c r="B275" s="664" t="s">
        <v>1838</v>
      </c>
      <c r="C275" s="665" t="s">
        <v>528</v>
      </c>
      <c r="D275" s="666" t="s">
        <v>1839</v>
      </c>
      <c r="E275" s="665" t="s">
        <v>545</v>
      </c>
      <c r="F275" s="666" t="s">
        <v>1844</v>
      </c>
      <c r="G275" s="665" t="s">
        <v>1302</v>
      </c>
      <c r="H275" s="665" t="s">
        <v>1466</v>
      </c>
      <c r="I275" s="665" t="s">
        <v>1466</v>
      </c>
      <c r="J275" s="665" t="s">
        <v>1467</v>
      </c>
      <c r="K275" s="665" t="s">
        <v>1468</v>
      </c>
      <c r="L275" s="667">
        <v>203.96</v>
      </c>
      <c r="M275" s="667">
        <v>1</v>
      </c>
      <c r="N275" s="668">
        <v>203.96</v>
      </c>
    </row>
    <row r="276" spans="1:14" ht="14.4" customHeight="1" x14ac:dyDescent="0.3">
      <c r="A276" s="663" t="s">
        <v>523</v>
      </c>
      <c r="B276" s="664" t="s">
        <v>1838</v>
      </c>
      <c r="C276" s="665" t="s">
        <v>528</v>
      </c>
      <c r="D276" s="666" t="s">
        <v>1839</v>
      </c>
      <c r="E276" s="665" t="s">
        <v>545</v>
      </c>
      <c r="F276" s="666" t="s">
        <v>1844</v>
      </c>
      <c r="G276" s="665" t="s">
        <v>1302</v>
      </c>
      <c r="H276" s="665" t="s">
        <v>1469</v>
      </c>
      <c r="I276" s="665" t="s">
        <v>1469</v>
      </c>
      <c r="J276" s="665" t="s">
        <v>1470</v>
      </c>
      <c r="K276" s="665" t="s">
        <v>1471</v>
      </c>
      <c r="L276" s="667">
        <v>105.72999999999998</v>
      </c>
      <c r="M276" s="667">
        <v>3</v>
      </c>
      <c r="N276" s="668">
        <v>317.18999999999994</v>
      </c>
    </row>
    <row r="277" spans="1:14" ht="14.4" customHeight="1" x14ac:dyDescent="0.3">
      <c r="A277" s="663" t="s">
        <v>523</v>
      </c>
      <c r="B277" s="664" t="s">
        <v>1838</v>
      </c>
      <c r="C277" s="665" t="s">
        <v>528</v>
      </c>
      <c r="D277" s="666" t="s">
        <v>1839</v>
      </c>
      <c r="E277" s="665" t="s">
        <v>1472</v>
      </c>
      <c r="F277" s="666" t="s">
        <v>1845</v>
      </c>
      <c r="G277" s="665"/>
      <c r="H277" s="665" t="s">
        <v>1473</v>
      </c>
      <c r="I277" s="665" t="s">
        <v>1474</v>
      </c>
      <c r="J277" s="665" t="s">
        <v>1475</v>
      </c>
      <c r="K277" s="665" t="s">
        <v>1476</v>
      </c>
      <c r="L277" s="667">
        <v>276.58999999999997</v>
      </c>
      <c r="M277" s="667">
        <v>3</v>
      </c>
      <c r="N277" s="668">
        <v>829.77</v>
      </c>
    </row>
    <row r="278" spans="1:14" ht="14.4" customHeight="1" x14ac:dyDescent="0.3">
      <c r="A278" s="663" t="s">
        <v>523</v>
      </c>
      <c r="B278" s="664" t="s">
        <v>1838</v>
      </c>
      <c r="C278" s="665" t="s">
        <v>528</v>
      </c>
      <c r="D278" s="666" t="s">
        <v>1839</v>
      </c>
      <c r="E278" s="665" t="s">
        <v>1472</v>
      </c>
      <c r="F278" s="666" t="s">
        <v>1845</v>
      </c>
      <c r="G278" s="665" t="s">
        <v>557</v>
      </c>
      <c r="H278" s="665" t="s">
        <v>1477</v>
      </c>
      <c r="I278" s="665" t="s">
        <v>854</v>
      </c>
      <c r="J278" s="665" t="s">
        <v>1478</v>
      </c>
      <c r="K278" s="665"/>
      <c r="L278" s="667">
        <v>253.75989470464518</v>
      </c>
      <c r="M278" s="667">
        <v>16</v>
      </c>
      <c r="N278" s="668">
        <v>4060.1583152743228</v>
      </c>
    </row>
    <row r="279" spans="1:14" ht="14.4" customHeight="1" x14ac:dyDescent="0.3">
      <c r="A279" s="663" t="s">
        <v>523</v>
      </c>
      <c r="B279" s="664" t="s">
        <v>1838</v>
      </c>
      <c r="C279" s="665" t="s">
        <v>528</v>
      </c>
      <c r="D279" s="666" t="s">
        <v>1839</v>
      </c>
      <c r="E279" s="665" t="s">
        <v>1472</v>
      </c>
      <c r="F279" s="666" t="s">
        <v>1845</v>
      </c>
      <c r="G279" s="665" t="s">
        <v>1302</v>
      </c>
      <c r="H279" s="665" t="s">
        <v>1479</v>
      </c>
      <c r="I279" s="665" t="s">
        <v>1480</v>
      </c>
      <c r="J279" s="665" t="s">
        <v>1481</v>
      </c>
      <c r="K279" s="665" t="s">
        <v>1482</v>
      </c>
      <c r="L279" s="667">
        <v>40.92</v>
      </c>
      <c r="M279" s="667">
        <v>4</v>
      </c>
      <c r="N279" s="668">
        <v>163.68</v>
      </c>
    </row>
    <row r="280" spans="1:14" ht="14.4" customHeight="1" x14ac:dyDescent="0.3">
      <c r="A280" s="663" t="s">
        <v>523</v>
      </c>
      <c r="B280" s="664" t="s">
        <v>1838</v>
      </c>
      <c r="C280" s="665" t="s">
        <v>528</v>
      </c>
      <c r="D280" s="666" t="s">
        <v>1839</v>
      </c>
      <c r="E280" s="665" t="s">
        <v>1472</v>
      </c>
      <c r="F280" s="666" t="s">
        <v>1845</v>
      </c>
      <c r="G280" s="665" t="s">
        <v>1302</v>
      </c>
      <c r="H280" s="665" t="s">
        <v>1483</v>
      </c>
      <c r="I280" s="665" t="s">
        <v>1484</v>
      </c>
      <c r="J280" s="665" t="s">
        <v>1485</v>
      </c>
      <c r="K280" s="665" t="s">
        <v>1482</v>
      </c>
      <c r="L280" s="667">
        <v>40.919817426807356</v>
      </c>
      <c r="M280" s="667">
        <v>19</v>
      </c>
      <c r="N280" s="668">
        <v>777.4765311093397</v>
      </c>
    </row>
    <row r="281" spans="1:14" ht="14.4" customHeight="1" x14ac:dyDescent="0.3">
      <c r="A281" s="663" t="s">
        <v>523</v>
      </c>
      <c r="B281" s="664" t="s">
        <v>1838</v>
      </c>
      <c r="C281" s="665" t="s">
        <v>528</v>
      </c>
      <c r="D281" s="666" t="s">
        <v>1839</v>
      </c>
      <c r="E281" s="665" t="s">
        <v>1472</v>
      </c>
      <c r="F281" s="666" t="s">
        <v>1845</v>
      </c>
      <c r="G281" s="665" t="s">
        <v>1302</v>
      </c>
      <c r="H281" s="665" t="s">
        <v>1486</v>
      </c>
      <c r="I281" s="665" t="s">
        <v>1487</v>
      </c>
      <c r="J281" s="665" t="s">
        <v>1488</v>
      </c>
      <c r="K281" s="665" t="s">
        <v>1482</v>
      </c>
      <c r="L281" s="667">
        <v>41.18</v>
      </c>
      <c r="M281" s="667">
        <v>7</v>
      </c>
      <c r="N281" s="668">
        <v>288.26</v>
      </c>
    </row>
    <row r="282" spans="1:14" ht="14.4" customHeight="1" x14ac:dyDescent="0.3">
      <c r="A282" s="663" t="s">
        <v>523</v>
      </c>
      <c r="B282" s="664" t="s">
        <v>1838</v>
      </c>
      <c r="C282" s="665" t="s">
        <v>528</v>
      </c>
      <c r="D282" s="666" t="s">
        <v>1839</v>
      </c>
      <c r="E282" s="665" t="s">
        <v>1472</v>
      </c>
      <c r="F282" s="666" t="s">
        <v>1845</v>
      </c>
      <c r="G282" s="665" t="s">
        <v>1302</v>
      </c>
      <c r="H282" s="665" t="s">
        <v>1489</v>
      </c>
      <c r="I282" s="665" t="s">
        <v>1490</v>
      </c>
      <c r="J282" s="665" t="s">
        <v>1491</v>
      </c>
      <c r="K282" s="665" t="s">
        <v>1482</v>
      </c>
      <c r="L282" s="667">
        <v>41.18</v>
      </c>
      <c r="M282" s="667">
        <v>7</v>
      </c>
      <c r="N282" s="668">
        <v>288.26</v>
      </c>
    </row>
    <row r="283" spans="1:14" ht="14.4" customHeight="1" x14ac:dyDescent="0.3">
      <c r="A283" s="663" t="s">
        <v>523</v>
      </c>
      <c r="B283" s="664" t="s">
        <v>1838</v>
      </c>
      <c r="C283" s="665" t="s">
        <v>528</v>
      </c>
      <c r="D283" s="666" t="s">
        <v>1839</v>
      </c>
      <c r="E283" s="665" t="s">
        <v>1472</v>
      </c>
      <c r="F283" s="666" t="s">
        <v>1845</v>
      </c>
      <c r="G283" s="665" t="s">
        <v>1302</v>
      </c>
      <c r="H283" s="665" t="s">
        <v>1492</v>
      </c>
      <c r="I283" s="665" t="s">
        <v>1493</v>
      </c>
      <c r="J283" s="665" t="s">
        <v>1494</v>
      </c>
      <c r="K283" s="665" t="s">
        <v>1482</v>
      </c>
      <c r="L283" s="667">
        <v>41.180000000000007</v>
      </c>
      <c r="M283" s="667">
        <v>5</v>
      </c>
      <c r="N283" s="668">
        <v>205.90000000000003</v>
      </c>
    </row>
    <row r="284" spans="1:14" ht="14.4" customHeight="1" x14ac:dyDescent="0.3">
      <c r="A284" s="663" t="s">
        <v>523</v>
      </c>
      <c r="B284" s="664" t="s">
        <v>1838</v>
      </c>
      <c r="C284" s="665" t="s">
        <v>528</v>
      </c>
      <c r="D284" s="666" t="s">
        <v>1839</v>
      </c>
      <c r="E284" s="665" t="s">
        <v>1472</v>
      </c>
      <c r="F284" s="666" t="s">
        <v>1845</v>
      </c>
      <c r="G284" s="665" t="s">
        <v>1302</v>
      </c>
      <c r="H284" s="665" t="s">
        <v>1495</v>
      </c>
      <c r="I284" s="665" t="s">
        <v>1495</v>
      </c>
      <c r="J284" s="665" t="s">
        <v>1496</v>
      </c>
      <c r="K284" s="665" t="s">
        <v>1497</v>
      </c>
      <c r="L284" s="667">
        <v>148.96</v>
      </c>
      <c r="M284" s="667">
        <v>1</v>
      </c>
      <c r="N284" s="668">
        <v>148.96</v>
      </c>
    </row>
    <row r="285" spans="1:14" ht="14.4" customHeight="1" x14ac:dyDescent="0.3">
      <c r="A285" s="663" t="s">
        <v>523</v>
      </c>
      <c r="B285" s="664" t="s">
        <v>1838</v>
      </c>
      <c r="C285" s="665" t="s">
        <v>528</v>
      </c>
      <c r="D285" s="666" t="s">
        <v>1839</v>
      </c>
      <c r="E285" s="665" t="s">
        <v>1472</v>
      </c>
      <c r="F285" s="666" t="s">
        <v>1845</v>
      </c>
      <c r="G285" s="665" t="s">
        <v>1302</v>
      </c>
      <c r="H285" s="665" t="s">
        <v>1498</v>
      </c>
      <c r="I285" s="665" t="s">
        <v>1498</v>
      </c>
      <c r="J285" s="665" t="s">
        <v>1499</v>
      </c>
      <c r="K285" s="665" t="s">
        <v>1497</v>
      </c>
      <c r="L285" s="667">
        <v>148.95982048374907</v>
      </c>
      <c r="M285" s="667">
        <v>7</v>
      </c>
      <c r="N285" s="668">
        <v>1042.7187433862434</v>
      </c>
    </row>
    <row r="286" spans="1:14" ht="14.4" customHeight="1" x14ac:dyDescent="0.3">
      <c r="A286" s="663" t="s">
        <v>523</v>
      </c>
      <c r="B286" s="664" t="s">
        <v>1838</v>
      </c>
      <c r="C286" s="665" t="s">
        <v>528</v>
      </c>
      <c r="D286" s="666" t="s">
        <v>1839</v>
      </c>
      <c r="E286" s="665" t="s">
        <v>1472</v>
      </c>
      <c r="F286" s="666" t="s">
        <v>1845</v>
      </c>
      <c r="G286" s="665" t="s">
        <v>1302</v>
      </c>
      <c r="H286" s="665" t="s">
        <v>1500</v>
      </c>
      <c r="I286" s="665" t="s">
        <v>1500</v>
      </c>
      <c r="J286" s="665" t="s">
        <v>1501</v>
      </c>
      <c r="K286" s="665" t="s">
        <v>1497</v>
      </c>
      <c r="L286" s="667">
        <v>148.96</v>
      </c>
      <c r="M286" s="667">
        <v>1</v>
      </c>
      <c r="N286" s="668">
        <v>148.96</v>
      </c>
    </row>
    <row r="287" spans="1:14" ht="14.4" customHeight="1" x14ac:dyDescent="0.3">
      <c r="A287" s="663" t="s">
        <v>523</v>
      </c>
      <c r="B287" s="664" t="s">
        <v>1838</v>
      </c>
      <c r="C287" s="665" t="s">
        <v>528</v>
      </c>
      <c r="D287" s="666" t="s">
        <v>1839</v>
      </c>
      <c r="E287" s="665" t="s">
        <v>1472</v>
      </c>
      <c r="F287" s="666" t="s">
        <v>1845</v>
      </c>
      <c r="G287" s="665" t="s">
        <v>1302</v>
      </c>
      <c r="H287" s="665" t="s">
        <v>1502</v>
      </c>
      <c r="I287" s="665" t="s">
        <v>1502</v>
      </c>
      <c r="J287" s="665" t="s">
        <v>1503</v>
      </c>
      <c r="K287" s="665" t="s">
        <v>1497</v>
      </c>
      <c r="L287" s="667">
        <v>148.96</v>
      </c>
      <c r="M287" s="667">
        <v>3</v>
      </c>
      <c r="N287" s="668">
        <v>446.88000000000005</v>
      </c>
    </row>
    <row r="288" spans="1:14" ht="14.4" customHeight="1" x14ac:dyDescent="0.3">
      <c r="A288" s="663" t="s">
        <v>523</v>
      </c>
      <c r="B288" s="664" t="s">
        <v>1838</v>
      </c>
      <c r="C288" s="665" t="s">
        <v>528</v>
      </c>
      <c r="D288" s="666" t="s">
        <v>1839</v>
      </c>
      <c r="E288" s="665" t="s">
        <v>1472</v>
      </c>
      <c r="F288" s="666" t="s">
        <v>1845</v>
      </c>
      <c r="G288" s="665" t="s">
        <v>1302</v>
      </c>
      <c r="H288" s="665" t="s">
        <v>1504</v>
      </c>
      <c r="I288" s="665" t="s">
        <v>1505</v>
      </c>
      <c r="J288" s="665" t="s">
        <v>1506</v>
      </c>
      <c r="K288" s="665" t="s">
        <v>1507</v>
      </c>
      <c r="L288" s="667">
        <v>198.89000000000001</v>
      </c>
      <c r="M288" s="667">
        <v>7</v>
      </c>
      <c r="N288" s="668">
        <v>1392.23</v>
      </c>
    </row>
    <row r="289" spans="1:14" ht="14.4" customHeight="1" x14ac:dyDescent="0.3">
      <c r="A289" s="663" t="s">
        <v>523</v>
      </c>
      <c r="B289" s="664" t="s">
        <v>1838</v>
      </c>
      <c r="C289" s="665" t="s">
        <v>528</v>
      </c>
      <c r="D289" s="666" t="s">
        <v>1839</v>
      </c>
      <c r="E289" s="665" t="s">
        <v>1472</v>
      </c>
      <c r="F289" s="666" t="s">
        <v>1845</v>
      </c>
      <c r="G289" s="665" t="s">
        <v>1302</v>
      </c>
      <c r="H289" s="665" t="s">
        <v>1508</v>
      </c>
      <c r="I289" s="665" t="s">
        <v>1508</v>
      </c>
      <c r="J289" s="665" t="s">
        <v>1509</v>
      </c>
      <c r="K289" s="665" t="s">
        <v>1510</v>
      </c>
      <c r="L289" s="667">
        <v>111.95000000000003</v>
      </c>
      <c r="M289" s="667">
        <v>3</v>
      </c>
      <c r="N289" s="668">
        <v>335.85000000000008</v>
      </c>
    </row>
    <row r="290" spans="1:14" ht="14.4" customHeight="1" x14ac:dyDescent="0.3">
      <c r="A290" s="663" t="s">
        <v>523</v>
      </c>
      <c r="B290" s="664" t="s">
        <v>1838</v>
      </c>
      <c r="C290" s="665" t="s">
        <v>528</v>
      </c>
      <c r="D290" s="666" t="s">
        <v>1839</v>
      </c>
      <c r="E290" s="665" t="s">
        <v>1472</v>
      </c>
      <c r="F290" s="666" t="s">
        <v>1845</v>
      </c>
      <c r="G290" s="665" t="s">
        <v>1302</v>
      </c>
      <c r="H290" s="665" t="s">
        <v>1511</v>
      </c>
      <c r="I290" s="665" t="s">
        <v>1511</v>
      </c>
      <c r="J290" s="665" t="s">
        <v>1512</v>
      </c>
      <c r="K290" s="665" t="s">
        <v>1510</v>
      </c>
      <c r="L290" s="667">
        <v>111.95000000000002</v>
      </c>
      <c r="M290" s="667">
        <v>7</v>
      </c>
      <c r="N290" s="668">
        <v>783.65000000000009</v>
      </c>
    </row>
    <row r="291" spans="1:14" ht="14.4" customHeight="1" x14ac:dyDescent="0.3">
      <c r="A291" s="663" t="s">
        <v>523</v>
      </c>
      <c r="B291" s="664" t="s">
        <v>1838</v>
      </c>
      <c r="C291" s="665" t="s">
        <v>528</v>
      </c>
      <c r="D291" s="666" t="s">
        <v>1839</v>
      </c>
      <c r="E291" s="665" t="s">
        <v>1472</v>
      </c>
      <c r="F291" s="666" t="s">
        <v>1845</v>
      </c>
      <c r="G291" s="665" t="s">
        <v>1302</v>
      </c>
      <c r="H291" s="665" t="s">
        <v>1513</v>
      </c>
      <c r="I291" s="665" t="s">
        <v>1514</v>
      </c>
      <c r="J291" s="665" t="s">
        <v>1515</v>
      </c>
      <c r="K291" s="665" t="s">
        <v>1516</v>
      </c>
      <c r="L291" s="667">
        <v>111.95</v>
      </c>
      <c r="M291" s="667">
        <v>2</v>
      </c>
      <c r="N291" s="668">
        <v>223.9</v>
      </c>
    </row>
    <row r="292" spans="1:14" ht="14.4" customHeight="1" x14ac:dyDescent="0.3">
      <c r="A292" s="663" t="s">
        <v>523</v>
      </c>
      <c r="B292" s="664" t="s">
        <v>1838</v>
      </c>
      <c r="C292" s="665" t="s">
        <v>528</v>
      </c>
      <c r="D292" s="666" t="s">
        <v>1839</v>
      </c>
      <c r="E292" s="665" t="s">
        <v>1472</v>
      </c>
      <c r="F292" s="666" t="s">
        <v>1845</v>
      </c>
      <c r="G292" s="665" t="s">
        <v>1302</v>
      </c>
      <c r="H292" s="665" t="s">
        <v>1517</v>
      </c>
      <c r="I292" s="665" t="s">
        <v>1518</v>
      </c>
      <c r="J292" s="665" t="s">
        <v>1519</v>
      </c>
      <c r="K292" s="665" t="s">
        <v>1497</v>
      </c>
      <c r="L292" s="667">
        <v>135.59902320010397</v>
      </c>
      <c r="M292" s="667">
        <v>1</v>
      </c>
      <c r="N292" s="668">
        <v>135.59902320010397</v>
      </c>
    </row>
    <row r="293" spans="1:14" ht="14.4" customHeight="1" x14ac:dyDescent="0.3">
      <c r="A293" s="663" t="s">
        <v>523</v>
      </c>
      <c r="B293" s="664" t="s">
        <v>1838</v>
      </c>
      <c r="C293" s="665" t="s">
        <v>528</v>
      </c>
      <c r="D293" s="666" t="s">
        <v>1839</v>
      </c>
      <c r="E293" s="665" t="s">
        <v>1472</v>
      </c>
      <c r="F293" s="666" t="s">
        <v>1845</v>
      </c>
      <c r="G293" s="665" t="s">
        <v>1302</v>
      </c>
      <c r="H293" s="665" t="s">
        <v>1520</v>
      </c>
      <c r="I293" s="665" t="s">
        <v>1521</v>
      </c>
      <c r="J293" s="665" t="s">
        <v>1522</v>
      </c>
      <c r="K293" s="665" t="s">
        <v>1497</v>
      </c>
      <c r="L293" s="667">
        <v>135.60000000000002</v>
      </c>
      <c r="M293" s="667">
        <v>1</v>
      </c>
      <c r="N293" s="668">
        <v>135.60000000000002</v>
      </c>
    </row>
    <row r="294" spans="1:14" ht="14.4" customHeight="1" x14ac:dyDescent="0.3">
      <c r="A294" s="663" t="s">
        <v>523</v>
      </c>
      <c r="B294" s="664" t="s">
        <v>1838</v>
      </c>
      <c r="C294" s="665" t="s">
        <v>528</v>
      </c>
      <c r="D294" s="666" t="s">
        <v>1839</v>
      </c>
      <c r="E294" s="665" t="s">
        <v>1472</v>
      </c>
      <c r="F294" s="666" t="s">
        <v>1845</v>
      </c>
      <c r="G294" s="665" t="s">
        <v>1302</v>
      </c>
      <c r="H294" s="665" t="s">
        <v>1523</v>
      </c>
      <c r="I294" s="665" t="s">
        <v>1524</v>
      </c>
      <c r="J294" s="665" t="s">
        <v>1525</v>
      </c>
      <c r="K294" s="665" t="s">
        <v>1510</v>
      </c>
      <c r="L294" s="667">
        <v>111.95</v>
      </c>
      <c r="M294" s="667">
        <v>3</v>
      </c>
      <c r="N294" s="668">
        <v>335.85</v>
      </c>
    </row>
    <row r="295" spans="1:14" ht="14.4" customHeight="1" x14ac:dyDescent="0.3">
      <c r="A295" s="663" t="s">
        <v>523</v>
      </c>
      <c r="B295" s="664" t="s">
        <v>1838</v>
      </c>
      <c r="C295" s="665" t="s">
        <v>528</v>
      </c>
      <c r="D295" s="666" t="s">
        <v>1839</v>
      </c>
      <c r="E295" s="665" t="s">
        <v>1472</v>
      </c>
      <c r="F295" s="666" t="s">
        <v>1845</v>
      </c>
      <c r="G295" s="665" t="s">
        <v>1302</v>
      </c>
      <c r="H295" s="665" t="s">
        <v>1526</v>
      </c>
      <c r="I295" s="665" t="s">
        <v>1526</v>
      </c>
      <c r="J295" s="665" t="s">
        <v>1527</v>
      </c>
      <c r="K295" s="665" t="s">
        <v>1528</v>
      </c>
      <c r="L295" s="667">
        <v>278.52004682841073</v>
      </c>
      <c r="M295" s="667">
        <v>102</v>
      </c>
      <c r="N295" s="668">
        <v>28409.044776497896</v>
      </c>
    </row>
    <row r="296" spans="1:14" ht="14.4" customHeight="1" x14ac:dyDescent="0.3">
      <c r="A296" s="663" t="s">
        <v>523</v>
      </c>
      <c r="B296" s="664" t="s">
        <v>1838</v>
      </c>
      <c r="C296" s="665" t="s">
        <v>528</v>
      </c>
      <c r="D296" s="666" t="s">
        <v>1839</v>
      </c>
      <c r="E296" s="665" t="s">
        <v>1472</v>
      </c>
      <c r="F296" s="666" t="s">
        <v>1845</v>
      </c>
      <c r="G296" s="665" t="s">
        <v>1302</v>
      </c>
      <c r="H296" s="665" t="s">
        <v>1529</v>
      </c>
      <c r="I296" s="665" t="s">
        <v>1529</v>
      </c>
      <c r="J296" s="665" t="s">
        <v>1530</v>
      </c>
      <c r="K296" s="665" t="s">
        <v>1531</v>
      </c>
      <c r="L296" s="667">
        <v>163.66999999999999</v>
      </c>
      <c r="M296" s="667">
        <v>12</v>
      </c>
      <c r="N296" s="668">
        <v>1964.04</v>
      </c>
    </row>
    <row r="297" spans="1:14" ht="14.4" customHeight="1" x14ac:dyDescent="0.3">
      <c r="A297" s="663" t="s">
        <v>523</v>
      </c>
      <c r="B297" s="664" t="s">
        <v>1838</v>
      </c>
      <c r="C297" s="665" t="s">
        <v>528</v>
      </c>
      <c r="D297" s="666" t="s">
        <v>1839</v>
      </c>
      <c r="E297" s="665" t="s">
        <v>1472</v>
      </c>
      <c r="F297" s="666" t="s">
        <v>1845</v>
      </c>
      <c r="G297" s="665" t="s">
        <v>1302</v>
      </c>
      <c r="H297" s="665" t="s">
        <v>1532</v>
      </c>
      <c r="I297" s="665" t="s">
        <v>1532</v>
      </c>
      <c r="J297" s="665" t="s">
        <v>1533</v>
      </c>
      <c r="K297" s="665" t="s">
        <v>1531</v>
      </c>
      <c r="L297" s="667">
        <v>122.68999999999997</v>
      </c>
      <c r="M297" s="667">
        <v>4</v>
      </c>
      <c r="N297" s="668">
        <v>490.75999999999988</v>
      </c>
    </row>
    <row r="298" spans="1:14" ht="14.4" customHeight="1" x14ac:dyDescent="0.3">
      <c r="A298" s="663" t="s">
        <v>523</v>
      </c>
      <c r="B298" s="664" t="s">
        <v>1838</v>
      </c>
      <c r="C298" s="665" t="s">
        <v>528</v>
      </c>
      <c r="D298" s="666" t="s">
        <v>1839</v>
      </c>
      <c r="E298" s="665" t="s">
        <v>1472</v>
      </c>
      <c r="F298" s="666" t="s">
        <v>1845</v>
      </c>
      <c r="G298" s="665" t="s">
        <v>1302</v>
      </c>
      <c r="H298" s="665" t="s">
        <v>1534</v>
      </c>
      <c r="I298" s="665" t="s">
        <v>1534</v>
      </c>
      <c r="J298" s="665" t="s">
        <v>1535</v>
      </c>
      <c r="K298" s="665" t="s">
        <v>1531</v>
      </c>
      <c r="L298" s="667">
        <v>122.69</v>
      </c>
      <c r="M298" s="667">
        <v>3</v>
      </c>
      <c r="N298" s="668">
        <v>368.07</v>
      </c>
    </row>
    <row r="299" spans="1:14" ht="14.4" customHeight="1" x14ac:dyDescent="0.3">
      <c r="A299" s="663" t="s">
        <v>523</v>
      </c>
      <c r="B299" s="664" t="s">
        <v>1838</v>
      </c>
      <c r="C299" s="665" t="s">
        <v>528</v>
      </c>
      <c r="D299" s="666" t="s">
        <v>1839</v>
      </c>
      <c r="E299" s="665" t="s">
        <v>1472</v>
      </c>
      <c r="F299" s="666" t="s">
        <v>1845</v>
      </c>
      <c r="G299" s="665" t="s">
        <v>1302</v>
      </c>
      <c r="H299" s="665" t="s">
        <v>1536</v>
      </c>
      <c r="I299" s="665" t="s">
        <v>1536</v>
      </c>
      <c r="J299" s="665" t="s">
        <v>1537</v>
      </c>
      <c r="K299" s="665" t="s">
        <v>1538</v>
      </c>
      <c r="L299" s="667">
        <v>179.25987248753401</v>
      </c>
      <c r="M299" s="667">
        <v>28</v>
      </c>
      <c r="N299" s="668">
        <v>5019.2764296509522</v>
      </c>
    </row>
    <row r="300" spans="1:14" ht="14.4" customHeight="1" x14ac:dyDescent="0.3">
      <c r="A300" s="663" t="s">
        <v>523</v>
      </c>
      <c r="B300" s="664" t="s">
        <v>1838</v>
      </c>
      <c r="C300" s="665" t="s">
        <v>528</v>
      </c>
      <c r="D300" s="666" t="s">
        <v>1839</v>
      </c>
      <c r="E300" s="665" t="s">
        <v>1472</v>
      </c>
      <c r="F300" s="666" t="s">
        <v>1845</v>
      </c>
      <c r="G300" s="665" t="s">
        <v>1302</v>
      </c>
      <c r="H300" s="665" t="s">
        <v>1539</v>
      </c>
      <c r="I300" s="665" t="s">
        <v>1539</v>
      </c>
      <c r="J300" s="665" t="s">
        <v>1540</v>
      </c>
      <c r="K300" s="665" t="s">
        <v>1531</v>
      </c>
      <c r="L300" s="667">
        <v>129.97</v>
      </c>
      <c r="M300" s="667">
        <v>1</v>
      </c>
      <c r="N300" s="668">
        <v>129.97</v>
      </c>
    </row>
    <row r="301" spans="1:14" ht="14.4" customHeight="1" x14ac:dyDescent="0.3">
      <c r="A301" s="663" t="s">
        <v>523</v>
      </c>
      <c r="B301" s="664" t="s">
        <v>1838</v>
      </c>
      <c r="C301" s="665" t="s">
        <v>528</v>
      </c>
      <c r="D301" s="666" t="s">
        <v>1839</v>
      </c>
      <c r="E301" s="665" t="s">
        <v>1472</v>
      </c>
      <c r="F301" s="666" t="s">
        <v>1845</v>
      </c>
      <c r="G301" s="665" t="s">
        <v>1302</v>
      </c>
      <c r="H301" s="665" t="s">
        <v>1541</v>
      </c>
      <c r="I301" s="665" t="s">
        <v>1541</v>
      </c>
      <c r="J301" s="665" t="s">
        <v>1542</v>
      </c>
      <c r="K301" s="665" t="s">
        <v>1531</v>
      </c>
      <c r="L301" s="667">
        <v>129.97</v>
      </c>
      <c r="M301" s="667">
        <v>2</v>
      </c>
      <c r="N301" s="668">
        <v>259.94</v>
      </c>
    </row>
    <row r="302" spans="1:14" ht="14.4" customHeight="1" x14ac:dyDescent="0.3">
      <c r="A302" s="663" t="s">
        <v>523</v>
      </c>
      <c r="B302" s="664" t="s">
        <v>1838</v>
      </c>
      <c r="C302" s="665" t="s">
        <v>528</v>
      </c>
      <c r="D302" s="666" t="s">
        <v>1839</v>
      </c>
      <c r="E302" s="665" t="s">
        <v>1472</v>
      </c>
      <c r="F302" s="666" t="s">
        <v>1845</v>
      </c>
      <c r="G302" s="665" t="s">
        <v>1302</v>
      </c>
      <c r="H302" s="665" t="s">
        <v>1543</v>
      </c>
      <c r="I302" s="665" t="s">
        <v>1543</v>
      </c>
      <c r="J302" s="665" t="s">
        <v>1544</v>
      </c>
      <c r="K302" s="665" t="s">
        <v>1497</v>
      </c>
      <c r="L302" s="667">
        <v>137.78304564317111</v>
      </c>
      <c r="M302" s="667">
        <v>29.5</v>
      </c>
      <c r="N302" s="668">
        <v>4064.599846473548</v>
      </c>
    </row>
    <row r="303" spans="1:14" ht="14.4" customHeight="1" x14ac:dyDescent="0.3">
      <c r="A303" s="663" t="s">
        <v>523</v>
      </c>
      <c r="B303" s="664" t="s">
        <v>1838</v>
      </c>
      <c r="C303" s="665" t="s">
        <v>528</v>
      </c>
      <c r="D303" s="666" t="s">
        <v>1839</v>
      </c>
      <c r="E303" s="665" t="s">
        <v>1472</v>
      </c>
      <c r="F303" s="666" t="s">
        <v>1845</v>
      </c>
      <c r="G303" s="665" t="s">
        <v>1302</v>
      </c>
      <c r="H303" s="665" t="s">
        <v>1545</v>
      </c>
      <c r="I303" s="665" t="s">
        <v>1545</v>
      </c>
      <c r="J303" s="665" t="s">
        <v>1546</v>
      </c>
      <c r="K303" s="665" t="s">
        <v>1531</v>
      </c>
      <c r="L303" s="667">
        <v>143</v>
      </c>
      <c r="M303" s="667">
        <v>1</v>
      </c>
      <c r="N303" s="668">
        <v>143</v>
      </c>
    </row>
    <row r="304" spans="1:14" ht="14.4" customHeight="1" x14ac:dyDescent="0.3">
      <c r="A304" s="663" t="s">
        <v>523</v>
      </c>
      <c r="B304" s="664" t="s">
        <v>1838</v>
      </c>
      <c r="C304" s="665" t="s">
        <v>528</v>
      </c>
      <c r="D304" s="666" t="s">
        <v>1839</v>
      </c>
      <c r="E304" s="665" t="s">
        <v>1472</v>
      </c>
      <c r="F304" s="666" t="s">
        <v>1845</v>
      </c>
      <c r="G304" s="665" t="s">
        <v>1302</v>
      </c>
      <c r="H304" s="665" t="s">
        <v>1547</v>
      </c>
      <c r="I304" s="665" t="s">
        <v>1547</v>
      </c>
      <c r="J304" s="665" t="s">
        <v>1548</v>
      </c>
      <c r="K304" s="665" t="s">
        <v>1531</v>
      </c>
      <c r="L304" s="667">
        <v>143</v>
      </c>
      <c r="M304" s="667">
        <v>1</v>
      </c>
      <c r="N304" s="668">
        <v>143</v>
      </c>
    </row>
    <row r="305" spans="1:14" ht="14.4" customHeight="1" x14ac:dyDescent="0.3">
      <c r="A305" s="663" t="s">
        <v>523</v>
      </c>
      <c r="B305" s="664" t="s">
        <v>1838</v>
      </c>
      <c r="C305" s="665" t="s">
        <v>528</v>
      </c>
      <c r="D305" s="666" t="s">
        <v>1839</v>
      </c>
      <c r="E305" s="665" t="s">
        <v>1549</v>
      </c>
      <c r="F305" s="666" t="s">
        <v>1846</v>
      </c>
      <c r="G305" s="665" t="s">
        <v>557</v>
      </c>
      <c r="H305" s="665" t="s">
        <v>1550</v>
      </c>
      <c r="I305" s="665" t="s">
        <v>1550</v>
      </c>
      <c r="J305" s="665" t="s">
        <v>1551</v>
      </c>
      <c r="K305" s="665" t="s">
        <v>1552</v>
      </c>
      <c r="L305" s="667">
        <v>3827.4300000000003</v>
      </c>
      <c r="M305" s="667">
        <v>2</v>
      </c>
      <c r="N305" s="668">
        <v>7654.8600000000006</v>
      </c>
    </row>
    <row r="306" spans="1:14" ht="14.4" customHeight="1" x14ac:dyDescent="0.3">
      <c r="A306" s="663" t="s">
        <v>523</v>
      </c>
      <c r="B306" s="664" t="s">
        <v>1838</v>
      </c>
      <c r="C306" s="665" t="s">
        <v>528</v>
      </c>
      <c r="D306" s="666" t="s">
        <v>1839</v>
      </c>
      <c r="E306" s="665" t="s">
        <v>1553</v>
      </c>
      <c r="F306" s="666" t="s">
        <v>1847</v>
      </c>
      <c r="G306" s="665"/>
      <c r="H306" s="665" t="s">
        <v>1554</v>
      </c>
      <c r="I306" s="665" t="s">
        <v>1554</v>
      </c>
      <c r="J306" s="665" t="s">
        <v>1555</v>
      </c>
      <c r="K306" s="665" t="s">
        <v>1556</v>
      </c>
      <c r="L306" s="667">
        <v>35.089999999999996</v>
      </c>
      <c r="M306" s="667">
        <v>9</v>
      </c>
      <c r="N306" s="668">
        <v>315.80999999999995</v>
      </c>
    </row>
    <row r="307" spans="1:14" ht="14.4" customHeight="1" x14ac:dyDescent="0.3">
      <c r="A307" s="663" t="s">
        <v>523</v>
      </c>
      <c r="B307" s="664" t="s">
        <v>1838</v>
      </c>
      <c r="C307" s="665" t="s">
        <v>528</v>
      </c>
      <c r="D307" s="666" t="s">
        <v>1839</v>
      </c>
      <c r="E307" s="665" t="s">
        <v>1553</v>
      </c>
      <c r="F307" s="666" t="s">
        <v>1847</v>
      </c>
      <c r="G307" s="665" t="s">
        <v>557</v>
      </c>
      <c r="H307" s="665" t="s">
        <v>1557</v>
      </c>
      <c r="I307" s="665" t="s">
        <v>1557</v>
      </c>
      <c r="J307" s="665" t="s">
        <v>1558</v>
      </c>
      <c r="K307" s="665" t="s">
        <v>1559</v>
      </c>
      <c r="L307" s="667">
        <v>57.989999999999988</v>
      </c>
      <c r="M307" s="667">
        <v>7.2</v>
      </c>
      <c r="N307" s="668">
        <v>417.52799999999991</v>
      </c>
    </row>
    <row r="308" spans="1:14" ht="14.4" customHeight="1" x14ac:dyDescent="0.3">
      <c r="A308" s="663" t="s">
        <v>523</v>
      </c>
      <c r="B308" s="664" t="s">
        <v>1838</v>
      </c>
      <c r="C308" s="665" t="s">
        <v>528</v>
      </c>
      <c r="D308" s="666" t="s">
        <v>1839</v>
      </c>
      <c r="E308" s="665" t="s">
        <v>1553</v>
      </c>
      <c r="F308" s="666" t="s">
        <v>1847</v>
      </c>
      <c r="G308" s="665" t="s">
        <v>557</v>
      </c>
      <c r="H308" s="665" t="s">
        <v>1560</v>
      </c>
      <c r="I308" s="665" t="s">
        <v>1561</v>
      </c>
      <c r="J308" s="665" t="s">
        <v>1562</v>
      </c>
      <c r="K308" s="665" t="s">
        <v>1563</v>
      </c>
      <c r="L308" s="667">
        <v>45.158823529411769</v>
      </c>
      <c r="M308" s="667">
        <v>17</v>
      </c>
      <c r="N308" s="668">
        <v>767.7</v>
      </c>
    </row>
    <row r="309" spans="1:14" ht="14.4" customHeight="1" x14ac:dyDescent="0.3">
      <c r="A309" s="663" t="s">
        <v>523</v>
      </c>
      <c r="B309" s="664" t="s">
        <v>1838</v>
      </c>
      <c r="C309" s="665" t="s">
        <v>528</v>
      </c>
      <c r="D309" s="666" t="s">
        <v>1839</v>
      </c>
      <c r="E309" s="665" t="s">
        <v>1553</v>
      </c>
      <c r="F309" s="666" t="s">
        <v>1847</v>
      </c>
      <c r="G309" s="665" t="s">
        <v>557</v>
      </c>
      <c r="H309" s="665" t="s">
        <v>1564</v>
      </c>
      <c r="I309" s="665" t="s">
        <v>1565</v>
      </c>
      <c r="J309" s="665" t="s">
        <v>1566</v>
      </c>
      <c r="K309" s="665" t="s">
        <v>611</v>
      </c>
      <c r="L309" s="667">
        <v>67.740000000000009</v>
      </c>
      <c r="M309" s="667">
        <v>4</v>
      </c>
      <c r="N309" s="668">
        <v>270.96000000000004</v>
      </c>
    </row>
    <row r="310" spans="1:14" ht="14.4" customHeight="1" x14ac:dyDescent="0.3">
      <c r="A310" s="663" t="s">
        <v>523</v>
      </c>
      <c r="B310" s="664" t="s">
        <v>1838</v>
      </c>
      <c r="C310" s="665" t="s">
        <v>528</v>
      </c>
      <c r="D310" s="666" t="s">
        <v>1839</v>
      </c>
      <c r="E310" s="665" t="s">
        <v>1553</v>
      </c>
      <c r="F310" s="666" t="s">
        <v>1847</v>
      </c>
      <c r="G310" s="665" t="s">
        <v>557</v>
      </c>
      <c r="H310" s="665" t="s">
        <v>1567</v>
      </c>
      <c r="I310" s="665" t="s">
        <v>1568</v>
      </c>
      <c r="J310" s="665" t="s">
        <v>1569</v>
      </c>
      <c r="K310" s="665" t="s">
        <v>1570</v>
      </c>
      <c r="L310" s="667">
        <v>25.573636363636368</v>
      </c>
      <c r="M310" s="667">
        <v>11</v>
      </c>
      <c r="N310" s="668">
        <v>281.31000000000006</v>
      </c>
    </row>
    <row r="311" spans="1:14" ht="14.4" customHeight="1" x14ac:dyDescent="0.3">
      <c r="A311" s="663" t="s">
        <v>523</v>
      </c>
      <c r="B311" s="664" t="s">
        <v>1838</v>
      </c>
      <c r="C311" s="665" t="s">
        <v>528</v>
      </c>
      <c r="D311" s="666" t="s">
        <v>1839</v>
      </c>
      <c r="E311" s="665" t="s">
        <v>1553</v>
      </c>
      <c r="F311" s="666" t="s">
        <v>1847</v>
      </c>
      <c r="G311" s="665" t="s">
        <v>557</v>
      </c>
      <c r="H311" s="665" t="s">
        <v>1571</v>
      </c>
      <c r="I311" s="665" t="s">
        <v>1572</v>
      </c>
      <c r="J311" s="665" t="s">
        <v>1573</v>
      </c>
      <c r="K311" s="665" t="s">
        <v>1574</v>
      </c>
      <c r="L311" s="667">
        <v>1754.4499999999998</v>
      </c>
      <c r="M311" s="667">
        <v>2.8000000000000003</v>
      </c>
      <c r="N311" s="668">
        <v>4912.46</v>
      </c>
    </row>
    <row r="312" spans="1:14" ht="14.4" customHeight="1" x14ac:dyDescent="0.3">
      <c r="A312" s="663" t="s">
        <v>523</v>
      </c>
      <c r="B312" s="664" t="s">
        <v>1838</v>
      </c>
      <c r="C312" s="665" t="s">
        <v>528</v>
      </c>
      <c r="D312" s="666" t="s">
        <v>1839</v>
      </c>
      <c r="E312" s="665" t="s">
        <v>1553</v>
      </c>
      <c r="F312" s="666" t="s">
        <v>1847</v>
      </c>
      <c r="G312" s="665" t="s">
        <v>557</v>
      </c>
      <c r="H312" s="665" t="s">
        <v>1575</v>
      </c>
      <c r="I312" s="665" t="s">
        <v>1576</v>
      </c>
      <c r="J312" s="665" t="s">
        <v>1577</v>
      </c>
      <c r="K312" s="665" t="s">
        <v>1578</v>
      </c>
      <c r="L312" s="667">
        <v>598.84</v>
      </c>
      <c r="M312" s="667">
        <v>2.4</v>
      </c>
      <c r="N312" s="668">
        <v>1437.2159999999999</v>
      </c>
    </row>
    <row r="313" spans="1:14" ht="14.4" customHeight="1" x14ac:dyDescent="0.3">
      <c r="A313" s="663" t="s">
        <v>523</v>
      </c>
      <c r="B313" s="664" t="s">
        <v>1838</v>
      </c>
      <c r="C313" s="665" t="s">
        <v>528</v>
      </c>
      <c r="D313" s="666" t="s">
        <v>1839</v>
      </c>
      <c r="E313" s="665" t="s">
        <v>1553</v>
      </c>
      <c r="F313" s="666" t="s">
        <v>1847</v>
      </c>
      <c r="G313" s="665" t="s">
        <v>557</v>
      </c>
      <c r="H313" s="665" t="s">
        <v>1579</v>
      </c>
      <c r="I313" s="665" t="s">
        <v>1580</v>
      </c>
      <c r="J313" s="665" t="s">
        <v>1581</v>
      </c>
      <c r="K313" s="665" t="s">
        <v>1582</v>
      </c>
      <c r="L313" s="667">
        <v>127.61160784714663</v>
      </c>
      <c r="M313" s="667">
        <v>19</v>
      </c>
      <c r="N313" s="668">
        <v>2424.6205490957859</v>
      </c>
    </row>
    <row r="314" spans="1:14" ht="14.4" customHeight="1" x14ac:dyDescent="0.3">
      <c r="A314" s="663" t="s">
        <v>523</v>
      </c>
      <c r="B314" s="664" t="s">
        <v>1838</v>
      </c>
      <c r="C314" s="665" t="s">
        <v>528</v>
      </c>
      <c r="D314" s="666" t="s">
        <v>1839</v>
      </c>
      <c r="E314" s="665" t="s">
        <v>1553</v>
      </c>
      <c r="F314" s="666" t="s">
        <v>1847</v>
      </c>
      <c r="G314" s="665" t="s">
        <v>557</v>
      </c>
      <c r="H314" s="665" t="s">
        <v>1583</v>
      </c>
      <c r="I314" s="665" t="s">
        <v>1584</v>
      </c>
      <c r="J314" s="665" t="s">
        <v>1585</v>
      </c>
      <c r="K314" s="665" t="s">
        <v>1586</v>
      </c>
      <c r="L314" s="667">
        <v>52.67</v>
      </c>
      <c r="M314" s="667">
        <v>1</v>
      </c>
      <c r="N314" s="668">
        <v>52.67</v>
      </c>
    </row>
    <row r="315" spans="1:14" ht="14.4" customHeight="1" x14ac:dyDescent="0.3">
      <c r="A315" s="663" t="s">
        <v>523</v>
      </c>
      <c r="B315" s="664" t="s">
        <v>1838</v>
      </c>
      <c r="C315" s="665" t="s">
        <v>528</v>
      </c>
      <c r="D315" s="666" t="s">
        <v>1839</v>
      </c>
      <c r="E315" s="665" t="s">
        <v>1553</v>
      </c>
      <c r="F315" s="666" t="s">
        <v>1847</v>
      </c>
      <c r="G315" s="665" t="s">
        <v>557</v>
      </c>
      <c r="H315" s="665" t="s">
        <v>1587</v>
      </c>
      <c r="I315" s="665" t="s">
        <v>1588</v>
      </c>
      <c r="J315" s="665" t="s">
        <v>1589</v>
      </c>
      <c r="K315" s="665" t="s">
        <v>1590</v>
      </c>
      <c r="L315" s="667">
        <v>157.67150101069507</v>
      </c>
      <c r="M315" s="667">
        <v>378.39999999999964</v>
      </c>
      <c r="N315" s="668">
        <v>59662.895982446957</v>
      </c>
    </row>
    <row r="316" spans="1:14" ht="14.4" customHeight="1" x14ac:dyDescent="0.3">
      <c r="A316" s="663" t="s">
        <v>523</v>
      </c>
      <c r="B316" s="664" t="s">
        <v>1838</v>
      </c>
      <c r="C316" s="665" t="s">
        <v>528</v>
      </c>
      <c r="D316" s="666" t="s">
        <v>1839</v>
      </c>
      <c r="E316" s="665" t="s">
        <v>1553</v>
      </c>
      <c r="F316" s="666" t="s">
        <v>1847</v>
      </c>
      <c r="G316" s="665" t="s">
        <v>557</v>
      </c>
      <c r="H316" s="665" t="s">
        <v>1591</v>
      </c>
      <c r="I316" s="665" t="s">
        <v>1592</v>
      </c>
      <c r="J316" s="665" t="s">
        <v>1593</v>
      </c>
      <c r="K316" s="665" t="s">
        <v>1594</v>
      </c>
      <c r="L316" s="667">
        <v>98.124989917246907</v>
      </c>
      <c r="M316" s="667">
        <v>52</v>
      </c>
      <c r="N316" s="668">
        <v>5102.499475696839</v>
      </c>
    </row>
    <row r="317" spans="1:14" ht="14.4" customHeight="1" x14ac:dyDescent="0.3">
      <c r="A317" s="663" t="s">
        <v>523</v>
      </c>
      <c r="B317" s="664" t="s">
        <v>1838</v>
      </c>
      <c r="C317" s="665" t="s">
        <v>528</v>
      </c>
      <c r="D317" s="666" t="s">
        <v>1839</v>
      </c>
      <c r="E317" s="665" t="s">
        <v>1553</v>
      </c>
      <c r="F317" s="666" t="s">
        <v>1847</v>
      </c>
      <c r="G317" s="665" t="s">
        <v>557</v>
      </c>
      <c r="H317" s="665" t="s">
        <v>1595</v>
      </c>
      <c r="I317" s="665" t="s">
        <v>1596</v>
      </c>
      <c r="J317" s="665" t="s">
        <v>1597</v>
      </c>
      <c r="K317" s="665" t="s">
        <v>1598</v>
      </c>
      <c r="L317" s="667">
        <v>594.00009090909089</v>
      </c>
      <c r="M317" s="667">
        <v>3.85</v>
      </c>
      <c r="N317" s="668">
        <v>2286.9003499999999</v>
      </c>
    </row>
    <row r="318" spans="1:14" ht="14.4" customHeight="1" x14ac:dyDescent="0.3">
      <c r="A318" s="663" t="s">
        <v>523</v>
      </c>
      <c r="B318" s="664" t="s">
        <v>1838</v>
      </c>
      <c r="C318" s="665" t="s">
        <v>528</v>
      </c>
      <c r="D318" s="666" t="s">
        <v>1839</v>
      </c>
      <c r="E318" s="665" t="s">
        <v>1553</v>
      </c>
      <c r="F318" s="666" t="s">
        <v>1847</v>
      </c>
      <c r="G318" s="665" t="s">
        <v>557</v>
      </c>
      <c r="H318" s="665" t="s">
        <v>1599</v>
      </c>
      <c r="I318" s="665" t="s">
        <v>1600</v>
      </c>
      <c r="J318" s="665" t="s">
        <v>1601</v>
      </c>
      <c r="K318" s="665" t="s">
        <v>1602</v>
      </c>
      <c r="L318" s="667">
        <v>73.440000000000026</v>
      </c>
      <c r="M318" s="667">
        <v>4</v>
      </c>
      <c r="N318" s="668">
        <v>293.7600000000001</v>
      </c>
    </row>
    <row r="319" spans="1:14" ht="14.4" customHeight="1" x14ac:dyDescent="0.3">
      <c r="A319" s="663" t="s">
        <v>523</v>
      </c>
      <c r="B319" s="664" t="s">
        <v>1838</v>
      </c>
      <c r="C319" s="665" t="s">
        <v>528</v>
      </c>
      <c r="D319" s="666" t="s">
        <v>1839</v>
      </c>
      <c r="E319" s="665" t="s">
        <v>1553</v>
      </c>
      <c r="F319" s="666" t="s">
        <v>1847</v>
      </c>
      <c r="G319" s="665" t="s">
        <v>557</v>
      </c>
      <c r="H319" s="665" t="s">
        <v>1603</v>
      </c>
      <c r="I319" s="665" t="s">
        <v>1604</v>
      </c>
      <c r="J319" s="665" t="s">
        <v>1605</v>
      </c>
      <c r="K319" s="665" t="s">
        <v>607</v>
      </c>
      <c r="L319" s="667">
        <v>73.440003945581964</v>
      </c>
      <c r="M319" s="667">
        <v>13</v>
      </c>
      <c r="N319" s="668">
        <v>954.72005129256547</v>
      </c>
    </row>
    <row r="320" spans="1:14" ht="14.4" customHeight="1" x14ac:dyDescent="0.3">
      <c r="A320" s="663" t="s">
        <v>523</v>
      </c>
      <c r="B320" s="664" t="s">
        <v>1838</v>
      </c>
      <c r="C320" s="665" t="s">
        <v>528</v>
      </c>
      <c r="D320" s="666" t="s">
        <v>1839</v>
      </c>
      <c r="E320" s="665" t="s">
        <v>1553</v>
      </c>
      <c r="F320" s="666" t="s">
        <v>1847</v>
      </c>
      <c r="G320" s="665" t="s">
        <v>557</v>
      </c>
      <c r="H320" s="665" t="s">
        <v>1606</v>
      </c>
      <c r="I320" s="665" t="s">
        <v>1606</v>
      </c>
      <c r="J320" s="665" t="s">
        <v>1607</v>
      </c>
      <c r="K320" s="665" t="s">
        <v>1608</v>
      </c>
      <c r="L320" s="667">
        <v>517</v>
      </c>
      <c r="M320" s="667">
        <v>4.8</v>
      </c>
      <c r="N320" s="668">
        <v>2481.6</v>
      </c>
    </row>
    <row r="321" spans="1:14" ht="14.4" customHeight="1" x14ac:dyDescent="0.3">
      <c r="A321" s="663" t="s">
        <v>523</v>
      </c>
      <c r="B321" s="664" t="s">
        <v>1838</v>
      </c>
      <c r="C321" s="665" t="s">
        <v>528</v>
      </c>
      <c r="D321" s="666" t="s">
        <v>1839</v>
      </c>
      <c r="E321" s="665" t="s">
        <v>1553</v>
      </c>
      <c r="F321" s="666" t="s">
        <v>1847</v>
      </c>
      <c r="G321" s="665" t="s">
        <v>557</v>
      </c>
      <c r="H321" s="665" t="s">
        <v>1609</v>
      </c>
      <c r="I321" s="665" t="s">
        <v>1610</v>
      </c>
      <c r="J321" s="665" t="s">
        <v>1611</v>
      </c>
      <c r="K321" s="665" t="s">
        <v>1612</v>
      </c>
      <c r="L321" s="667">
        <v>233.72000000000003</v>
      </c>
      <c r="M321" s="667">
        <v>2</v>
      </c>
      <c r="N321" s="668">
        <v>467.44000000000005</v>
      </c>
    </row>
    <row r="322" spans="1:14" ht="14.4" customHeight="1" x14ac:dyDescent="0.3">
      <c r="A322" s="663" t="s">
        <v>523</v>
      </c>
      <c r="B322" s="664" t="s">
        <v>1838</v>
      </c>
      <c r="C322" s="665" t="s">
        <v>528</v>
      </c>
      <c r="D322" s="666" t="s">
        <v>1839</v>
      </c>
      <c r="E322" s="665" t="s">
        <v>1553</v>
      </c>
      <c r="F322" s="666" t="s">
        <v>1847</v>
      </c>
      <c r="G322" s="665" t="s">
        <v>557</v>
      </c>
      <c r="H322" s="665" t="s">
        <v>1613</v>
      </c>
      <c r="I322" s="665" t="s">
        <v>1614</v>
      </c>
      <c r="J322" s="665" t="s">
        <v>1615</v>
      </c>
      <c r="K322" s="665" t="s">
        <v>1616</v>
      </c>
      <c r="L322" s="667">
        <v>95.79000000000002</v>
      </c>
      <c r="M322" s="667">
        <v>2</v>
      </c>
      <c r="N322" s="668">
        <v>191.58000000000004</v>
      </c>
    </row>
    <row r="323" spans="1:14" ht="14.4" customHeight="1" x14ac:dyDescent="0.3">
      <c r="A323" s="663" t="s">
        <v>523</v>
      </c>
      <c r="B323" s="664" t="s">
        <v>1838</v>
      </c>
      <c r="C323" s="665" t="s">
        <v>528</v>
      </c>
      <c r="D323" s="666" t="s">
        <v>1839</v>
      </c>
      <c r="E323" s="665" t="s">
        <v>1553</v>
      </c>
      <c r="F323" s="666" t="s">
        <v>1847</v>
      </c>
      <c r="G323" s="665" t="s">
        <v>557</v>
      </c>
      <c r="H323" s="665" t="s">
        <v>1617</v>
      </c>
      <c r="I323" s="665" t="s">
        <v>1618</v>
      </c>
      <c r="J323" s="665" t="s">
        <v>1619</v>
      </c>
      <c r="K323" s="665" t="s">
        <v>1620</v>
      </c>
      <c r="L323" s="667">
        <v>53.92199999999999</v>
      </c>
      <c r="M323" s="667">
        <v>5</v>
      </c>
      <c r="N323" s="668">
        <v>269.60999999999996</v>
      </c>
    </row>
    <row r="324" spans="1:14" ht="14.4" customHeight="1" x14ac:dyDescent="0.3">
      <c r="A324" s="663" t="s">
        <v>523</v>
      </c>
      <c r="B324" s="664" t="s">
        <v>1838</v>
      </c>
      <c r="C324" s="665" t="s">
        <v>528</v>
      </c>
      <c r="D324" s="666" t="s">
        <v>1839</v>
      </c>
      <c r="E324" s="665" t="s">
        <v>1553</v>
      </c>
      <c r="F324" s="666" t="s">
        <v>1847</v>
      </c>
      <c r="G324" s="665" t="s">
        <v>557</v>
      </c>
      <c r="H324" s="665" t="s">
        <v>1621</v>
      </c>
      <c r="I324" s="665" t="s">
        <v>1622</v>
      </c>
      <c r="J324" s="665" t="s">
        <v>1623</v>
      </c>
      <c r="K324" s="665" t="s">
        <v>1624</v>
      </c>
      <c r="L324" s="667">
        <v>65.259999999999991</v>
      </c>
      <c r="M324" s="667">
        <v>1</v>
      </c>
      <c r="N324" s="668">
        <v>65.259999999999991</v>
      </c>
    </row>
    <row r="325" spans="1:14" ht="14.4" customHeight="1" x14ac:dyDescent="0.3">
      <c r="A325" s="663" t="s">
        <v>523</v>
      </c>
      <c r="B325" s="664" t="s">
        <v>1838</v>
      </c>
      <c r="C325" s="665" t="s">
        <v>528</v>
      </c>
      <c r="D325" s="666" t="s">
        <v>1839</v>
      </c>
      <c r="E325" s="665" t="s">
        <v>1553</v>
      </c>
      <c r="F325" s="666" t="s">
        <v>1847</v>
      </c>
      <c r="G325" s="665" t="s">
        <v>557</v>
      </c>
      <c r="H325" s="665" t="s">
        <v>1625</v>
      </c>
      <c r="I325" s="665" t="s">
        <v>1626</v>
      </c>
      <c r="J325" s="665" t="s">
        <v>1627</v>
      </c>
      <c r="K325" s="665" t="s">
        <v>1628</v>
      </c>
      <c r="L325" s="667">
        <v>44.149999999999991</v>
      </c>
      <c r="M325" s="667">
        <v>2</v>
      </c>
      <c r="N325" s="668">
        <v>88.299999999999983</v>
      </c>
    </row>
    <row r="326" spans="1:14" ht="14.4" customHeight="1" x14ac:dyDescent="0.3">
      <c r="A326" s="663" t="s">
        <v>523</v>
      </c>
      <c r="B326" s="664" t="s">
        <v>1838</v>
      </c>
      <c r="C326" s="665" t="s">
        <v>528</v>
      </c>
      <c r="D326" s="666" t="s">
        <v>1839</v>
      </c>
      <c r="E326" s="665" t="s">
        <v>1553</v>
      </c>
      <c r="F326" s="666" t="s">
        <v>1847</v>
      </c>
      <c r="G326" s="665" t="s">
        <v>557</v>
      </c>
      <c r="H326" s="665" t="s">
        <v>1629</v>
      </c>
      <c r="I326" s="665" t="s">
        <v>1629</v>
      </c>
      <c r="J326" s="665" t="s">
        <v>1630</v>
      </c>
      <c r="K326" s="665" t="s">
        <v>1631</v>
      </c>
      <c r="L326" s="667">
        <v>462.00000000000017</v>
      </c>
      <c r="M326" s="667">
        <v>75.699999999999974</v>
      </c>
      <c r="N326" s="668">
        <v>34973.4</v>
      </c>
    </row>
    <row r="327" spans="1:14" ht="14.4" customHeight="1" x14ac:dyDescent="0.3">
      <c r="A327" s="663" t="s">
        <v>523</v>
      </c>
      <c r="B327" s="664" t="s">
        <v>1838</v>
      </c>
      <c r="C327" s="665" t="s">
        <v>528</v>
      </c>
      <c r="D327" s="666" t="s">
        <v>1839</v>
      </c>
      <c r="E327" s="665" t="s">
        <v>1553</v>
      </c>
      <c r="F327" s="666" t="s">
        <v>1847</v>
      </c>
      <c r="G327" s="665" t="s">
        <v>557</v>
      </c>
      <c r="H327" s="665" t="s">
        <v>1632</v>
      </c>
      <c r="I327" s="665" t="s">
        <v>1632</v>
      </c>
      <c r="J327" s="665" t="s">
        <v>1633</v>
      </c>
      <c r="K327" s="665" t="s">
        <v>1634</v>
      </c>
      <c r="L327" s="667">
        <v>156.75</v>
      </c>
      <c r="M327" s="667">
        <v>2.6</v>
      </c>
      <c r="N327" s="668">
        <v>407.55</v>
      </c>
    </row>
    <row r="328" spans="1:14" ht="14.4" customHeight="1" x14ac:dyDescent="0.3">
      <c r="A328" s="663" t="s">
        <v>523</v>
      </c>
      <c r="B328" s="664" t="s">
        <v>1838</v>
      </c>
      <c r="C328" s="665" t="s">
        <v>528</v>
      </c>
      <c r="D328" s="666" t="s">
        <v>1839</v>
      </c>
      <c r="E328" s="665" t="s">
        <v>1553</v>
      </c>
      <c r="F328" s="666" t="s">
        <v>1847</v>
      </c>
      <c r="G328" s="665" t="s">
        <v>557</v>
      </c>
      <c r="H328" s="665" t="s">
        <v>1635</v>
      </c>
      <c r="I328" s="665" t="s">
        <v>1635</v>
      </c>
      <c r="J328" s="665" t="s">
        <v>1636</v>
      </c>
      <c r="K328" s="665" t="s">
        <v>1637</v>
      </c>
      <c r="L328" s="667">
        <v>217.8</v>
      </c>
      <c r="M328" s="667">
        <v>1</v>
      </c>
      <c r="N328" s="668">
        <v>217.8</v>
      </c>
    </row>
    <row r="329" spans="1:14" ht="14.4" customHeight="1" x14ac:dyDescent="0.3">
      <c r="A329" s="663" t="s">
        <v>523</v>
      </c>
      <c r="B329" s="664" t="s">
        <v>1838</v>
      </c>
      <c r="C329" s="665" t="s">
        <v>528</v>
      </c>
      <c r="D329" s="666" t="s">
        <v>1839</v>
      </c>
      <c r="E329" s="665" t="s">
        <v>1553</v>
      </c>
      <c r="F329" s="666" t="s">
        <v>1847</v>
      </c>
      <c r="G329" s="665" t="s">
        <v>557</v>
      </c>
      <c r="H329" s="665" t="s">
        <v>1638</v>
      </c>
      <c r="I329" s="665" t="s">
        <v>1638</v>
      </c>
      <c r="J329" s="665" t="s">
        <v>1639</v>
      </c>
      <c r="K329" s="665" t="s">
        <v>1640</v>
      </c>
      <c r="L329" s="667">
        <v>152.9</v>
      </c>
      <c r="M329" s="667">
        <v>5.6</v>
      </c>
      <c r="N329" s="668">
        <v>856.24</v>
      </c>
    </row>
    <row r="330" spans="1:14" ht="14.4" customHeight="1" x14ac:dyDescent="0.3">
      <c r="A330" s="663" t="s">
        <v>523</v>
      </c>
      <c r="B330" s="664" t="s">
        <v>1838</v>
      </c>
      <c r="C330" s="665" t="s">
        <v>528</v>
      </c>
      <c r="D330" s="666" t="s">
        <v>1839</v>
      </c>
      <c r="E330" s="665" t="s">
        <v>1553</v>
      </c>
      <c r="F330" s="666" t="s">
        <v>1847</v>
      </c>
      <c r="G330" s="665" t="s">
        <v>557</v>
      </c>
      <c r="H330" s="665" t="s">
        <v>1641</v>
      </c>
      <c r="I330" s="665" t="s">
        <v>1641</v>
      </c>
      <c r="J330" s="665" t="s">
        <v>1642</v>
      </c>
      <c r="K330" s="665" t="s">
        <v>1643</v>
      </c>
      <c r="L330" s="667">
        <v>286</v>
      </c>
      <c r="M330" s="667">
        <v>4.7999999999999989</v>
      </c>
      <c r="N330" s="668">
        <v>1372.7999999999997</v>
      </c>
    </row>
    <row r="331" spans="1:14" ht="14.4" customHeight="1" x14ac:dyDescent="0.3">
      <c r="A331" s="663" t="s">
        <v>523</v>
      </c>
      <c r="B331" s="664" t="s">
        <v>1838</v>
      </c>
      <c r="C331" s="665" t="s">
        <v>528</v>
      </c>
      <c r="D331" s="666" t="s">
        <v>1839</v>
      </c>
      <c r="E331" s="665" t="s">
        <v>1553</v>
      </c>
      <c r="F331" s="666" t="s">
        <v>1847</v>
      </c>
      <c r="G331" s="665" t="s">
        <v>557</v>
      </c>
      <c r="H331" s="665" t="s">
        <v>1644</v>
      </c>
      <c r="I331" s="665" t="s">
        <v>1645</v>
      </c>
      <c r="J331" s="665" t="s">
        <v>1646</v>
      </c>
      <c r="K331" s="665" t="s">
        <v>1647</v>
      </c>
      <c r="L331" s="667">
        <v>264.00000000000051</v>
      </c>
      <c r="M331" s="667">
        <v>112.9999999999999</v>
      </c>
      <c r="N331" s="668">
        <v>29832.000000000029</v>
      </c>
    </row>
    <row r="332" spans="1:14" ht="14.4" customHeight="1" x14ac:dyDescent="0.3">
      <c r="A332" s="663" t="s">
        <v>523</v>
      </c>
      <c r="B332" s="664" t="s">
        <v>1838</v>
      </c>
      <c r="C332" s="665" t="s">
        <v>528</v>
      </c>
      <c r="D332" s="666" t="s">
        <v>1839</v>
      </c>
      <c r="E332" s="665" t="s">
        <v>1553</v>
      </c>
      <c r="F332" s="666" t="s">
        <v>1847</v>
      </c>
      <c r="G332" s="665" t="s">
        <v>557</v>
      </c>
      <c r="H332" s="665" t="s">
        <v>1648</v>
      </c>
      <c r="I332" s="665" t="s">
        <v>1649</v>
      </c>
      <c r="J332" s="665" t="s">
        <v>1650</v>
      </c>
      <c r="K332" s="665"/>
      <c r="L332" s="667">
        <v>155.1</v>
      </c>
      <c r="M332" s="667">
        <v>36.300000000000004</v>
      </c>
      <c r="N332" s="668">
        <v>5630.13</v>
      </c>
    </row>
    <row r="333" spans="1:14" ht="14.4" customHeight="1" x14ac:dyDescent="0.3">
      <c r="A333" s="663" t="s">
        <v>523</v>
      </c>
      <c r="B333" s="664" t="s">
        <v>1838</v>
      </c>
      <c r="C333" s="665" t="s">
        <v>528</v>
      </c>
      <c r="D333" s="666" t="s">
        <v>1839</v>
      </c>
      <c r="E333" s="665" t="s">
        <v>1553</v>
      </c>
      <c r="F333" s="666" t="s">
        <v>1847</v>
      </c>
      <c r="G333" s="665" t="s">
        <v>557</v>
      </c>
      <c r="H333" s="665" t="s">
        <v>1651</v>
      </c>
      <c r="I333" s="665" t="s">
        <v>1651</v>
      </c>
      <c r="J333" s="665" t="s">
        <v>1652</v>
      </c>
      <c r="K333" s="665" t="s">
        <v>1653</v>
      </c>
      <c r="L333" s="667">
        <v>6649.83</v>
      </c>
      <c r="M333" s="667">
        <v>2</v>
      </c>
      <c r="N333" s="668">
        <v>13299.66</v>
      </c>
    </row>
    <row r="334" spans="1:14" ht="14.4" customHeight="1" x14ac:dyDescent="0.3">
      <c r="A334" s="663" t="s">
        <v>523</v>
      </c>
      <c r="B334" s="664" t="s">
        <v>1838</v>
      </c>
      <c r="C334" s="665" t="s">
        <v>528</v>
      </c>
      <c r="D334" s="666" t="s">
        <v>1839</v>
      </c>
      <c r="E334" s="665" t="s">
        <v>1553</v>
      </c>
      <c r="F334" s="666" t="s">
        <v>1847</v>
      </c>
      <c r="G334" s="665" t="s">
        <v>557</v>
      </c>
      <c r="H334" s="665" t="s">
        <v>1654</v>
      </c>
      <c r="I334" s="665" t="s">
        <v>1654</v>
      </c>
      <c r="J334" s="665" t="s">
        <v>1655</v>
      </c>
      <c r="K334" s="665" t="s">
        <v>1656</v>
      </c>
      <c r="L334" s="667">
        <v>562.87</v>
      </c>
      <c r="M334" s="667">
        <v>6</v>
      </c>
      <c r="N334" s="668">
        <v>3377.22</v>
      </c>
    </row>
    <row r="335" spans="1:14" ht="14.4" customHeight="1" x14ac:dyDescent="0.3">
      <c r="A335" s="663" t="s">
        <v>523</v>
      </c>
      <c r="B335" s="664" t="s">
        <v>1838</v>
      </c>
      <c r="C335" s="665" t="s">
        <v>528</v>
      </c>
      <c r="D335" s="666" t="s">
        <v>1839</v>
      </c>
      <c r="E335" s="665" t="s">
        <v>1553</v>
      </c>
      <c r="F335" s="666" t="s">
        <v>1847</v>
      </c>
      <c r="G335" s="665" t="s">
        <v>1302</v>
      </c>
      <c r="H335" s="665" t="s">
        <v>1657</v>
      </c>
      <c r="I335" s="665" t="s">
        <v>1658</v>
      </c>
      <c r="J335" s="665" t="s">
        <v>1659</v>
      </c>
      <c r="K335" s="665" t="s">
        <v>1660</v>
      </c>
      <c r="L335" s="667">
        <v>115.69916292040421</v>
      </c>
      <c r="M335" s="667">
        <v>151</v>
      </c>
      <c r="N335" s="668">
        <v>17470.573600981035</v>
      </c>
    </row>
    <row r="336" spans="1:14" ht="14.4" customHeight="1" x14ac:dyDescent="0.3">
      <c r="A336" s="663" t="s">
        <v>523</v>
      </c>
      <c r="B336" s="664" t="s">
        <v>1838</v>
      </c>
      <c r="C336" s="665" t="s">
        <v>528</v>
      </c>
      <c r="D336" s="666" t="s">
        <v>1839</v>
      </c>
      <c r="E336" s="665" t="s">
        <v>1553</v>
      </c>
      <c r="F336" s="666" t="s">
        <v>1847</v>
      </c>
      <c r="G336" s="665" t="s">
        <v>1302</v>
      </c>
      <c r="H336" s="665" t="s">
        <v>1661</v>
      </c>
      <c r="I336" s="665" t="s">
        <v>1662</v>
      </c>
      <c r="J336" s="665" t="s">
        <v>1663</v>
      </c>
      <c r="K336" s="665" t="s">
        <v>1664</v>
      </c>
      <c r="L336" s="667">
        <v>28.889970968812204</v>
      </c>
      <c r="M336" s="667">
        <v>137</v>
      </c>
      <c r="N336" s="668">
        <v>3957.9260227272721</v>
      </c>
    </row>
    <row r="337" spans="1:14" ht="14.4" customHeight="1" x14ac:dyDescent="0.3">
      <c r="A337" s="663" t="s">
        <v>523</v>
      </c>
      <c r="B337" s="664" t="s">
        <v>1838</v>
      </c>
      <c r="C337" s="665" t="s">
        <v>528</v>
      </c>
      <c r="D337" s="666" t="s">
        <v>1839</v>
      </c>
      <c r="E337" s="665" t="s">
        <v>1553</v>
      </c>
      <c r="F337" s="666" t="s">
        <v>1847</v>
      </c>
      <c r="G337" s="665" t="s">
        <v>1302</v>
      </c>
      <c r="H337" s="665" t="s">
        <v>1665</v>
      </c>
      <c r="I337" s="665" t="s">
        <v>1666</v>
      </c>
      <c r="J337" s="665" t="s">
        <v>1667</v>
      </c>
      <c r="K337" s="665" t="s">
        <v>1668</v>
      </c>
      <c r="L337" s="667">
        <v>42.02000000000001</v>
      </c>
      <c r="M337" s="667">
        <v>2</v>
      </c>
      <c r="N337" s="668">
        <v>84.04000000000002</v>
      </c>
    </row>
    <row r="338" spans="1:14" ht="14.4" customHeight="1" x14ac:dyDescent="0.3">
      <c r="A338" s="663" t="s">
        <v>523</v>
      </c>
      <c r="B338" s="664" t="s">
        <v>1838</v>
      </c>
      <c r="C338" s="665" t="s">
        <v>528</v>
      </c>
      <c r="D338" s="666" t="s">
        <v>1839</v>
      </c>
      <c r="E338" s="665" t="s">
        <v>1553</v>
      </c>
      <c r="F338" s="666" t="s">
        <v>1847</v>
      </c>
      <c r="G338" s="665" t="s">
        <v>1302</v>
      </c>
      <c r="H338" s="665" t="s">
        <v>1669</v>
      </c>
      <c r="I338" s="665" t="s">
        <v>1669</v>
      </c>
      <c r="J338" s="665" t="s">
        <v>1670</v>
      </c>
      <c r="K338" s="665" t="s">
        <v>1671</v>
      </c>
      <c r="L338" s="667">
        <v>55.21</v>
      </c>
      <c r="M338" s="667">
        <v>14</v>
      </c>
      <c r="N338" s="668">
        <v>772.94</v>
      </c>
    </row>
    <row r="339" spans="1:14" ht="14.4" customHeight="1" x14ac:dyDescent="0.3">
      <c r="A339" s="663" t="s">
        <v>523</v>
      </c>
      <c r="B339" s="664" t="s">
        <v>1838</v>
      </c>
      <c r="C339" s="665" t="s">
        <v>528</v>
      </c>
      <c r="D339" s="666" t="s">
        <v>1839</v>
      </c>
      <c r="E339" s="665" t="s">
        <v>1553</v>
      </c>
      <c r="F339" s="666" t="s">
        <v>1847</v>
      </c>
      <c r="G339" s="665" t="s">
        <v>1302</v>
      </c>
      <c r="H339" s="665" t="s">
        <v>1672</v>
      </c>
      <c r="I339" s="665" t="s">
        <v>1672</v>
      </c>
      <c r="J339" s="665" t="s">
        <v>1673</v>
      </c>
      <c r="K339" s="665" t="s">
        <v>1674</v>
      </c>
      <c r="L339" s="667">
        <v>938.3</v>
      </c>
      <c r="M339" s="667">
        <v>32.800000000000004</v>
      </c>
      <c r="N339" s="668">
        <v>30776.240000000002</v>
      </c>
    </row>
    <row r="340" spans="1:14" ht="14.4" customHeight="1" x14ac:dyDescent="0.3">
      <c r="A340" s="663" t="s">
        <v>523</v>
      </c>
      <c r="B340" s="664" t="s">
        <v>1838</v>
      </c>
      <c r="C340" s="665" t="s">
        <v>528</v>
      </c>
      <c r="D340" s="666" t="s">
        <v>1839</v>
      </c>
      <c r="E340" s="665" t="s">
        <v>1675</v>
      </c>
      <c r="F340" s="666" t="s">
        <v>1848</v>
      </c>
      <c r="G340" s="665"/>
      <c r="H340" s="665" t="s">
        <v>1676</v>
      </c>
      <c r="I340" s="665" t="s">
        <v>1677</v>
      </c>
      <c r="J340" s="665" t="s">
        <v>1678</v>
      </c>
      <c r="K340" s="665" t="s">
        <v>1679</v>
      </c>
      <c r="L340" s="667">
        <v>765.13</v>
      </c>
      <c r="M340" s="667">
        <v>2</v>
      </c>
      <c r="N340" s="668">
        <v>1530.26</v>
      </c>
    </row>
    <row r="341" spans="1:14" ht="14.4" customHeight="1" x14ac:dyDescent="0.3">
      <c r="A341" s="663" t="s">
        <v>523</v>
      </c>
      <c r="B341" s="664" t="s">
        <v>1838</v>
      </c>
      <c r="C341" s="665" t="s">
        <v>528</v>
      </c>
      <c r="D341" s="666" t="s">
        <v>1839</v>
      </c>
      <c r="E341" s="665" t="s">
        <v>1675</v>
      </c>
      <c r="F341" s="666" t="s">
        <v>1848</v>
      </c>
      <c r="G341" s="665" t="s">
        <v>557</v>
      </c>
      <c r="H341" s="665" t="s">
        <v>1680</v>
      </c>
      <c r="I341" s="665" t="s">
        <v>1681</v>
      </c>
      <c r="J341" s="665" t="s">
        <v>1682</v>
      </c>
      <c r="K341" s="665" t="s">
        <v>1683</v>
      </c>
      <c r="L341" s="667">
        <v>104.85999999999999</v>
      </c>
      <c r="M341" s="667">
        <v>1</v>
      </c>
      <c r="N341" s="668">
        <v>104.85999999999999</v>
      </c>
    </row>
    <row r="342" spans="1:14" ht="14.4" customHeight="1" x14ac:dyDescent="0.3">
      <c r="A342" s="663" t="s">
        <v>523</v>
      </c>
      <c r="B342" s="664" t="s">
        <v>1838</v>
      </c>
      <c r="C342" s="665" t="s">
        <v>528</v>
      </c>
      <c r="D342" s="666" t="s">
        <v>1839</v>
      </c>
      <c r="E342" s="665" t="s">
        <v>1675</v>
      </c>
      <c r="F342" s="666" t="s">
        <v>1848</v>
      </c>
      <c r="G342" s="665" t="s">
        <v>557</v>
      </c>
      <c r="H342" s="665" t="s">
        <v>1684</v>
      </c>
      <c r="I342" s="665" t="s">
        <v>1685</v>
      </c>
      <c r="J342" s="665" t="s">
        <v>1686</v>
      </c>
      <c r="K342" s="665" t="s">
        <v>1687</v>
      </c>
      <c r="L342" s="667">
        <v>4950</v>
      </c>
      <c r="M342" s="667">
        <v>5</v>
      </c>
      <c r="N342" s="668">
        <v>24750</v>
      </c>
    </row>
    <row r="343" spans="1:14" ht="14.4" customHeight="1" x14ac:dyDescent="0.3">
      <c r="A343" s="663" t="s">
        <v>523</v>
      </c>
      <c r="B343" s="664" t="s">
        <v>1838</v>
      </c>
      <c r="C343" s="665" t="s">
        <v>528</v>
      </c>
      <c r="D343" s="666" t="s">
        <v>1839</v>
      </c>
      <c r="E343" s="665" t="s">
        <v>1675</v>
      </c>
      <c r="F343" s="666" t="s">
        <v>1848</v>
      </c>
      <c r="G343" s="665" t="s">
        <v>1302</v>
      </c>
      <c r="H343" s="665" t="s">
        <v>1688</v>
      </c>
      <c r="I343" s="665" t="s">
        <v>1688</v>
      </c>
      <c r="J343" s="665" t="s">
        <v>1689</v>
      </c>
      <c r="K343" s="665" t="s">
        <v>1690</v>
      </c>
      <c r="L343" s="667">
        <v>159.50000000000003</v>
      </c>
      <c r="M343" s="667">
        <v>15.899999999999999</v>
      </c>
      <c r="N343" s="668">
        <v>2536.0500000000002</v>
      </c>
    </row>
    <row r="344" spans="1:14" ht="14.4" customHeight="1" x14ac:dyDescent="0.3">
      <c r="A344" s="663" t="s">
        <v>523</v>
      </c>
      <c r="B344" s="664" t="s">
        <v>1838</v>
      </c>
      <c r="C344" s="665" t="s">
        <v>528</v>
      </c>
      <c r="D344" s="666" t="s">
        <v>1839</v>
      </c>
      <c r="E344" s="665" t="s">
        <v>1675</v>
      </c>
      <c r="F344" s="666" t="s">
        <v>1848</v>
      </c>
      <c r="G344" s="665" t="s">
        <v>1302</v>
      </c>
      <c r="H344" s="665" t="s">
        <v>1691</v>
      </c>
      <c r="I344" s="665" t="s">
        <v>1691</v>
      </c>
      <c r="J344" s="665" t="s">
        <v>1692</v>
      </c>
      <c r="K344" s="665" t="s">
        <v>1693</v>
      </c>
      <c r="L344" s="667">
        <v>284.79231296286241</v>
      </c>
      <c r="M344" s="667">
        <v>5</v>
      </c>
      <c r="N344" s="668">
        <v>1423.9615648143122</v>
      </c>
    </row>
    <row r="345" spans="1:14" ht="14.4" customHeight="1" x14ac:dyDescent="0.3">
      <c r="A345" s="663" t="s">
        <v>523</v>
      </c>
      <c r="B345" s="664" t="s">
        <v>1838</v>
      </c>
      <c r="C345" s="665" t="s">
        <v>528</v>
      </c>
      <c r="D345" s="666" t="s">
        <v>1839</v>
      </c>
      <c r="E345" s="665" t="s">
        <v>1694</v>
      </c>
      <c r="F345" s="666" t="s">
        <v>1849</v>
      </c>
      <c r="G345" s="665"/>
      <c r="H345" s="665"/>
      <c r="I345" s="665" t="s">
        <v>1695</v>
      </c>
      <c r="J345" s="665" t="s">
        <v>1696</v>
      </c>
      <c r="K345" s="665"/>
      <c r="L345" s="667">
        <v>7560.3466666666664</v>
      </c>
      <c r="M345" s="667">
        <v>18</v>
      </c>
      <c r="N345" s="668">
        <v>136086.24</v>
      </c>
    </row>
    <row r="346" spans="1:14" ht="14.4" customHeight="1" x14ac:dyDescent="0.3">
      <c r="A346" s="663" t="s">
        <v>523</v>
      </c>
      <c r="B346" s="664" t="s">
        <v>1838</v>
      </c>
      <c r="C346" s="665" t="s">
        <v>528</v>
      </c>
      <c r="D346" s="666" t="s">
        <v>1839</v>
      </c>
      <c r="E346" s="665" t="s">
        <v>1694</v>
      </c>
      <c r="F346" s="666" t="s">
        <v>1849</v>
      </c>
      <c r="G346" s="665"/>
      <c r="H346" s="665"/>
      <c r="I346" s="665" t="s">
        <v>1550</v>
      </c>
      <c r="J346" s="665" t="s">
        <v>1697</v>
      </c>
      <c r="K346" s="665"/>
      <c r="L346" s="667">
        <v>3827.43</v>
      </c>
      <c r="M346" s="667">
        <v>16</v>
      </c>
      <c r="N346" s="668">
        <v>61238.879999999997</v>
      </c>
    </row>
    <row r="347" spans="1:14" ht="14.4" customHeight="1" x14ac:dyDescent="0.3">
      <c r="A347" s="663" t="s">
        <v>523</v>
      </c>
      <c r="B347" s="664" t="s">
        <v>1838</v>
      </c>
      <c r="C347" s="665" t="s">
        <v>528</v>
      </c>
      <c r="D347" s="666" t="s">
        <v>1839</v>
      </c>
      <c r="E347" s="665" t="s">
        <v>1694</v>
      </c>
      <c r="F347" s="666" t="s">
        <v>1849</v>
      </c>
      <c r="G347" s="665"/>
      <c r="H347" s="665"/>
      <c r="I347" s="665" t="s">
        <v>1698</v>
      </c>
      <c r="J347" s="665" t="s">
        <v>1699</v>
      </c>
      <c r="K347" s="665" t="s">
        <v>1700</v>
      </c>
      <c r="L347" s="667">
        <v>8505.1999999999989</v>
      </c>
      <c r="M347" s="667">
        <v>13</v>
      </c>
      <c r="N347" s="668">
        <v>110567.59999999999</v>
      </c>
    </row>
    <row r="348" spans="1:14" ht="14.4" customHeight="1" x14ac:dyDescent="0.3">
      <c r="A348" s="663" t="s">
        <v>523</v>
      </c>
      <c r="B348" s="664" t="s">
        <v>1838</v>
      </c>
      <c r="C348" s="665" t="s">
        <v>528</v>
      </c>
      <c r="D348" s="666" t="s">
        <v>1839</v>
      </c>
      <c r="E348" s="665" t="s">
        <v>1694</v>
      </c>
      <c r="F348" s="666" t="s">
        <v>1849</v>
      </c>
      <c r="G348" s="665"/>
      <c r="H348" s="665"/>
      <c r="I348" s="665" t="s">
        <v>1701</v>
      </c>
      <c r="J348" s="665" t="s">
        <v>1702</v>
      </c>
      <c r="K348" s="665" t="s">
        <v>1703</v>
      </c>
      <c r="L348" s="667">
        <v>4252.5999999999995</v>
      </c>
      <c r="M348" s="667">
        <v>6</v>
      </c>
      <c r="N348" s="668">
        <v>25515.599999999999</v>
      </c>
    </row>
    <row r="349" spans="1:14" ht="14.4" customHeight="1" x14ac:dyDescent="0.3">
      <c r="A349" s="663" t="s">
        <v>523</v>
      </c>
      <c r="B349" s="664" t="s">
        <v>1838</v>
      </c>
      <c r="C349" s="665" t="s">
        <v>528</v>
      </c>
      <c r="D349" s="666" t="s">
        <v>1839</v>
      </c>
      <c r="E349" s="665" t="s">
        <v>1704</v>
      </c>
      <c r="F349" s="666" t="s">
        <v>1850</v>
      </c>
      <c r="G349" s="665" t="s">
        <v>557</v>
      </c>
      <c r="H349" s="665" t="s">
        <v>1705</v>
      </c>
      <c r="I349" s="665" t="s">
        <v>1706</v>
      </c>
      <c r="J349" s="665" t="s">
        <v>1707</v>
      </c>
      <c r="K349" s="665" t="s">
        <v>1708</v>
      </c>
      <c r="L349" s="667">
        <v>2410.0799999999995</v>
      </c>
      <c r="M349" s="667">
        <v>3.2</v>
      </c>
      <c r="N349" s="668">
        <v>7712.2559999999994</v>
      </c>
    </row>
    <row r="350" spans="1:14" ht="14.4" customHeight="1" x14ac:dyDescent="0.3">
      <c r="A350" s="663" t="s">
        <v>523</v>
      </c>
      <c r="B350" s="664" t="s">
        <v>1838</v>
      </c>
      <c r="C350" s="665" t="s">
        <v>528</v>
      </c>
      <c r="D350" s="666" t="s">
        <v>1839</v>
      </c>
      <c r="E350" s="665" t="s">
        <v>1704</v>
      </c>
      <c r="F350" s="666" t="s">
        <v>1850</v>
      </c>
      <c r="G350" s="665" t="s">
        <v>557</v>
      </c>
      <c r="H350" s="665" t="s">
        <v>1709</v>
      </c>
      <c r="I350" s="665" t="s">
        <v>1710</v>
      </c>
      <c r="J350" s="665" t="s">
        <v>1711</v>
      </c>
      <c r="K350" s="665" t="s">
        <v>1708</v>
      </c>
      <c r="L350" s="667">
        <v>2228.8200000000002</v>
      </c>
      <c r="M350" s="667">
        <v>3</v>
      </c>
      <c r="N350" s="668">
        <v>6686.4600000000009</v>
      </c>
    </row>
    <row r="351" spans="1:14" ht="14.4" customHeight="1" x14ac:dyDescent="0.3">
      <c r="A351" s="663" t="s">
        <v>523</v>
      </c>
      <c r="B351" s="664" t="s">
        <v>1838</v>
      </c>
      <c r="C351" s="665" t="s">
        <v>528</v>
      </c>
      <c r="D351" s="666" t="s">
        <v>1839</v>
      </c>
      <c r="E351" s="665" t="s">
        <v>1704</v>
      </c>
      <c r="F351" s="666" t="s">
        <v>1850</v>
      </c>
      <c r="G351" s="665" t="s">
        <v>557</v>
      </c>
      <c r="H351" s="665" t="s">
        <v>1712</v>
      </c>
      <c r="I351" s="665" t="s">
        <v>1713</v>
      </c>
      <c r="J351" s="665" t="s">
        <v>1714</v>
      </c>
      <c r="K351" s="665" t="s">
        <v>1715</v>
      </c>
      <c r="L351" s="667">
        <v>1329.46</v>
      </c>
      <c r="M351" s="667">
        <v>0.3</v>
      </c>
      <c r="N351" s="668">
        <v>398.83800000000002</v>
      </c>
    </row>
    <row r="352" spans="1:14" ht="14.4" customHeight="1" x14ac:dyDescent="0.3">
      <c r="A352" s="663" t="s">
        <v>523</v>
      </c>
      <c r="B352" s="664" t="s">
        <v>1838</v>
      </c>
      <c r="C352" s="665" t="s">
        <v>528</v>
      </c>
      <c r="D352" s="666" t="s">
        <v>1839</v>
      </c>
      <c r="E352" s="665" t="s">
        <v>1704</v>
      </c>
      <c r="F352" s="666" t="s">
        <v>1850</v>
      </c>
      <c r="G352" s="665" t="s">
        <v>557</v>
      </c>
      <c r="H352" s="665" t="s">
        <v>1716</v>
      </c>
      <c r="I352" s="665" t="s">
        <v>1717</v>
      </c>
      <c r="J352" s="665" t="s">
        <v>1718</v>
      </c>
      <c r="K352" s="665" t="s">
        <v>1719</v>
      </c>
      <c r="L352" s="667">
        <v>2062.5</v>
      </c>
      <c r="M352" s="667">
        <v>1</v>
      </c>
      <c r="N352" s="668">
        <v>2062.5</v>
      </c>
    </row>
    <row r="353" spans="1:14" ht="14.4" customHeight="1" x14ac:dyDescent="0.3">
      <c r="A353" s="663" t="s">
        <v>523</v>
      </c>
      <c r="B353" s="664" t="s">
        <v>1838</v>
      </c>
      <c r="C353" s="665" t="s">
        <v>533</v>
      </c>
      <c r="D353" s="666" t="s">
        <v>1840</v>
      </c>
      <c r="E353" s="665" t="s">
        <v>545</v>
      </c>
      <c r="F353" s="666" t="s">
        <v>1844</v>
      </c>
      <c r="G353" s="665" t="s">
        <v>557</v>
      </c>
      <c r="H353" s="665" t="s">
        <v>558</v>
      </c>
      <c r="I353" s="665" t="s">
        <v>558</v>
      </c>
      <c r="J353" s="665" t="s">
        <v>559</v>
      </c>
      <c r="K353" s="665" t="s">
        <v>560</v>
      </c>
      <c r="L353" s="667">
        <v>171.6</v>
      </c>
      <c r="M353" s="667">
        <v>3</v>
      </c>
      <c r="N353" s="668">
        <v>514.79999999999995</v>
      </c>
    </row>
    <row r="354" spans="1:14" ht="14.4" customHeight="1" x14ac:dyDescent="0.3">
      <c r="A354" s="663" t="s">
        <v>523</v>
      </c>
      <c r="B354" s="664" t="s">
        <v>1838</v>
      </c>
      <c r="C354" s="665" t="s">
        <v>533</v>
      </c>
      <c r="D354" s="666" t="s">
        <v>1840</v>
      </c>
      <c r="E354" s="665" t="s">
        <v>545</v>
      </c>
      <c r="F354" s="666" t="s">
        <v>1844</v>
      </c>
      <c r="G354" s="665" t="s">
        <v>557</v>
      </c>
      <c r="H354" s="665" t="s">
        <v>576</v>
      </c>
      <c r="I354" s="665" t="s">
        <v>577</v>
      </c>
      <c r="J354" s="665" t="s">
        <v>578</v>
      </c>
      <c r="K354" s="665" t="s">
        <v>579</v>
      </c>
      <c r="L354" s="667">
        <v>87.030000000000015</v>
      </c>
      <c r="M354" s="667">
        <v>2</v>
      </c>
      <c r="N354" s="668">
        <v>174.06000000000003</v>
      </c>
    </row>
    <row r="355" spans="1:14" ht="14.4" customHeight="1" x14ac:dyDescent="0.3">
      <c r="A355" s="663" t="s">
        <v>523</v>
      </c>
      <c r="B355" s="664" t="s">
        <v>1838</v>
      </c>
      <c r="C355" s="665" t="s">
        <v>533</v>
      </c>
      <c r="D355" s="666" t="s">
        <v>1840</v>
      </c>
      <c r="E355" s="665" t="s">
        <v>545</v>
      </c>
      <c r="F355" s="666" t="s">
        <v>1844</v>
      </c>
      <c r="G355" s="665" t="s">
        <v>557</v>
      </c>
      <c r="H355" s="665" t="s">
        <v>580</v>
      </c>
      <c r="I355" s="665" t="s">
        <v>581</v>
      </c>
      <c r="J355" s="665" t="s">
        <v>582</v>
      </c>
      <c r="K355" s="665" t="s">
        <v>583</v>
      </c>
      <c r="L355" s="667">
        <v>96.82</v>
      </c>
      <c r="M355" s="667">
        <v>1</v>
      </c>
      <c r="N355" s="668">
        <v>96.82</v>
      </c>
    </row>
    <row r="356" spans="1:14" ht="14.4" customHeight="1" x14ac:dyDescent="0.3">
      <c r="A356" s="663" t="s">
        <v>523</v>
      </c>
      <c r="B356" s="664" t="s">
        <v>1838</v>
      </c>
      <c r="C356" s="665" t="s">
        <v>533</v>
      </c>
      <c r="D356" s="666" t="s">
        <v>1840</v>
      </c>
      <c r="E356" s="665" t="s">
        <v>545</v>
      </c>
      <c r="F356" s="666" t="s">
        <v>1844</v>
      </c>
      <c r="G356" s="665" t="s">
        <v>557</v>
      </c>
      <c r="H356" s="665" t="s">
        <v>588</v>
      </c>
      <c r="I356" s="665" t="s">
        <v>589</v>
      </c>
      <c r="J356" s="665" t="s">
        <v>590</v>
      </c>
      <c r="K356" s="665" t="s">
        <v>591</v>
      </c>
      <c r="L356" s="667">
        <v>64.54000000000002</v>
      </c>
      <c r="M356" s="667">
        <v>1</v>
      </c>
      <c r="N356" s="668">
        <v>64.54000000000002</v>
      </c>
    </row>
    <row r="357" spans="1:14" ht="14.4" customHeight="1" x14ac:dyDescent="0.3">
      <c r="A357" s="663" t="s">
        <v>523</v>
      </c>
      <c r="B357" s="664" t="s">
        <v>1838</v>
      </c>
      <c r="C357" s="665" t="s">
        <v>533</v>
      </c>
      <c r="D357" s="666" t="s">
        <v>1840</v>
      </c>
      <c r="E357" s="665" t="s">
        <v>545</v>
      </c>
      <c r="F357" s="666" t="s">
        <v>1844</v>
      </c>
      <c r="G357" s="665" t="s">
        <v>557</v>
      </c>
      <c r="H357" s="665" t="s">
        <v>600</v>
      </c>
      <c r="I357" s="665" t="s">
        <v>601</v>
      </c>
      <c r="J357" s="665" t="s">
        <v>602</v>
      </c>
      <c r="K357" s="665" t="s">
        <v>603</v>
      </c>
      <c r="L357" s="667">
        <v>74.214710628502345</v>
      </c>
      <c r="M357" s="667">
        <v>12</v>
      </c>
      <c r="N357" s="668">
        <v>890.57652754202809</v>
      </c>
    </row>
    <row r="358" spans="1:14" ht="14.4" customHeight="1" x14ac:dyDescent="0.3">
      <c r="A358" s="663" t="s">
        <v>523</v>
      </c>
      <c r="B358" s="664" t="s">
        <v>1838</v>
      </c>
      <c r="C358" s="665" t="s">
        <v>533</v>
      </c>
      <c r="D358" s="666" t="s">
        <v>1840</v>
      </c>
      <c r="E358" s="665" t="s">
        <v>545</v>
      </c>
      <c r="F358" s="666" t="s">
        <v>1844</v>
      </c>
      <c r="G358" s="665" t="s">
        <v>557</v>
      </c>
      <c r="H358" s="665" t="s">
        <v>608</v>
      </c>
      <c r="I358" s="665" t="s">
        <v>609</v>
      </c>
      <c r="J358" s="665" t="s">
        <v>610</v>
      </c>
      <c r="K358" s="665" t="s">
        <v>611</v>
      </c>
      <c r="L358" s="667">
        <v>0</v>
      </c>
      <c r="M358" s="667">
        <v>0</v>
      </c>
      <c r="N358" s="668">
        <v>7.1054273576010019E-15</v>
      </c>
    </row>
    <row r="359" spans="1:14" ht="14.4" customHeight="1" x14ac:dyDescent="0.3">
      <c r="A359" s="663" t="s">
        <v>523</v>
      </c>
      <c r="B359" s="664" t="s">
        <v>1838</v>
      </c>
      <c r="C359" s="665" t="s">
        <v>533</v>
      </c>
      <c r="D359" s="666" t="s">
        <v>1840</v>
      </c>
      <c r="E359" s="665" t="s">
        <v>545</v>
      </c>
      <c r="F359" s="666" t="s">
        <v>1844</v>
      </c>
      <c r="G359" s="665" t="s">
        <v>557</v>
      </c>
      <c r="H359" s="665" t="s">
        <v>684</v>
      </c>
      <c r="I359" s="665" t="s">
        <v>684</v>
      </c>
      <c r="J359" s="665" t="s">
        <v>685</v>
      </c>
      <c r="K359" s="665" t="s">
        <v>686</v>
      </c>
      <c r="L359" s="667">
        <v>36.53</v>
      </c>
      <c r="M359" s="667">
        <v>2</v>
      </c>
      <c r="N359" s="668">
        <v>73.06</v>
      </c>
    </row>
    <row r="360" spans="1:14" ht="14.4" customHeight="1" x14ac:dyDescent="0.3">
      <c r="A360" s="663" t="s">
        <v>523</v>
      </c>
      <c r="B360" s="664" t="s">
        <v>1838</v>
      </c>
      <c r="C360" s="665" t="s">
        <v>533</v>
      </c>
      <c r="D360" s="666" t="s">
        <v>1840</v>
      </c>
      <c r="E360" s="665" t="s">
        <v>545</v>
      </c>
      <c r="F360" s="666" t="s">
        <v>1844</v>
      </c>
      <c r="G360" s="665" t="s">
        <v>557</v>
      </c>
      <c r="H360" s="665" t="s">
        <v>1720</v>
      </c>
      <c r="I360" s="665" t="s">
        <v>1721</v>
      </c>
      <c r="J360" s="665" t="s">
        <v>659</v>
      </c>
      <c r="K360" s="665" t="s">
        <v>1722</v>
      </c>
      <c r="L360" s="667">
        <v>44.23</v>
      </c>
      <c r="M360" s="667">
        <v>1</v>
      </c>
      <c r="N360" s="668">
        <v>44.23</v>
      </c>
    </row>
    <row r="361" spans="1:14" ht="14.4" customHeight="1" x14ac:dyDescent="0.3">
      <c r="A361" s="663" t="s">
        <v>523</v>
      </c>
      <c r="B361" s="664" t="s">
        <v>1838</v>
      </c>
      <c r="C361" s="665" t="s">
        <v>533</v>
      </c>
      <c r="D361" s="666" t="s">
        <v>1840</v>
      </c>
      <c r="E361" s="665" t="s">
        <v>545</v>
      </c>
      <c r="F361" s="666" t="s">
        <v>1844</v>
      </c>
      <c r="G361" s="665" t="s">
        <v>557</v>
      </c>
      <c r="H361" s="665" t="s">
        <v>800</v>
      </c>
      <c r="I361" s="665" t="s">
        <v>801</v>
      </c>
      <c r="J361" s="665" t="s">
        <v>802</v>
      </c>
      <c r="K361" s="665" t="s">
        <v>803</v>
      </c>
      <c r="L361" s="667">
        <v>26.28</v>
      </c>
      <c r="M361" s="667">
        <v>1</v>
      </c>
      <c r="N361" s="668">
        <v>26.28</v>
      </c>
    </row>
    <row r="362" spans="1:14" ht="14.4" customHeight="1" x14ac:dyDescent="0.3">
      <c r="A362" s="663" t="s">
        <v>523</v>
      </c>
      <c r="B362" s="664" t="s">
        <v>1838</v>
      </c>
      <c r="C362" s="665" t="s">
        <v>533</v>
      </c>
      <c r="D362" s="666" t="s">
        <v>1840</v>
      </c>
      <c r="E362" s="665" t="s">
        <v>545</v>
      </c>
      <c r="F362" s="666" t="s">
        <v>1844</v>
      </c>
      <c r="G362" s="665" t="s">
        <v>557</v>
      </c>
      <c r="H362" s="665" t="s">
        <v>834</v>
      </c>
      <c r="I362" s="665" t="s">
        <v>835</v>
      </c>
      <c r="J362" s="665" t="s">
        <v>836</v>
      </c>
      <c r="K362" s="665" t="s">
        <v>837</v>
      </c>
      <c r="L362" s="667">
        <v>18.501249920796276</v>
      </c>
      <c r="M362" s="667">
        <v>8</v>
      </c>
      <c r="N362" s="668">
        <v>148.00999936637021</v>
      </c>
    </row>
    <row r="363" spans="1:14" ht="14.4" customHeight="1" x14ac:dyDescent="0.3">
      <c r="A363" s="663" t="s">
        <v>523</v>
      </c>
      <c r="B363" s="664" t="s">
        <v>1838</v>
      </c>
      <c r="C363" s="665" t="s">
        <v>533</v>
      </c>
      <c r="D363" s="666" t="s">
        <v>1840</v>
      </c>
      <c r="E363" s="665" t="s">
        <v>545</v>
      </c>
      <c r="F363" s="666" t="s">
        <v>1844</v>
      </c>
      <c r="G363" s="665" t="s">
        <v>557</v>
      </c>
      <c r="H363" s="665" t="s">
        <v>1723</v>
      </c>
      <c r="I363" s="665" t="s">
        <v>1723</v>
      </c>
      <c r="J363" s="665" t="s">
        <v>559</v>
      </c>
      <c r="K363" s="665" t="s">
        <v>1724</v>
      </c>
      <c r="L363" s="667">
        <v>192.50001651655032</v>
      </c>
      <c r="M363" s="667">
        <v>1</v>
      </c>
      <c r="N363" s="668">
        <v>192.50001651655032</v>
      </c>
    </row>
    <row r="364" spans="1:14" ht="14.4" customHeight="1" x14ac:dyDescent="0.3">
      <c r="A364" s="663" t="s">
        <v>523</v>
      </c>
      <c r="B364" s="664" t="s">
        <v>1838</v>
      </c>
      <c r="C364" s="665" t="s">
        <v>533</v>
      </c>
      <c r="D364" s="666" t="s">
        <v>1840</v>
      </c>
      <c r="E364" s="665" t="s">
        <v>545</v>
      </c>
      <c r="F364" s="666" t="s">
        <v>1844</v>
      </c>
      <c r="G364" s="665" t="s">
        <v>557</v>
      </c>
      <c r="H364" s="665" t="s">
        <v>1725</v>
      </c>
      <c r="I364" s="665" t="s">
        <v>1726</v>
      </c>
      <c r="J364" s="665" t="s">
        <v>1727</v>
      </c>
      <c r="K364" s="665" t="s">
        <v>1728</v>
      </c>
      <c r="L364" s="667">
        <v>66.140000000000015</v>
      </c>
      <c r="M364" s="667">
        <v>1</v>
      </c>
      <c r="N364" s="668">
        <v>66.140000000000015</v>
      </c>
    </row>
    <row r="365" spans="1:14" ht="14.4" customHeight="1" x14ac:dyDescent="0.3">
      <c r="A365" s="663" t="s">
        <v>523</v>
      </c>
      <c r="B365" s="664" t="s">
        <v>1838</v>
      </c>
      <c r="C365" s="665" t="s">
        <v>533</v>
      </c>
      <c r="D365" s="666" t="s">
        <v>1840</v>
      </c>
      <c r="E365" s="665" t="s">
        <v>545</v>
      </c>
      <c r="F365" s="666" t="s">
        <v>1844</v>
      </c>
      <c r="G365" s="665" t="s">
        <v>557</v>
      </c>
      <c r="H365" s="665" t="s">
        <v>862</v>
      </c>
      <c r="I365" s="665" t="s">
        <v>863</v>
      </c>
      <c r="J365" s="665" t="s">
        <v>864</v>
      </c>
      <c r="K365" s="665" t="s">
        <v>579</v>
      </c>
      <c r="L365" s="667">
        <v>125.7</v>
      </c>
      <c r="M365" s="667">
        <v>1</v>
      </c>
      <c r="N365" s="668">
        <v>125.7</v>
      </c>
    </row>
    <row r="366" spans="1:14" ht="14.4" customHeight="1" x14ac:dyDescent="0.3">
      <c r="A366" s="663" t="s">
        <v>523</v>
      </c>
      <c r="B366" s="664" t="s">
        <v>1838</v>
      </c>
      <c r="C366" s="665" t="s">
        <v>533</v>
      </c>
      <c r="D366" s="666" t="s">
        <v>1840</v>
      </c>
      <c r="E366" s="665" t="s">
        <v>545</v>
      </c>
      <c r="F366" s="666" t="s">
        <v>1844</v>
      </c>
      <c r="G366" s="665" t="s">
        <v>557</v>
      </c>
      <c r="H366" s="665" t="s">
        <v>968</v>
      </c>
      <c r="I366" s="665" t="s">
        <v>969</v>
      </c>
      <c r="J366" s="665" t="s">
        <v>586</v>
      </c>
      <c r="K366" s="665" t="s">
        <v>970</v>
      </c>
      <c r="L366" s="667">
        <v>69.72</v>
      </c>
      <c r="M366" s="667">
        <v>1</v>
      </c>
      <c r="N366" s="668">
        <v>69.72</v>
      </c>
    </row>
    <row r="367" spans="1:14" ht="14.4" customHeight="1" x14ac:dyDescent="0.3">
      <c r="A367" s="663" t="s">
        <v>523</v>
      </c>
      <c r="B367" s="664" t="s">
        <v>1838</v>
      </c>
      <c r="C367" s="665" t="s">
        <v>533</v>
      </c>
      <c r="D367" s="666" t="s">
        <v>1840</v>
      </c>
      <c r="E367" s="665" t="s">
        <v>545</v>
      </c>
      <c r="F367" s="666" t="s">
        <v>1844</v>
      </c>
      <c r="G367" s="665" t="s">
        <v>557</v>
      </c>
      <c r="H367" s="665" t="s">
        <v>1729</v>
      </c>
      <c r="I367" s="665" t="s">
        <v>1730</v>
      </c>
      <c r="J367" s="665" t="s">
        <v>624</v>
      </c>
      <c r="K367" s="665" t="s">
        <v>993</v>
      </c>
      <c r="L367" s="667">
        <v>154.03</v>
      </c>
      <c r="M367" s="667">
        <v>1</v>
      </c>
      <c r="N367" s="668">
        <v>154.03</v>
      </c>
    </row>
    <row r="368" spans="1:14" ht="14.4" customHeight="1" x14ac:dyDescent="0.3">
      <c r="A368" s="663" t="s">
        <v>523</v>
      </c>
      <c r="B368" s="664" t="s">
        <v>1838</v>
      </c>
      <c r="C368" s="665" t="s">
        <v>533</v>
      </c>
      <c r="D368" s="666" t="s">
        <v>1840</v>
      </c>
      <c r="E368" s="665" t="s">
        <v>545</v>
      </c>
      <c r="F368" s="666" t="s">
        <v>1844</v>
      </c>
      <c r="G368" s="665" t="s">
        <v>557</v>
      </c>
      <c r="H368" s="665" t="s">
        <v>990</v>
      </c>
      <c r="I368" s="665" t="s">
        <v>991</v>
      </c>
      <c r="J368" s="665" t="s">
        <v>992</v>
      </c>
      <c r="K368" s="665" t="s">
        <v>993</v>
      </c>
      <c r="L368" s="667">
        <v>152.19292196583433</v>
      </c>
      <c r="M368" s="667">
        <v>860</v>
      </c>
      <c r="N368" s="668">
        <v>130885.91289061753</v>
      </c>
    </row>
    <row r="369" spans="1:14" ht="14.4" customHeight="1" x14ac:dyDescent="0.3">
      <c r="A369" s="663" t="s">
        <v>523</v>
      </c>
      <c r="B369" s="664" t="s">
        <v>1838</v>
      </c>
      <c r="C369" s="665" t="s">
        <v>533</v>
      </c>
      <c r="D369" s="666" t="s">
        <v>1840</v>
      </c>
      <c r="E369" s="665" t="s">
        <v>545</v>
      </c>
      <c r="F369" s="666" t="s">
        <v>1844</v>
      </c>
      <c r="G369" s="665" t="s">
        <v>557</v>
      </c>
      <c r="H369" s="665" t="s">
        <v>1731</v>
      </c>
      <c r="I369" s="665" t="s">
        <v>1732</v>
      </c>
      <c r="J369" s="665" t="s">
        <v>1733</v>
      </c>
      <c r="K369" s="665" t="s">
        <v>1734</v>
      </c>
      <c r="L369" s="667">
        <v>186.35000000000005</v>
      </c>
      <c r="M369" s="667">
        <v>1</v>
      </c>
      <c r="N369" s="668">
        <v>186.35000000000005</v>
      </c>
    </row>
    <row r="370" spans="1:14" ht="14.4" customHeight="1" x14ac:dyDescent="0.3">
      <c r="A370" s="663" t="s">
        <v>523</v>
      </c>
      <c r="B370" s="664" t="s">
        <v>1838</v>
      </c>
      <c r="C370" s="665" t="s">
        <v>533</v>
      </c>
      <c r="D370" s="666" t="s">
        <v>1840</v>
      </c>
      <c r="E370" s="665" t="s">
        <v>545</v>
      </c>
      <c r="F370" s="666" t="s">
        <v>1844</v>
      </c>
      <c r="G370" s="665" t="s">
        <v>557</v>
      </c>
      <c r="H370" s="665" t="s">
        <v>1016</v>
      </c>
      <c r="I370" s="665" t="s">
        <v>1017</v>
      </c>
      <c r="J370" s="665" t="s">
        <v>1018</v>
      </c>
      <c r="K370" s="665" t="s">
        <v>1019</v>
      </c>
      <c r="L370" s="667">
        <v>104.07</v>
      </c>
      <c r="M370" s="667">
        <v>2</v>
      </c>
      <c r="N370" s="668">
        <v>208.14</v>
      </c>
    </row>
    <row r="371" spans="1:14" ht="14.4" customHeight="1" x14ac:dyDescent="0.3">
      <c r="A371" s="663" t="s">
        <v>523</v>
      </c>
      <c r="B371" s="664" t="s">
        <v>1838</v>
      </c>
      <c r="C371" s="665" t="s">
        <v>533</v>
      </c>
      <c r="D371" s="666" t="s">
        <v>1840</v>
      </c>
      <c r="E371" s="665" t="s">
        <v>545</v>
      </c>
      <c r="F371" s="666" t="s">
        <v>1844</v>
      </c>
      <c r="G371" s="665" t="s">
        <v>557</v>
      </c>
      <c r="H371" s="665" t="s">
        <v>1735</v>
      </c>
      <c r="I371" s="665" t="s">
        <v>1736</v>
      </c>
      <c r="J371" s="665" t="s">
        <v>1737</v>
      </c>
      <c r="K371" s="665" t="s">
        <v>1738</v>
      </c>
      <c r="L371" s="667">
        <v>52.26905083576208</v>
      </c>
      <c r="M371" s="667">
        <v>2</v>
      </c>
      <c r="N371" s="668">
        <v>104.53810167152416</v>
      </c>
    </row>
    <row r="372" spans="1:14" ht="14.4" customHeight="1" x14ac:dyDescent="0.3">
      <c r="A372" s="663" t="s">
        <v>523</v>
      </c>
      <c r="B372" s="664" t="s">
        <v>1838</v>
      </c>
      <c r="C372" s="665" t="s">
        <v>533</v>
      </c>
      <c r="D372" s="666" t="s">
        <v>1840</v>
      </c>
      <c r="E372" s="665" t="s">
        <v>545</v>
      </c>
      <c r="F372" s="666" t="s">
        <v>1844</v>
      </c>
      <c r="G372" s="665" t="s">
        <v>557</v>
      </c>
      <c r="H372" s="665" t="s">
        <v>1739</v>
      </c>
      <c r="I372" s="665" t="s">
        <v>854</v>
      </c>
      <c r="J372" s="665" t="s">
        <v>1740</v>
      </c>
      <c r="K372" s="665"/>
      <c r="L372" s="667">
        <v>39.025765030702054</v>
      </c>
      <c r="M372" s="667">
        <v>5</v>
      </c>
      <c r="N372" s="668">
        <v>195.12882515351026</v>
      </c>
    </row>
    <row r="373" spans="1:14" ht="14.4" customHeight="1" x14ac:dyDescent="0.3">
      <c r="A373" s="663" t="s">
        <v>523</v>
      </c>
      <c r="B373" s="664" t="s">
        <v>1838</v>
      </c>
      <c r="C373" s="665" t="s">
        <v>533</v>
      </c>
      <c r="D373" s="666" t="s">
        <v>1840</v>
      </c>
      <c r="E373" s="665" t="s">
        <v>545</v>
      </c>
      <c r="F373" s="666" t="s">
        <v>1844</v>
      </c>
      <c r="G373" s="665" t="s">
        <v>557</v>
      </c>
      <c r="H373" s="665" t="s">
        <v>1741</v>
      </c>
      <c r="I373" s="665" t="s">
        <v>1742</v>
      </c>
      <c r="J373" s="665" t="s">
        <v>1743</v>
      </c>
      <c r="K373" s="665" t="s">
        <v>1744</v>
      </c>
      <c r="L373" s="667">
        <v>275.31016583769525</v>
      </c>
      <c r="M373" s="667">
        <v>5</v>
      </c>
      <c r="N373" s="668">
        <v>1376.5508291884762</v>
      </c>
    </row>
    <row r="374" spans="1:14" ht="14.4" customHeight="1" x14ac:dyDescent="0.3">
      <c r="A374" s="663" t="s">
        <v>523</v>
      </c>
      <c r="B374" s="664" t="s">
        <v>1838</v>
      </c>
      <c r="C374" s="665" t="s">
        <v>533</v>
      </c>
      <c r="D374" s="666" t="s">
        <v>1840</v>
      </c>
      <c r="E374" s="665" t="s">
        <v>545</v>
      </c>
      <c r="F374" s="666" t="s">
        <v>1844</v>
      </c>
      <c r="G374" s="665" t="s">
        <v>557</v>
      </c>
      <c r="H374" s="665" t="s">
        <v>1129</v>
      </c>
      <c r="I374" s="665" t="s">
        <v>1129</v>
      </c>
      <c r="J374" s="665" t="s">
        <v>1130</v>
      </c>
      <c r="K374" s="665" t="s">
        <v>1131</v>
      </c>
      <c r="L374" s="667">
        <v>108.68000000000005</v>
      </c>
      <c r="M374" s="667">
        <v>4</v>
      </c>
      <c r="N374" s="668">
        <v>434.7200000000002</v>
      </c>
    </row>
    <row r="375" spans="1:14" ht="14.4" customHeight="1" x14ac:dyDescent="0.3">
      <c r="A375" s="663" t="s">
        <v>523</v>
      </c>
      <c r="B375" s="664" t="s">
        <v>1838</v>
      </c>
      <c r="C375" s="665" t="s">
        <v>533</v>
      </c>
      <c r="D375" s="666" t="s">
        <v>1840</v>
      </c>
      <c r="E375" s="665" t="s">
        <v>545</v>
      </c>
      <c r="F375" s="666" t="s">
        <v>1844</v>
      </c>
      <c r="G375" s="665" t="s">
        <v>557</v>
      </c>
      <c r="H375" s="665" t="s">
        <v>1745</v>
      </c>
      <c r="I375" s="665" t="s">
        <v>854</v>
      </c>
      <c r="J375" s="665" t="s">
        <v>1746</v>
      </c>
      <c r="K375" s="665"/>
      <c r="L375" s="667">
        <v>41.775882298513444</v>
      </c>
      <c r="M375" s="667">
        <v>2</v>
      </c>
      <c r="N375" s="668">
        <v>83.551764597026889</v>
      </c>
    </row>
    <row r="376" spans="1:14" ht="14.4" customHeight="1" x14ac:dyDescent="0.3">
      <c r="A376" s="663" t="s">
        <v>523</v>
      </c>
      <c r="B376" s="664" t="s">
        <v>1838</v>
      </c>
      <c r="C376" s="665" t="s">
        <v>533</v>
      </c>
      <c r="D376" s="666" t="s">
        <v>1840</v>
      </c>
      <c r="E376" s="665" t="s">
        <v>545</v>
      </c>
      <c r="F376" s="666" t="s">
        <v>1844</v>
      </c>
      <c r="G376" s="665" t="s">
        <v>557</v>
      </c>
      <c r="H376" s="665" t="s">
        <v>1747</v>
      </c>
      <c r="I376" s="665" t="s">
        <v>1748</v>
      </c>
      <c r="J376" s="665" t="s">
        <v>1749</v>
      </c>
      <c r="K376" s="665" t="s">
        <v>1750</v>
      </c>
      <c r="L376" s="667">
        <v>292.28242648534632</v>
      </c>
      <c r="M376" s="667">
        <v>16</v>
      </c>
      <c r="N376" s="668">
        <v>4676.5188237655411</v>
      </c>
    </row>
    <row r="377" spans="1:14" ht="14.4" customHeight="1" x14ac:dyDescent="0.3">
      <c r="A377" s="663" t="s">
        <v>523</v>
      </c>
      <c r="B377" s="664" t="s">
        <v>1838</v>
      </c>
      <c r="C377" s="665" t="s">
        <v>533</v>
      </c>
      <c r="D377" s="666" t="s">
        <v>1840</v>
      </c>
      <c r="E377" s="665" t="s">
        <v>545</v>
      </c>
      <c r="F377" s="666" t="s">
        <v>1844</v>
      </c>
      <c r="G377" s="665" t="s">
        <v>557</v>
      </c>
      <c r="H377" s="665" t="s">
        <v>1751</v>
      </c>
      <c r="I377" s="665" t="s">
        <v>1752</v>
      </c>
      <c r="J377" s="665" t="s">
        <v>1753</v>
      </c>
      <c r="K377" s="665" t="s">
        <v>1754</v>
      </c>
      <c r="L377" s="667">
        <v>46.539999250205348</v>
      </c>
      <c r="M377" s="667">
        <v>5</v>
      </c>
      <c r="N377" s="668">
        <v>232.69999625102673</v>
      </c>
    </row>
    <row r="378" spans="1:14" ht="14.4" customHeight="1" x14ac:dyDescent="0.3">
      <c r="A378" s="663" t="s">
        <v>523</v>
      </c>
      <c r="B378" s="664" t="s">
        <v>1838</v>
      </c>
      <c r="C378" s="665" t="s">
        <v>533</v>
      </c>
      <c r="D378" s="666" t="s">
        <v>1840</v>
      </c>
      <c r="E378" s="665" t="s">
        <v>545</v>
      </c>
      <c r="F378" s="666" t="s">
        <v>1844</v>
      </c>
      <c r="G378" s="665" t="s">
        <v>557</v>
      </c>
      <c r="H378" s="665" t="s">
        <v>1154</v>
      </c>
      <c r="I378" s="665" t="s">
        <v>1155</v>
      </c>
      <c r="J378" s="665" t="s">
        <v>1156</v>
      </c>
      <c r="K378" s="665" t="s">
        <v>1157</v>
      </c>
      <c r="L378" s="667">
        <v>69.379352226315731</v>
      </c>
      <c r="M378" s="667">
        <v>25</v>
      </c>
      <c r="N378" s="668">
        <v>1734.4838056578933</v>
      </c>
    </row>
    <row r="379" spans="1:14" ht="14.4" customHeight="1" x14ac:dyDescent="0.3">
      <c r="A379" s="663" t="s">
        <v>523</v>
      </c>
      <c r="B379" s="664" t="s">
        <v>1838</v>
      </c>
      <c r="C379" s="665" t="s">
        <v>533</v>
      </c>
      <c r="D379" s="666" t="s">
        <v>1840</v>
      </c>
      <c r="E379" s="665" t="s">
        <v>545</v>
      </c>
      <c r="F379" s="666" t="s">
        <v>1844</v>
      </c>
      <c r="G379" s="665" t="s">
        <v>557</v>
      </c>
      <c r="H379" s="665" t="s">
        <v>1755</v>
      </c>
      <c r="I379" s="665" t="s">
        <v>854</v>
      </c>
      <c r="J379" s="665" t="s">
        <v>1756</v>
      </c>
      <c r="K379" s="665"/>
      <c r="L379" s="667">
        <v>288.20079987535934</v>
      </c>
      <c r="M379" s="667">
        <v>16</v>
      </c>
      <c r="N379" s="668">
        <v>4611.2127980057494</v>
      </c>
    </row>
    <row r="380" spans="1:14" ht="14.4" customHeight="1" x14ac:dyDescent="0.3">
      <c r="A380" s="663" t="s">
        <v>523</v>
      </c>
      <c r="B380" s="664" t="s">
        <v>1838</v>
      </c>
      <c r="C380" s="665" t="s">
        <v>533</v>
      </c>
      <c r="D380" s="666" t="s">
        <v>1840</v>
      </c>
      <c r="E380" s="665" t="s">
        <v>545</v>
      </c>
      <c r="F380" s="666" t="s">
        <v>1844</v>
      </c>
      <c r="G380" s="665" t="s">
        <v>557</v>
      </c>
      <c r="H380" s="665" t="s">
        <v>1212</v>
      </c>
      <c r="I380" s="665" t="s">
        <v>1213</v>
      </c>
      <c r="J380" s="665" t="s">
        <v>1214</v>
      </c>
      <c r="K380" s="665" t="s">
        <v>1215</v>
      </c>
      <c r="L380" s="667">
        <v>192.04997107853038</v>
      </c>
      <c r="M380" s="667">
        <v>31</v>
      </c>
      <c r="N380" s="668">
        <v>5953.5491034344413</v>
      </c>
    </row>
    <row r="381" spans="1:14" ht="14.4" customHeight="1" x14ac:dyDescent="0.3">
      <c r="A381" s="663" t="s">
        <v>523</v>
      </c>
      <c r="B381" s="664" t="s">
        <v>1838</v>
      </c>
      <c r="C381" s="665" t="s">
        <v>533</v>
      </c>
      <c r="D381" s="666" t="s">
        <v>1840</v>
      </c>
      <c r="E381" s="665" t="s">
        <v>545</v>
      </c>
      <c r="F381" s="666" t="s">
        <v>1844</v>
      </c>
      <c r="G381" s="665" t="s">
        <v>557</v>
      </c>
      <c r="H381" s="665" t="s">
        <v>1216</v>
      </c>
      <c r="I381" s="665" t="s">
        <v>854</v>
      </c>
      <c r="J381" s="665" t="s">
        <v>1217</v>
      </c>
      <c r="K381" s="665"/>
      <c r="L381" s="667">
        <v>80.184816694803018</v>
      </c>
      <c r="M381" s="667">
        <v>96</v>
      </c>
      <c r="N381" s="668">
        <v>7697.7424027010902</v>
      </c>
    </row>
    <row r="382" spans="1:14" ht="14.4" customHeight="1" x14ac:dyDescent="0.3">
      <c r="A382" s="663" t="s">
        <v>523</v>
      </c>
      <c r="B382" s="664" t="s">
        <v>1838</v>
      </c>
      <c r="C382" s="665" t="s">
        <v>533</v>
      </c>
      <c r="D382" s="666" t="s">
        <v>1840</v>
      </c>
      <c r="E382" s="665" t="s">
        <v>545</v>
      </c>
      <c r="F382" s="666" t="s">
        <v>1844</v>
      </c>
      <c r="G382" s="665" t="s">
        <v>557</v>
      </c>
      <c r="H382" s="665" t="s">
        <v>1757</v>
      </c>
      <c r="I382" s="665" t="s">
        <v>854</v>
      </c>
      <c r="J382" s="665" t="s">
        <v>1758</v>
      </c>
      <c r="K382" s="665"/>
      <c r="L382" s="667">
        <v>98.916977118417847</v>
      </c>
      <c r="M382" s="667">
        <v>12</v>
      </c>
      <c r="N382" s="668">
        <v>1187.0037254210142</v>
      </c>
    </row>
    <row r="383" spans="1:14" ht="14.4" customHeight="1" x14ac:dyDescent="0.3">
      <c r="A383" s="663" t="s">
        <v>523</v>
      </c>
      <c r="B383" s="664" t="s">
        <v>1838</v>
      </c>
      <c r="C383" s="665" t="s">
        <v>533</v>
      </c>
      <c r="D383" s="666" t="s">
        <v>1840</v>
      </c>
      <c r="E383" s="665" t="s">
        <v>545</v>
      </c>
      <c r="F383" s="666" t="s">
        <v>1844</v>
      </c>
      <c r="G383" s="665" t="s">
        <v>557</v>
      </c>
      <c r="H383" s="665" t="s">
        <v>1759</v>
      </c>
      <c r="I383" s="665" t="s">
        <v>854</v>
      </c>
      <c r="J383" s="665" t="s">
        <v>1760</v>
      </c>
      <c r="K383" s="665"/>
      <c r="L383" s="667">
        <v>78.933978647649766</v>
      </c>
      <c r="M383" s="667">
        <v>40</v>
      </c>
      <c r="N383" s="668">
        <v>3157.3591459059908</v>
      </c>
    </row>
    <row r="384" spans="1:14" ht="14.4" customHeight="1" x14ac:dyDescent="0.3">
      <c r="A384" s="663" t="s">
        <v>523</v>
      </c>
      <c r="B384" s="664" t="s">
        <v>1838</v>
      </c>
      <c r="C384" s="665" t="s">
        <v>533</v>
      </c>
      <c r="D384" s="666" t="s">
        <v>1840</v>
      </c>
      <c r="E384" s="665" t="s">
        <v>545</v>
      </c>
      <c r="F384" s="666" t="s">
        <v>1844</v>
      </c>
      <c r="G384" s="665" t="s">
        <v>557</v>
      </c>
      <c r="H384" s="665" t="s">
        <v>1220</v>
      </c>
      <c r="I384" s="665" t="s">
        <v>854</v>
      </c>
      <c r="J384" s="665" t="s">
        <v>1221</v>
      </c>
      <c r="K384" s="665"/>
      <c r="L384" s="667">
        <v>65.722570965907153</v>
      </c>
      <c r="M384" s="667">
        <v>40</v>
      </c>
      <c r="N384" s="668">
        <v>2628.9028386362861</v>
      </c>
    </row>
    <row r="385" spans="1:14" ht="14.4" customHeight="1" x14ac:dyDescent="0.3">
      <c r="A385" s="663" t="s">
        <v>523</v>
      </c>
      <c r="B385" s="664" t="s">
        <v>1838</v>
      </c>
      <c r="C385" s="665" t="s">
        <v>533</v>
      </c>
      <c r="D385" s="666" t="s">
        <v>1840</v>
      </c>
      <c r="E385" s="665" t="s">
        <v>545</v>
      </c>
      <c r="F385" s="666" t="s">
        <v>1844</v>
      </c>
      <c r="G385" s="665" t="s">
        <v>557</v>
      </c>
      <c r="H385" s="665" t="s">
        <v>1761</v>
      </c>
      <c r="I385" s="665" t="s">
        <v>854</v>
      </c>
      <c r="J385" s="665" t="s">
        <v>1762</v>
      </c>
      <c r="K385" s="665"/>
      <c r="L385" s="667">
        <v>251.74079157173</v>
      </c>
      <c r="M385" s="667">
        <v>2</v>
      </c>
      <c r="N385" s="668">
        <v>503.48158314346</v>
      </c>
    </row>
    <row r="386" spans="1:14" ht="14.4" customHeight="1" x14ac:dyDescent="0.3">
      <c r="A386" s="663" t="s">
        <v>523</v>
      </c>
      <c r="B386" s="664" t="s">
        <v>1838</v>
      </c>
      <c r="C386" s="665" t="s">
        <v>533</v>
      </c>
      <c r="D386" s="666" t="s">
        <v>1840</v>
      </c>
      <c r="E386" s="665" t="s">
        <v>545</v>
      </c>
      <c r="F386" s="666" t="s">
        <v>1844</v>
      </c>
      <c r="G386" s="665" t="s">
        <v>557</v>
      </c>
      <c r="H386" s="665" t="s">
        <v>1763</v>
      </c>
      <c r="I386" s="665" t="s">
        <v>854</v>
      </c>
      <c r="J386" s="665" t="s">
        <v>1764</v>
      </c>
      <c r="K386" s="665"/>
      <c r="L386" s="667">
        <v>103.07950342135834</v>
      </c>
      <c r="M386" s="667">
        <v>18</v>
      </c>
      <c r="N386" s="668">
        <v>1855.4310615844502</v>
      </c>
    </row>
    <row r="387" spans="1:14" ht="14.4" customHeight="1" x14ac:dyDescent="0.3">
      <c r="A387" s="663" t="s">
        <v>523</v>
      </c>
      <c r="B387" s="664" t="s">
        <v>1838</v>
      </c>
      <c r="C387" s="665" t="s">
        <v>533</v>
      </c>
      <c r="D387" s="666" t="s">
        <v>1840</v>
      </c>
      <c r="E387" s="665" t="s">
        <v>545</v>
      </c>
      <c r="F387" s="666" t="s">
        <v>1844</v>
      </c>
      <c r="G387" s="665" t="s">
        <v>557</v>
      </c>
      <c r="H387" s="665" t="s">
        <v>1765</v>
      </c>
      <c r="I387" s="665" t="s">
        <v>854</v>
      </c>
      <c r="J387" s="665" t="s">
        <v>1766</v>
      </c>
      <c r="K387" s="665"/>
      <c r="L387" s="667">
        <v>66.487882025168744</v>
      </c>
      <c r="M387" s="667">
        <v>16</v>
      </c>
      <c r="N387" s="668">
        <v>1063.8061124026999</v>
      </c>
    </row>
    <row r="388" spans="1:14" ht="14.4" customHeight="1" x14ac:dyDescent="0.3">
      <c r="A388" s="663" t="s">
        <v>523</v>
      </c>
      <c r="B388" s="664" t="s">
        <v>1838</v>
      </c>
      <c r="C388" s="665" t="s">
        <v>533</v>
      </c>
      <c r="D388" s="666" t="s">
        <v>1840</v>
      </c>
      <c r="E388" s="665" t="s">
        <v>545</v>
      </c>
      <c r="F388" s="666" t="s">
        <v>1844</v>
      </c>
      <c r="G388" s="665" t="s">
        <v>557</v>
      </c>
      <c r="H388" s="665" t="s">
        <v>1231</v>
      </c>
      <c r="I388" s="665" t="s">
        <v>854</v>
      </c>
      <c r="J388" s="665" t="s">
        <v>1232</v>
      </c>
      <c r="K388" s="665"/>
      <c r="L388" s="667">
        <v>70.080264303110312</v>
      </c>
      <c r="M388" s="667">
        <v>74</v>
      </c>
      <c r="N388" s="668">
        <v>5185.9395584301628</v>
      </c>
    </row>
    <row r="389" spans="1:14" ht="14.4" customHeight="1" x14ac:dyDescent="0.3">
      <c r="A389" s="663" t="s">
        <v>523</v>
      </c>
      <c r="B389" s="664" t="s">
        <v>1838</v>
      </c>
      <c r="C389" s="665" t="s">
        <v>533</v>
      </c>
      <c r="D389" s="666" t="s">
        <v>1840</v>
      </c>
      <c r="E389" s="665" t="s">
        <v>545</v>
      </c>
      <c r="F389" s="666" t="s">
        <v>1844</v>
      </c>
      <c r="G389" s="665" t="s">
        <v>557</v>
      </c>
      <c r="H389" s="665" t="s">
        <v>1767</v>
      </c>
      <c r="I389" s="665" t="s">
        <v>1768</v>
      </c>
      <c r="J389" s="665" t="s">
        <v>1769</v>
      </c>
      <c r="K389" s="665" t="s">
        <v>1770</v>
      </c>
      <c r="L389" s="667">
        <v>491.7</v>
      </c>
      <c r="M389" s="667">
        <v>1</v>
      </c>
      <c r="N389" s="668">
        <v>491.7</v>
      </c>
    </row>
    <row r="390" spans="1:14" ht="14.4" customHeight="1" x14ac:dyDescent="0.3">
      <c r="A390" s="663" t="s">
        <v>523</v>
      </c>
      <c r="B390" s="664" t="s">
        <v>1838</v>
      </c>
      <c r="C390" s="665" t="s">
        <v>533</v>
      </c>
      <c r="D390" s="666" t="s">
        <v>1840</v>
      </c>
      <c r="E390" s="665" t="s">
        <v>545</v>
      </c>
      <c r="F390" s="666" t="s">
        <v>1844</v>
      </c>
      <c r="G390" s="665" t="s">
        <v>557</v>
      </c>
      <c r="H390" s="665" t="s">
        <v>1255</v>
      </c>
      <c r="I390" s="665" t="s">
        <v>1255</v>
      </c>
      <c r="J390" s="665" t="s">
        <v>1256</v>
      </c>
      <c r="K390" s="665" t="s">
        <v>1257</v>
      </c>
      <c r="L390" s="667">
        <v>151.55999999999995</v>
      </c>
      <c r="M390" s="667">
        <v>2</v>
      </c>
      <c r="N390" s="668">
        <v>303.11999999999989</v>
      </c>
    </row>
    <row r="391" spans="1:14" ht="14.4" customHeight="1" x14ac:dyDescent="0.3">
      <c r="A391" s="663" t="s">
        <v>523</v>
      </c>
      <c r="B391" s="664" t="s">
        <v>1838</v>
      </c>
      <c r="C391" s="665" t="s">
        <v>533</v>
      </c>
      <c r="D391" s="666" t="s">
        <v>1840</v>
      </c>
      <c r="E391" s="665" t="s">
        <v>545</v>
      </c>
      <c r="F391" s="666" t="s">
        <v>1844</v>
      </c>
      <c r="G391" s="665" t="s">
        <v>557</v>
      </c>
      <c r="H391" s="665" t="s">
        <v>1771</v>
      </c>
      <c r="I391" s="665" t="s">
        <v>854</v>
      </c>
      <c r="J391" s="665" t="s">
        <v>1772</v>
      </c>
      <c r="K391" s="665"/>
      <c r="L391" s="667">
        <v>45.83</v>
      </c>
      <c r="M391" s="667">
        <v>9</v>
      </c>
      <c r="N391" s="668">
        <v>412.46999999999997</v>
      </c>
    </row>
    <row r="392" spans="1:14" ht="14.4" customHeight="1" x14ac:dyDescent="0.3">
      <c r="A392" s="663" t="s">
        <v>523</v>
      </c>
      <c r="B392" s="664" t="s">
        <v>1838</v>
      </c>
      <c r="C392" s="665" t="s">
        <v>533</v>
      </c>
      <c r="D392" s="666" t="s">
        <v>1840</v>
      </c>
      <c r="E392" s="665" t="s">
        <v>545</v>
      </c>
      <c r="F392" s="666" t="s">
        <v>1844</v>
      </c>
      <c r="G392" s="665" t="s">
        <v>557</v>
      </c>
      <c r="H392" s="665" t="s">
        <v>1773</v>
      </c>
      <c r="I392" s="665" t="s">
        <v>854</v>
      </c>
      <c r="J392" s="665" t="s">
        <v>1774</v>
      </c>
      <c r="K392" s="665"/>
      <c r="L392" s="667">
        <v>45.829999999999991</v>
      </c>
      <c r="M392" s="667">
        <v>14</v>
      </c>
      <c r="N392" s="668">
        <v>641.61999999999989</v>
      </c>
    </row>
    <row r="393" spans="1:14" ht="14.4" customHeight="1" x14ac:dyDescent="0.3">
      <c r="A393" s="663" t="s">
        <v>523</v>
      </c>
      <c r="B393" s="664" t="s">
        <v>1838</v>
      </c>
      <c r="C393" s="665" t="s">
        <v>533</v>
      </c>
      <c r="D393" s="666" t="s">
        <v>1840</v>
      </c>
      <c r="E393" s="665" t="s">
        <v>545</v>
      </c>
      <c r="F393" s="666" t="s">
        <v>1844</v>
      </c>
      <c r="G393" s="665" t="s">
        <v>557</v>
      </c>
      <c r="H393" s="665" t="s">
        <v>1775</v>
      </c>
      <c r="I393" s="665" t="s">
        <v>854</v>
      </c>
      <c r="J393" s="665" t="s">
        <v>1776</v>
      </c>
      <c r="K393" s="665"/>
      <c r="L393" s="667">
        <v>45.830000000000005</v>
      </c>
      <c r="M393" s="667">
        <v>15</v>
      </c>
      <c r="N393" s="668">
        <v>687.45</v>
      </c>
    </row>
    <row r="394" spans="1:14" ht="14.4" customHeight="1" x14ac:dyDescent="0.3">
      <c r="A394" s="663" t="s">
        <v>523</v>
      </c>
      <c r="B394" s="664" t="s">
        <v>1838</v>
      </c>
      <c r="C394" s="665" t="s">
        <v>533</v>
      </c>
      <c r="D394" s="666" t="s">
        <v>1840</v>
      </c>
      <c r="E394" s="665" t="s">
        <v>545</v>
      </c>
      <c r="F394" s="666" t="s">
        <v>1844</v>
      </c>
      <c r="G394" s="665" t="s">
        <v>557</v>
      </c>
      <c r="H394" s="665" t="s">
        <v>1777</v>
      </c>
      <c r="I394" s="665" t="s">
        <v>1777</v>
      </c>
      <c r="J394" s="665" t="s">
        <v>559</v>
      </c>
      <c r="K394" s="665" t="s">
        <v>1778</v>
      </c>
      <c r="L394" s="667">
        <v>306.89999999999998</v>
      </c>
      <c r="M394" s="667">
        <v>1</v>
      </c>
      <c r="N394" s="668">
        <v>306.89999999999998</v>
      </c>
    </row>
    <row r="395" spans="1:14" ht="14.4" customHeight="1" x14ac:dyDescent="0.3">
      <c r="A395" s="663" t="s">
        <v>523</v>
      </c>
      <c r="B395" s="664" t="s">
        <v>1838</v>
      </c>
      <c r="C395" s="665" t="s">
        <v>533</v>
      </c>
      <c r="D395" s="666" t="s">
        <v>1840</v>
      </c>
      <c r="E395" s="665" t="s">
        <v>545</v>
      </c>
      <c r="F395" s="666" t="s">
        <v>1844</v>
      </c>
      <c r="G395" s="665" t="s">
        <v>1302</v>
      </c>
      <c r="H395" s="665" t="s">
        <v>1779</v>
      </c>
      <c r="I395" s="665" t="s">
        <v>1780</v>
      </c>
      <c r="J395" s="665" t="s">
        <v>1781</v>
      </c>
      <c r="K395" s="665" t="s">
        <v>1782</v>
      </c>
      <c r="L395" s="667">
        <v>37.494170489861339</v>
      </c>
      <c r="M395" s="667">
        <v>86</v>
      </c>
      <c r="N395" s="668">
        <v>3224.4986621280755</v>
      </c>
    </row>
    <row r="396" spans="1:14" ht="14.4" customHeight="1" x14ac:dyDescent="0.3">
      <c r="A396" s="663" t="s">
        <v>523</v>
      </c>
      <c r="B396" s="664" t="s">
        <v>1838</v>
      </c>
      <c r="C396" s="665" t="s">
        <v>533</v>
      </c>
      <c r="D396" s="666" t="s">
        <v>1840</v>
      </c>
      <c r="E396" s="665" t="s">
        <v>545</v>
      </c>
      <c r="F396" s="666" t="s">
        <v>1844</v>
      </c>
      <c r="G396" s="665" t="s">
        <v>1302</v>
      </c>
      <c r="H396" s="665" t="s">
        <v>1783</v>
      </c>
      <c r="I396" s="665" t="s">
        <v>1784</v>
      </c>
      <c r="J396" s="665" t="s">
        <v>1785</v>
      </c>
      <c r="K396" s="665" t="s">
        <v>1786</v>
      </c>
      <c r="L396" s="667">
        <v>90.380000000000038</v>
      </c>
      <c r="M396" s="667">
        <v>1</v>
      </c>
      <c r="N396" s="668">
        <v>90.380000000000038</v>
      </c>
    </row>
    <row r="397" spans="1:14" ht="14.4" customHeight="1" x14ac:dyDescent="0.3">
      <c r="A397" s="663" t="s">
        <v>523</v>
      </c>
      <c r="B397" s="664" t="s">
        <v>1838</v>
      </c>
      <c r="C397" s="665" t="s">
        <v>533</v>
      </c>
      <c r="D397" s="666" t="s">
        <v>1840</v>
      </c>
      <c r="E397" s="665" t="s">
        <v>545</v>
      </c>
      <c r="F397" s="666" t="s">
        <v>1844</v>
      </c>
      <c r="G397" s="665" t="s">
        <v>1302</v>
      </c>
      <c r="H397" s="665" t="s">
        <v>1437</v>
      </c>
      <c r="I397" s="665" t="s">
        <v>1437</v>
      </c>
      <c r="J397" s="665" t="s">
        <v>1438</v>
      </c>
      <c r="K397" s="665" t="s">
        <v>1439</v>
      </c>
      <c r="L397" s="667">
        <v>167.56</v>
      </c>
      <c r="M397" s="667">
        <v>10</v>
      </c>
      <c r="N397" s="668">
        <v>1675.6</v>
      </c>
    </row>
    <row r="398" spans="1:14" ht="14.4" customHeight="1" x14ac:dyDescent="0.3">
      <c r="A398" s="663" t="s">
        <v>523</v>
      </c>
      <c r="B398" s="664" t="s">
        <v>1838</v>
      </c>
      <c r="C398" s="665" t="s">
        <v>533</v>
      </c>
      <c r="D398" s="666" t="s">
        <v>1840</v>
      </c>
      <c r="E398" s="665" t="s">
        <v>1553</v>
      </c>
      <c r="F398" s="666" t="s">
        <v>1847</v>
      </c>
      <c r="G398" s="665" t="s">
        <v>557</v>
      </c>
      <c r="H398" s="665" t="s">
        <v>1560</v>
      </c>
      <c r="I398" s="665" t="s">
        <v>1561</v>
      </c>
      <c r="J398" s="665" t="s">
        <v>1562</v>
      </c>
      <c r="K398" s="665" t="s">
        <v>1563</v>
      </c>
      <c r="L398" s="667">
        <v>44.582500000000003</v>
      </c>
      <c r="M398" s="667">
        <v>12</v>
      </c>
      <c r="N398" s="668">
        <v>534.99</v>
      </c>
    </row>
    <row r="399" spans="1:14" ht="14.4" customHeight="1" x14ac:dyDescent="0.3">
      <c r="A399" s="663" t="s">
        <v>523</v>
      </c>
      <c r="B399" s="664" t="s">
        <v>1838</v>
      </c>
      <c r="C399" s="665" t="s">
        <v>533</v>
      </c>
      <c r="D399" s="666" t="s">
        <v>1840</v>
      </c>
      <c r="E399" s="665" t="s">
        <v>1553</v>
      </c>
      <c r="F399" s="666" t="s">
        <v>1847</v>
      </c>
      <c r="G399" s="665" t="s">
        <v>557</v>
      </c>
      <c r="H399" s="665" t="s">
        <v>1603</v>
      </c>
      <c r="I399" s="665" t="s">
        <v>1604</v>
      </c>
      <c r="J399" s="665" t="s">
        <v>1605</v>
      </c>
      <c r="K399" s="665" t="s">
        <v>607</v>
      </c>
      <c r="L399" s="667">
        <v>73.440406177987583</v>
      </c>
      <c r="M399" s="667">
        <v>1</v>
      </c>
      <c r="N399" s="668">
        <v>73.440406177987583</v>
      </c>
    </row>
    <row r="400" spans="1:14" ht="14.4" customHeight="1" x14ac:dyDescent="0.3">
      <c r="A400" s="663" t="s">
        <v>523</v>
      </c>
      <c r="B400" s="664" t="s">
        <v>1838</v>
      </c>
      <c r="C400" s="665" t="s">
        <v>533</v>
      </c>
      <c r="D400" s="666" t="s">
        <v>1840</v>
      </c>
      <c r="E400" s="665" t="s">
        <v>1553</v>
      </c>
      <c r="F400" s="666" t="s">
        <v>1847</v>
      </c>
      <c r="G400" s="665" t="s">
        <v>557</v>
      </c>
      <c r="H400" s="665" t="s">
        <v>1617</v>
      </c>
      <c r="I400" s="665" t="s">
        <v>1618</v>
      </c>
      <c r="J400" s="665" t="s">
        <v>1619</v>
      </c>
      <c r="K400" s="665" t="s">
        <v>1620</v>
      </c>
      <c r="L400" s="667">
        <v>53.560410017596162</v>
      </c>
      <c r="M400" s="667">
        <v>6</v>
      </c>
      <c r="N400" s="668">
        <v>321.36246010557699</v>
      </c>
    </row>
    <row r="401" spans="1:14" ht="14.4" customHeight="1" x14ac:dyDescent="0.3">
      <c r="A401" s="663" t="s">
        <v>523</v>
      </c>
      <c r="B401" s="664" t="s">
        <v>1838</v>
      </c>
      <c r="C401" s="665" t="s">
        <v>536</v>
      </c>
      <c r="D401" s="666" t="s">
        <v>1841</v>
      </c>
      <c r="E401" s="665" t="s">
        <v>545</v>
      </c>
      <c r="F401" s="666" t="s">
        <v>1844</v>
      </c>
      <c r="G401" s="665" t="s">
        <v>557</v>
      </c>
      <c r="H401" s="665" t="s">
        <v>558</v>
      </c>
      <c r="I401" s="665" t="s">
        <v>558</v>
      </c>
      <c r="J401" s="665" t="s">
        <v>559</v>
      </c>
      <c r="K401" s="665" t="s">
        <v>560</v>
      </c>
      <c r="L401" s="667">
        <v>171.60000000000002</v>
      </c>
      <c r="M401" s="667">
        <v>1</v>
      </c>
      <c r="N401" s="668">
        <v>171.60000000000002</v>
      </c>
    </row>
    <row r="402" spans="1:14" ht="14.4" customHeight="1" x14ac:dyDescent="0.3">
      <c r="A402" s="663" t="s">
        <v>523</v>
      </c>
      <c r="B402" s="664" t="s">
        <v>1838</v>
      </c>
      <c r="C402" s="665" t="s">
        <v>536</v>
      </c>
      <c r="D402" s="666" t="s">
        <v>1841</v>
      </c>
      <c r="E402" s="665" t="s">
        <v>545</v>
      </c>
      <c r="F402" s="666" t="s">
        <v>1844</v>
      </c>
      <c r="G402" s="665" t="s">
        <v>557</v>
      </c>
      <c r="H402" s="665" t="s">
        <v>568</v>
      </c>
      <c r="I402" s="665" t="s">
        <v>568</v>
      </c>
      <c r="J402" s="665" t="s">
        <v>559</v>
      </c>
      <c r="K402" s="665" t="s">
        <v>569</v>
      </c>
      <c r="L402" s="667">
        <v>92.95</v>
      </c>
      <c r="M402" s="667">
        <v>1</v>
      </c>
      <c r="N402" s="668">
        <v>92.95</v>
      </c>
    </row>
    <row r="403" spans="1:14" ht="14.4" customHeight="1" x14ac:dyDescent="0.3">
      <c r="A403" s="663" t="s">
        <v>523</v>
      </c>
      <c r="B403" s="664" t="s">
        <v>1838</v>
      </c>
      <c r="C403" s="665" t="s">
        <v>536</v>
      </c>
      <c r="D403" s="666" t="s">
        <v>1841</v>
      </c>
      <c r="E403" s="665" t="s">
        <v>545</v>
      </c>
      <c r="F403" s="666" t="s">
        <v>1844</v>
      </c>
      <c r="G403" s="665" t="s">
        <v>557</v>
      </c>
      <c r="H403" s="665" t="s">
        <v>576</v>
      </c>
      <c r="I403" s="665" t="s">
        <v>577</v>
      </c>
      <c r="J403" s="665" t="s">
        <v>578</v>
      </c>
      <c r="K403" s="665" t="s">
        <v>579</v>
      </c>
      <c r="L403" s="667">
        <v>87.030000000000015</v>
      </c>
      <c r="M403" s="667">
        <v>2</v>
      </c>
      <c r="N403" s="668">
        <v>174.06000000000003</v>
      </c>
    </row>
    <row r="404" spans="1:14" ht="14.4" customHeight="1" x14ac:dyDescent="0.3">
      <c r="A404" s="663" t="s">
        <v>523</v>
      </c>
      <c r="B404" s="664" t="s">
        <v>1838</v>
      </c>
      <c r="C404" s="665" t="s">
        <v>536</v>
      </c>
      <c r="D404" s="666" t="s">
        <v>1841</v>
      </c>
      <c r="E404" s="665" t="s">
        <v>545</v>
      </c>
      <c r="F404" s="666" t="s">
        <v>1844</v>
      </c>
      <c r="G404" s="665" t="s">
        <v>557</v>
      </c>
      <c r="H404" s="665" t="s">
        <v>588</v>
      </c>
      <c r="I404" s="665" t="s">
        <v>589</v>
      </c>
      <c r="J404" s="665" t="s">
        <v>590</v>
      </c>
      <c r="K404" s="665" t="s">
        <v>591</v>
      </c>
      <c r="L404" s="667">
        <v>64.54000000000002</v>
      </c>
      <c r="M404" s="667">
        <v>1</v>
      </c>
      <c r="N404" s="668">
        <v>64.54000000000002</v>
      </c>
    </row>
    <row r="405" spans="1:14" ht="14.4" customHeight="1" x14ac:dyDescent="0.3">
      <c r="A405" s="663" t="s">
        <v>523</v>
      </c>
      <c r="B405" s="664" t="s">
        <v>1838</v>
      </c>
      <c r="C405" s="665" t="s">
        <v>536</v>
      </c>
      <c r="D405" s="666" t="s">
        <v>1841</v>
      </c>
      <c r="E405" s="665" t="s">
        <v>545</v>
      </c>
      <c r="F405" s="666" t="s">
        <v>1844</v>
      </c>
      <c r="G405" s="665" t="s">
        <v>557</v>
      </c>
      <c r="H405" s="665" t="s">
        <v>600</v>
      </c>
      <c r="I405" s="665" t="s">
        <v>601</v>
      </c>
      <c r="J405" s="665" t="s">
        <v>602</v>
      </c>
      <c r="K405" s="665" t="s">
        <v>603</v>
      </c>
      <c r="L405" s="667">
        <v>73.308036823997526</v>
      </c>
      <c r="M405" s="667">
        <v>5</v>
      </c>
      <c r="N405" s="668">
        <v>366.54018411998766</v>
      </c>
    </row>
    <row r="406" spans="1:14" ht="14.4" customHeight="1" x14ac:dyDescent="0.3">
      <c r="A406" s="663" t="s">
        <v>523</v>
      </c>
      <c r="B406" s="664" t="s">
        <v>1838</v>
      </c>
      <c r="C406" s="665" t="s">
        <v>536</v>
      </c>
      <c r="D406" s="666" t="s">
        <v>1841</v>
      </c>
      <c r="E406" s="665" t="s">
        <v>545</v>
      </c>
      <c r="F406" s="666" t="s">
        <v>1844</v>
      </c>
      <c r="G406" s="665" t="s">
        <v>557</v>
      </c>
      <c r="H406" s="665" t="s">
        <v>638</v>
      </c>
      <c r="I406" s="665" t="s">
        <v>639</v>
      </c>
      <c r="J406" s="665" t="s">
        <v>640</v>
      </c>
      <c r="K406" s="665" t="s">
        <v>641</v>
      </c>
      <c r="L406" s="667">
        <v>164.48</v>
      </c>
      <c r="M406" s="667">
        <v>2</v>
      </c>
      <c r="N406" s="668">
        <v>328.96</v>
      </c>
    </row>
    <row r="407" spans="1:14" ht="14.4" customHeight="1" x14ac:dyDescent="0.3">
      <c r="A407" s="663" t="s">
        <v>523</v>
      </c>
      <c r="B407" s="664" t="s">
        <v>1838</v>
      </c>
      <c r="C407" s="665" t="s">
        <v>536</v>
      </c>
      <c r="D407" s="666" t="s">
        <v>1841</v>
      </c>
      <c r="E407" s="665" t="s">
        <v>545</v>
      </c>
      <c r="F407" s="666" t="s">
        <v>1844</v>
      </c>
      <c r="G407" s="665" t="s">
        <v>557</v>
      </c>
      <c r="H407" s="665" t="s">
        <v>684</v>
      </c>
      <c r="I407" s="665" t="s">
        <v>684</v>
      </c>
      <c r="J407" s="665" t="s">
        <v>685</v>
      </c>
      <c r="K407" s="665" t="s">
        <v>686</v>
      </c>
      <c r="L407" s="667">
        <v>36.530000545662503</v>
      </c>
      <c r="M407" s="667">
        <v>1</v>
      </c>
      <c r="N407" s="668">
        <v>36.530000545662503</v>
      </c>
    </row>
    <row r="408" spans="1:14" ht="14.4" customHeight="1" x14ac:dyDescent="0.3">
      <c r="A408" s="663" t="s">
        <v>523</v>
      </c>
      <c r="B408" s="664" t="s">
        <v>1838</v>
      </c>
      <c r="C408" s="665" t="s">
        <v>536</v>
      </c>
      <c r="D408" s="666" t="s">
        <v>1841</v>
      </c>
      <c r="E408" s="665" t="s">
        <v>545</v>
      </c>
      <c r="F408" s="666" t="s">
        <v>1844</v>
      </c>
      <c r="G408" s="665" t="s">
        <v>557</v>
      </c>
      <c r="H408" s="665" t="s">
        <v>1720</v>
      </c>
      <c r="I408" s="665" t="s">
        <v>1721</v>
      </c>
      <c r="J408" s="665" t="s">
        <v>659</v>
      </c>
      <c r="K408" s="665" t="s">
        <v>1722</v>
      </c>
      <c r="L408" s="667">
        <v>44.23</v>
      </c>
      <c r="M408" s="667">
        <v>1</v>
      </c>
      <c r="N408" s="668">
        <v>44.23</v>
      </c>
    </row>
    <row r="409" spans="1:14" ht="14.4" customHeight="1" x14ac:dyDescent="0.3">
      <c r="A409" s="663" t="s">
        <v>523</v>
      </c>
      <c r="B409" s="664" t="s">
        <v>1838</v>
      </c>
      <c r="C409" s="665" t="s">
        <v>536</v>
      </c>
      <c r="D409" s="666" t="s">
        <v>1841</v>
      </c>
      <c r="E409" s="665" t="s">
        <v>545</v>
      </c>
      <c r="F409" s="666" t="s">
        <v>1844</v>
      </c>
      <c r="G409" s="665" t="s">
        <v>557</v>
      </c>
      <c r="H409" s="665" t="s">
        <v>834</v>
      </c>
      <c r="I409" s="665" t="s">
        <v>835</v>
      </c>
      <c r="J409" s="665" t="s">
        <v>836</v>
      </c>
      <c r="K409" s="665" t="s">
        <v>837</v>
      </c>
      <c r="L409" s="667">
        <v>18.670000000000002</v>
      </c>
      <c r="M409" s="667">
        <v>9</v>
      </c>
      <c r="N409" s="668">
        <v>168.03000000000003</v>
      </c>
    </row>
    <row r="410" spans="1:14" ht="14.4" customHeight="1" x14ac:dyDescent="0.3">
      <c r="A410" s="663" t="s">
        <v>523</v>
      </c>
      <c r="B410" s="664" t="s">
        <v>1838</v>
      </c>
      <c r="C410" s="665" t="s">
        <v>536</v>
      </c>
      <c r="D410" s="666" t="s">
        <v>1841</v>
      </c>
      <c r="E410" s="665" t="s">
        <v>545</v>
      </c>
      <c r="F410" s="666" t="s">
        <v>1844</v>
      </c>
      <c r="G410" s="665" t="s">
        <v>557</v>
      </c>
      <c r="H410" s="665" t="s">
        <v>1725</v>
      </c>
      <c r="I410" s="665" t="s">
        <v>1726</v>
      </c>
      <c r="J410" s="665" t="s">
        <v>1727</v>
      </c>
      <c r="K410" s="665" t="s">
        <v>1728</v>
      </c>
      <c r="L410" s="667">
        <v>66.140000000000015</v>
      </c>
      <c r="M410" s="667">
        <v>1</v>
      </c>
      <c r="N410" s="668">
        <v>66.140000000000015</v>
      </c>
    </row>
    <row r="411" spans="1:14" ht="14.4" customHeight="1" x14ac:dyDescent="0.3">
      <c r="A411" s="663" t="s">
        <v>523</v>
      </c>
      <c r="B411" s="664" t="s">
        <v>1838</v>
      </c>
      <c r="C411" s="665" t="s">
        <v>536</v>
      </c>
      <c r="D411" s="666" t="s">
        <v>1841</v>
      </c>
      <c r="E411" s="665" t="s">
        <v>545</v>
      </c>
      <c r="F411" s="666" t="s">
        <v>1844</v>
      </c>
      <c r="G411" s="665" t="s">
        <v>557</v>
      </c>
      <c r="H411" s="665" t="s">
        <v>968</v>
      </c>
      <c r="I411" s="665" t="s">
        <v>969</v>
      </c>
      <c r="J411" s="665" t="s">
        <v>586</v>
      </c>
      <c r="K411" s="665" t="s">
        <v>970</v>
      </c>
      <c r="L411" s="667">
        <v>69.72000000000007</v>
      </c>
      <c r="M411" s="667">
        <v>1</v>
      </c>
      <c r="N411" s="668">
        <v>69.72000000000007</v>
      </c>
    </row>
    <row r="412" spans="1:14" ht="14.4" customHeight="1" x14ac:dyDescent="0.3">
      <c r="A412" s="663" t="s">
        <v>523</v>
      </c>
      <c r="B412" s="664" t="s">
        <v>1838</v>
      </c>
      <c r="C412" s="665" t="s">
        <v>536</v>
      </c>
      <c r="D412" s="666" t="s">
        <v>1841</v>
      </c>
      <c r="E412" s="665" t="s">
        <v>545</v>
      </c>
      <c r="F412" s="666" t="s">
        <v>1844</v>
      </c>
      <c r="G412" s="665" t="s">
        <v>557</v>
      </c>
      <c r="H412" s="665" t="s">
        <v>1729</v>
      </c>
      <c r="I412" s="665" t="s">
        <v>1730</v>
      </c>
      <c r="J412" s="665" t="s">
        <v>624</v>
      </c>
      <c r="K412" s="665" t="s">
        <v>993</v>
      </c>
      <c r="L412" s="667">
        <v>154.03</v>
      </c>
      <c r="M412" s="667">
        <v>1</v>
      </c>
      <c r="N412" s="668">
        <v>154.03</v>
      </c>
    </row>
    <row r="413" spans="1:14" ht="14.4" customHeight="1" x14ac:dyDescent="0.3">
      <c r="A413" s="663" t="s">
        <v>523</v>
      </c>
      <c r="B413" s="664" t="s">
        <v>1838</v>
      </c>
      <c r="C413" s="665" t="s">
        <v>536</v>
      </c>
      <c r="D413" s="666" t="s">
        <v>1841</v>
      </c>
      <c r="E413" s="665" t="s">
        <v>545</v>
      </c>
      <c r="F413" s="666" t="s">
        <v>1844</v>
      </c>
      <c r="G413" s="665" t="s">
        <v>557</v>
      </c>
      <c r="H413" s="665" t="s">
        <v>990</v>
      </c>
      <c r="I413" s="665" t="s">
        <v>991</v>
      </c>
      <c r="J413" s="665" t="s">
        <v>992</v>
      </c>
      <c r="K413" s="665" t="s">
        <v>993</v>
      </c>
      <c r="L413" s="667">
        <v>152.16435579744041</v>
      </c>
      <c r="M413" s="667">
        <v>971</v>
      </c>
      <c r="N413" s="668">
        <v>147751.58947931463</v>
      </c>
    </row>
    <row r="414" spans="1:14" ht="14.4" customHeight="1" x14ac:dyDescent="0.3">
      <c r="A414" s="663" t="s">
        <v>523</v>
      </c>
      <c r="B414" s="664" t="s">
        <v>1838</v>
      </c>
      <c r="C414" s="665" t="s">
        <v>536</v>
      </c>
      <c r="D414" s="666" t="s">
        <v>1841</v>
      </c>
      <c r="E414" s="665" t="s">
        <v>545</v>
      </c>
      <c r="F414" s="666" t="s">
        <v>1844</v>
      </c>
      <c r="G414" s="665" t="s">
        <v>557</v>
      </c>
      <c r="H414" s="665" t="s">
        <v>1731</v>
      </c>
      <c r="I414" s="665" t="s">
        <v>1732</v>
      </c>
      <c r="J414" s="665" t="s">
        <v>1733</v>
      </c>
      <c r="K414" s="665" t="s">
        <v>1734</v>
      </c>
      <c r="L414" s="667">
        <v>186.35000000000005</v>
      </c>
      <c r="M414" s="667">
        <v>1</v>
      </c>
      <c r="N414" s="668">
        <v>186.35000000000005</v>
      </c>
    </row>
    <row r="415" spans="1:14" ht="14.4" customHeight="1" x14ac:dyDescent="0.3">
      <c r="A415" s="663" t="s">
        <v>523</v>
      </c>
      <c r="B415" s="664" t="s">
        <v>1838</v>
      </c>
      <c r="C415" s="665" t="s">
        <v>536</v>
      </c>
      <c r="D415" s="666" t="s">
        <v>1841</v>
      </c>
      <c r="E415" s="665" t="s">
        <v>545</v>
      </c>
      <c r="F415" s="666" t="s">
        <v>1844</v>
      </c>
      <c r="G415" s="665" t="s">
        <v>557</v>
      </c>
      <c r="H415" s="665" t="s">
        <v>1741</v>
      </c>
      <c r="I415" s="665" t="s">
        <v>1742</v>
      </c>
      <c r="J415" s="665" t="s">
        <v>1743</v>
      </c>
      <c r="K415" s="665" t="s">
        <v>1744</v>
      </c>
      <c r="L415" s="667">
        <v>275.30984315788049</v>
      </c>
      <c r="M415" s="667">
        <v>22</v>
      </c>
      <c r="N415" s="668">
        <v>6056.8165494733703</v>
      </c>
    </row>
    <row r="416" spans="1:14" ht="14.4" customHeight="1" x14ac:dyDescent="0.3">
      <c r="A416" s="663" t="s">
        <v>523</v>
      </c>
      <c r="B416" s="664" t="s">
        <v>1838</v>
      </c>
      <c r="C416" s="665" t="s">
        <v>536</v>
      </c>
      <c r="D416" s="666" t="s">
        <v>1841</v>
      </c>
      <c r="E416" s="665" t="s">
        <v>545</v>
      </c>
      <c r="F416" s="666" t="s">
        <v>1844</v>
      </c>
      <c r="G416" s="665" t="s">
        <v>557</v>
      </c>
      <c r="H416" s="665" t="s">
        <v>1129</v>
      </c>
      <c r="I416" s="665" t="s">
        <v>1129</v>
      </c>
      <c r="J416" s="665" t="s">
        <v>1130</v>
      </c>
      <c r="K416" s="665" t="s">
        <v>1131</v>
      </c>
      <c r="L416" s="667">
        <v>109.0654545454545</v>
      </c>
      <c r="M416" s="667">
        <v>11</v>
      </c>
      <c r="N416" s="668">
        <v>1199.7199999999996</v>
      </c>
    </row>
    <row r="417" spans="1:14" ht="14.4" customHeight="1" x14ac:dyDescent="0.3">
      <c r="A417" s="663" t="s">
        <v>523</v>
      </c>
      <c r="B417" s="664" t="s">
        <v>1838</v>
      </c>
      <c r="C417" s="665" t="s">
        <v>536</v>
      </c>
      <c r="D417" s="666" t="s">
        <v>1841</v>
      </c>
      <c r="E417" s="665" t="s">
        <v>545</v>
      </c>
      <c r="F417" s="666" t="s">
        <v>1844</v>
      </c>
      <c r="G417" s="665" t="s">
        <v>557</v>
      </c>
      <c r="H417" s="665" t="s">
        <v>1745</v>
      </c>
      <c r="I417" s="665" t="s">
        <v>854</v>
      </c>
      <c r="J417" s="665" t="s">
        <v>1746</v>
      </c>
      <c r="K417" s="665"/>
      <c r="L417" s="667">
        <v>41.775882298513444</v>
      </c>
      <c r="M417" s="667">
        <v>4</v>
      </c>
      <c r="N417" s="668">
        <v>167.10352919405378</v>
      </c>
    </row>
    <row r="418" spans="1:14" ht="14.4" customHeight="1" x14ac:dyDescent="0.3">
      <c r="A418" s="663" t="s">
        <v>523</v>
      </c>
      <c r="B418" s="664" t="s">
        <v>1838</v>
      </c>
      <c r="C418" s="665" t="s">
        <v>536</v>
      </c>
      <c r="D418" s="666" t="s">
        <v>1841</v>
      </c>
      <c r="E418" s="665" t="s">
        <v>545</v>
      </c>
      <c r="F418" s="666" t="s">
        <v>1844</v>
      </c>
      <c r="G418" s="665" t="s">
        <v>557</v>
      </c>
      <c r="H418" s="665" t="s">
        <v>1154</v>
      </c>
      <c r="I418" s="665" t="s">
        <v>1155</v>
      </c>
      <c r="J418" s="665" t="s">
        <v>1156</v>
      </c>
      <c r="K418" s="665" t="s">
        <v>1157</v>
      </c>
      <c r="L418" s="667">
        <v>69.378344386975712</v>
      </c>
      <c r="M418" s="667">
        <v>27</v>
      </c>
      <c r="N418" s="668">
        <v>1873.2152984483444</v>
      </c>
    </row>
    <row r="419" spans="1:14" ht="14.4" customHeight="1" x14ac:dyDescent="0.3">
      <c r="A419" s="663" t="s">
        <v>523</v>
      </c>
      <c r="B419" s="664" t="s">
        <v>1838</v>
      </c>
      <c r="C419" s="665" t="s">
        <v>536</v>
      </c>
      <c r="D419" s="666" t="s">
        <v>1841</v>
      </c>
      <c r="E419" s="665" t="s">
        <v>545</v>
      </c>
      <c r="F419" s="666" t="s">
        <v>1844</v>
      </c>
      <c r="G419" s="665" t="s">
        <v>557</v>
      </c>
      <c r="H419" s="665" t="s">
        <v>1787</v>
      </c>
      <c r="I419" s="665" t="s">
        <v>854</v>
      </c>
      <c r="J419" s="665" t="s">
        <v>1788</v>
      </c>
      <c r="K419" s="665"/>
      <c r="L419" s="667">
        <v>95.706164524248337</v>
      </c>
      <c r="M419" s="667">
        <v>6</v>
      </c>
      <c r="N419" s="668">
        <v>574.23698714549005</v>
      </c>
    </row>
    <row r="420" spans="1:14" ht="14.4" customHeight="1" x14ac:dyDescent="0.3">
      <c r="A420" s="663" t="s">
        <v>523</v>
      </c>
      <c r="B420" s="664" t="s">
        <v>1838</v>
      </c>
      <c r="C420" s="665" t="s">
        <v>536</v>
      </c>
      <c r="D420" s="666" t="s">
        <v>1841</v>
      </c>
      <c r="E420" s="665" t="s">
        <v>545</v>
      </c>
      <c r="F420" s="666" t="s">
        <v>1844</v>
      </c>
      <c r="G420" s="665" t="s">
        <v>557</v>
      </c>
      <c r="H420" s="665" t="s">
        <v>1212</v>
      </c>
      <c r="I420" s="665" t="s">
        <v>1213</v>
      </c>
      <c r="J420" s="665" t="s">
        <v>1214</v>
      </c>
      <c r="K420" s="665" t="s">
        <v>1215</v>
      </c>
      <c r="L420" s="667">
        <v>192.05000000000004</v>
      </c>
      <c r="M420" s="667">
        <v>3</v>
      </c>
      <c r="N420" s="668">
        <v>576.15000000000009</v>
      </c>
    </row>
    <row r="421" spans="1:14" ht="14.4" customHeight="1" x14ac:dyDescent="0.3">
      <c r="A421" s="663" t="s">
        <v>523</v>
      </c>
      <c r="B421" s="664" t="s">
        <v>1838</v>
      </c>
      <c r="C421" s="665" t="s">
        <v>536</v>
      </c>
      <c r="D421" s="666" t="s">
        <v>1841</v>
      </c>
      <c r="E421" s="665" t="s">
        <v>545</v>
      </c>
      <c r="F421" s="666" t="s">
        <v>1844</v>
      </c>
      <c r="G421" s="665" t="s">
        <v>557</v>
      </c>
      <c r="H421" s="665" t="s">
        <v>1216</v>
      </c>
      <c r="I421" s="665" t="s">
        <v>854</v>
      </c>
      <c r="J421" s="665" t="s">
        <v>1217</v>
      </c>
      <c r="K421" s="665"/>
      <c r="L421" s="667">
        <v>82.864302711736755</v>
      </c>
      <c r="M421" s="667">
        <v>52</v>
      </c>
      <c r="N421" s="668">
        <v>4308.943741010311</v>
      </c>
    </row>
    <row r="422" spans="1:14" ht="14.4" customHeight="1" x14ac:dyDescent="0.3">
      <c r="A422" s="663" t="s">
        <v>523</v>
      </c>
      <c r="B422" s="664" t="s">
        <v>1838</v>
      </c>
      <c r="C422" s="665" t="s">
        <v>536</v>
      </c>
      <c r="D422" s="666" t="s">
        <v>1841</v>
      </c>
      <c r="E422" s="665" t="s">
        <v>545</v>
      </c>
      <c r="F422" s="666" t="s">
        <v>1844</v>
      </c>
      <c r="G422" s="665" t="s">
        <v>557</v>
      </c>
      <c r="H422" s="665" t="s">
        <v>1757</v>
      </c>
      <c r="I422" s="665" t="s">
        <v>854</v>
      </c>
      <c r="J422" s="665" t="s">
        <v>1758</v>
      </c>
      <c r="K422" s="665"/>
      <c r="L422" s="667">
        <v>92.889723360466633</v>
      </c>
      <c r="M422" s="667">
        <v>21</v>
      </c>
      <c r="N422" s="668">
        <v>1950.6841905697993</v>
      </c>
    </row>
    <row r="423" spans="1:14" ht="14.4" customHeight="1" x14ac:dyDescent="0.3">
      <c r="A423" s="663" t="s">
        <v>523</v>
      </c>
      <c r="B423" s="664" t="s">
        <v>1838</v>
      </c>
      <c r="C423" s="665" t="s">
        <v>536</v>
      </c>
      <c r="D423" s="666" t="s">
        <v>1841</v>
      </c>
      <c r="E423" s="665" t="s">
        <v>545</v>
      </c>
      <c r="F423" s="666" t="s">
        <v>1844</v>
      </c>
      <c r="G423" s="665" t="s">
        <v>557</v>
      </c>
      <c r="H423" s="665" t="s">
        <v>1761</v>
      </c>
      <c r="I423" s="665" t="s">
        <v>854</v>
      </c>
      <c r="J423" s="665" t="s">
        <v>1762</v>
      </c>
      <c r="K423" s="665"/>
      <c r="L423" s="667">
        <v>234.77087696344194</v>
      </c>
      <c r="M423" s="667">
        <v>41</v>
      </c>
      <c r="N423" s="668">
        <v>9625.6059555011198</v>
      </c>
    </row>
    <row r="424" spans="1:14" ht="14.4" customHeight="1" x14ac:dyDescent="0.3">
      <c r="A424" s="663" t="s">
        <v>523</v>
      </c>
      <c r="B424" s="664" t="s">
        <v>1838</v>
      </c>
      <c r="C424" s="665" t="s">
        <v>536</v>
      </c>
      <c r="D424" s="666" t="s">
        <v>1841</v>
      </c>
      <c r="E424" s="665" t="s">
        <v>545</v>
      </c>
      <c r="F424" s="666" t="s">
        <v>1844</v>
      </c>
      <c r="G424" s="665" t="s">
        <v>557</v>
      </c>
      <c r="H424" s="665" t="s">
        <v>1222</v>
      </c>
      <c r="I424" s="665" t="s">
        <v>854</v>
      </c>
      <c r="J424" s="665" t="s">
        <v>1223</v>
      </c>
      <c r="K424" s="665"/>
      <c r="L424" s="667">
        <v>163.51728407115934</v>
      </c>
      <c r="M424" s="667">
        <v>6</v>
      </c>
      <c r="N424" s="668">
        <v>981.10370442695603</v>
      </c>
    </row>
    <row r="425" spans="1:14" ht="14.4" customHeight="1" x14ac:dyDescent="0.3">
      <c r="A425" s="663" t="s">
        <v>523</v>
      </c>
      <c r="B425" s="664" t="s">
        <v>1838</v>
      </c>
      <c r="C425" s="665" t="s">
        <v>536</v>
      </c>
      <c r="D425" s="666" t="s">
        <v>1841</v>
      </c>
      <c r="E425" s="665" t="s">
        <v>545</v>
      </c>
      <c r="F425" s="666" t="s">
        <v>1844</v>
      </c>
      <c r="G425" s="665" t="s">
        <v>557</v>
      </c>
      <c r="H425" s="665" t="s">
        <v>1231</v>
      </c>
      <c r="I425" s="665" t="s">
        <v>854</v>
      </c>
      <c r="J425" s="665" t="s">
        <v>1232</v>
      </c>
      <c r="K425" s="665"/>
      <c r="L425" s="667">
        <v>70.179298700228912</v>
      </c>
      <c r="M425" s="667">
        <v>215</v>
      </c>
      <c r="N425" s="668">
        <v>15088.549220549216</v>
      </c>
    </row>
    <row r="426" spans="1:14" ht="14.4" customHeight="1" x14ac:dyDescent="0.3">
      <c r="A426" s="663" t="s">
        <v>523</v>
      </c>
      <c r="B426" s="664" t="s">
        <v>1838</v>
      </c>
      <c r="C426" s="665" t="s">
        <v>536</v>
      </c>
      <c r="D426" s="666" t="s">
        <v>1841</v>
      </c>
      <c r="E426" s="665" t="s">
        <v>545</v>
      </c>
      <c r="F426" s="666" t="s">
        <v>1844</v>
      </c>
      <c r="G426" s="665" t="s">
        <v>557</v>
      </c>
      <c r="H426" s="665" t="s">
        <v>1255</v>
      </c>
      <c r="I426" s="665" t="s">
        <v>1255</v>
      </c>
      <c r="J426" s="665" t="s">
        <v>1256</v>
      </c>
      <c r="K426" s="665" t="s">
        <v>1257</v>
      </c>
      <c r="L426" s="667">
        <v>151.55908716586436</v>
      </c>
      <c r="M426" s="667">
        <v>7</v>
      </c>
      <c r="N426" s="668">
        <v>1060.9136101610504</v>
      </c>
    </row>
    <row r="427" spans="1:14" ht="14.4" customHeight="1" x14ac:dyDescent="0.3">
      <c r="A427" s="663" t="s">
        <v>523</v>
      </c>
      <c r="B427" s="664" t="s">
        <v>1838</v>
      </c>
      <c r="C427" s="665" t="s">
        <v>536</v>
      </c>
      <c r="D427" s="666" t="s">
        <v>1841</v>
      </c>
      <c r="E427" s="665" t="s">
        <v>545</v>
      </c>
      <c r="F427" s="666" t="s">
        <v>1844</v>
      </c>
      <c r="G427" s="665" t="s">
        <v>557</v>
      </c>
      <c r="H427" s="665" t="s">
        <v>1771</v>
      </c>
      <c r="I427" s="665" t="s">
        <v>854</v>
      </c>
      <c r="J427" s="665" t="s">
        <v>1772</v>
      </c>
      <c r="K427" s="665"/>
      <c r="L427" s="667">
        <v>45.830127721557119</v>
      </c>
      <c r="M427" s="667">
        <v>11</v>
      </c>
      <c r="N427" s="668">
        <v>504.13140493712831</v>
      </c>
    </row>
    <row r="428" spans="1:14" ht="14.4" customHeight="1" x14ac:dyDescent="0.3">
      <c r="A428" s="663" t="s">
        <v>523</v>
      </c>
      <c r="B428" s="664" t="s">
        <v>1838</v>
      </c>
      <c r="C428" s="665" t="s">
        <v>536</v>
      </c>
      <c r="D428" s="666" t="s">
        <v>1841</v>
      </c>
      <c r="E428" s="665" t="s">
        <v>545</v>
      </c>
      <c r="F428" s="666" t="s">
        <v>1844</v>
      </c>
      <c r="G428" s="665" t="s">
        <v>557</v>
      </c>
      <c r="H428" s="665" t="s">
        <v>1773</v>
      </c>
      <c r="I428" s="665" t="s">
        <v>854</v>
      </c>
      <c r="J428" s="665" t="s">
        <v>1774</v>
      </c>
      <c r="K428" s="665"/>
      <c r="L428" s="667">
        <v>45.829892859889419</v>
      </c>
      <c r="M428" s="667">
        <v>18</v>
      </c>
      <c r="N428" s="668">
        <v>824.93807147800953</v>
      </c>
    </row>
    <row r="429" spans="1:14" ht="14.4" customHeight="1" x14ac:dyDescent="0.3">
      <c r="A429" s="663" t="s">
        <v>523</v>
      </c>
      <c r="B429" s="664" t="s">
        <v>1838</v>
      </c>
      <c r="C429" s="665" t="s">
        <v>536</v>
      </c>
      <c r="D429" s="666" t="s">
        <v>1841</v>
      </c>
      <c r="E429" s="665" t="s">
        <v>545</v>
      </c>
      <c r="F429" s="666" t="s">
        <v>1844</v>
      </c>
      <c r="G429" s="665" t="s">
        <v>557</v>
      </c>
      <c r="H429" s="665" t="s">
        <v>1775</v>
      </c>
      <c r="I429" s="665" t="s">
        <v>854</v>
      </c>
      <c r="J429" s="665" t="s">
        <v>1776</v>
      </c>
      <c r="K429" s="665"/>
      <c r="L429" s="667">
        <v>45.83</v>
      </c>
      <c r="M429" s="667">
        <v>8</v>
      </c>
      <c r="N429" s="668">
        <v>366.64</v>
      </c>
    </row>
    <row r="430" spans="1:14" ht="14.4" customHeight="1" x14ac:dyDescent="0.3">
      <c r="A430" s="663" t="s">
        <v>523</v>
      </c>
      <c r="B430" s="664" t="s">
        <v>1838</v>
      </c>
      <c r="C430" s="665" t="s">
        <v>536</v>
      </c>
      <c r="D430" s="666" t="s">
        <v>1841</v>
      </c>
      <c r="E430" s="665" t="s">
        <v>545</v>
      </c>
      <c r="F430" s="666" t="s">
        <v>1844</v>
      </c>
      <c r="G430" s="665" t="s">
        <v>557</v>
      </c>
      <c r="H430" s="665" t="s">
        <v>1789</v>
      </c>
      <c r="I430" s="665" t="s">
        <v>1789</v>
      </c>
      <c r="J430" s="665" t="s">
        <v>1790</v>
      </c>
      <c r="K430" s="665" t="s">
        <v>1791</v>
      </c>
      <c r="L430" s="667">
        <v>115.71999999999991</v>
      </c>
      <c r="M430" s="667">
        <v>4</v>
      </c>
      <c r="N430" s="668">
        <v>462.87999999999965</v>
      </c>
    </row>
    <row r="431" spans="1:14" ht="14.4" customHeight="1" x14ac:dyDescent="0.3">
      <c r="A431" s="663" t="s">
        <v>523</v>
      </c>
      <c r="B431" s="664" t="s">
        <v>1838</v>
      </c>
      <c r="C431" s="665" t="s">
        <v>536</v>
      </c>
      <c r="D431" s="666" t="s">
        <v>1841</v>
      </c>
      <c r="E431" s="665" t="s">
        <v>545</v>
      </c>
      <c r="F431" s="666" t="s">
        <v>1844</v>
      </c>
      <c r="G431" s="665" t="s">
        <v>557</v>
      </c>
      <c r="H431" s="665" t="s">
        <v>1792</v>
      </c>
      <c r="I431" s="665" t="s">
        <v>1792</v>
      </c>
      <c r="J431" s="665" t="s">
        <v>1793</v>
      </c>
      <c r="K431" s="665" t="s">
        <v>1794</v>
      </c>
      <c r="L431" s="667">
        <v>11.318999999999999</v>
      </c>
      <c r="M431" s="667">
        <v>5</v>
      </c>
      <c r="N431" s="668">
        <v>56.594999999999999</v>
      </c>
    </row>
    <row r="432" spans="1:14" ht="14.4" customHeight="1" x14ac:dyDescent="0.3">
      <c r="A432" s="663" t="s">
        <v>523</v>
      </c>
      <c r="B432" s="664" t="s">
        <v>1838</v>
      </c>
      <c r="C432" s="665" t="s">
        <v>536</v>
      </c>
      <c r="D432" s="666" t="s">
        <v>1841</v>
      </c>
      <c r="E432" s="665" t="s">
        <v>545</v>
      </c>
      <c r="F432" s="666" t="s">
        <v>1844</v>
      </c>
      <c r="G432" s="665" t="s">
        <v>1302</v>
      </c>
      <c r="H432" s="665" t="s">
        <v>1437</v>
      </c>
      <c r="I432" s="665" t="s">
        <v>1437</v>
      </c>
      <c r="J432" s="665" t="s">
        <v>1438</v>
      </c>
      <c r="K432" s="665" t="s">
        <v>1439</v>
      </c>
      <c r="L432" s="667">
        <v>169.04000000000005</v>
      </c>
      <c r="M432" s="667">
        <v>3</v>
      </c>
      <c r="N432" s="668">
        <v>507.12000000000012</v>
      </c>
    </row>
    <row r="433" spans="1:14" ht="14.4" customHeight="1" x14ac:dyDescent="0.3">
      <c r="A433" s="663" t="s">
        <v>523</v>
      </c>
      <c r="B433" s="664" t="s">
        <v>1838</v>
      </c>
      <c r="C433" s="665" t="s">
        <v>536</v>
      </c>
      <c r="D433" s="666" t="s">
        <v>1841</v>
      </c>
      <c r="E433" s="665" t="s">
        <v>1553</v>
      </c>
      <c r="F433" s="666" t="s">
        <v>1847</v>
      </c>
      <c r="G433" s="665" t="s">
        <v>557</v>
      </c>
      <c r="H433" s="665" t="s">
        <v>1560</v>
      </c>
      <c r="I433" s="665" t="s">
        <v>1561</v>
      </c>
      <c r="J433" s="665" t="s">
        <v>1562</v>
      </c>
      <c r="K433" s="665" t="s">
        <v>1563</v>
      </c>
      <c r="L433" s="667">
        <v>51.04</v>
      </c>
      <c r="M433" s="667">
        <v>3</v>
      </c>
      <c r="N433" s="668">
        <v>153.12</v>
      </c>
    </row>
    <row r="434" spans="1:14" ht="14.4" customHeight="1" x14ac:dyDescent="0.3">
      <c r="A434" s="663" t="s">
        <v>523</v>
      </c>
      <c r="B434" s="664" t="s">
        <v>1838</v>
      </c>
      <c r="C434" s="665" t="s">
        <v>536</v>
      </c>
      <c r="D434" s="666" t="s">
        <v>1841</v>
      </c>
      <c r="E434" s="665" t="s">
        <v>1553</v>
      </c>
      <c r="F434" s="666" t="s">
        <v>1847</v>
      </c>
      <c r="G434" s="665" t="s">
        <v>557</v>
      </c>
      <c r="H434" s="665" t="s">
        <v>1617</v>
      </c>
      <c r="I434" s="665" t="s">
        <v>1618</v>
      </c>
      <c r="J434" s="665" t="s">
        <v>1619</v>
      </c>
      <c r="K434" s="665" t="s">
        <v>1620</v>
      </c>
      <c r="L434" s="667">
        <v>53.663191043804439</v>
      </c>
      <c r="M434" s="667">
        <v>3</v>
      </c>
      <c r="N434" s="668">
        <v>160.98957313141332</v>
      </c>
    </row>
    <row r="435" spans="1:14" ht="14.4" customHeight="1" x14ac:dyDescent="0.3">
      <c r="A435" s="663" t="s">
        <v>523</v>
      </c>
      <c r="B435" s="664" t="s">
        <v>1838</v>
      </c>
      <c r="C435" s="665" t="s">
        <v>536</v>
      </c>
      <c r="D435" s="666" t="s">
        <v>1841</v>
      </c>
      <c r="E435" s="665" t="s">
        <v>1553</v>
      </c>
      <c r="F435" s="666" t="s">
        <v>1847</v>
      </c>
      <c r="G435" s="665" t="s">
        <v>1302</v>
      </c>
      <c r="H435" s="665" t="s">
        <v>1795</v>
      </c>
      <c r="I435" s="665" t="s">
        <v>1796</v>
      </c>
      <c r="J435" s="665" t="s">
        <v>1797</v>
      </c>
      <c r="K435" s="665" t="s">
        <v>1798</v>
      </c>
      <c r="L435" s="667">
        <v>83.53</v>
      </c>
      <c r="M435" s="667">
        <v>1</v>
      </c>
      <c r="N435" s="668">
        <v>83.53</v>
      </c>
    </row>
    <row r="436" spans="1:14" ht="14.4" customHeight="1" x14ac:dyDescent="0.3">
      <c r="A436" s="663" t="s">
        <v>523</v>
      </c>
      <c r="B436" s="664" t="s">
        <v>1838</v>
      </c>
      <c r="C436" s="665" t="s">
        <v>539</v>
      </c>
      <c r="D436" s="666" t="s">
        <v>1842</v>
      </c>
      <c r="E436" s="665" t="s">
        <v>545</v>
      </c>
      <c r="F436" s="666" t="s">
        <v>1844</v>
      </c>
      <c r="G436" s="665" t="s">
        <v>557</v>
      </c>
      <c r="H436" s="665" t="s">
        <v>558</v>
      </c>
      <c r="I436" s="665" t="s">
        <v>558</v>
      </c>
      <c r="J436" s="665" t="s">
        <v>559</v>
      </c>
      <c r="K436" s="665" t="s">
        <v>560</v>
      </c>
      <c r="L436" s="667">
        <v>171.60000000000002</v>
      </c>
      <c r="M436" s="667">
        <v>4</v>
      </c>
      <c r="N436" s="668">
        <v>686.40000000000009</v>
      </c>
    </row>
    <row r="437" spans="1:14" ht="14.4" customHeight="1" x14ac:dyDescent="0.3">
      <c r="A437" s="663" t="s">
        <v>523</v>
      </c>
      <c r="B437" s="664" t="s">
        <v>1838</v>
      </c>
      <c r="C437" s="665" t="s">
        <v>539</v>
      </c>
      <c r="D437" s="666" t="s">
        <v>1842</v>
      </c>
      <c r="E437" s="665" t="s">
        <v>545</v>
      </c>
      <c r="F437" s="666" t="s">
        <v>1844</v>
      </c>
      <c r="G437" s="665" t="s">
        <v>557</v>
      </c>
      <c r="H437" s="665" t="s">
        <v>570</v>
      </c>
      <c r="I437" s="665" t="s">
        <v>570</v>
      </c>
      <c r="J437" s="665" t="s">
        <v>559</v>
      </c>
      <c r="K437" s="665" t="s">
        <v>571</v>
      </c>
      <c r="L437" s="667">
        <v>93.499999510222295</v>
      </c>
      <c r="M437" s="667">
        <v>10</v>
      </c>
      <c r="N437" s="668">
        <v>934.99999510222301</v>
      </c>
    </row>
    <row r="438" spans="1:14" ht="14.4" customHeight="1" x14ac:dyDescent="0.3">
      <c r="A438" s="663" t="s">
        <v>523</v>
      </c>
      <c r="B438" s="664" t="s">
        <v>1838</v>
      </c>
      <c r="C438" s="665" t="s">
        <v>539</v>
      </c>
      <c r="D438" s="666" t="s">
        <v>1842</v>
      </c>
      <c r="E438" s="665" t="s">
        <v>545</v>
      </c>
      <c r="F438" s="666" t="s">
        <v>1844</v>
      </c>
      <c r="G438" s="665" t="s">
        <v>557</v>
      </c>
      <c r="H438" s="665" t="s">
        <v>576</v>
      </c>
      <c r="I438" s="665" t="s">
        <v>577</v>
      </c>
      <c r="J438" s="665" t="s">
        <v>578</v>
      </c>
      <c r="K438" s="665" t="s">
        <v>579</v>
      </c>
      <c r="L438" s="667">
        <v>87.03001760276608</v>
      </c>
      <c r="M438" s="667">
        <v>7</v>
      </c>
      <c r="N438" s="668">
        <v>609.21012321936257</v>
      </c>
    </row>
    <row r="439" spans="1:14" ht="14.4" customHeight="1" x14ac:dyDescent="0.3">
      <c r="A439" s="663" t="s">
        <v>523</v>
      </c>
      <c r="B439" s="664" t="s">
        <v>1838</v>
      </c>
      <c r="C439" s="665" t="s">
        <v>539</v>
      </c>
      <c r="D439" s="666" t="s">
        <v>1842</v>
      </c>
      <c r="E439" s="665" t="s">
        <v>545</v>
      </c>
      <c r="F439" s="666" t="s">
        <v>1844</v>
      </c>
      <c r="G439" s="665" t="s">
        <v>557</v>
      </c>
      <c r="H439" s="665" t="s">
        <v>580</v>
      </c>
      <c r="I439" s="665" t="s">
        <v>581</v>
      </c>
      <c r="J439" s="665" t="s">
        <v>582</v>
      </c>
      <c r="K439" s="665" t="s">
        <v>583</v>
      </c>
      <c r="L439" s="667">
        <v>96.82</v>
      </c>
      <c r="M439" s="667">
        <v>1</v>
      </c>
      <c r="N439" s="668">
        <v>96.82</v>
      </c>
    </row>
    <row r="440" spans="1:14" ht="14.4" customHeight="1" x14ac:dyDescent="0.3">
      <c r="A440" s="663" t="s">
        <v>523</v>
      </c>
      <c r="B440" s="664" t="s">
        <v>1838</v>
      </c>
      <c r="C440" s="665" t="s">
        <v>539</v>
      </c>
      <c r="D440" s="666" t="s">
        <v>1842</v>
      </c>
      <c r="E440" s="665" t="s">
        <v>545</v>
      </c>
      <c r="F440" s="666" t="s">
        <v>1844</v>
      </c>
      <c r="G440" s="665" t="s">
        <v>557</v>
      </c>
      <c r="H440" s="665" t="s">
        <v>584</v>
      </c>
      <c r="I440" s="665" t="s">
        <v>585</v>
      </c>
      <c r="J440" s="665" t="s">
        <v>586</v>
      </c>
      <c r="K440" s="665" t="s">
        <v>587</v>
      </c>
      <c r="L440" s="667">
        <v>167.61</v>
      </c>
      <c r="M440" s="667">
        <v>6</v>
      </c>
      <c r="N440" s="668">
        <v>1005.6600000000001</v>
      </c>
    </row>
    <row r="441" spans="1:14" ht="14.4" customHeight="1" x14ac:dyDescent="0.3">
      <c r="A441" s="663" t="s">
        <v>523</v>
      </c>
      <c r="B441" s="664" t="s">
        <v>1838</v>
      </c>
      <c r="C441" s="665" t="s">
        <v>539</v>
      </c>
      <c r="D441" s="666" t="s">
        <v>1842</v>
      </c>
      <c r="E441" s="665" t="s">
        <v>545</v>
      </c>
      <c r="F441" s="666" t="s">
        <v>1844</v>
      </c>
      <c r="G441" s="665" t="s">
        <v>557</v>
      </c>
      <c r="H441" s="665" t="s">
        <v>1799</v>
      </c>
      <c r="I441" s="665" t="s">
        <v>1800</v>
      </c>
      <c r="J441" s="665" t="s">
        <v>1801</v>
      </c>
      <c r="K441" s="665" t="s">
        <v>1802</v>
      </c>
      <c r="L441" s="667">
        <v>57.619999999999976</v>
      </c>
      <c r="M441" s="667">
        <v>1</v>
      </c>
      <c r="N441" s="668">
        <v>57.619999999999976</v>
      </c>
    </row>
    <row r="442" spans="1:14" ht="14.4" customHeight="1" x14ac:dyDescent="0.3">
      <c r="A442" s="663" t="s">
        <v>523</v>
      </c>
      <c r="B442" s="664" t="s">
        <v>1838</v>
      </c>
      <c r="C442" s="665" t="s">
        <v>539</v>
      </c>
      <c r="D442" s="666" t="s">
        <v>1842</v>
      </c>
      <c r="E442" s="665" t="s">
        <v>545</v>
      </c>
      <c r="F442" s="666" t="s">
        <v>1844</v>
      </c>
      <c r="G442" s="665" t="s">
        <v>557</v>
      </c>
      <c r="H442" s="665" t="s">
        <v>740</v>
      </c>
      <c r="I442" s="665" t="s">
        <v>741</v>
      </c>
      <c r="J442" s="665" t="s">
        <v>742</v>
      </c>
      <c r="K442" s="665" t="s">
        <v>743</v>
      </c>
      <c r="L442" s="667">
        <v>74.869734353471344</v>
      </c>
      <c r="M442" s="667">
        <v>2</v>
      </c>
      <c r="N442" s="668">
        <v>149.73946870694269</v>
      </c>
    </row>
    <row r="443" spans="1:14" ht="14.4" customHeight="1" x14ac:dyDescent="0.3">
      <c r="A443" s="663" t="s">
        <v>523</v>
      </c>
      <c r="B443" s="664" t="s">
        <v>1838</v>
      </c>
      <c r="C443" s="665" t="s">
        <v>539</v>
      </c>
      <c r="D443" s="666" t="s">
        <v>1842</v>
      </c>
      <c r="E443" s="665" t="s">
        <v>545</v>
      </c>
      <c r="F443" s="666" t="s">
        <v>1844</v>
      </c>
      <c r="G443" s="665" t="s">
        <v>557</v>
      </c>
      <c r="H443" s="665" t="s">
        <v>744</v>
      </c>
      <c r="I443" s="665" t="s">
        <v>745</v>
      </c>
      <c r="J443" s="665" t="s">
        <v>746</v>
      </c>
      <c r="K443" s="665" t="s">
        <v>747</v>
      </c>
      <c r="L443" s="667">
        <v>117.41000000000004</v>
      </c>
      <c r="M443" s="667">
        <v>5</v>
      </c>
      <c r="N443" s="668">
        <v>587.05000000000018</v>
      </c>
    </row>
    <row r="444" spans="1:14" ht="14.4" customHeight="1" x14ac:dyDescent="0.3">
      <c r="A444" s="663" t="s">
        <v>523</v>
      </c>
      <c r="B444" s="664" t="s">
        <v>1838</v>
      </c>
      <c r="C444" s="665" t="s">
        <v>539</v>
      </c>
      <c r="D444" s="666" t="s">
        <v>1842</v>
      </c>
      <c r="E444" s="665" t="s">
        <v>545</v>
      </c>
      <c r="F444" s="666" t="s">
        <v>1844</v>
      </c>
      <c r="G444" s="665" t="s">
        <v>557</v>
      </c>
      <c r="H444" s="665" t="s">
        <v>756</v>
      </c>
      <c r="I444" s="665" t="s">
        <v>757</v>
      </c>
      <c r="J444" s="665" t="s">
        <v>758</v>
      </c>
      <c r="K444" s="665" t="s">
        <v>759</v>
      </c>
      <c r="L444" s="667">
        <v>60.669999999999995</v>
      </c>
      <c r="M444" s="667">
        <v>2</v>
      </c>
      <c r="N444" s="668">
        <v>121.33999999999999</v>
      </c>
    </row>
    <row r="445" spans="1:14" ht="14.4" customHeight="1" x14ac:dyDescent="0.3">
      <c r="A445" s="663" t="s">
        <v>523</v>
      </c>
      <c r="B445" s="664" t="s">
        <v>1838</v>
      </c>
      <c r="C445" s="665" t="s">
        <v>539</v>
      </c>
      <c r="D445" s="666" t="s">
        <v>1842</v>
      </c>
      <c r="E445" s="665" t="s">
        <v>545</v>
      </c>
      <c r="F445" s="666" t="s">
        <v>1844</v>
      </c>
      <c r="G445" s="665" t="s">
        <v>557</v>
      </c>
      <c r="H445" s="665" t="s">
        <v>846</v>
      </c>
      <c r="I445" s="665" t="s">
        <v>847</v>
      </c>
      <c r="J445" s="665" t="s">
        <v>836</v>
      </c>
      <c r="K445" s="665" t="s">
        <v>848</v>
      </c>
      <c r="L445" s="667">
        <v>27.670000000000012</v>
      </c>
      <c r="M445" s="667">
        <v>4</v>
      </c>
      <c r="N445" s="668">
        <v>110.68000000000005</v>
      </c>
    </row>
    <row r="446" spans="1:14" ht="14.4" customHeight="1" x14ac:dyDescent="0.3">
      <c r="A446" s="663" t="s">
        <v>523</v>
      </c>
      <c r="B446" s="664" t="s">
        <v>1838</v>
      </c>
      <c r="C446" s="665" t="s">
        <v>539</v>
      </c>
      <c r="D446" s="666" t="s">
        <v>1842</v>
      </c>
      <c r="E446" s="665" t="s">
        <v>545</v>
      </c>
      <c r="F446" s="666" t="s">
        <v>1844</v>
      </c>
      <c r="G446" s="665" t="s">
        <v>557</v>
      </c>
      <c r="H446" s="665" t="s">
        <v>1803</v>
      </c>
      <c r="I446" s="665" t="s">
        <v>1804</v>
      </c>
      <c r="J446" s="665" t="s">
        <v>1805</v>
      </c>
      <c r="K446" s="665"/>
      <c r="L446" s="667">
        <v>419.67992169244826</v>
      </c>
      <c r="M446" s="667">
        <v>3</v>
      </c>
      <c r="N446" s="668">
        <v>1259.0397650773448</v>
      </c>
    </row>
    <row r="447" spans="1:14" ht="14.4" customHeight="1" x14ac:dyDescent="0.3">
      <c r="A447" s="663" t="s">
        <v>523</v>
      </c>
      <c r="B447" s="664" t="s">
        <v>1838</v>
      </c>
      <c r="C447" s="665" t="s">
        <v>539</v>
      </c>
      <c r="D447" s="666" t="s">
        <v>1842</v>
      </c>
      <c r="E447" s="665" t="s">
        <v>545</v>
      </c>
      <c r="F447" s="666" t="s">
        <v>1844</v>
      </c>
      <c r="G447" s="665" t="s">
        <v>557</v>
      </c>
      <c r="H447" s="665" t="s">
        <v>911</v>
      </c>
      <c r="I447" s="665" t="s">
        <v>912</v>
      </c>
      <c r="J447" s="665" t="s">
        <v>913</v>
      </c>
      <c r="K447" s="665" t="s">
        <v>914</v>
      </c>
      <c r="L447" s="667">
        <v>188.88</v>
      </c>
      <c r="M447" s="667">
        <v>2</v>
      </c>
      <c r="N447" s="668">
        <v>377.76</v>
      </c>
    </row>
    <row r="448" spans="1:14" ht="14.4" customHeight="1" x14ac:dyDescent="0.3">
      <c r="A448" s="663" t="s">
        <v>523</v>
      </c>
      <c r="B448" s="664" t="s">
        <v>1838</v>
      </c>
      <c r="C448" s="665" t="s">
        <v>539</v>
      </c>
      <c r="D448" s="666" t="s">
        <v>1842</v>
      </c>
      <c r="E448" s="665" t="s">
        <v>545</v>
      </c>
      <c r="F448" s="666" t="s">
        <v>1844</v>
      </c>
      <c r="G448" s="665" t="s">
        <v>557</v>
      </c>
      <c r="H448" s="665" t="s">
        <v>968</v>
      </c>
      <c r="I448" s="665" t="s">
        <v>969</v>
      </c>
      <c r="J448" s="665" t="s">
        <v>586</v>
      </c>
      <c r="K448" s="665" t="s">
        <v>970</v>
      </c>
      <c r="L448" s="667">
        <v>69.540625000000006</v>
      </c>
      <c r="M448" s="667">
        <v>16</v>
      </c>
      <c r="N448" s="668">
        <v>1112.6500000000001</v>
      </c>
    </row>
    <row r="449" spans="1:14" ht="14.4" customHeight="1" x14ac:dyDescent="0.3">
      <c r="A449" s="663" t="s">
        <v>523</v>
      </c>
      <c r="B449" s="664" t="s">
        <v>1838</v>
      </c>
      <c r="C449" s="665" t="s">
        <v>539</v>
      </c>
      <c r="D449" s="666" t="s">
        <v>1842</v>
      </c>
      <c r="E449" s="665" t="s">
        <v>545</v>
      </c>
      <c r="F449" s="666" t="s">
        <v>1844</v>
      </c>
      <c r="G449" s="665" t="s">
        <v>557</v>
      </c>
      <c r="H449" s="665" t="s">
        <v>971</v>
      </c>
      <c r="I449" s="665" t="s">
        <v>972</v>
      </c>
      <c r="J449" s="665" t="s">
        <v>973</v>
      </c>
      <c r="K449" s="665" t="s">
        <v>611</v>
      </c>
      <c r="L449" s="667">
        <v>41.930000000000014</v>
      </c>
      <c r="M449" s="667">
        <v>3</v>
      </c>
      <c r="N449" s="668">
        <v>125.79000000000005</v>
      </c>
    </row>
    <row r="450" spans="1:14" ht="14.4" customHeight="1" x14ac:dyDescent="0.3">
      <c r="A450" s="663" t="s">
        <v>523</v>
      </c>
      <c r="B450" s="664" t="s">
        <v>1838</v>
      </c>
      <c r="C450" s="665" t="s">
        <v>539</v>
      </c>
      <c r="D450" s="666" t="s">
        <v>1842</v>
      </c>
      <c r="E450" s="665" t="s">
        <v>545</v>
      </c>
      <c r="F450" s="666" t="s">
        <v>1844</v>
      </c>
      <c r="G450" s="665" t="s">
        <v>557</v>
      </c>
      <c r="H450" s="665" t="s">
        <v>990</v>
      </c>
      <c r="I450" s="665" t="s">
        <v>991</v>
      </c>
      <c r="J450" s="665" t="s">
        <v>992</v>
      </c>
      <c r="K450" s="665" t="s">
        <v>993</v>
      </c>
      <c r="L450" s="667">
        <v>152.18344413434295</v>
      </c>
      <c r="M450" s="667">
        <v>385</v>
      </c>
      <c r="N450" s="668">
        <v>58590.62599172203</v>
      </c>
    </row>
    <row r="451" spans="1:14" ht="14.4" customHeight="1" x14ac:dyDescent="0.3">
      <c r="A451" s="663" t="s">
        <v>523</v>
      </c>
      <c r="B451" s="664" t="s">
        <v>1838</v>
      </c>
      <c r="C451" s="665" t="s">
        <v>539</v>
      </c>
      <c r="D451" s="666" t="s">
        <v>1842</v>
      </c>
      <c r="E451" s="665" t="s">
        <v>545</v>
      </c>
      <c r="F451" s="666" t="s">
        <v>1844</v>
      </c>
      <c r="G451" s="665" t="s">
        <v>557</v>
      </c>
      <c r="H451" s="665" t="s">
        <v>1806</v>
      </c>
      <c r="I451" s="665" t="s">
        <v>854</v>
      </c>
      <c r="J451" s="665" t="s">
        <v>1807</v>
      </c>
      <c r="K451" s="665"/>
      <c r="L451" s="667">
        <v>352.95853175561945</v>
      </c>
      <c r="M451" s="667">
        <v>21</v>
      </c>
      <c r="N451" s="668">
        <v>7412.1291668680087</v>
      </c>
    </row>
    <row r="452" spans="1:14" ht="14.4" customHeight="1" x14ac:dyDescent="0.3">
      <c r="A452" s="663" t="s">
        <v>523</v>
      </c>
      <c r="B452" s="664" t="s">
        <v>1838</v>
      </c>
      <c r="C452" s="665" t="s">
        <v>539</v>
      </c>
      <c r="D452" s="666" t="s">
        <v>1842</v>
      </c>
      <c r="E452" s="665" t="s">
        <v>545</v>
      </c>
      <c r="F452" s="666" t="s">
        <v>1844</v>
      </c>
      <c r="G452" s="665" t="s">
        <v>557</v>
      </c>
      <c r="H452" s="665" t="s">
        <v>1808</v>
      </c>
      <c r="I452" s="665" t="s">
        <v>854</v>
      </c>
      <c r="J452" s="665" t="s">
        <v>1809</v>
      </c>
      <c r="K452" s="665"/>
      <c r="L452" s="667">
        <v>271.57473237976342</v>
      </c>
      <c r="M452" s="667">
        <v>4</v>
      </c>
      <c r="N452" s="668">
        <v>1086.2989295190537</v>
      </c>
    </row>
    <row r="453" spans="1:14" ht="14.4" customHeight="1" x14ac:dyDescent="0.3">
      <c r="A453" s="663" t="s">
        <v>523</v>
      </c>
      <c r="B453" s="664" t="s">
        <v>1838</v>
      </c>
      <c r="C453" s="665" t="s">
        <v>539</v>
      </c>
      <c r="D453" s="666" t="s">
        <v>1842</v>
      </c>
      <c r="E453" s="665" t="s">
        <v>545</v>
      </c>
      <c r="F453" s="666" t="s">
        <v>1844</v>
      </c>
      <c r="G453" s="665" t="s">
        <v>557</v>
      </c>
      <c r="H453" s="665" t="s">
        <v>1016</v>
      </c>
      <c r="I453" s="665" t="s">
        <v>1017</v>
      </c>
      <c r="J453" s="665" t="s">
        <v>1018</v>
      </c>
      <c r="K453" s="665" t="s">
        <v>1019</v>
      </c>
      <c r="L453" s="667">
        <v>135.0968892996201</v>
      </c>
      <c r="M453" s="667">
        <v>22</v>
      </c>
      <c r="N453" s="668">
        <v>2972.131564591642</v>
      </c>
    </row>
    <row r="454" spans="1:14" ht="14.4" customHeight="1" x14ac:dyDescent="0.3">
      <c r="A454" s="663" t="s">
        <v>523</v>
      </c>
      <c r="B454" s="664" t="s">
        <v>1838</v>
      </c>
      <c r="C454" s="665" t="s">
        <v>539</v>
      </c>
      <c r="D454" s="666" t="s">
        <v>1842</v>
      </c>
      <c r="E454" s="665" t="s">
        <v>545</v>
      </c>
      <c r="F454" s="666" t="s">
        <v>1844</v>
      </c>
      <c r="G454" s="665" t="s">
        <v>557</v>
      </c>
      <c r="H454" s="665" t="s">
        <v>1034</v>
      </c>
      <c r="I454" s="665" t="s">
        <v>854</v>
      </c>
      <c r="J454" s="665" t="s">
        <v>1035</v>
      </c>
      <c r="K454" s="665" t="s">
        <v>1036</v>
      </c>
      <c r="L454" s="667">
        <v>23.700477220536722</v>
      </c>
      <c r="M454" s="667">
        <v>498</v>
      </c>
      <c r="N454" s="668">
        <v>11802.837655827288</v>
      </c>
    </row>
    <row r="455" spans="1:14" ht="14.4" customHeight="1" x14ac:dyDescent="0.3">
      <c r="A455" s="663" t="s">
        <v>523</v>
      </c>
      <c r="B455" s="664" t="s">
        <v>1838</v>
      </c>
      <c r="C455" s="665" t="s">
        <v>539</v>
      </c>
      <c r="D455" s="666" t="s">
        <v>1842</v>
      </c>
      <c r="E455" s="665" t="s">
        <v>545</v>
      </c>
      <c r="F455" s="666" t="s">
        <v>1844</v>
      </c>
      <c r="G455" s="665" t="s">
        <v>557</v>
      </c>
      <c r="H455" s="665" t="s">
        <v>1071</v>
      </c>
      <c r="I455" s="665" t="s">
        <v>854</v>
      </c>
      <c r="J455" s="665" t="s">
        <v>1072</v>
      </c>
      <c r="K455" s="665" t="s">
        <v>1073</v>
      </c>
      <c r="L455" s="667">
        <v>199.67173299298219</v>
      </c>
      <c r="M455" s="667">
        <v>13</v>
      </c>
      <c r="N455" s="668">
        <v>2595.7325289087685</v>
      </c>
    </row>
    <row r="456" spans="1:14" ht="14.4" customHeight="1" x14ac:dyDescent="0.3">
      <c r="A456" s="663" t="s">
        <v>523</v>
      </c>
      <c r="B456" s="664" t="s">
        <v>1838</v>
      </c>
      <c r="C456" s="665" t="s">
        <v>539</v>
      </c>
      <c r="D456" s="666" t="s">
        <v>1842</v>
      </c>
      <c r="E456" s="665" t="s">
        <v>545</v>
      </c>
      <c r="F456" s="666" t="s">
        <v>1844</v>
      </c>
      <c r="G456" s="665" t="s">
        <v>557</v>
      </c>
      <c r="H456" s="665" t="s">
        <v>1810</v>
      </c>
      <c r="I456" s="665" t="s">
        <v>854</v>
      </c>
      <c r="J456" s="665" t="s">
        <v>1811</v>
      </c>
      <c r="K456" s="665"/>
      <c r="L456" s="667">
        <v>61.814375390926948</v>
      </c>
      <c r="M456" s="667">
        <v>3</v>
      </c>
      <c r="N456" s="668">
        <v>185.44312617278084</v>
      </c>
    </row>
    <row r="457" spans="1:14" ht="14.4" customHeight="1" x14ac:dyDescent="0.3">
      <c r="A457" s="663" t="s">
        <v>523</v>
      </c>
      <c r="B457" s="664" t="s">
        <v>1838</v>
      </c>
      <c r="C457" s="665" t="s">
        <v>539</v>
      </c>
      <c r="D457" s="666" t="s">
        <v>1842</v>
      </c>
      <c r="E457" s="665" t="s">
        <v>545</v>
      </c>
      <c r="F457" s="666" t="s">
        <v>1844</v>
      </c>
      <c r="G457" s="665" t="s">
        <v>557</v>
      </c>
      <c r="H457" s="665" t="s">
        <v>1812</v>
      </c>
      <c r="I457" s="665" t="s">
        <v>854</v>
      </c>
      <c r="J457" s="665" t="s">
        <v>1813</v>
      </c>
      <c r="K457" s="665" t="s">
        <v>1814</v>
      </c>
      <c r="L457" s="667">
        <v>47.149436830660832</v>
      </c>
      <c r="M457" s="667">
        <v>2</v>
      </c>
      <c r="N457" s="668">
        <v>94.298873661321664</v>
      </c>
    </row>
    <row r="458" spans="1:14" ht="14.4" customHeight="1" x14ac:dyDescent="0.3">
      <c r="A458" s="663" t="s">
        <v>523</v>
      </c>
      <c r="B458" s="664" t="s">
        <v>1838</v>
      </c>
      <c r="C458" s="665" t="s">
        <v>539</v>
      </c>
      <c r="D458" s="666" t="s">
        <v>1842</v>
      </c>
      <c r="E458" s="665" t="s">
        <v>545</v>
      </c>
      <c r="F458" s="666" t="s">
        <v>1844</v>
      </c>
      <c r="G458" s="665" t="s">
        <v>557</v>
      </c>
      <c r="H458" s="665" t="s">
        <v>1110</v>
      </c>
      <c r="I458" s="665" t="s">
        <v>1111</v>
      </c>
      <c r="J458" s="665" t="s">
        <v>1112</v>
      </c>
      <c r="K458" s="665" t="s">
        <v>1113</v>
      </c>
      <c r="L458" s="667">
        <v>53.887142857142848</v>
      </c>
      <c r="M458" s="667">
        <v>14</v>
      </c>
      <c r="N458" s="668">
        <v>754.41999999999985</v>
      </c>
    </row>
    <row r="459" spans="1:14" ht="14.4" customHeight="1" x14ac:dyDescent="0.3">
      <c r="A459" s="663" t="s">
        <v>523</v>
      </c>
      <c r="B459" s="664" t="s">
        <v>1838</v>
      </c>
      <c r="C459" s="665" t="s">
        <v>539</v>
      </c>
      <c r="D459" s="666" t="s">
        <v>1842</v>
      </c>
      <c r="E459" s="665" t="s">
        <v>545</v>
      </c>
      <c r="F459" s="666" t="s">
        <v>1844</v>
      </c>
      <c r="G459" s="665" t="s">
        <v>557</v>
      </c>
      <c r="H459" s="665" t="s">
        <v>1815</v>
      </c>
      <c r="I459" s="665" t="s">
        <v>854</v>
      </c>
      <c r="J459" s="665" t="s">
        <v>1816</v>
      </c>
      <c r="K459" s="665"/>
      <c r="L459" s="667">
        <v>144.61448043734359</v>
      </c>
      <c r="M459" s="667">
        <v>15</v>
      </c>
      <c r="N459" s="668">
        <v>2169.217206560154</v>
      </c>
    </row>
    <row r="460" spans="1:14" ht="14.4" customHeight="1" x14ac:dyDescent="0.3">
      <c r="A460" s="663" t="s">
        <v>523</v>
      </c>
      <c r="B460" s="664" t="s">
        <v>1838</v>
      </c>
      <c r="C460" s="665" t="s">
        <v>539</v>
      </c>
      <c r="D460" s="666" t="s">
        <v>1842</v>
      </c>
      <c r="E460" s="665" t="s">
        <v>545</v>
      </c>
      <c r="F460" s="666" t="s">
        <v>1844</v>
      </c>
      <c r="G460" s="665" t="s">
        <v>557</v>
      </c>
      <c r="H460" s="665" t="s">
        <v>1817</v>
      </c>
      <c r="I460" s="665" t="s">
        <v>1818</v>
      </c>
      <c r="J460" s="665" t="s">
        <v>1819</v>
      </c>
      <c r="K460" s="665" t="s">
        <v>1820</v>
      </c>
      <c r="L460" s="667">
        <v>83.13000000000001</v>
      </c>
      <c r="M460" s="667">
        <v>1</v>
      </c>
      <c r="N460" s="668">
        <v>83.13000000000001</v>
      </c>
    </row>
    <row r="461" spans="1:14" ht="14.4" customHeight="1" x14ac:dyDescent="0.3">
      <c r="A461" s="663" t="s">
        <v>523</v>
      </c>
      <c r="B461" s="664" t="s">
        <v>1838</v>
      </c>
      <c r="C461" s="665" t="s">
        <v>539</v>
      </c>
      <c r="D461" s="666" t="s">
        <v>1842</v>
      </c>
      <c r="E461" s="665" t="s">
        <v>545</v>
      </c>
      <c r="F461" s="666" t="s">
        <v>1844</v>
      </c>
      <c r="G461" s="665" t="s">
        <v>557</v>
      </c>
      <c r="H461" s="665" t="s">
        <v>1821</v>
      </c>
      <c r="I461" s="665" t="s">
        <v>1822</v>
      </c>
      <c r="J461" s="665" t="s">
        <v>1823</v>
      </c>
      <c r="K461" s="665" t="s">
        <v>1824</v>
      </c>
      <c r="L461" s="667">
        <v>111.85999999999997</v>
      </c>
      <c r="M461" s="667">
        <v>1</v>
      </c>
      <c r="N461" s="668">
        <v>111.85999999999997</v>
      </c>
    </row>
    <row r="462" spans="1:14" ht="14.4" customHeight="1" x14ac:dyDescent="0.3">
      <c r="A462" s="663" t="s">
        <v>523</v>
      </c>
      <c r="B462" s="664" t="s">
        <v>1838</v>
      </c>
      <c r="C462" s="665" t="s">
        <v>539</v>
      </c>
      <c r="D462" s="666" t="s">
        <v>1842</v>
      </c>
      <c r="E462" s="665" t="s">
        <v>545</v>
      </c>
      <c r="F462" s="666" t="s">
        <v>1844</v>
      </c>
      <c r="G462" s="665" t="s">
        <v>557</v>
      </c>
      <c r="H462" s="665" t="s">
        <v>1825</v>
      </c>
      <c r="I462" s="665" t="s">
        <v>854</v>
      </c>
      <c r="J462" s="665" t="s">
        <v>1826</v>
      </c>
      <c r="K462" s="665"/>
      <c r="L462" s="667">
        <v>139.29580758717901</v>
      </c>
      <c r="M462" s="667">
        <v>5</v>
      </c>
      <c r="N462" s="668">
        <v>696.47903793589501</v>
      </c>
    </row>
    <row r="463" spans="1:14" ht="14.4" customHeight="1" x14ac:dyDescent="0.3">
      <c r="A463" s="663" t="s">
        <v>523</v>
      </c>
      <c r="B463" s="664" t="s">
        <v>1838</v>
      </c>
      <c r="C463" s="665" t="s">
        <v>539</v>
      </c>
      <c r="D463" s="666" t="s">
        <v>1842</v>
      </c>
      <c r="E463" s="665" t="s">
        <v>545</v>
      </c>
      <c r="F463" s="666" t="s">
        <v>1844</v>
      </c>
      <c r="G463" s="665" t="s">
        <v>557</v>
      </c>
      <c r="H463" s="665" t="s">
        <v>1154</v>
      </c>
      <c r="I463" s="665" t="s">
        <v>1155</v>
      </c>
      <c r="J463" s="665" t="s">
        <v>1156</v>
      </c>
      <c r="K463" s="665" t="s">
        <v>1157</v>
      </c>
      <c r="L463" s="667">
        <v>69.37899272447747</v>
      </c>
      <c r="M463" s="667">
        <v>13</v>
      </c>
      <c r="N463" s="668">
        <v>901.92690541820707</v>
      </c>
    </row>
    <row r="464" spans="1:14" ht="14.4" customHeight="1" x14ac:dyDescent="0.3">
      <c r="A464" s="663" t="s">
        <v>523</v>
      </c>
      <c r="B464" s="664" t="s">
        <v>1838</v>
      </c>
      <c r="C464" s="665" t="s">
        <v>539</v>
      </c>
      <c r="D464" s="666" t="s">
        <v>1842</v>
      </c>
      <c r="E464" s="665" t="s">
        <v>545</v>
      </c>
      <c r="F464" s="666" t="s">
        <v>1844</v>
      </c>
      <c r="G464" s="665" t="s">
        <v>557</v>
      </c>
      <c r="H464" s="665" t="s">
        <v>1827</v>
      </c>
      <c r="I464" s="665" t="s">
        <v>854</v>
      </c>
      <c r="J464" s="665" t="s">
        <v>1828</v>
      </c>
      <c r="K464" s="665" t="s">
        <v>1829</v>
      </c>
      <c r="L464" s="667">
        <v>75.02</v>
      </c>
      <c r="M464" s="667">
        <v>1</v>
      </c>
      <c r="N464" s="668">
        <v>75.02</v>
      </c>
    </row>
    <row r="465" spans="1:14" ht="14.4" customHeight="1" x14ac:dyDescent="0.3">
      <c r="A465" s="663" t="s">
        <v>523</v>
      </c>
      <c r="B465" s="664" t="s">
        <v>1838</v>
      </c>
      <c r="C465" s="665" t="s">
        <v>539</v>
      </c>
      <c r="D465" s="666" t="s">
        <v>1842</v>
      </c>
      <c r="E465" s="665" t="s">
        <v>545</v>
      </c>
      <c r="F465" s="666" t="s">
        <v>1844</v>
      </c>
      <c r="G465" s="665" t="s">
        <v>557</v>
      </c>
      <c r="H465" s="665" t="s">
        <v>1177</v>
      </c>
      <c r="I465" s="665" t="s">
        <v>1178</v>
      </c>
      <c r="J465" s="665" t="s">
        <v>555</v>
      </c>
      <c r="K465" s="665" t="s">
        <v>1179</v>
      </c>
      <c r="L465" s="667">
        <v>107.32999999999996</v>
      </c>
      <c r="M465" s="667">
        <v>2</v>
      </c>
      <c r="N465" s="668">
        <v>214.65999999999991</v>
      </c>
    </row>
    <row r="466" spans="1:14" ht="14.4" customHeight="1" x14ac:dyDescent="0.3">
      <c r="A466" s="663" t="s">
        <v>523</v>
      </c>
      <c r="B466" s="664" t="s">
        <v>1838</v>
      </c>
      <c r="C466" s="665" t="s">
        <v>539</v>
      </c>
      <c r="D466" s="666" t="s">
        <v>1842</v>
      </c>
      <c r="E466" s="665" t="s">
        <v>545</v>
      </c>
      <c r="F466" s="666" t="s">
        <v>1844</v>
      </c>
      <c r="G466" s="665" t="s">
        <v>557</v>
      </c>
      <c r="H466" s="665" t="s">
        <v>1212</v>
      </c>
      <c r="I466" s="665" t="s">
        <v>1213</v>
      </c>
      <c r="J466" s="665" t="s">
        <v>1214</v>
      </c>
      <c r="K466" s="665" t="s">
        <v>1215</v>
      </c>
      <c r="L466" s="667">
        <v>192.04999999999995</v>
      </c>
      <c r="M466" s="667">
        <v>2</v>
      </c>
      <c r="N466" s="668">
        <v>384.09999999999991</v>
      </c>
    </row>
    <row r="467" spans="1:14" ht="14.4" customHeight="1" x14ac:dyDescent="0.3">
      <c r="A467" s="663" t="s">
        <v>523</v>
      </c>
      <c r="B467" s="664" t="s">
        <v>1838</v>
      </c>
      <c r="C467" s="665" t="s">
        <v>539</v>
      </c>
      <c r="D467" s="666" t="s">
        <v>1842</v>
      </c>
      <c r="E467" s="665" t="s">
        <v>545</v>
      </c>
      <c r="F467" s="666" t="s">
        <v>1844</v>
      </c>
      <c r="G467" s="665" t="s">
        <v>557</v>
      </c>
      <c r="H467" s="665" t="s">
        <v>1216</v>
      </c>
      <c r="I467" s="665" t="s">
        <v>854</v>
      </c>
      <c r="J467" s="665" t="s">
        <v>1217</v>
      </c>
      <c r="K467" s="665"/>
      <c r="L467" s="667">
        <v>82.096407323478829</v>
      </c>
      <c r="M467" s="667">
        <v>23</v>
      </c>
      <c r="N467" s="668">
        <v>1888.2173684400132</v>
      </c>
    </row>
    <row r="468" spans="1:14" ht="14.4" customHeight="1" x14ac:dyDescent="0.3">
      <c r="A468" s="663" t="s">
        <v>523</v>
      </c>
      <c r="B468" s="664" t="s">
        <v>1838</v>
      </c>
      <c r="C468" s="665" t="s">
        <v>539</v>
      </c>
      <c r="D468" s="666" t="s">
        <v>1842</v>
      </c>
      <c r="E468" s="665" t="s">
        <v>545</v>
      </c>
      <c r="F468" s="666" t="s">
        <v>1844</v>
      </c>
      <c r="G468" s="665" t="s">
        <v>557</v>
      </c>
      <c r="H468" s="665" t="s">
        <v>1830</v>
      </c>
      <c r="I468" s="665" t="s">
        <v>601</v>
      </c>
      <c r="J468" s="665" t="s">
        <v>1831</v>
      </c>
      <c r="K468" s="665" t="s">
        <v>1832</v>
      </c>
      <c r="L468" s="667">
        <v>111.52260326412872</v>
      </c>
      <c r="M468" s="667">
        <v>8</v>
      </c>
      <c r="N468" s="668">
        <v>892.18082611302975</v>
      </c>
    </row>
    <row r="469" spans="1:14" ht="14.4" customHeight="1" x14ac:dyDescent="0.3">
      <c r="A469" s="663" t="s">
        <v>523</v>
      </c>
      <c r="B469" s="664" t="s">
        <v>1838</v>
      </c>
      <c r="C469" s="665" t="s">
        <v>539</v>
      </c>
      <c r="D469" s="666" t="s">
        <v>1842</v>
      </c>
      <c r="E469" s="665" t="s">
        <v>545</v>
      </c>
      <c r="F469" s="666" t="s">
        <v>1844</v>
      </c>
      <c r="G469" s="665" t="s">
        <v>557</v>
      </c>
      <c r="H469" s="665" t="s">
        <v>1231</v>
      </c>
      <c r="I469" s="665" t="s">
        <v>854</v>
      </c>
      <c r="J469" s="665" t="s">
        <v>1232</v>
      </c>
      <c r="K469" s="665"/>
      <c r="L469" s="667">
        <v>70.419999345469492</v>
      </c>
      <c r="M469" s="667">
        <v>13</v>
      </c>
      <c r="N469" s="668">
        <v>915.45999149110332</v>
      </c>
    </row>
    <row r="470" spans="1:14" ht="14.4" customHeight="1" x14ac:dyDescent="0.3">
      <c r="A470" s="663" t="s">
        <v>523</v>
      </c>
      <c r="B470" s="664" t="s">
        <v>1838</v>
      </c>
      <c r="C470" s="665" t="s">
        <v>539</v>
      </c>
      <c r="D470" s="666" t="s">
        <v>1842</v>
      </c>
      <c r="E470" s="665" t="s">
        <v>545</v>
      </c>
      <c r="F470" s="666" t="s">
        <v>1844</v>
      </c>
      <c r="G470" s="665" t="s">
        <v>557</v>
      </c>
      <c r="H470" s="665" t="s">
        <v>1833</v>
      </c>
      <c r="I470" s="665" t="s">
        <v>854</v>
      </c>
      <c r="J470" s="665" t="s">
        <v>1834</v>
      </c>
      <c r="K470" s="665" t="s">
        <v>1835</v>
      </c>
      <c r="L470" s="667">
        <v>42.380818647602382</v>
      </c>
      <c r="M470" s="667">
        <v>1</v>
      </c>
      <c r="N470" s="668">
        <v>42.380818647602382</v>
      </c>
    </row>
    <row r="471" spans="1:14" ht="14.4" customHeight="1" x14ac:dyDescent="0.3">
      <c r="A471" s="663" t="s">
        <v>523</v>
      </c>
      <c r="B471" s="664" t="s">
        <v>1838</v>
      </c>
      <c r="C471" s="665" t="s">
        <v>539</v>
      </c>
      <c r="D471" s="666" t="s">
        <v>1842</v>
      </c>
      <c r="E471" s="665" t="s">
        <v>545</v>
      </c>
      <c r="F471" s="666" t="s">
        <v>1844</v>
      </c>
      <c r="G471" s="665" t="s">
        <v>557</v>
      </c>
      <c r="H471" s="665" t="s">
        <v>1250</v>
      </c>
      <c r="I471" s="665" t="s">
        <v>1251</v>
      </c>
      <c r="J471" s="665" t="s">
        <v>1252</v>
      </c>
      <c r="K471" s="665"/>
      <c r="L471" s="667">
        <v>163.56999088635564</v>
      </c>
      <c r="M471" s="667">
        <v>3</v>
      </c>
      <c r="N471" s="668">
        <v>490.70997265906692</v>
      </c>
    </row>
    <row r="472" spans="1:14" ht="14.4" customHeight="1" x14ac:dyDescent="0.3">
      <c r="A472" s="663" t="s">
        <v>523</v>
      </c>
      <c r="B472" s="664" t="s">
        <v>1838</v>
      </c>
      <c r="C472" s="665" t="s">
        <v>539</v>
      </c>
      <c r="D472" s="666" t="s">
        <v>1842</v>
      </c>
      <c r="E472" s="665" t="s">
        <v>545</v>
      </c>
      <c r="F472" s="666" t="s">
        <v>1844</v>
      </c>
      <c r="G472" s="665" t="s">
        <v>557</v>
      </c>
      <c r="H472" s="665" t="s">
        <v>1836</v>
      </c>
      <c r="I472" s="665" t="s">
        <v>854</v>
      </c>
      <c r="J472" s="665" t="s">
        <v>1837</v>
      </c>
      <c r="K472" s="665"/>
      <c r="L472" s="667">
        <v>30.780000000000012</v>
      </c>
      <c r="M472" s="667">
        <v>3</v>
      </c>
      <c r="N472" s="668">
        <v>92.340000000000032</v>
      </c>
    </row>
    <row r="473" spans="1:14" ht="14.4" customHeight="1" x14ac:dyDescent="0.3">
      <c r="A473" s="663" t="s">
        <v>523</v>
      </c>
      <c r="B473" s="664" t="s">
        <v>1838</v>
      </c>
      <c r="C473" s="665" t="s">
        <v>539</v>
      </c>
      <c r="D473" s="666" t="s">
        <v>1842</v>
      </c>
      <c r="E473" s="665" t="s">
        <v>545</v>
      </c>
      <c r="F473" s="666" t="s">
        <v>1844</v>
      </c>
      <c r="G473" s="665" t="s">
        <v>557</v>
      </c>
      <c r="H473" s="665" t="s">
        <v>1773</v>
      </c>
      <c r="I473" s="665" t="s">
        <v>854</v>
      </c>
      <c r="J473" s="665" t="s">
        <v>1774</v>
      </c>
      <c r="K473" s="665"/>
      <c r="L473" s="667">
        <v>45.830000000000005</v>
      </c>
      <c r="M473" s="667">
        <v>3</v>
      </c>
      <c r="N473" s="668">
        <v>137.49</v>
      </c>
    </row>
    <row r="474" spans="1:14" ht="14.4" customHeight="1" x14ac:dyDescent="0.3">
      <c r="A474" s="663" t="s">
        <v>523</v>
      </c>
      <c r="B474" s="664" t="s">
        <v>1838</v>
      </c>
      <c r="C474" s="665" t="s">
        <v>539</v>
      </c>
      <c r="D474" s="666" t="s">
        <v>1842</v>
      </c>
      <c r="E474" s="665" t="s">
        <v>545</v>
      </c>
      <c r="F474" s="666" t="s">
        <v>1844</v>
      </c>
      <c r="G474" s="665" t="s">
        <v>557</v>
      </c>
      <c r="H474" s="665" t="s">
        <v>1775</v>
      </c>
      <c r="I474" s="665" t="s">
        <v>854</v>
      </c>
      <c r="J474" s="665" t="s">
        <v>1776</v>
      </c>
      <c r="K474" s="665"/>
      <c r="L474" s="667">
        <v>45.83</v>
      </c>
      <c r="M474" s="667">
        <v>5</v>
      </c>
      <c r="N474" s="668">
        <v>229.14999999999998</v>
      </c>
    </row>
    <row r="475" spans="1:14" ht="14.4" customHeight="1" x14ac:dyDescent="0.3">
      <c r="A475" s="663" t="s">
        <v>523</v>
      </c>
      <c r="B475" s="664" t="s">
        <v>1838</v>
      </c>
      <c r="C475" s="665" t="s">
        <v>539</v>
      </c>
      <c r="D475" s="666" t="s">
        <v>1842</v>
      </c>
      <c r="E475" s="665" t="s">
        <v>545</v>
      </c>
      <c r="F475" s="666" t="s">
        <v>1844</v>
      </c>
      <c r="G475" s="665" t="s">
        <v>557</v>
      </c>
      <c r="H475" s="665" t="s">
        <v>1777</v>
      </c>
      <c r="I475" s="665" t="s">
        <v>1777</v>
      </c>
      <c r="J475" s="665" t="s">
        <v>559</v>
      </c>
      <c r="K475" s="665" t="s">
        <v>1778</v>
      </c>
      <c r="L475" s="667">
        <v>231</v>
      </c>
      <c r="M475" s="667">
        <v>1</v>
      </c>
      <c r="N475" s="668">
        <v>231</v>
      </c>
    </row>
    <row r="476" spans="1:14" ht="14.4" customHeight="1" x14ac:dyDescent="0.3">
      <c r="A476" s="663" t="s">
        <v>523</v>
      </c>
      <c r="B476" s="664" t="s">
        <v>1838</v>
      </c>
      <c r="C476" s="665" t="s">
        <v>539</v>
      </c>
      <c r="D476" s="666" t="s">
        <v>1842</v>
      </c>
      <c r="E476" s="665" t="s">
        <v>545</v>
      </c>
      <c r="F476" s="666" t="s">
        <v>1844</v>
      </c>
      <c r="G476" s="665" t="s">
        <v>557</v>
      </c>
      <c r="H476" s="665" t="s">
        <v>1290</v>
      </c>
      <c r="I476" s="665" t="s">
        <v>854</v>
      </c>
      <c r="J476" s="665" t="s">
        <v>1291</v>
      </c>
      <c r="K476" s="665" t="s">
        <v>1292</v>
      </c>
      <c r="L476" s="667">
        <v>115.43</v>
      </c>
      <c r="M476" s="667">
        <v>1</v>
      </c>
      <c r="N476" s="668">
        <v>115.43</v>
      </c>
    </row>
    <row r="477" spans="1:14" ht="14.4" customHeight="1" x14ac:dyDescent="0.3">
      <c r="A477" s="663" t="s">
        <v>523</v>
      </c>
      <c r="B477" s="664" t="s">
        <v>1838</v>
      </c>
      <c r="C477" s="665" t="s">
        <v>539</v>
      </c>
      <c r="D477" s="666" t="s">
        <v>1842</v>
      </c>
      <c r="E477" s="665" t="s">
        <v>545</v>
      </c>
      <c r="F477" s="666" t="s">
        <v>1844</v>
      </c>
      <c r="G477" s="665" t="s">
        <v>1302</v>
      </c>
      <c r="H477" s="665" t="s">
        <v>1306</v>
      </c>
      <c r="I477" s="665" t="s">
        <v>1307</v>
      </c>
      <c r="J477" s="665" t="s">
        <v>1308</v>
      </c>
      <c r="K477" s="665" t="s">
        <v>1309</v>
      </c>
      <c r="L477" s="667">
        <v>34.75</v>
      </c>
      <c r="M477" s="667">
        <v>25</v>
      </c>
      <c r="N477" s="668">
        <v>868.75</v>
      </c>
    </row>
    <row r="478" spans="1:14" ht="14.4" customHeight="1" x14ac:dyDescent="0.3">
      <c r="A478" s="663" t="s">
        <v>523</v>
      </c>
      <c r="B478" s="664" t="s">
        <v>1838</v>
      </c>
      <c r="C478" s="665" t="s">
        <v>539</v>
      </c>
      <c r="D478" s="666" t="s">
        <v>1842</v>
      </c>
      <c r="E478" s="665" t="s">
        <v>545</v>
      </c>
      <c r="F478" s="666" t="s">
        <v>1844</v>
      </c>
      <c r="G478" s="665" t="s">
        <v>1302</v>
      </c>
      <c r="H478" s="665" t="s">
        <v>1437</v>
      </c>
      <c r="I478" s="665" t="s">
        <v>1437</v>
      </c>
      <c r="J478" s="665" t="s">
        <v>1438</v>
      </c>
      <c r="K478" s="665" t="s">
        <v>1439</v>
      </c>
      <c r="L478" s="667">
        <v>169.04</v>
      </c>
      <c r="M478" s="667">
        <v>1</v>
      </c>
      <c r="N478" s="668">
        <v>169.04</v>
      </c>
    </row>
    <row r="479" spans="1:14" ht="14.4" customHeight="1" x14ac:dyDescent="0.3">
      <c r="A479" s="663" t="s">
        <v>523</v>
      </c>
      <c r="B479" s="664" t="s">
        <v>1838</v>
      </c>
      <c r="C479" s="665" t="s">
        <v>539</v>
      </c>
      <c r="D479" s="666" t="s">
        <v>1842</v>
      </c>
      <c r="E479" s="665" t="s">
        <v>1553</v>
      </c>
      <c r="F479" s="666" t="s">
        <v>1847</v>
      </c>
      <c r="G479" s="665" t="s">
        <v>557</v>
      </c>
      <c r="H479" s="665" t="s">
        <v>1560</v>
      </c>
      <c r="I479" s="665" t="s">
        <v>1561</v>
      </c>
      <c r="J479" s="665" t="s">
        <v>1562</v>
      </c>
      <c r="K479" s="665" t="s">
        <v>1563</v>
      </c>
      <c r="L479" s="667">
        <v>46.888749999999995</v>
      </c>
      <c r="M479" s="667">
        <v>8</v>
      </c>
      <c r="N479" s="668">
        <v>375.10999999999996</v>
      </c>
    </row>
    <row r="480" spans="1:14" ht="14.4" customHeight="1" x14ac:dyDescent="0.3">
      <c r="A480" s="663" t="s">
        <v>523</v>
      </c>
      <c r="B480" s="664" t="s">
        <v>1838</v>
      </c>
      <c r="C480" s="665" t="s">
        <v>539</v>
      </c>
      <c r="D480" s="666" t="s">
        <v>1842</v>
      </c>
      <c r="E480" s="665" t="s">
        <v>1553</v>
      </c>
      <c r="F480" s="666" t="s">
        <v>1847</v>
      </c>
      <c r="G480" s="665" t="s">
        <v>557</v>
      </c>
      <c r="H480" s="665" t="s">
        <v>1603</v>
      </c>
      <c r="I480" s="665" t="s">
        <v>1604</v>
      </c>
      <c r="J480" s="665" t="s">
        <v>1605</v>
      </c>
      <c r="K480" s="665" t="s">
        <v>607</v>
      </c>
      <c r="L480" s="667">
        <v>73.440000000000026</v>
      </c>
      <c r="M480" s="667">
        <v>2</v>
      </c>
      <c r="N480" s="668">
        <v>146.88000000000005</v>
      </c>
    </row>
    <row r="481" spans="1:14" ht="14.4" customHeight="1" x14ac:dyDescent="0.3">
      <c r="A481" s="663" t="s">
        <v>523</v>
      </c>
      <c r="B481" s="664" t="s">
        <v>1838</v>
      </c>
      <c r="C481" s="665" t="s">
        <v>539</v>
      </c>
      <c r="D481" s="666" t="s">
        <v>1842</v>
      </c>
      <c r="E481" s="665" t="s">
        <v>1553</v>
      </c>
      <c r="F481" s="666" t="s">
        <v>1847</v>
      </c>
      <c r="G481" s="665" t="s">
        <v>557</v>
      </c>
      <c r="H481" s="665" t="s">
        <v>1617</v>
      </c>
      <c r="I481" s="665" t="s">
        <v>1618</v>
      </c>
      <c r="J481" s="665" t="s">
        <v>1619</v>
      </c>
      <c r="K481" s="665" t="s">
        <v>1620</v>
      </c>
      <c r="L481" s="667">
        <v>54.95676321505632</v>
      </c>
      <c r="M481" s="667">
        <v>3</v>
      </c>
      <c r="N481" s="668">
        <v>164.87028964516895</v>
      </c>
    </row>
    <row r="482" spans="1:14" ht="14.4" customHeight="1" x14ac:dyDescent="0.3">
      <c r="A482" s="663" t="s">
        <v>523</v>
      </c>
      <c r="B482" s="664" t="s">
        <v>1838</v>
      </c>
      <c r="C482" s="665" t="s">
        <v>542</v>
      </c>
      <c r="D482" s="666" t="s">
        <v>1843</v>
      </c>
      <c r="E482" s="665" t="s">
        <v>545</v>
      </c>
      <c r="F482" s="666" t="s">
        <v>1844</v>
      </c>
      <c r="G482" s="665" t="s">
        <v>557</v>
      </c>
      <c r="H482" s="665" t="s">
        <v>600</v>
      </c>
      <c r="I482" s="665" t="s">
        <v>601</v>
      </c>
      <c r="J482" s="665" t="s">
        <v>602</v>
      </c>
      <c r="K482" s="665" t="s">
        <v>603</v>
      </c>
      <c r="L482" s="667">
        <v>72.354310972593439</v>
      </c>
      <c r="M482" s="667">
        <v>4</v>
      </c>
      <c r="N482" s="668">
        <v>289.41724389037375</v>
      </c>
    </row>
    <row r="483" spans="1:14" ht="14.4" customHeight="1" x14ac:dyDescent="0.3">
      <c r="A483" s="663" t="s">
        <v>523</v>
      </c>
      <c r="B483" s="664" t="s">
        <v>1838</v>
      </c>
      <c r="C483" s="665" t="s">
        <v>542</v>
      </c>
      <c r="D483" s="666" t="s">
        <v>1843</v>
      </c>
      <c r="E483" s="665" t="s">
        <v>545</v>
      </c>
      <c r="F483" s="666" t="s">
        <v>1844</v>
      </c>
      <c r="G483" s="665" t="s">
        <v>557</v>
      </c>
      <c r="H483" s="665" t="s">
        <v>834</v>
      </c>
      <c r="I483" s="665" t="s">
        <v>835</v>
      </c>
      <c r="J483" s="665" t="s">
        <v>836</v>
      </c>
      <c r="K483" s="665" t="s">
        <v>837</v>
      </c>
      <c r="L483" s="667">
        <v>18.669999999999995</v>
      </c>
      <c r="M483" s="667">
        <v>7</v>
      </c>
      <c r="N483" s="668">
        <v>130.68999999999997</v>
      </c>
    </row>
    <row r="484" spans="1:14" ht="14.4" customHeight="1" x14ac:dyDescent="0.3">
      <c r="A484" s="663" t="s">
        <v>523</v>
      </c>
      <c r="B484" s="664" t="s">
        <v>1838</v>
      </c>
      <c r="C484" s="665" t="s">
        <v>542</v>
      </c>
      <c r="D484" s="666" t="s">
        <v>1843</v>
      </c>
      <c r="E484" s="665" t="s">
        <v>545</v>
      </c>
      <c r="F484" s="666" t="s">
        <v>1844</v>
      </c>
      <c r="G484" s="665" t="s">
        <v>557</v>
      </c>
      <c r="H484" s="665" t="s">
        <v>990</v>
      </c>
      <c r="I484" s="665" t="s">
        <v>991</v>
      </c>
      <c r="J484" s="665" t="s">
        <v>992</v>
      </c>
      <c r="K484" s="665" t="s">
        <v>993</v>
      </c>
      <c r="L484" s="667">
        <v>152.20627422488224</v>
      </c>
      <c r="M484" s="667">
        <v>350</v>
      </c>
      <c r="N484" s="668">
        <v>53272.195978708784</v>
      </c>
    </row>
    <row r="485" spans="1:14" ht="14.4" customHeight="1" x14ac:dyDescent="0.3">
      <c r="A485" s="663" t="s">
        <v>523</v>
      </c>
      <c r="B485" s="664" t="s">
        <v>1838</v>
      </c>
      <c r="C485" s="665" t="s">
        <v>542</v>
      </c>
      <c r="D485" s="666" t="s">
        <v>1843</v>
      </c>
      <c r="E485" s="665" t="s">
        <v>545</v>
      </c>
      <c r="F485" s="666" t="s">
        <v>1844</v>
      </c>
      <c r="G485" s="665" t="s">
        <v>557</v>
      </c>
      <c r="H485" s="665" t="s">
        <v>1739</v>
      </c>
      <c r="I485" s="665" t="s">
        <v>854</v>
      </c>
      <c r="J485" s="665" t="s">
        <v>1740</v>
      </c>
      <c r="K485" s="665"/>
      <c r="L485" s="667">
        <v>38.689895273329725</v>
      </c>
      <c r="M485" s="667">
        <v>1</v>
      </c>
      <c r="N485" s="668">
        <v>38.689895273329725</v>
      </c>
    </row>
    <row r="486" spans="1:14" ht="14.4" customHeight="1" x14ac:dyDescent="0.3">
      <c r="A486" s="663" t="s">
        <v>523</v>
      </c>
      <c r="B486" s="664" t="s">
        <v>1838</v>
      </c>
      <c r="C486" s="665" t="s">
        <v>542</v>
      </c>
      <c r="D486" s="666" t="s">
        <v>1843</v>
      </c>
      <c r="E486" s="665" t="s">
        <v>545</v>
      </c>
      <c r="F486" s="666" t="s">
        <v>1844</v>
      </c>
      <c r="G486" s="665" t="s">
        <v>557</v>
      </c>
      <c r="H486" s="665" t="s">
        <v>1741</v>
      </c>
      <c r="I486" s="665" t="s">
        <v>1742</v>
      </c>
      <c r="J486" s="665" t="s">
        <v>1743</v>
      </c>
      <c r="K486" s="665" t="s">
        <v>1744</v>
      </c>
      <c r="L486" s="667">
        <v>275.30988177678501</v>
      </c>
      <c r="M486" s="667">
        <v>14</v>
      </c>
      <c r="N486" s="668">
        <v>3854.3383448749901</v>
      </c>
    </row>
    <row r="487" spans="1:14" ht="14.4" customHeight="1" x14ac:dyDescent="0.3">
      <c r="A487" s="663" t="s">
        <v>523</v>
      </c>
      <c r="B487" s="664" t="s">
        <v>1838</v>
      </c>
      <c r="C487" s="665" t="s">
        <v>542</v>
      </c>
      <c r="D487" s="666" t="s">
        <v>1843</v>
      </c>
      <c r="E487" s="665" t="s">
        <v>545</v>
      </c>
      <c r="F487" s="666" t="s">
        <v>1844</v>
      </c>
      <c r="G487" s="665" t="s">
        <v>557</v>
      </c>
      <c r="H487" s="665" t="s">
        <v>1129</v>
      </c>
      <c r="I487" s="665" t="s">
        <v>1129</v>
      </c>
      <c r="J487" s="665" t="s">
        <v>1130</v>
      </c>
      <c r="K487" s="665" t="s">
        <v>1131</v>
      </c>
      <c r="L487" s="667">
        <v>108.68000000000004</v>
      </c>
      <c r="M487" s="667">
        <v>5</v>
      </c>
      <c r="N487" s="668">
        <v>543.4000000000002</v>
      </c>
    </row>
    <row r="488" spans="1:14" ht="14.4" customHeight="1" x14ac:dyDescent="0.3">
      <c r="A488" s="663" t="s">
        <v>523</v>
      </c>
      <c r="B488" s="664" t="s">
        <v>1838</v>
      </c>
      <c r="C488" s="665" t="s">
        <v>542</v>
      </c>
      <c r="D488" s="666" t="s">
        <v>1843</v>
      </c>
      <c r="E488" s="665" t="s">
        <v>545</v>
      </c>
      <c r="F488" s="666" t="s">
        <v>1844</v>
      </c>
      <c r="G488" s="665" t="s">
        <v>557</v>
      </c>
      <c r="H488" s="665" t="s">
        <v>1751</v>
      </c>
      <c r="I488" s="665" t="s">
        <v>1752</v>
      </c>
      <c r="J488" s="665" t="s">
        <v>1753</v>
      </c>
      <c r="K488" s="665" t="s">
        <v>1754</v>
      </c>
      <c r="L488" s="667">
        <v>46.540000000000006</v>
      </c>
      <c r="M488" s="667">
        <v>7</v>
      </c>
      <c r="N488" s="668">
        <v>325.78000000000003</v>
      </c>
    </row>
    <row r="489" spans="1:14" ht="14.4" customHeight="1" x14ac:dyDescent="0.3">
      <c r="A489" s="663" t="s">
        <v>523</v>
      </c>
      <c r="B489" s="664" t="s">
        <v>1838</v>
      </c>
      <c r="C489" s="665" t="s">
        <v>542</v>
      </c>
      <c r="D489" s="666" t="s">
        <v>1843</v>
      </c>
      <c r="E489" s="665" t="s">
        <v>545</v>
      </c>
      <c r="F489" s="666" t="s">
        <v>1844</v>
      </c>
      <c r="G489" s="665" t="s">
        <v>557</v>
      </c>
      <c r="H489" s="665" t="s">
        <v>1154</v>
      </c>
      <c r="I489" s="665" t="s">
        <v>1155</v>
      </c>
      <c r="J489" s="665" t="s">
        <v>1156</v>
      </c>
      <c r="K489" s="665" t="s">
        <v>1157</v>
      </c>
      <c r="L489" s="667">
        <v>69.379859457310459</v>
      </c>
      <c r="M489" s="667">
        <v>20</v>
      </c>
      <c r="N489" s="668">
        <v>1387.5971891462093</v>
      </c>
    </row>
    <row r="490" spans="1:14" ht="14.4" customHeight="1" x14ac:dyDescent="0.3">
      <c r="A490" s="663" t="s">
        <v>523</v>
      </c>
      <c r="B490" s="664" t="s">
        <v>1838</v>
      </c>
      <c r="C490" s="665" t="s">
        <v>542</v>
      </c>
      <c r="D490" s="666" t="s">
        <v>1843</v>
      </c>
      <c r="E490" s="665" t="s">
        <v>545</v>
      </c>
      <c r="F490" s="666" t="s">
        <v>1844</v>
      </c>
      <c r="G490" s="665" t="s">
        <v>557</v>
      </c>
      <c r="H490" s="665" t="s">
        <v>1787</v>
      </c>
      <c r="I490" s="665" t="s">
        <v>854</v>
      </c>
      <c r="J490" s="665" t="s">
        <v>1788</v>
      </c>
      <c r="K490" s="665"/>
      <c r="L490" s="667">
        <v>106.46992956354046</v>
      </c>
      <c r="M490" s="667">
        <v>2</v>
      </c>
      <c r="N490" s="668">
        <v>212.93985912708092</v>
      </c>
    </row>
    <row r="491" spans="1:14" ht="14.4" customHeight="1" x14ac:dyDescent="0.3">
      <c r="A491" s="663" t="s">
        <v>523</v>
      </c>
      <c r="B491" s="664" t="s">
        <v>1838</v>
      </c>
      <c r="C491" s="665" t="s">
        <v>542</v>
      </c>
      <c r="D491" s="666" t="s">
        <v>1843</v>
      </c>
      <c r="E491" s="665" t="s">
        <v>545</v>
      </c>
      <c r="F491" s="666" t="s">
        <v>1844</v>
      </c>
      <c r="G491" s="665" t="s">
        <v>557</v>
      </c>
      <c r="H491" s="665" t="s">
        <v>1212</v>
      </c>
      <c r="I491" s="665" t="s">
        <v>1213</v>
      </c>
      <c r="J491" s="665" t="s">
        <v>1214</v>
      </c>
      <c r="K491" s="665" t="s">
        <v>1215</v>
      </c>
      <c r="L491" s="667">
        <v>192.04999891083804</v>
      </c>
      <c r="M491" s="667">
        <v>4</v>
      </c>
      <c r="N491" s="668">
        <v>768.19999564335217</v>
      </c>
    </row>
    <row r="492" spans="1:14" ht="14.4" customHeight="1" x14ac:dyDescent="0.3">
      <c r="A492" s="663" t="s">
        <v>523</v>
      </c>
      <c r="B492" s="664" t="s">
        <v>1838</v>
      </c>
      <c r="C492" s="665" t="s">
        <v>542</v>
      </c>
      <c r="D492" s="666" t="s">
        <v>1843</v>
      </c>
      <c r="E492" s="665" t="s">
        <v>545</v>
      </c>
      <c r="F492" s="666" t="s">
        <v>1844</v>
      </c>
      <c r="G492" s="665" t="s">
        <v>557</v>
      </c>
      <c r="H492" s="665" t="s">
        <v>1216</v>
      </c>
      <c r="I492" s="665" t="s">
        <v>854</v>
      </c>
      <c r="J492" s="665" t="s">
        <v>1217</v>
      </c>
      <c r="K492" s="665"/>
      <c r="L492" s="667">
        <v>69.908535714753</v>
      </c>
      <c r="M492" s="667">
        <v>7</v>
      </c>
      <c r="N492" s="668">
        <v>489.35975000327096</v>
      </c>
    </row>
    <row r="493" spans="1:14" ht="14.4" customHeight="1" x14ac:dyDescent="0.3">
      <c r="A493" s="663" t="s">
        <v>523</v>
      </c>
      <c r="B493" s="664" t="s">
        <v>1838</v>
      </c>
      <c r="C493" s="665" t="s">
        <v>542</v>
      </c>
      <c r="D493" s="666" t="s">
        <v>1843</v>
      </c>
      <c r="E493" s="665" t="s">
        <v>545</v>
      </c>
      <c r="F493" s="666" t="s">
        <v>1844</v>
      </c>
      <c r="G493" s="665" t="s">
        <v>557</v>
      </c>
      <c r="H493" s="665" t="s">
        <v>1757</v>
      </c>
      <c r="I493" s="665" t="s">
        <v>854</v>
      </c>
      <c r="J493" s="665" t="s">
        <v>1758</v>
      </c>
      <c r="K493" s="665"/>
      <c r="L493" s="667">
        <v>72.043664824704763</v>
      </c>
      <c r="M493" s="667">
        <v>6</v>
      </c>
      <c r="N493" s="668">
        <v>432.26198894822858</v>
      </c>
    </row>
    <row r="494" spans="1:14" ht="14.4" customHeight="1" x14ac:dyDescent="0.3">
      <c r="A494" s="663" t="s">
        <v>523</v>
      </c>
      <c r="B494" s="664" t="s">
        <v>1838</v>
      </c>
      <c r="C494" s="665" t="s">
        <v>542</v>
      </c>
      <c r="D494" s="666" t="s">
        <v>1843</v>
      </c>
      <c r="E494" s="665" t="s">
        <v>545</v>
      </c>
      <c r="F494" s="666" t="s">
        <v>1844</v>
      </c>
      <c r="G494" s="665" t="s">
        <v>557</v>
      </c>
      <c r="H494" s="665" t="s">
        <v>1761</v>
      </c>
      <c r="I494" s="665" t="s">
        <v>854</v>
      </c>
      <c r="J494" s="665" t="s">
        <v>1762</v>
      </c>
      <c r="K494" s="665"/>
      <c r="L494" s="667">
        <v>212.4445620337948</v>
      </c>
      <c r="M494" s="667">
        <v>13</v>
      </c>
      <c r="N494" s="668">
        <v>2761.7793064393322</v>
      </c>
    </row>
    <row r="495" spans="1:14" ht="14.4" customHeight="1" x14ac:dyDescent="0.3">
      <c r="A495" s="663" t="s">
        <v>523</v>
      </c>
      <c r="B495" s="664" t="s">
        <v>1838</v>
      </c>
      <c r="C495" s="665" t="s">
        <v>542</v>
      </c>
      <c r="D495" s="666" t="s">
        <v>1843</v>
      </c>
      <c r="E495" s="665" t="s">
        <v>545</v>
      </c>
      <c r="F495" s="666" t="s">
        <v>1844</v>
      </c>
      <c r="G495" s="665" t="s">
        <v>557</v>
      </c>
      <c r="H495" s="665" t="s">
        <v>1222</v>
      </c>
      <c r="I495" s="665" t="s">
        <v>854</v>
      </c>
      <c r="J495" s="665" t="s">
        <v>1223</v>
      </c>
      <c r="K495" s="665"/>
      <c r="L495" s="667">
        <v>176.47288534967151</v>
      </c>
      <c r="M495" s="667">
        <v>2</v>
      </c>
      <c r="N495" s="668">
        <v>352.94577069934303</v>
      </c>
    </row>
    <row r="496" spans="1:14" ht="14.4" customHeight="1" x14ac:dyDescent="0.3">
      <c r="A496" s="663" t="s">
        <v>523</v>
      </c>
      <c r="B496" s="664" t="s">
        <v>1838</v>
      </c>
      <c r="C496" s="665" t="s">
        <v>542</v>
      </c>
      <c r="D496" s="666" t="s">
        <v>1843</v>
      </c>
      <c r="E496" s="665" t="s">
        <v>545</v>
      </c>
      <c r="F496" s="666" t="s">
        <v>1844</v>
      </c>
      <c r="G496" s="665" t="s">
        <v>557</v>
      </c>
      <c r="H496" s="665" t="s">
        <v>1231</v>
      </c>
      <c r="I496" s="665" t="s">
        <v>854</v>
      </c>
      <c r="J496" s="665" t="s">
        <v>1232</v>
      </c>
      <c r="K496" s="665"/>
      <c r="L496" s="667">
        <v>70.020714285714291</v>
      </c>
      <c r="M496" s="667">
        <v>70</v>
      </c>
      <c r="N496" s="668">
        <v>4901.4500000000007</v>
      </c>
    </row>
    <row r="497" spans="1:14" ht="14.4" customHeight="1" x14ac:dyDescent="0.3">
      <c r="A497" s="663" t="s">
        <v>523</v>
      </c>
      <c r="B497" s="664" t="s">
        <v>1838</v>
      </c>
      <c r="C497" s="665" t="s">
        <v>542</v>
      </c>
      <c r="D497" s="666" t="s">
        <v>1843</v>
      </c>
      <c r="E497" s="665" t="s">
        <v>545</v>
      </c>
      <c r="F497" s="666" t="s">
        <v>1844</v>
      </c>
      <c r="G497" s="665" t="s">
        <v>557</v>
      </c>
      <c r="H497" s="665" t="s">
        <v>1771</v>
      </c>
      <c r="I497" s="665" t="s">
        <v>854</v>
      </c>
      <c r="J497" s="665" t="s">
        <v>1772</v>
      </c>
      <c r="K497" s="665"/>
      <c r="L497" s="667">
        <v>45.83</v>
      </c>
      <c r="M497" s="667">
        <v>5</v>
      </c>
      <c r="N497" s="668">
        <v>229.14999999999998</v>
      </c>
    </row>
    <row r="498" spans="1:14" ht="14.4" customHeight="1" x14ac:dyDescent="0.3">
      <c r="A498" s="663" t="s">
        <v>523</v>
      </c>
      <c r="B498" s="664" t="s">
        <v>1838</v>
      </c>
      <c r="C498" s="665" t="s">
        <v>542</v>
      </c>
      <c r="D498" s="666" t="s">
        <v>1843</v>
      </c>
      <c r="E498" s="665" t="s">
        <v>545</v>
      </c>
      <c r="F498" s="666" t="s">
        <v>1844</v>
      </c>
      <c r="G498" s="665" t="s">
        <v>557</v>
      </c>
      <c r="H498" s="665" t="s">
        <v>1773</v>
      </c>
      <c r="I498" s="665" t="s">
        <v>854</v>
      </c>
      <c r="J498" s="665" t="s">
        <v>1774</v>
      </c>
      <c r="K498" s="665"/>
      <c r="L498" s="667">
        <v>45.830000000000005</v>
      </c>
      <c r="M498" s="667">
        <v>5</v>
      </c>
      <c r="N498" s="668">
        <v>229.15000000000003</v>
      </c>
    </row>
    <row r="499" spans="1:14" ht="14.4" customHeight="1" x14ac:dyDescent="0.3">
      <c r="A499" s="663" t="s">
        <v>523</v>
      </c>
      <c r="B499" s="664" t="s">
        <v>1838</v>
      </c>
      <c r="C499" s="665" t="s">
        <v>542</v>
      </c>
      <c r="D499" s="666" t="s">
        <v>1843</v>
      </c>
      <c r="E499" s="665" t="s">
        <v>545</v>
      </c>
      <c r="F499" s="666" t="s">
        <v>1844</v>
      </c>
      <c r="G499" s="665" t="s">
        <v>557</v>
      </c>
      <c r="H499" s="665" t="s">
        <v>1775</v>
      </c>
      <c r="I499" s="665" t="s">
        <v>854</v>
      </c>
      <c r="J499" s="665" t="s">
        <v>1776</v>
      </c>
      <c r="K499" s="665"/>
      <c r="L499" s="667">
        <v>45.830000000000005</v>
      </c>
      <c r="M499" s="667">
        <v>8</v>
      </c>
      <c r="N499" s="668">
        <v>366.64000000000004</v>
      </c>
    </row>
    <row r="500" spans="1:14" ht="14.4" customHeight="1" x14ac:dyDescent="0.3">
      <c r="A500" s="663" t="s">
        <v>523</v>
      </c>
      <c r="B500" s="664" t="s">
        <v>1838</v>
      </c>
      <c r="C500" s="665" t="s">
        <v>542</v>
      </c>
      <c r="D500" s="666" t="s">
        <v>1843</v>
      </c>
      <c r="E500" s="665" t="s">
        <v>545</v>
      </c>
      <c r="F500" s="666" t="s">
        <v>1844</v>
      </c>
      <c r="G500" s="665" t="s">
        <v>1302</v>
      </c>
      <c r="H500" s="665" t="s">
        <v>1437</v>
      </c>
      <c r="I500" s="665" t="s">
        <v>1437</v>
      </c>
      <c r="J500" s="665" t="s">
        <v>1438</v>
      </c>
      <c r="K500" s="665" t="s">
        <v>1439</v>
      </c>
      <c r="L500" s="667">
        <v>168.03743065681721</v>
      </c>
      <c r="M500" s="667">
        <v>31</v>
      </c>
      <c r="N500" s="668">
        <v>5209.1603503613333</v>
      </c>
    </row>
    <row r="501" spans="1:14" ht="14.4" customHeight="1" x14ac:dyDescent="0.3">
      <c r="A501" s="663" t="s">
        <v>523</v>
      </c>
      <c r="B501" s="664" t="s">
        <v>1838</v>
      </c>
      <c r="C501" s="665" t="s">
        <v>542</v>
      </c>
      <c r="D501" s="666" t="s">
        <v>1843</v>
      </c>
      <c r="E501" s="665" t="s">
        <v>1553</v>
      </c>
      <c r="F501" s="666" t="s">
        <v>1847</v>
      </c>
      <c r="G501" s="665" t="s">
        <v>557</v>
      </c>
      <c r="H501" s="665" t="s">
        <v>1560</v>
      </c>
      <c r="I501" s="665" t="s">
        <v>1561</v>
      </c>
      <c r="J501" s="665" t="s">
        <v>1562</v>
      </c>
      <c r="K501" s="665" t="s">
        <v>1563</v>
      </c>
      <c r="L501" s="667">
        <v>51.039999268182818</v>
      </c>
      <c r="M501" s="667">
        <v>6</v>
      </c>
      <c r="N501" s="668">
        <v>306.23999560909692</v>
      </c>
    </row>
    <row r="502" spans="1:14" ht="14.4" customHeight="1" thickBot="1" x14ac:dyDescent="0.35">
      <c r="A502" s="669" t="s">
        <v>523</v>
      </c>
      <c r="B502" s="670" t="s">
        <v>1838</v>
      </c>
      <c r="C502" s="671" t="s">
        <v>542</v>
      </c>
      <c r="D502" s="672" t="s">
        <v>1843</v>
      </c>
      <c r="E502" s="671" t="s">
        <v>1553</v>
      </c>
      <c r="F502" s="672" t="s">
        <v>1847</v>
      </c>
      <c r="G502" s="671" t="s">
        <v>1302</v>
      </c>
      <c r="H502" s="671" t="s">
        <v>1657</v>
      </c>
      <c r="I502" s="671" t="s">
        <v>1658</v>
      </c>
      <c r="J502" s="671" t="s">
        <v>1659</v>
      </c>
      <c r="K502" s="671" t="s">
        <v>1660</v>
      </c>
      <c r="L502" s="673">
        <v>115.94000000000004</v>
      </c>
      <c r="M502" s="673">
        <v>3</v>
      </c>
      <c r="N502" s="674">
        <v>347.82000000000011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1851</v>
      </c>
      <c r="B5" s="661">
        <v>5504.2199999999993</v>
      </c>
      <c r="C5" s="679">
        <v>3.2388919959925114E-2</v>
      </c>
      <c r="D5" s="661">
        <v>164437.22932311369</v>
      </c>
      <c r="E5" s="679">
        <v>0.9676110800400749</v>
      </c>
      <c r="F5" s="662">
        <v>169941.44932311369</v>
      </c>
    </row>
    <row r="6" spans="1:6" ht="14.4" customHeight="1" x14ac:dyDescent="0.3">
      <c r="A6" s="690" t="s">
        <v>1852</v>
      </c>
      <c r="B6" s="667"/>
      <c r="C6" s="680">
        <v>0</v>
      </c>
      <c r="D6" s="667">
        <v>3881.3803503613326</v>
      </c>
      <c r="E6" s="680">
        <v>1</v>
      </c>
      <c r="F6" s="668">
        <v>3881.3803503613326</v>
      </c>
    </row>
    <row r="7" spans="1:6" ht="14.4" customHeight="1" x14ac:dyDescent="0.3">
      <c r="A7" s="690" t="s">
        <v>1853</v>
      </c>
      <c r="B7" s="667"/>
      <c r="C7" s="680">
        <v>0</v>
      </c>
      <c r="D7" s="667">
        <v>590.65000000000009</v>
      </c>
      <c r="E7" s="680">
        <v>1</v>
      </c>
      <c r="F7" s="668">
        <v>590.65000000000009</v>
      </c>
    </row>
    <row r="8" spans="1:6" ht="14.4" customHeight="1" x14ac:dyDescent="0.3">
      <c r="A8" s="690" t="s">
        <v>1854</v>
      </c>
      <c r="B8" s="667"/>
      <c r="C8" s="680">
        <v>0</v>
      </c>
      <c r="D8" s="667">
        <v>1037.79</v>
      </c>
      <c r="E8" s="680">
        <v>1</v>
      </c>
      <c r="F8" s="668">
        <v>1037.79</v>
      </c>
    </row>
    <row r="9" spans="1:6" ht="14.4" customHeight="1" thickBot="1" x14ac:dyDescent="0.35">
      <c r="A9" s="691" t="s">
        <v>1855</v>
      </c>
      <c r="B9" s="682"/>
      <c r="C9" s="683">
        <v>0</v>
      </c>
      <c r="D9" s="682">
        <v>2849.5986621280758</v>
      </c>
      <c r="E9" s="683">
        <v>1</v>
      </c>
      <c r="F9" s="684">
        <v>2849.5986621280758</v>
      </c>
    </row>
    <row r="10" spans="1:6" ht="14.4" customHeight="1" thickBot="1" x14ac:dyDescent="0.35">
      <c r="A10" s="685" t="s">
        <v>3</v>
      </c>
      <c r="B10" s="686">
        <v>5504.2199999999993</v>
      </c>
      <c r="C10" s="687">
        <v>3.0870404902570609E-2</v>
      </c>
      <c r="D10" s="686">
        <v>172796.64833560312</v>
      </c>
      <c r="E10" s="687">
        <v>0.96912959509742935</v>
      </c>
      <c r="F10" s="688">
        <v>178300.86833560313</v>
      </c>
    </row>
    <row r="11" spans="1:6" ht="14.4" customHeight="1" thickBot="1" x14ac:dyDescent="0.35"/>
    <row r="12" spans="1:6" ht="14.4" customHeight="1" x14ac:dyDescent="0.3">
      <c r="A12" s="689" t="s">
        <v>1856</v>
      </c>
      <c r="B12" s="661">
        <v>3377.2199999999993</v>
      </c>
      <c r="C12" s="679">
        <v>1</v>
      </c>
      <c r="D12" s="661"/>
      <c r="E12" s="679">
        <v>0</v>
      </c>
      <c r="F12" s="662">
        <v>3377.2199999999993</v>
      </c>
    </row>
    <row r="13" spans="1:6" ht="14.4" customHeight="1" x14ac:dyDescent="0.3">
      <c r="A13" s="690" t="s">
        <v>1857</v>
      </c>
      <c r="B13" s="667">
        <v>829.77</v>
      </c>
      <c r="C13" s="680">
        <v>1.7467688832535785E-2</v>
      </c>
      <c r="D13" s="667">
        <v>46673.366102038191</v>
      </c>
      <c r="E13" s="680">
        <v>0.98253231116746431</v>
      </c>
      <c r="F13" s="668">
        <v>47503.136102038188</v>
      </c>
    </row>
    <row r="14" spans="1:6" ht="14.4" customHeight="1" x14ac:dyDescent="0.3">
      <c r="A14" s="690" t="s">
        <v>1858</v>
      </c>
      <c r="B14" s="667">
        <v>765.13</v>
      </c>
      <c r="C14" s="680">
        <v>0.17117226006326652</v>
      </c>
      <c r="D14" s="667">
        <v>3704.8115648143121</v>
      </c>
      <c r="E14" s="680">
        <v>0.82882773993673342</v>
      </c>
      <c r="F14" s="668">
        <v>4469.9415648143122</v>
      </c>
    </row>
    <row r="15" spans="1:6" ht="14.4" customHeight="1" x14ac:dyDescent="0.3">
      <c r="A15" s="690" t="s">
        <v>1859</v>
      </c>
      <c r="B15" s="667">
        <v>315.80999999999995</v>
      </c>
      <c r="C15" s="680">
        <v>9.5363645246425779E-3</v>
      </c>
      <c r="D15" s="667">
        <v>32800.583483483846</v>
      </c>
      <c r="E15" s="680">
        <v>0.99046363547535754</v>
      </c>
      <c r="F15" s="668">
        <v>33116.393483483844</v>
      </c>
    </row>
    <row r="16" spans="1:6" ht="14.4" customHeight="1" x14ac:dyDescent="0.3">
      <c r="A16" s="690" t="s">
        <v>1860</v>
      </c>
      <c r="B16" s="667">
        <v>112.97000000000003</v>
      </c>
      <c r="C16" s="680">
        <v>0.50053167922020392</v>
      </c>
      <c r="D16" s="667">
        <v>112.72999999999996</v>
      </c>
      <c r="E16" s="680">
        <v>0.49946832077979603</v>
      </c>
      <c r="F16" s="668">
        <v>225.7</v>
      </c>
    </row>
    <row r="17" spans="1:6" ht="14.4" customHeight="1" x14ac:dyDescent="0.3">
      <c r="A17" s="690" t="s">
        <v>1861</v>
      </c>
      <c r="B17" s="667">
        <v>103.31999999999998</v>
      </c>
      <c r="C17" s="680">
        <v>0.21649508294335393</v>
      </c>
      <c r="D17" s="667">
        <v>373.91947627500491</v>
      </c>
      <c r="E17" s="680">
        <v>0.78350491705664604</v>
      </c>
      <c r="F17" s="668">
        <v>477.2394762750049</v>
      </c>
    </row>
    <row r="18" spans="1:6" ht="14.4" customHeight="1" x14ac:dyDescent="0.3">
      <c r="A18" s="690" t="s">
        <v>1862</v>
      </c>
      <c r="B18" s="667"/>
      <c r="C18" s="680">
        <v>0</v>
      </c>
      <c r="D18" s="667">
        <v>120.85999999999999</v>
      </c>
      <c r="E18" s="680">
        <v>1</v>
      </c>
      <c r="F18" s="668">
        <v>120.85999999999999</v>
      </c>
    </row>
    <row r="19" spans="1:6" ht="14.4" customHeight="1" x14ac:dyDescent="0.3">
      <c r="A19" s="690" t="s">
        <v>1863</v>
      </c>
      <c r="B19" s="667"/>
      <c r="C19" s="680">
        <v>0</v>
      </c>
      <c r="D19" s="667">
        <v>856.24</v>
      </c>
      <c r="E19" s="680">
        <v>1</v>
      </c>
      <c r="F19" s="668">
        <v>856.24</v>
      </c>
    </row>
    <row r="20" spans="1:6" ht="14.4" customHeight="1" x14ac:dyDescent="0.3">
      <c r="A20" s="690" t="s">
        <v>1864</v>
      </c>
      <c r="B20" s="667"/>
      <c r="C20" s="680">
        <v>0</v>
      </c>
      <c r="D20" s="667">
        <v>84.04000000000002</v>
      </c>
      <c r="E20" s="680">
        <v>1</v>
      </c>
      <c r="F20" s="668">
        <v>84.04000000000002</v>
      </c>
    </row>
    <row r="21" spans="1:6" ht="14.4" customHeight="1" x14ac:dyDescent="0.3">
      <c r="A21" s="690" t="s">
        <v>1865</v>
      </c>
      <c r="B21" s="667"/>
      <c r="C21" s="680">
        <v>0</v>
      </c>
      <c r="D21" s="667">
        <v>13.88</v>
      </c>
      <c r="E21" s="680">
        <v>1</v>
      </c>
      <c r="F21" s="668">
        <v>13.88</v>
      </c>
    </row>
    <row r="22" spans="1:6" ht="14.4" customHeight="1" x14ac:dyDescent="0.3">
      <c r="A22" s="690" t="s">
        <v>1866</v>
      </c>
      <c r="B22" s="667"/>
      <c r="C22" s="680">
        <v>0</v>
      </c>
      <c r="D22" s="667">
        <v>93.069999999999979</v>
      </c>
      <c r="E22" s="680">
        <v>1</v>
      </c>
      <c r="F22" s="668">
        <v>93.069999999999979</v>
      </c>
    </row>
    <row r="23" spans="1:6" ht="14.4" customHeight="1" x14ac:dyDescent="0.3">
      <c r="A23" s="690" t="s">
        <v>1867</v>
      </c>
      <c r="B23" s="667"/>
      <c r="C23" s="680">
        <v>0</v>
      </c>
      <c r="D23" s="667">
        <v>19660.269057248897</v>
      </c>
      <c r="E23" s="680">
        <v>1</v>
      </c>
      <c r="F23" s="668">
        <v>19660.269057248897</v>
      </c>
    </row>
    <row r="24" spans="1:6" ht="14.4" customHeight="1" x14ac:dyDescent="0.3">
      <c r="A24" s="690" t="s">
        <v>1868</v>
      </c>
      <c r="B24" s="667"/>
      <c r="C24" s="680">
        <v>0</v>
      </c>
      <c r="D24" s="667">
        <v>824.06000000000006</v>
      </c>
      <c r="E24" s="680">
        <v>1</v>
      </c>
      <c r="F24" s="668">
        <v>824.06000000000006</v>
      </c>
    </row>
    <row r="25" spans="1:6" ht="14.4" customHeight="1" x14ac:dyDescent="0.3">
      <c r="A25" s="690" t="s">
        <v>1869</v>
      </c>
      <c r="B25" s="667"/>
      <c r="C25" s="680">
        <v>0</v>
      </c>
      <c r="D25" s="667">
        <v>129.32999999999998</v>
      </c>
      <c r="E25" s="680">
        <v>1</v>
      </c>
      <c r="F25" s="668">
        <v>129.32999999999998</v>
      </c>
    </row>
    <row r="26" spans="1:6" ht="14.4" customHeight="1" x14ac:dyDescent="0.3">
      <c r="A26" s="690" t="s">
        <v>1870</v>
      </c>
      <c r="B26" s="667"/>
      <c r="C26" s="680">
        <v>0</v>
      </c>
      <c r="D26" s="667">
        <v>173.96999999999997</v>
      </c>
      <c r="E26" s="680">
        <v>1</v>
      </c>
      <c r="F26" s="668">
        <v>173.96999999999997</v>
      </c>
    </row>
    <row r="27" spans="1:6" ht="14.4" customHeight="1" x14ac:dyDescent="0.3">
      <c r="A27" s="690" t="s">
        <v>1871</v>
      </c>
      <c r="B27" s="667"/>
      <c r="C27" s="680">
        <v>0</v>
      </c>
      <c r="D27" s="667">
        <v>79.06</v>
      </c>
      <c r="E27" s="680">
        <v>1</v>
      </c>
      <c r="F27" s="668">
        <v>79.06</v>
      </c>
    </row>
    <row r="28" spans="1:6" ht="14.4" customHeight="1" x14ac:dyDescent="0.3">
      <c r="A28" s="690" t="s">
        <v>1872</v>
      </c>
      <c r="B28" s="667"/>
      <c r="C28" s="680">
        <v>0</v>
      </c>
      <c r="D28" s="667">
        <v>1437.2159999999999</v>
      </c>
      <c r="E28" s="680">
        <v>1</v>
      </c>
      <c r="F28" s="668">
        <v>1437.2159999999999</v>
      </c>
    </row>
    <row r="29" spans="1:6" ht="14.4" customHeight="1" x14ac:dyDescent="0.3">
      <c r="A29" s="690" t="s">
        <v>1873</v>
      </c>
      <c r="B29" s="667"/>
      <c r="C29" s="680">
        <v>0</v>
      </c>
      <c r="D29" s="667">
        <v>85.539999999999992</v>
      </c>
      <c r="E29" s="680">
        <v>1</v>
      </c>
      <c r="F29" s="668">
        <v>85.539999999999992</v>
      </c>
    </row>
    <row r="30" spans="1:6" ht="14.4" customHeight="1" x14ac:dyDescent="0.3">
      <c r="A30" s="690" t="s">
        <v>1874</v>
      </c>
      <c r="B30" s="667"/>
      <c r="C30" s="680">
        <v>0</v>
      </c>
      <c r="D30" s="667">
        <v>644.98000000000013</v>
      </c>
      <c r="E30" s="680">
        <v>1</v>
      </c>
      <c r="F30" s="668">
        <v>644.98000000000013</v>
      </c>
    </row>
    <row r="31" spans="1:6" ht="14.4" customHeight="1" x14ac:dyDescent="0.3">
      <c r="A31" s="690" t="s">
        <v>1875</v>
      </c>
      <c r="B31" s="667"/>
      <c r="C31" s="680">
        <v>0</v>
      </c>
      <c r="D31" s="667">
        <v>24.929999999999993</v>
      </c>
      <c r="E31" s="680">
        <v>1</v>
      </c>
      <c r="F31" s="668">
        <v>24.929999999999993</v>
      </c>
    </row>
    <row r="32" spans="1:6" ht="14.4" customHeight="1" x14ac:dyDescent="0.3">
      <c r="A32" s="690" t="s">
        <v>1876</v>
      </c>
      <c r="B32" s="667"/>
      <c r="C32" s="680">
        <v>0</v>
      </c>
      <c r="D32" s="667">
        <v>99.979999999999976</v>
      </c>
      <c r="E32" s="680">
        <v>1</v>
      </c>
      <c r="F32" s="668">
        <v>99.979999999999976</v>
      </c>
    </row>
    <row r="33" spans="1:6" ht="14.4" customHeight="1" x14ac:dyDescent="0.3">
      <c r="A33" s="690" t="s">
        <v>1877</v>
      </c>
      <c r="B33" s="667"/>
      <c r="C33" s="680">
        <v>0</v>
      </c>
      <c r="D33" s="667">
        <v>86.68</v>
      </c>
      <c r="E33" s="680">
        <v>1</v>
      </c>
      <c r="F33" s="668">
        <v>86.68</v>
      </c>
    </row>
    <row r="34" spans="1:6" ht="14.4" customHeight="1" x14ac:dyDescent="0.3">
      <c r="A34" s="690" t="s">
        <v>1878</v>
      </c>
      <c r="B34" s="667"/>
      <c r="C34" s="680">
        <v>0</v>
      </c>
      <c r="D34" s="667">
        <v>26835.379999999997</v>
      </c>
      <c r="E34" s="680">
        <v>1</v>
      </c>
      <c r="F34" s="668">
        <v>26835.379999999997</v>
      </c>
    </row>
    <row r="35" spans="1:6" ht="14.4" customHeight="1" x14ac:dyDescent="0.3">
      <c r="A35" s="690" t="s">
        <v>1879</v>
      </c>
      <c r="B35" s="667"/>
      <c r="C35" s="680">
        <v>0</v>
      </c>
      <c r="D35" s="667">
        <v>96.48008981545378</v>
      </c>
      <c r="E35" s="680">
        <v>1</v>
      </c>
      <c r="F35" s="668">
        <v>96.48008981545378</v>
      </c>
    </row>
    <row r="36" spans="1:6" ht="14.4" customHeight="1" x14ac:dyDescent="0.3">
      <c r="A36" s="690" t="s">
        <v>1880</v>
      </c>
      <c r="B36" s="667"/>
      <c r="C36" s="680">
        <v>0</v>
      </c>
      <c r="D36" s="667">
        <v>10321.74</v>
      </c>
      <c r="E36" s="680">
        <v>1</v>
      </c>
      <c r="F36" s="668">
        <v>10321.74</v>
      </c>
    </row>
    <row r="37" spans="1:6" ht="14.4" customHeight="1" x14ac:dyDescent="0.3">
      <c r="A37" s="690" t="s">
        <v>1881</v>
      </c>
      <c r="B37" s="667"/>
      <c r="C37" s="680">
        <v>0</v>
      </c>
      <c r="D37" s="667">
        <v>21.67</v>
      </c>
      <c r="E37" s="680">
        <v>1</v>
      </c>
      <c r="F37" s="668">
        <v>21.67</v>
      </c>
    </row>
    <row r="38" spans="1:6" ht="14.4" customHeight="1" x14ac:dyDescent="0.3">
      <c r="A38" s="690" t="s">
        <v>1882</v>
      </c>
      <c r="B38" s="667"/>
      <c r="C38" s="680">
        <v>0</v>
      </c>
      <c r="D38" s="667">
        <v>153.25999999999996</v>
      </c>
      <c r="E38" s="680">
        <v>1</v>
      </c>
      <c r="F38" s="668">
        <v>153.25999999999996</v>
      </c>
    </row>
    <row r="39" spans="1:6" ht="14.4" customHeight="1" x14ac:dyDescent="0.3">
      <c r="A39" s="690" t="s">
        <v>1883</v>
      </c>
      <c r="B39" s="667"/>
      <c r="C39" s="680">
        <v>0</v>
      </c>
      <c r="D39" s="667">
        <v>70.06</v>
      </c>
      <c r="E39" s="680">
        <v>1</v>
      </c>
      <c r="F39" s="668">
        <v>70.06</v>
      </c>
    </row>
    <row r="40" spans="1:6" ht="14.4" customHeight="1" x14ac:dyDescent="0.3">
      <c r="A40" s="690" t="s">
        <v>1884</v>
      </c>
      <c r="B40" s="667"/>
      <c r="C40" s="680">
        <v>0</v>
      </c>
      <c r="D40" s="667">
        <v>772.94</v>
      </c>
      <c r="E40" s="680">
        <v>1</v>
      </c>
      <c r="F40" s="668">
        <v>772.94</v>
      </c>
    </row>
    <row r="41" spans="1:6" ht="14.4" customHeight="1" x14ac:dyDescent="0.3">
      <c r="A41" s="690" t="s">
        <v>1885</v>
      </c>
      <c r="B41" s="667"/>
      <c r="C41" s="680">
        <v>0</v>
      </c>
      <c r="D41" s="667">
        <v>338.58819773034838</v>
      </c>
      <c r="E41" s="680">
        <v>1</v>
      </c>
      <c r="F41" s="668">
        <v>338.58819773034838</v>
      </c>
    </row>
    <row r="42" spans="1:6" ht="14.4" customHeight="1" x14ac:dyDescent="0.3">
      <c r="A42" s="690" t="s">
        <v>1886</v>
      </c>
      <c r="B42" s="667"/>
      <c r="C42" s="680">
        <v>0</v>
      </c>
      <c r="D42" s="667">
        <v>3351.2400000000002</v>
      </c>
      <c r="E42" s="680">
        <v>1</v>
      </c>
      <c r="F42" s="668">
        <v>3351.2400000000002</v>
      </c>
    </row>
    <row r="43" spans="1:6" ht="14.4" customHeight="1" x14ac:dyDescent="0.3">
      <c r="A43" s="690" t="s">
        <v>1887</v>
      </c>
      <c r="B43" s="667"/>
      <c r="C43" s="680">
        <v>0</v>
      </c>
      <c r="D43" s="667">
        <v>1807.6399999999996</v>
      </c>
      <c r="E43" s="680">
        <v>1</v>
      </c>
      <c r="F43" s="668">
        <v>1807.6399999999996</v>
      </c>
    </row>
    <row r="44" spans="1:6" ht="14.4" customHeight="1" x14ac:dyDescent="0.3">
      <c r="A44" s="690" t="s">
        <v>1888</v>
      </c>
      <c r="B44" s="667"/>
      <c r="C44" s="680">
        <v>0</v>
      </c>
      <c r="D44" s="667">
        <v>865.99000000000024</v>
      </c>
      <c r="E44" s="680">
        <v>1</v>
      </c>
      <c r="F44" s="668">
        <v>865.99000000000024</v>
      </c>
    </row>
    <row r="45" spans="1:6" ht="14.4" customHeight="1" x14ac:dyDescent="0.3">
      <c r="A45" s="690" t="s">
        <v>1889</v>
      </c>
      <c r="B45" s="667"/>
      <c r="C45" s="680">
        <v>0</v>
      </c>
      <c r="D45" s="667">
        <v>357.07999999999987</v>
      </c>
      <c r="E45" s="680">
        <v>1</v>
      </c>
      <c r="F45" s="668">
        <v>357.07999999999987</v>
      </c>
    </row>
    <row r="46" spans="1:6" ht="14.4" customHeight="1" x14ac:dyDescent="0.3">
      <c r="A46" s="690" t="s">
        <v>1890</v>
      </c>
      <c r="B46" s="667"/>
      <c r="C46" s="680">
        <v>0</v>
      </c>
      <c r="D46" s="667">
        <v>179.99999999999997</v>
      </c>
      <c r="E46" s="680">
        <v>1</v>
      </c>
      <c r="F46" s="668">
        <v>179.99999999999997</v>
      </c>
    </row>
    <row r="47" spans="1:6" ht="14.4" customHeight="1" x14ac:dyDescent="0.3">
      <c r="A47" s="690" t="s">
        <v>1891</v>
      </c>
      <c r="B47" s="667"/>
      <c r="C47" s="680">
        <v>0</v>
      </c>
      <c r="D47" s="667">
        <v>6533.0986621280745</v>
      </c>
      <c r="E47" s="680">
        <v>1</v>
      </c>
      <c r="F47" s="668">
        <v>6533.0986621280745</v>
      </c>
    </row>
    <row r="48" spans="1:6" ht="14.4" customHeight="1" x14ac:dyDescent="0.3">
      <c r="A48" s="690" t="s">
        <v>1892</v>
      </c>
      <c r="B48" s="667"/>
      <c r="C48" s="680">
        <v>0</v>
      </c>
      <c r="D48" s="667">
        <v>61.659999999999947</v>
      </c>
      <c r="E48" s="680">
        <v>1</v>
      </c>
      <c r="F48" s="668">
        <v>61.659999999999947</v>
      </c>
    </row>
    <row r="49" spans="1:6" ht="14.4" customHeight="1" x14ac:dyDescent="0.3">
      <c r="A49" s="690" t="s">
        <v>1893</v>
      </c>
      <c r="B49" s="667"/>
      <c r="C49" s="680">
        <v>0</v>
      </c>
      <c r="D49" s="667">
        <v>202.93008711579193</v>
      </c>
      <c r="E49" s="680">
        <v>1</v>
      </c>
      <c r="F49" s="668">
        <v>202.93008711579193</v>
      </c>
    </row>
    <row r="50" spans="1:6" ht="14.4" customHeight="1" x14ac:dyDescent="0.3">
      <c r="A50" s="690" t="s">
        <v>1894</v>
      </c>
      <c r="B50" s="667"/>
      <c r="C50" s="680">
        <v>0</v>
      </c>
      <c r="D50" s="667">
        <v>329.59000294549946</v>
      </c>
      <c r="E50" s="680">
        <v>1</v>
      </c>
      <c r="F50" s="668">
        <v>329.59000294549946</v>
      </c>
    </row>
    <row r="51" spans="1:6" ht="14.4" customHeight="1" x14ac:dyDescent="0.3">
      <c r="A51" s="690" t="s">
        <v>1895</v>
      </c>
      <c r="B51" s="667"/>
      <c r="C51" s="680">
        <v>0</v>
      </c>
      <c r="D51" s="667">
        <v>77.809999999999974</v>
      </c>
      <c r="E51" s="680">
        <v>1</v>
      </c>
      <c r="F51" s="668">
        <v>77.809999999999974</v>
      </c>
    </row>
    <row r="52" spans="1:6" ht="14.4" customHeight="1" x14ac:dyDescent="0.3">
      <c r="A52" s="690" t="s">
        <v>1896</v>
      </c>
      <c r="B52" s="667"/>
      <c r="C52" s="680">
        <v>0</v>
      </c>
      <c r="D52" s="667">
        <v>629.66</v>
      </c>
      <c r="E52" s="680">
        <v>1</v>
      </c>
      <c r="F52" s="668">
        <v>629.66</v>
      </c>
    </row>
    <row r="53" spans="1:6" ht="14.4" customHeight="1" x14ac:dyDescent="0.3">
      <c r="A53" s="690" t="s">
        <v>1897</v>
      </c>
      <c r="B53" s="667"/>
      <c r="C53" s="680">
        <v>0</v>
      </c>
      <c r="D53" s="667">
        <v>317.18999999999994</v>
      </c>
      <c r="E53" s="680">
        <v>1</v>
      </c>
      <c r="F53" s="668">
        <v>317.18999999999994</v>
      </c>
    </row>
    <row r="54" spans="1:6" ht="14.4" customHeight="1" x14ac:dyDescent="0.3">
      <c r="A54" s="690" t="s">
        <v>1898</v>
      </c>
      <c r="B54" s="667"/>
      <c r="C54" s="680">
        <v>0</v>
      </c>
      <c r="D54" s="667">
        <v>47.779999999999994</v>
      </c>
      <c r="E54" s="680">
        <v>1</v>
      </c>
      <c r="F54" s="668">
        <v>47.779999999999994</v>
      </c>
    </row>
    <row r="55" spans="1:6" ht="14.4" customHeight="1" x14ac:dyDescent="0.3">
      <c r="A55" s="690" t="s">
        <v>1899</v>
      </c>
      <c r="B55" s="667"/>
      <c r="C55" s="680">
        <v>0</v>
      </c>
      <c r="D55" s="667">
        <v>90.66</v>
      </c>
      <c r="E55" s="680">
        <v>1</v>
      </c>
      <c r="F55" s="668">
        <v>90.66</v>
      </c>
    </row>
    <row r="56" spans="1:6" ht="14.4" customHeight="1" x14ac:dyDescent="0.3">
      <c r="A56" s="690" t="s">
        <v>1900</v>
      </c>
      <c r="B56" s="667"/>
      <c r="C56" s="680">
        <v>0</v>
      </c>
      <c r="D56" s="667">
        <v>2214.8856120078285</v>
      </c>
      <c r="E56" s="680">
        <v>1</v>
      </c>
      <c r="F56" s="668">
        <v>2214.8856120078285</v>
      </c>
    </row>
    <row r="57" spans="1:6" ht="14.4" customHeight="1" x14ac:dyDescent="0.3">
      <c r="A57" s="690" t="s">
        <v>1901</v>
      </c>
      <c r="B57" s="667"/>
      <c r="C57" s="680">
        <v>0</v>
      </c>
      <c r="D57" s="667">
        <v>8316</v>
      </c>
      <c r="E57" s="680">
        <v>1</v>
      </c>
      <c r="F57" s="668">
        <v>8316</v>
      </c>
    </row>
    <row r="58" spans="1:6" ht="14.4" customHeight="1" thickBot="1" x14ac:dyDescent="0.35">
      <c r="A58" s="691" t="s">
        <v>1902</v>
      </c>
      <c r="B58" s="682"/>
      <c r="C58" s="683">
        <v>0</v>
      </c>
      <c r="D58" s="682">
        <v>723.8</v>
      </c>
      <c r="E58" s="683">
        <v>1</v>
      </c>
      <c r="F58" s="684">
        <v>723.8</v>
      </c>
    </row>
    <row r="59" spans="1:6" ht="14.4" customHeight="1" thickBot="1" x14ac:dyDescent="0.35">
      <c r="A59" s="685" t="s">
        <v>3</v>
      </c>
      <c r="B59" s="686">
        <v>5504.2199999999993</v>
      </c>
      <c r="C59" s="687">
        <v>3.0870404902570585E-2</v>
      </c>
      <c r="D59" s="686">
        <v>172796.64833560327</v>
      </c>
      <c r="E59" s="687">
        <v>0.96912959509742935</v>
      </c>
      <c r="F59" s="688">
        <v>178300.86833560327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2016-12-30T09:12:58Z</dcterms:modified>
</cp:coreProperties>
</file>